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60" yWindow="-240" windowWidth="10480" windowHeight="8930" tabRatio="737" activeTab="1"/>
  </bookViews>
  <sheets>
    <sheet name="History" sheetId="2" r:id="rId1"/>
    <sheet name="Summary" sheetId="3" r:id="rId2"/>
    <sheet name="SW Test planning-FVT" sheetId="4" r:id="rId3"/>
    <sheet name="SW Test planning-SIT" sheetId="7" r:id="rId4"/>
    <sheet name="Readme" sheetId="5" r:id="rId5"/>
  </sheets>
  <definedNames>
    <definedName name="_xlnm._FilterDatabase" localSheetId="2" hidden="1">'SW Test planning-FVT'!$AA$5:$AU$590</definedName>
    <definedName name="_xlnm._FilterDatabase" localSheetId="3" hidden="1">'SW Test planning-SIT'!$AA$5:$AU$590</definedName>
    <definedName name="Z_795862F2_72E9_4114_B5C5_9A2887D08FC3_.wvu.FilterData" localSheetId="2" hidden="1">'SW Test planning-FVT'!$AA$5:$AU$590</definedName>
    <definedName name="Z_795862F2_72E9_4114_B5C5_9A2887D08FC3_.wvu.FilterData" localSheetId="3" hidden="1">'SW Test planning-SIT'!$AA$5:$AU$590</definedName>
    <definedName name="Z_795862F2_72E9_4114_B5C5_9A2887D08FC3_.wvu.Rows" localSheetId="1" hidden="1">Summary!#REF!</definedName>
    <definedName name="Z_795862F2_72E9_4114_B5C5_9A2887D08FC3_.wvu.Rows" localSheetId="2" hidden="1">'SW Test planning-FVT'!$601:$620,'SW Test planning-FVT'!$623:$646</definedName>
    <definedName name="Z_795862F2_72E9_4114_B5C5_9A2887D08FC3_.wvu.Rows" localSheetId="3" hidden="1">'SW Test planning-SIT'!$601:$620,'SW Test planning-SIT'!$623:$646</definedName>
  </definedNames>
  <calcPr calcId="145621"/>
  <customWorkbookViews>
    <customWorkbookView name="Sun. June (CITII) - 個人檢視畫面" guid="{795862F2-72E9-4114-B5C5-9A2887D08FC3}" mergeInterval="0" personalView="1" maximized="1" windowWidth="1916" windowHeight="737" tabRatio="544" activeSheetId="4"/>
  </customWorkbookViews>
</workbook>
</file>

<file path=xl/calcChain.xml><?xml version="1.0" encoding="utf-8"?>
<calcChain xmlns="http://schemas.openxmlformats.org/spreadsheetml/2006/main">
  <c r="U580" i="4" l="1"/>
  <c r="AX288" i="4" l="1"/>
  <c r="AB288" i="4"/>
  <c r="K288" i="4"/>
  <c r="J288" i="4"/>
  <c r="I288" i="4"/>
  <c r="AX288" i="7"/>
  <c r="K288" i="7"/>
  <c r="J288" i="7"/>
  <c r="I288" i="7"/>
  <c r="AJ292" i="7"/>
  <c r="AG292" i="7"/>
  <c r="AB292" i="7"/>
  <c r="AD292" i="7" s="1"/>
  <c r="U292" i="7"/>
  <c r="Y292" i="7" s="1"/>
  <c r="H292" i="7"/>
  <c r="AJ291" i="7"/>
  <c r="AG291" i="7"/>
  <c r="AB291" i="7"/>
  <c r="AD291" i="7" s="1"/>
  <c r="U291" i="7"/>
  <c r="Y291" i="7" s="1"/>
  <c r="H291" i="7"/>
  <c r="AJ290" i="7"/>
  <c r="AG290" i="7"/>
  <c r="AB290" i="7"/>
  <c r="AD290" i="7" s="1"/>
  <c r="U290" i="7"/>
  <c r="Y290" i="7" s="1"/>
  <c r="H290" i="7"/>
  <c r="AJ289" i="7"/>
  <c r="AG289" i="7"/>
  <c r="AB289" i="7"/>
  <c r="AD289" i="7" s="1"/>
  <c r="U289" i="7"/>
  <c r="Y289" i="7" s="1"/>
  <c r="H289" i="7"/>
  <c r="H288" i="4"/>
  <c r="K9" i="4"/>
  <c r="Y288" i="7" l="1"/>
  <c r="AD288" i="7"/>
  <c r="U288" i="7"/>
  <c r="AB288" i="7"/>
  <c r="AH291" i="7"/>
  <c r="AK291" i="7" s="1"/>
  <c r="AH289" i="7"/>
  <c r="AH290" i="7"/>
  <c r="AK290" i="7" s="1"/>
  <c r="AH292" i="7"/>
  <c r="AK292" i="7" s="1"/>
  <c r="AK289" i="7" l="1"/>
  <c r="AK288" i="7" s="1"/>
  <c r="AH288" i="7"/>
  <c r="AJ292" i="4" l="1"/>
  <c r="AG292" i="4"/>
  <c r="AB292" i="4"/>
  <c r="AD292" i="4" s="1"/>
  <c r="U292" i="4"/>
  <c r="H292" i="4"/>
  <c r="AJ291" i="4"/>
  <c r="AG291" i="4"/>
  <c r="AB291" i="4"/>
  <c r="AD291" i="4" s="1"/>
  <c r="U291" i="4"/>
  <c r="Y291" i="4" s="1"/>
  <c r="H291" i="4"/>
  <c r="AJ290" i="4"/>
  <c r="AG290" i="4"/>
  <c r="AB290" i="4"/>
  <c r="AD290" i="4" s="1"/>
  <c r="U290" i="4"/>
  <c r="Y290" i="4" s="1"/>
  <c r="H290" i="4"/>
  <c r="AJ289" i="4"/>
  <c r="AG289" i="4"/>
  <c r="AB289" i="4"/>
  <c r="AD289" i="4" s="1"/>
  <c r="U289" i="4"/>
  <c r="Y289" i="4" s="1"/>
  <c r="H289" i="4"/>
  <c r="AD288" i="4" l="1"/>
  <c r="Y292" i="4"/>
  <c r="Y288" i="4" s="1"/>
  <c r="U288" i="4"/>
  <c r="AH290" i="4"/>
  <c r="AK290" i="4" s="1"/>
  <c r="AH291" i="4"/>
  <c r="AK291" i="4" s="1"/>
  <c r="AH289" i="4"/>
  <c r="AK289" i="4" s="1"/>
  <c r="H510" i="4"/>
  <c r="AJ510" i="4"/>
  <c r="AG510" i="4"/>
  <c r="AB510" i="4"/>
  <c r="AD510" i="4" s="1"/>
  <c r="U510" i="4"/>
  <c r="Y510" i="4" s="1"/>
  <c r="AH292" i="4" l="1"/>
  <c r="AH510" i="4"/>
  <c r="AK510" i="4" s="1"/>
  <c r="AK292" i="4" l="1"/>
  <c r="AK288" i="4" s="1"/>
  <c r="AH288" i="4"/>
  <c r="AJ507" i="4" l="1"/>
  <c r="AG507" i="4"/>
  <c r="AB507" i="4"/>
  <c r="AD507" i="4" s="1"/>
  <c r="U507" i="4"/>
  <c r="Y507" i="4" s="1"/>
  <c r="H507" i="4"/>
  <c r="AJ508" i="4"/>
  <c r="AG508" i="4"/>
  <c r="AB508" i="4"/>
  <c r="AD508" i="4" s="1"/>
  <c r="U508" i="4"/>
  <c r="Y508" i="4" s="1"/>
  <c r="H508" i="4"/>
  <c r="AJ507" i="7"/>
  <c r="AG507" i="7"/>
  <c r="AB507" i="7"/>
  <c r="AD507" i="7" s="1"/>
  <c r="U507" i="7"/>
  <c r="Y507" i="7" s="1"/>
  <c r="H507" i="7"/>
  <c r="AJ508" i="7"/>
  <c r="AG508" i="7"/>
  <c r="AB508" i="7"/>
  <c r="AD508" i="7" s="1"/>
  <c r="U508" i="7"/>
  <c r="Y508" i="7" s="1"/>
  <c r="H508" i="7"/>
  <c r="AJ509" i="7"/>
  <c r="AG509" i="7"/>
  <c r="AB509" i="7"/>
  <c r="AD509" i="7" s="1"/>
  <c r="U509" i="7"/>
  <c r="Y509" i="7" s="1"/>
  <c r="H509" i="7"/>
  <c r="H598" i="7"/>
  <c r="H597" i="7"/>
  <c r="H596" i="7"/>
  <c r="H595" i="7"/>
  <c r="H594" i="7"/>
  <c r="H593" i="7"/>
  <c r="H598" i="4"/>
  <c r="H597" i="4"/>
  <c r="H596" i="4"/>
  <c r="H595" i="4"/>
  <c r="H594" i="4"/>
  <c r="H593" i="4"/>
  <c r="AH507" i="4" l="1"/>
  <c r="AK507" i="4" s="1"/>
  <c r="AH508" i="4"/>
  <c r="AK508" i="4" s="1"/>
  <c r="AH507" i="7"/>
  <c r="AK507" i="7" s="1"/>
  <c r="AH508" i="7"/>
  <c r="AK508" i="7" s="1"/>
  <c r="AH509" i="7"/>
  <c r="AK509" i="7" s="1"/>
  <c r="H219" i="4"/>
  <c r="H188" i="7"/>
  <c r="H130" i="4"/>
  <c r="H129" i="4"/>
  <c r="H128" i="4"/>
  <c r="AJ129" i="4"/>
  <c r="AG129" i="4"/>
  <c r="AB129" i="4"/>
  <c r="AD129" i="4" s="1"/>
  <c r="U129" i="4"/>
  <c r="Y129" i="4" s="1"/>
  <c r="AJ128" i="4"/>
  <c r="AG128" i="4"/>
  <c r="AB128" i="4"/>
  <c r="AD128" i="4" s="1"/>
  <c r="U128" i="4"/>
  <c r="Y128" i="4" s="1"/>
  <c r="AJ127" i="4"/>
  <c r="AG127" i="4"/>
  <c r="AB127" i="4"/>
  <c r="AD127" i="4" s="1"/>
  <c r="U127" i="4"/>
  <c r="Y127" i="4" s="1"/>
  <c r="H127" i="4"/>
  <c r="AJ128" i="7"/>
  <c r="AG128" i="7"/>
  <c r="AB128" i="7"/>
  <c r="AD128" i="7" s="1"/>
  <c r="U128" i="7"/>
  <c r="Y128" i="7" s="1"/>
  <c r="H128" i="7"/>
  <c r="AJ129" i="7"/>
  <c r="AG129" i="7"/>
  <c r="AB129" i="7"/>
  <c r="AD129" i="7" s="1"/>
  <c r="U129" i="7"/>
  <c r="Y129" i="7" s="1"/>
  <c r="H129" i="7"/>
  <c r="AJ127" i="7"/>
  <c r="AG127" i="7"/>
  <c r="AB127" i="7"/>
  <c r="AD127" i="7" s="1"/>
  <c r="U127" i="7"/>
  <c r="Y127" i="7" s="1"/>
  <c r="H127" i="7"/>
  <c r="AH129" i="4" l="1"/>
  <c r="AK129" i="4" s="1"/>
  <c r="AH128" i="4"/>
  <c r="AK128" i="4" s="1"/>
  <c r="AH127" i="4"/>
  <c r="AK127" i="4" s="1"/>
  <c r="AH128" i="7"/>
  <c r="AK128" i="7" s="1"/>
  <c r="AH129" i="7"/>
  <c r="AK129" i="7" s="1"/>
  <c r="AH127" i="7"/>
  <c r="AK127" i="7" s="1"/>
  <c r="AG590" i="7" l="1"/>
  <c r="AG589" i="7"/>
  <c r="AG588" i="7"/>
  <c r="AG587" i="7"/>
  <c r="AG586" i="7"/>
  <c r="AG585" i="7"/>
  <c r="AG584" i="7"/>
  <c r="AG583" i="7"/>
  <c r="AG582" i="7"/>
  <c r="AG581" i="7"/>
  <c r="AG580" i="7"/>
  <c r="AG579" i="7"/>
  <c r="AG578" i="7"/>
  <c r="AG575" i="7"/>
  <c r="AG574" i="7"/>
  <c r="AG573" i="7"/>
  <c r="AG572" i="7"/>
  <c r="AG571" i="7"/>
  <c r="AG570" i="7"/>
  <c r="AG569" i="7"/>
  <c r="AG568" i="7"/>
  <c r="AG567" i="7"/>
  <c r="AG564" i="7"/>
  <c r="AG563" i="7"/>
  <c r="AG562" i="7"/>
  <c r="AG561" i="7"/>
  <c r="AG560" i="7"/>
  <c r="AG559" i="7"/>
  <c r="AG558" i="7"/>
  <c r="AG557" i="7"/>
  <c r="AG556" i="7"/>
  <c r="AG555" i="7"/>
  <c r="AG552" i="7"/>
  <c r="AG549" i="7"/>
  <c r="AG548" i="7"/>
  <c r="AG545" i="7"/>
  <c r="AG544" i="7"/>
  <c r="AG543" i="7"/>
  <c r="AG542" i="7"/>
  <c r="AG541" i="7"/>
  <c r="AG540" i="7"/>
  <c r="AG539" i="7"/>
  <c r="AG538" i="7"/>
  <c r="AG537" i="7"/>
  <c r="AG536" i="7"/>
  <c r="AG533" i="7"/>
  <c r="AG532" i="7"/>
  <c r="AG531" i="7"/>
  <c r="AG530" i="7"/>
  <c r="AG529" i="7"/>
  <c r="AG528" i="7"/>
  <c r="AG527" i="7"/>
  <c r="AG526" i="7"/>
  <c r="AG525" i="7"/>
  <c r="AG524" i="7"/>
  <c r="AG523" i="7"/>
  <c r="AG520" i="7"/>
  <c r="AG519" i="7"/>
  <c r="AG518" i="7"/>
  <c r="AG517" i="7"/>
  <c r="AG516" i="7"/>
  <c r="AG515" i="7"/>
  <c r="AG514" i="7"/>
  <c r="AG511" i="7"/>
  <c r="AG510" i="7"/>
  <c r="AG506" i="7"/>
  <c r="AG505" i="7"/>
  <c r="AG504" i="7"/>
  <c r="AG503" i="7"/>
  <c r="AG502" i="7"/>
  <c r="AG501" i="7"/>
  <c r="AG500" i="7"/>
  <c r="AG499" i="7"/>
  <c r="AG498" i="7"/>
  <c r="AG495" i="7"/>
  <c r="AG494" i="7"/>
  <c r="AG493" i="7"/>
  <c r="AG492" i="7"/>
  <c r="AG491" i="7"/>
  <c r="AG490" i="7"/>
  <c r="AG489" i="7"/>
  <c r="AG486" i="7"/>
  <c r="AG485" i="7"/>
  <c r="AG484" i="7"/>
  <c r="AG483" i="7"/>
  <c r="AG482" i="7"/>
  <c r="AG481" i="7"/>
  <c r="AG480" i="7"/>
  <c r="AG479" i="7"/>
  <c r="AG474" i="7"/>
  <c r="AG473" i="7"/>
  <c r="AG472" i="7"/>
  <c r="AG471" i="7"/>
  <c r="AG470" i="7"/>
  <c r="AG467" i="7"/>
  <c r="AG466" i="7"/>
  <c r="AG465" i="7"/>
  <c r="AG464" i="7"/>
  <c r="AG463" i="7"/>
  <c r="AG460" i="7"/>
  <c r="AG459" i="7"/>
  <c r="AG458" i="7"/>
  <c r="AG457" i="7"/>
  <c r="AG456" i="7"/>
  <c r="AG453" i="7"/>
  <c r="AG452" i="7"/>
  <c r="AG451" i="7"/>
  <c r="AG450" i="7"/>
  <c r="AG449" i="7"/>
  <c r="AG448" i="7"/>
  <c r="AG447" i="7"/>
  <c r="AG446" i="7"/>
  <c r="AG445" i="7"/>
  <c r="AG444" i="7"/>
  <c r="AG443" i="7"/>
  <c r="AG442" i="7"/>
  <c r="AG441" i="7"/>
  <c r="AG440" i="7"/>
  <c r="AG439" i="7"/>
  <c r="AG438" i="7"/>
  <c r="AG437" i="7"/>
  <c r="AG436" i="7"/>
  <c r="AG435" i="7"/>
  <c r="AG434" i="7"/>
  <c r="AG433" i="7"/>
  <c r="AG432" i="7"/>
  <c r="AG431" i="7"/>
  <c r="AG430" i="7"/>
  <c r="AG429" i="7"/>
  <c r="AG428" i="7"/>
  <c r="AG427" i="7"/>
  <c r="AG426" i="7"/>
  <c r="AG425" i="7"/>
  <c r="AG424" i="7"/>
  <c r="AG423" i="7"/>
  <c r="AG422" i="7"/>
  <c r="AG421" i="7"/>
  <c r="AG420" i="7"/>
  <c r="AG419" i="7"/>
  <c r="AG418" i="7"/>
  <c r="AG417" i="7"/>
  <c r="AG416" i="7"/>
  <c r="AG415" i="7"/>
  <c r="AG414" i="7"/>
  <c r="AG413" i="7"/>
  <c r="AG412" i="7"/>
  <c r="AG411" i="7"/>
  <c r="AG410" i="7"/>
  <c r="AG409" i="7"/>
  <c r="AG408" i="7"/>
  <c r="AG407" i="7"/>
  <c r="AG406" i="7"/>
  <c r="AG405" i="7"/>
  <c r="AG404" i="7"/>
  <c r="AG403" i="7"/>
  <c r="AG402" i="7"/>
  <c r="AG401" i="7"/>
  <c r="AG400" i="7"/>
  <c r="AG399" i="7"/>
  <c r="AG398" i="7"/>
  <c r="AG397" i="7"/>
  <c r="AG396" i="7"/>
  <c r="AG395" i="7"/>
  <c r="AG394" i="7"/>
  <c r="AG393" i="7"/>
  <c r="AG392" i="7"/>
  <c r="AG391" i="7"/>
  <c r="AG390" i="7"/>
  <c r="AG389" i="7"/>
  <c r="AG388" i="7"/>
  <c r="AG387" i="7"/>
  <c r="AG386" i="7"/>
  <c r="AG385" i="7"/>
  <c r="AG384" i="7"/>
  <c r="AG383" i="7"/>
  <c r="AG382" i="7"/>
  <c r="AG381" i="7"/>
  <c r="AG380" i="7"/>
  <c r="AG379" i="7"/>
  <c r="AG378" i="7"/>
  <c r="AG377" i="7"/>
  <c r="AG376" i="7"/>
  <c r="AG375" i="7"/>
  <c r="AG374" i="7"/>
  <c r="AG373" i="7"/>
  <c r="AG372" i="7"/>
  <c r="AG371" i="7"/>
  <c r="AG370" i="7"/>
  <c r="AG369" i="7"/>
  <c r="AG368" i="7"/>
  <c r="AG367" i="7"/>
  <c r="AG366" i="7"/>
  <c r="AG365" i="7"/>
  <c r="AG364" i="7"/>
  <c r="AG363" i="7"/>
  <c r="AG362" i="7"/>
  <c r="AG361" i="7"/>
  <c r="AG360" i="7"/>
  <c r="AG359" i="7"/>
  <c r="AG358" i="7"/>
  <c r="AG357" i="7"/>
  <c r="AG356" i="7"/>
  <c r="AG355" i="7"/>
  <c r="AG354" i="7"/>
  <c r="AG353" i="7"/>
  <c r="AG352" i="7"/>
  <c r="AG351" i="7"/>
  <c r="AG350" i="7"/>
  <c r="AG349" i="7"/>
  <c r="AG348" i="7"/>
  <c r="AG347" i="7"/>
  <c r="AG346" i="7"/>
  <c r="AG345" i="7"/>
  <c r="AG344" i="7"/>
  <c r="AG343" i="7"/>
  <c r="AG342" i="7"/>
  <c r="AG341" i="7"/>
  <c r="AG340" i="7"/>
  <c r="AG339" i="7"/>
  <c r="AG338" i="7"/>
  <c r="AG337" i="7"/>
  <c r="AG336" i="7"/>
  <c r="AG335" i="7"/>
  <c r="AG334" i="7"/>
  <c r="AG333" i="7"/>
  <c r="AG332" i="7"/>
  <c r="AG331" i="7"/>
  <c r="AG330" i="7"/>
  <c r="AG329" i="7"/>
  <c r="AG328" i="7"/>
  <c r="AG327" i="7"/>
  <c r="AG324" i="7"/>
  <c r="AG323" i="7"/>
  <c r="AG322" i="7"/>
  <c r="AG321" i="7"/>
  <c r="AG320" i="7"/>
  <c r="AG319" i="7"/>
  <c r="AG318" i="7"/>
  <c r="AG317" i="7"/>
  <c r="AG316" i="7"/>
  <c r="AG315" i="7"/>
  <c r="AG314" i="7"/>
  <c r="AG313" i="7"/>
  <c r="AG312" i="7"/>
  <c r="AG311" i="7"/>
  <c r="AG310" i="7"/>
  <c r="AG309" i="7"/>
  <c r="AG308" i="7"/>
  <c r="AG307" i="7"/>
  <c r="AG306" i="7"/>
  <c r="AG305" i="7"/>
  <c r="AG304" i="7"/>
  <c r="AG303" i="7"/>
  <c r="AG302" i="7"/>
  <c r="AG301" i="7"/>
  <c r="AG300" i="7"/>
  <c r="AG299" i="7"/>
  <c r="AG298" i="7"/>
  <c r="AG297" i="7"/>
  <c r="AG296" i="7"/>
  <c r="AG295" i="7"/>
  <c r="AG286" i="7"/>
  <c r="AG285" i="7"/>
  <c r="AG284" i="7"/>
  <c r="AG283" i="7"/>
  <c r="AG282" i="7"/>
  <c r="AG281" i="7"/>
  <c r="AG280" i="7"/>
  <c r="AG279" i="7"/>
  <c r="AG278" i="7"/>
  <c r="AG277" i="7"/>
  <c r="AG276" i="7"/>
  <c r="AG275" i="7"/>
  <c r="AG274" i="7"/>
  <c r="AG273" i="7"/>
  <c r="AG272" i="7"/>
  <c r="AG271" i="7"/>
  <c r="AG270" i="7"/>
  <c r="AG269" i="7"/>
  <c r="AG268" i="7"/>
  <c r="AG267" i="7"/>
  <c r="AG266" i="7"/>
  <c r="AG265" i="7"/>
  <c r="AG264" i="7"/>
  <c r="AG263" i="7"/>
  <c r="AG262" i="7"/>
  <c r="AG261" i="7"/>
  <c r="AG260" i="7"/>
  <c r="AG259" i="7"/>
  <c r="AG258" i="7"/>
  <c r="AG257" i="7"/>
  <c r="AG256" i="7"/>
  <c r="AG255" i="7"/>
  <c r="AG254" i="7"/>
  <c r="AG253" i="7"/>
  <c r="AG252" i="7"/>
  <c r="AG251" i="7"/>
  <c r="AG250" i="7"/>
  <c r="AG249" i="7"/>
  <c r="AG248" i="7"/>
  <c r="AG247" i="7"/>
  <c r="AG246" i="7"/>
  <c r="AG245" i="7"/>
  <c r="AG244" i="7"/>
  <c r="AG243" i="7"/>
  <c r="AG242" i="7"/>
  <c r="AG241" i="7"/>
  <c r="AG240" i="7"/>
  <c r="AG239" i="7"/>
  <c r="AG238" i="7"/>
  <c r="AG237" i="7"/>
  <c r="AG236" i="7"/>
  <c r="AG235" i="7"/>
  <c r="AG234" i="7"/>
  <c r="AG233" i="7"/>
  <c r="AG232" i="7"/>
  <c r="AG231" i="7"/>
  <c r="AG230" i="7"/>
  <c r="AG229" i="7"/>
  <c r="AG226" i="7"/>
  <c r="AG225" i="7"/>
  <c r="AG224" i="7"/>
  <c r="AG223" i="7"/>
  <c r="AG222" i="7"/>
  <c r="AG221" i="7"/>
  <c r="AG220" i="7"/>
  <c r="AG219" i="7"/>
  <c r="AG218" i="7"/>
  <c r="AG217" i="7"/>
  <c r="AG216" i="7"/>
  <c r="AG215" i="7"/>
  <c r="AG214" i="7"/>
  <c r="AG213" i="7"/>
  <c r="AG212" i="7"/>
  <c r="AG211" i="7"/>
  <c r="AG210" i="7"/>
  <c r="AG209" i="7"/>
  <c r="AG208" i="7"/>
  <c r="AG207" i="7"/>
  <c r="AG206" i="7"/>
  <c r="AG205" i="7"/>
  <c r="AG204" i="7"/>
  <c r="AG203" i="7"/>
  <c r="AG202" i="7"/>
  <c r="AG201" i="7"/>
  <c r="AG200" i="7"/>
  <c r="AG199" i="7"/>
  <c r="AG198" i="7"/>
  <c r="AG197" i="7"/>
  <c r="AG196" i="7"/>
  <c r="AG195" i="7"/>
  <c r="AG194" i="7"/>
  <c r="AG193" i="7"/>
  <c r="AG192" i="7"/>
  <c r="AG191" i="7"/>
  <c r="AG190" i="7"/>
  <c r="AG189" i="7"/>
  <c r="AG188" i="7"/>
  <c r="AG187" i="7"/>
  <c r="AG186" i="7"/>
  <c r="AG185" i="7"/>
  <c r="AG184" i="7"/>
  <c r="AG183" i="7"/>
  <c r="AG182" i="7"/>
  <c r="AG181" i="7"/>
  <c r="AG180" i="7"/>
  <c r="AG179" i="7"/>
  <c r="AG178" i="7"/>
  <c r="AG177" i="7"/>
  <c r="AG176" i="7"/>
  <c r="AG175" i="7"/>
  <c r="AG174" i="7"/>
  <c r="AG173" i="7"/>
  <c r="AG172" i="7"/>
  <c r="AG171" i="7"/>
  <c r="AG170" i="7"/>
  <c r="AG169" i="7"/>
  <c r="AG166" i="7"/>
  <c r="AG165" i="7"/>
  <c r="AG164" i="7"/>
  <c r="AG163" i="7"/>
  <c r="AG162" i="7"/>
  <c r="AG161" i="7"/>
  <c r="AG160" i="7"/>
  <c r="AG159" i="7"/>
  <c r="AG158" i="7"/>
  <c r="AG157" i="7"/>
  <c r="AG156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0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AG109" i="7"/>
  <c r="AG108" i="7"/>
  <c r="AG107" i="7"/>
  <c r="AG106" i="7"/>
  <c r="AG105" i="7"/>
  <c r="AG104" i="7"/>
  <c r="AG103" i="7"/>
  <c r="AG102" i="7"/>
  <c r="AG101" i="7"/>
  <c r="AG100" i="7"/>
  <c r="AG99" i="7"/>
  <c r="AG98" i="7"/>
  <c r="AG97" i="7"/>
  <c r="AG96" i="7"/>
  <c r="AG95" i="7"/>
  <c r="AG94" i="7"/>
  <c r="AG93" i="7"/>
  <c r="AG92" i="7"/>
  <c r="AG91" i="7"/>
  <c r="AG90" i="7"/>
  <c r="AG89" i="7"/>
  <c r="AG88" i="7"/>
  <c r="AG87" i="7"/>
  <c r="AG86" i="7"/>
  <c r="AG85" i="7"/>
  <c r="AG84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71" i="7"/>
  <c r="AG70" i="7"/>
  <c r="AG69" i="7"/>
  <c r="AG68" i="7"/>
  <c r="AG65" i="7"/>
  <c r="AG64" i="7"/>
  <c r="AG63" i="7"/>
  <c r="AG62" i="7"/>
  <c r="AG61" i="7"/>
  <c r="AG60" i="7"/>
  <c r="AG59" i="7"/>
  <c r="AG58" i="7"/>
  <c r="AG57" i="7"/>
  <c r="AG56" i="7"/>
  <c r="AG55" i="7"/>
  <c r="AG54" i="7"/>
  <c r="AG53" i="7"/>
  <c r="AG52" i="7"/>
  <c r="AG51" i="7"/>
  <c r="AG50" i="7"/>
  <c r="AG49" i="7"/>
  <c r="AG48" i="7"/>
  <c r="AG47" i="7"/>
  <c r="AG46" i="7"/>
  <c r="AG45" i="7"/>
  <c r="AG44" i="7"/>
  <c r="AG43" i="7"/>
  <c r="AG42" i="7"/>
  <c r="AG41" i="7"/>
  <c r="AG40" i="7"/>
  <c r="AG39" i="7"/>
  <c r="AG38" i="7"/>
  <c r="AG37" i="7"/>
  <c r="AG36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326" i="7"/>
  <c r="AG325" i="7"/>
  <c r="AD573" i="7"/>
  <c r="AD323" i="7"/>
  <c r="AG590" i="4"/>
  <c r="AG589" i="4"/>
  <c r="AG588" i="4"/>
  <c r="AG587" i="4"/>
  <c r="AG586" i="4"/>
  <c r="AG585" i="4"/>
  <c r="AG584" i="4"/>
  <c r="AG583" i="4"/>
  <c r="AG582" i="4"/>
  <c r="AG581" i="4"/>
  <c r="AG580" i="4"/>
  <c r="AG579" i="4"/>
  <c r="AG578" i="4"/>
  <c r="AG575" i="4"/>
  <c r="AG574" i="4"/>
  <c r="AG573" i="4"/>
  <c r="AG572" i="4"/>
  <c r="AG571" i="4"/>
  <c r="AG570" i="4"/>
  <c r="AG569" i="4"/>
  <c r="AG568" i="4"/>
  <c r="AG567" i="4"/>
  <c r="AG564" i="4"/>
  <c r="AG563" i="4"/>
  <c r="AG562" i="4"/>
  <c r="AG561" i="4"/>
  <c r="AG560" i="4"/>
  <c r="AG559" i="4"/>
  <c r="AG558" i="4"/>
  <c r="AG557" i="4"/>
  <c r="AG556" i="4"/>
  <c r="AG555" i="4"/>
  <c r="AG552" i="4"/>
  <c r="AG549" i="4"/>
  <c r="AG548" i="4"/>
  <c r="AG545" i="4"/>
  <c r="AG544" i="4"/>
  <c r="AG543" i="4"/>
  <c r="AG542" i="4"/>
  <c r="AG541" i="4"/>
  <c r="AG540" i="4"/>
  <c r="AG539" i="4"/>
  <c r="AG538" i="4"/>
  <c r="AG537" i="4"/>
  <c r="AG536" i="4"/>
  <c r="AG533" i="4"/>
  <c r="AG532" i="4"/>
  <c r="AG531" i="4"/>
  <c r="AG530" i="4"/>
  <c r="AG529" i="4"/>
  <c r="AG528" i="4"/>
  <c r="AG527" i="4"/>
  <c r="AG526" i="4"/>
  <c r="AG525" i="4"/>
  <c r="AG524" i="4"/>
  <c r="AG523" i="4"/>
  <c r="AG520" i="4"/>
  <c r="AG519" i="4"/>
  <c r="AG518" i="4"/>
  <c r="AG517" i="4"/>
  <c r="AG516" i="4"/>
  <c r="AG515" i="4"/>
  <c r="AG514" i="4"/>
  <c r="AG511" i="4"/>
  <c r="AG509" i="4"/>
  <c r="AG506" i="4"/>
  <c r="AG505" i="4"/>
  <c r="AG504" i="4"/>
  <c r="AG503" i="4"/>
  <c r="AG502" i="4"/>
  <c r="AG501" i="4"/>
  <c r="AG500" i="4"/>
  <c r="AG499" i="4"/>
  <c r="AG498" i="4"/>
  <c r="AG495" i="4"/>
  <c r="AG494" i="4"/>
  <c r="AG493" i="4"/>
  <c r="AG492" i="4"/>
  <c r="AG491" i="4"/>
  <c r="AG490" i="4"/>
  <c r="AG489" i="4"/>
  <c r="AG486" i="4"/>
  <c r="AG485" i="4"/>
  <c r="AG484" i="4"/>
  <c r="AG483" i="4"/>
  <c r="AG482" i="4"/>
  <c r="AG481" i="4"/>
  <c r="AG480" i="4"/>
  <c r="AG479" i="4"/>
  <c r="AG474" i="4"/>
  <c r="AG473" i="4"/>
  <c r="AG472" i="4"/>
  <c r="AG471" i="4"/>
  <c r="AG470" i="4"/>
  <c r="AG467" i="4"/>
  <c r="AG466" i="4"/>
  <c r="AG465" i="4"/>
  <c r="AG464" i="4"/>
  <c r="AG463" i="4"/>
  <c r="AG460" i="4"/>
  <c r="AG459" i="4"/>
  <c r="AG458" i="4"/>
  <c r="AG457" i="4"/>
  <c r="AG456" i="4"/>
  <c r="AG453" i="4"/>
  <c r="AG452" i="4"/>
  <c r="AG451" i="4"/>
  <c r="AG450" i="4"/>
  <c r="AG449" i="4"/>
  <c r="AG448" i="4"/>
  <c r="AG447" i="4"/>
  <c r="AG446" i="4"/>
  <c r="AG445" i="4"/>
  <c r="AG444" i="4"/>
  <c r="AG443" i="4"/>
  <c r="AG442" i="4"/>
  <c r="AG441" i="4"/>
  <c r="AG440" i="4"/>
  <c r="AG439" i="4"/>
  <c r="AG438" i="4"/>
  <c r="AG437" i="4"/>
  <c r="AG436" i="4"/>
  <c r="AG435" i="4"/>
  <c r="AG434" i="4"/>
  <c r="AG433" i="4"/>
  <c r="AG432" i="4"/>
  <c r="AG431" i="4"/>
  <c r="AG430" i="4"/>
  <c r="AG429" i="4"/>
  <c r="AG428" i="4"/>
  <c r="AG427" i="4"/>
  <c r="AG426" i="4"/>
  <c r="AG425" i="4"/>
  <c r="AG424" i="4"/>
  <c r="AG423" i="4"/>
  <c r="AG422" i="4"/>
  <c r="AG421" i="4"/>
  <c r="AG420" i="4"/>
  <c r="AG419" i="4"/>
  <c r="AG418" i="4"/>
  <c r="AG417" i="4"/>
  <c r="AG416" i="4"/>
  <c r="AG415" i="4"/>
  <c r="AG414" i="4"/>
  <c r="AG413" i="4"/>
  <c r="AG412" i="4"/>
  <c r="AG411" i="4"/>
  <c r="AG410" i="4"/>
  <c r="AG409" i="4"/>
  <c r="AG408" i="4"/>
  <c r="AG407" i="4"/>
  <c r="AG406" i="4"/>
  <c r="AG405" i="4"/>
  <c r="AG404" i="4"/>
  <c r="AG403" i="4"/>
  <c r="AG402" i="4"/>
  <c r="AG401" i="4"/>
  <c r="AG400" i="4"/>
  <c r="AG399" i="4"/>
  <c r="AG398" i="4"/>
  <c r="AG397" i="4"/>
  <c r="AG396" i="4"/>
  <c r="AG395" i="4"/>
  <c r="AG394" i="4"/>
  <c r="AG393" i="4"/>
  <c r="AG392" i="4"/>
  <c r="AG391" i="4"/>
  <c r="AG390" i="4"/>
  <c r="AG389" i="4"/>
  <c r="AG388" i="4"/>
  <c r="AG387" i="4"/>
  <c r="AG386" i="4"/>
  <c r="AG385" i="4"/>
  <c r="AG384" i="4"/>
  <c r="AG383" i="4"/>
  <c r="AG382" i="4"/>
  <c r="AG381" i="4"/>
  <c r="AG380" i="4"/>
  <c r="AG379" i="4"/>
  <c r="AG378" i="4"/>
  <c r="AG377" i="4"/>
  <c r="AG376" i="4"/>
  <c r="AG375" i="4"/>
  <c r="AG374" i="4"/>
  <c r="AG373" i="4"/>
  <c r="AG372" i="4"/>
  <c r="AG371" i="4"/>
  <c r="AG370" i="4"/>
  <c r="AG369" i="4"/>
  <c r="AG368" i="4"/>
  <c r="AG367" i="4"/>
  <c r="AG366" i="4"/>
  <c r="AG365" i="4"/>
  <c r="AG364" i="4"/>
  <c r="AG363" i="4"/>
  <c r="AG362" i="4"/>
  <c r="AG361" i="4"/>
  <c r="AG360" i="4"/>
  <c r="AG359" i="4"/>
  <c r="AG358" i="4"/>
  <c r="AG357" i="4"/>
  <c r="AG356" i="4"/>
  <c r="AG355" i="4"/>
  <c r="AG354" i="4"/>
  <c r="AG353" i="4"/>
  <c r="AG352" i="4"/>
  <c r="AG351" i="4"/>
  <c r="AG350" i="4"/>
  <c r="AG349" i="4"/>
  <c r="AG348" i="4"/>
  <c r="AG347" i="4"/>
  <c r="AG346" i="4"/>
  <c r="AG345" i="4"/>
  <c r="AG344" i="4"/>
  <c r="AG343" i="4"/>
  <c r="AG342" i="4"/>
  <c r="AG341" i="4"/>
  <c r="AG340" i="4"/>
  <c r="AG339" i="4"/>
  <c r="AG338" i="4"/>
  <c r="AG337" i="4"/>
  <c r="AG336" i="4"/>
  <c r="AG335" i="4"/>
  <c r="AG334" i="4"/>
  <c r="AG333" i="4"/>
  <c r="AG332" i="4"/>
  <c r="AG331" i="4"/>
  <c r="AG330" i="4"/>
  <c r="AG329" i="4"/>
  <c r="AG328" i="4"/>
  <c r="AG327" i="4"/>
  <c r="AG324" i="4"/>
  <c r="AG323" i="4"/>
  <c r="AG322" i="4"/>
  <c r="AG321" i="4"/>
  <c r="AG320" i="4"/>
  <c r="AG319" i="4"/>
  <c r="AG318" i="4"/>
  <c r="AG317" i="4"/>
  <c r="AG316" i="4"/>
  <c r="AG315" i="4"/>
  <c r="AG314" i="4"/>
  <c r="AG313" i="4"/>
  <c r="AG312" i="4"/>
  <c r="AG311" i="4"/>
  <c r="AG310" i="4"/>
  <c r="AG309" i="4"/>
  <c r="AG308" i="4"/>
  <c r="AG307" i="4"/>
  <c r="AG306" i="4"/>
  <c r="AG305" i="4"/>
  <c r="AG304" i="4"/>
  <c r="AG303" i="4"/>
  <c r="AG302" i="4"/>
  <c r="AG301" i="4"/>
  <c r="AG300" i="4"/>
  <c r="AG299" i="4"/>
  <c r="AG298" i="4"/>
  <c r="AG297" i="4"/>
  <c r="AG296" i="4"/>
  <c r="AG295" i="4"/>
  <c r="AG286" i="4"/>
  <c r="AG285" i="4"/>
  <c r="AG284" i="4"/>
  <c r="AG283" i="4"/>
  <c r="AG282" i="4"/>
  <c r="AG281" i="4"/>
  <c r="AG280" i="4"/>
  <c r="AG279" i="4"/>
  <c r="AG278" i="4"/>
  <c r="AG277" i="4"/>
  <c r="AG276" i="4"/>
  <c r="AG275" i="4"/>
  <c r="AG274" i="4"/>
  <c r="AG273" i="4"/>
  <c r="AG272" i="4"/>
  <c r="AG271" i="4"/>
  <c r="AG270" i="4"/>
  <c r="AG269" i="4"/>
  <c r="AG268" i="4"/>
  <c r="AG267" i="4"/>
  <c r="AG266" i="4"/>
  <c r="AG265" i="4"/>
  <c r="AG264" i="4"/>
  <c r="AG263" i="4"/>
  <c r="AG262" i="4"/>
  <c r="AG261" i="4"/>
  <c r="AG260" i="4"/>
  <c r="AG259" i="4"/>
  <c r="AG258" i="4"/>
  <c r="AG257" i="4"/>
  <c r="AG256" i="4"/>
  <c r="AG255" i="4"/>
  <c r="AG254" i="4"/>
  <c r="AG253" i="4"/>
  <c r="AG252" i="4"/>
  <c r="AG251" i="4"/>
  <c r="AG250" i="4"/>
  <c r="AG249" i="4"/>
  <c r="AG248" i="4"/>
  <c r="AG247" i="4"/>
  <c r="AG246" i="4"/>
  <c r="AG245" i="4"/>
  <c r="AG244" i="4"/>
  <c r="AG243" i="4"/>
  <c r="AG242" i="4"/>
  <c r="AG241" i="4"/>
  <c r="AG240" i="4"/>
  <c r="AG239" i="4"/>
  <c r="AG238" i="4"/>
  <c r="AG237" i="4"/>
  <c r="AG236" i="4"/>
  <c r="AG235" i="4"/>
  <c r="AG234" i="4"/>
  <c r="AG233" i="4"/>
  <c r="AG232" i="4"/>
  <c r="AG231" i="4"/>
  <c r="AG230" i="4"/>
  <c r="AG229" i="4"/>
  <c r="AG226" i="4"/>
  <c r="AG225" i="4"/>
  <c r="AG224" i="4"/>
  <c r="AG223" i="4"/>
  <c r="AG222" i="4"/>
  <c r="AG221" i="4"/>
  <c r="AG220" i="4"/>
  <c r="AG219" i="4"/>
  <c r="AG218" i="4"/>
  <c r="AG217" i="4"/>
  <c r="AG216" i="4"/>
  <c r="AG215" i="4"/>
  <c r="AG214" i="4"/>
  <c r="AG213" i="4"/>
  <c r="AG212" i="4"/>
  <c r="AG211" i="4"/>
  <c r="AG210" i="4"/>
  <c r="AG209" i="4"/>
  <c r="AG208" i="4"/>
  <c r="AG207" i="4"/>
  <c r="AG206" i="4"/>
  <c r="AG205" i="4"/>
  <c r="AG204" i="4"/>
  <c r="AG203" i="4"/>
  <c r="AG202" i="4"/>
  <c r="AG201" i="4"/>
  <c r="AG200" i="4"/>
  <c r="AG199" i="4"/>
  <c r="AG198" i="4"/>
  <c r="AG197" i="4"/>
  <c r="AG196" i="4"/>
  <c r="AG195" i="4"/>
  <c r="AG194" i="4"/>
  <c r="AG193" i="4"/>
  <c r="AG192" i="4"/>
  <c r="AG191" i="4"/>
  <c r="AG190" i="4"/>
  <c r="AG189" i="4"/>
  <c r="AG188" i="4"/>
  <c r="AG187" i="4"/>
  <c r="AG186" i="4"/>
  <c r="AG185" i="4"/>
  <c r="AG184" i="4"/>
  <c r="AG183" i="4"/>
  <c r="AG182" i="4"/>
  <c r="AG181" i="4"/>
  <c r="AG180" i="4"/>
  <c r="AG179" i="4"/>
  <c r="AG178" i="4"/>
  <c r="AG177" i="4"/>
  <c r="AG176" i="4"/>
  <c r="AG175" i="4"/>
  <c r="AG174" i="4"/>
  <c r="AG173" i="4"/>
  <c r="AG172" i="4"/>
  <c r="AG171" i="4"/>
  <c r="AG170" i="4"/>
  <c r="AG169" i="4"/>
  <c r="AG166" i="4"/>
  <c r="AG165" i="4"/>
  <c r="AG164" i="4"/>
  <c r="AG163" i="4"/>
  <c r="AG162" i="4"/>
  <c r="AG161" i="4"/>
  <c r="AG160" i="4"/>
  <c r="AG159" i="4"/>
  <c r="AG158" i="4"/>
  <c r="AG157" i="4"/>
  <c r="AG156" i="4"/>
  <c r="AG155" i="4"/>
  <c r="AG154" i="4"/>
  <c r="AG153" i="4"/>
  <c r="AG152" i="4"/>
  <c r="AG151" i="4"/>
  <c r="AG150" i="4"/>
  <c r="AG149" i="4"/>
  <c r="AG148" i="4"/>
  <c r="AG147" i="4"/>
  <c r="AG146" i="4"/>
  <c r="AG145" i="4"/>
  <c r="AG144" i="4"/>
  <c r="AG143" i="4"/>
  <c r="AG142" i="4"/>
  <c r="AG141" i="4"/>
  <c r="AG140" i="4"/>
  <c r="AG139" i="4"/>
  <c r="AG138" i="4"/>
  <c r="AG137" i="4"/>
  <c r="AG136" i="4"/>
  <c r="AG135" i="4"/>
  <c r="AG134" i="4"/>
  <c r="AG133" i="4"/>
  <c r="AG130" i="4"/>
  <c r="AG126" i="4"/>
  <c r="AG125" i="4"/>
  <c r="AG124" i="4"/>
  <c r="AG123" i="4"/>
  <c r="AG122" i="4"/>
  <c r="AG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D573" i="4"/>
  <c r="AD323" i="4"/>
  <c r="F34" i="3" l="1"/>
  <c r="H616" i="7"/>
  <c r="H615" i="7"/>
  <c r="H614" i="7"/>
  <c r="H613" i="7"/>
  <c r="H612" i="7"/>
  <c r="H611" i="7"/>
  <c r="H610" i="7"/>
  <c r="H609" i="7"/>
  <c r="H608" i="7"/>
  <c r="AJ590" i="7"/>
  <c r="AB590" i="7"/>
  <c r="AD590" i="7" s="1"/>
  <c r="U590" i="7"/>
  <c r="Y590" i="7" s="1"/>
  <c r="H590" i="7"/>
  <c r="AJ589" i="7"/>
  <c r="AB589" i="7"/>
  <c r="AD589" i="7" s="1"/>
  <c r="U589" i="7"/>
  <c r="Y589" i="7" s="1"/>
  <c r="H589" i="7"/>
  <c r="AJ588" i="7"/>
  <c r="AB588" i="7"/>
  <c r="AD588" i="7" s="1"/>
  <c r="U588" i="7"/>
  <c r="Y588" i="7" s="1"/>
  <c r="H588" i="7"/>
  <c r="AJ587" i="7"/>
  <c r="AB587" i="7"/>
  <c r="AD587" i="7" s="1"/>
  <c r="U587" i="7"/>
  <c r="Y587" i="7" s="1"/>
  <c r="H587" i="7"/>
  <c r="AJ586" i="7"/>
  <c r="AB586" i="7"/>
  <c r="AD586" i="7" s="1"/>
  <c r="U586" i="7"/>
  <c r="Y586" i="7" s="1"/>
  <c r="H586" i="7"/>
  <c r="AJ585" i="7"/>
  <c r="AB585" i="7"/>
  <c r="AD585" i="7" s="1"/>
  <c r="U585" i="7"/>
  <c r="Y585" i="7" s="1"/>
  <c r="H585" i="7"/>
  <c r="AJ584" i="7"/>
  <c r="AB584" i="7"/>
  <c r="AD584" i="7" s="1"/>
  <c r="U584" i="7"/>
  <c r="Y584" i="7" s="1"/>
  <c r="H584" i="7"/>
  <c r="AJ583" i="7"/>
  <c r="AB583" i="7"/>
  <c r="AD583" i="7" s="1"/>
  <c r="U583" i="7"/>
  <c r="Y583" i="7" s="1"/>
  <c r="H583" i="7"/>
  <c r="AJ582" i="7"/>
  <c r="AB582" i="7"/>
  <c r="AD582" i="7" s="1"/>
  <c r="U582" i="7"/>
  <c r="Y582" i="7" s="1"/>
  <c r="H582" i="7"/>
  <c r="AJ581" i="7"/>
  <c r="AB581" i="7"/>
  <c r="AD581" i="7" s="1"/>
  <c r="U581" i="7"/>
  <c r="Y581" i="7" s="1"/>
  <c r="H581" i="7"/>
  <c r="AJ580" i="7"/>
  <c r="AB580" i="7"/>
  <c r="AD580" i="7" s="1"/>
  <c r="U580" i="7"/>
  <c r="Y580" i="7" s="1"/>
  <c r="H580" i="7"/>
  <c r="AJ579" i="7"/>
  <c r="AB579" i="7"/>
  <c r="AD579" i="7" s="1"/>
  <c r="U579" i="7"/>
  <c r="Y579" i="7" s="1"/>
  <c r="H579" i="7"/>
  <c r="AJ578" i="7"/>
  <c r="AB578" i="7"/>
  <c r="AD578" i="7" s="1"/>
  <c r="U578" i="7"/>
  <c r="Y578" i="7" s="1"/>
  <c r="H578" i="7"/>
  <c r="AX577" i="7"/>
  <c r="AX576" i="7" s="1"/>
  <c r="K34" i="3" s="1"/>
  <c r="K577" i="7"/>
  <c r="K576" i="7" s="1"/>
  <c r="J577" i="7"/>
  <c r="I577" i="7"/>
  <c r="I576" i="7" s="1"/>
  <c r="D34" i="3" s="1"/>
  <c r="H577" i="7"/>
  <c r="H576" i="7" s="1"/>
  <c r="J576" i="7"/>
  <c r="AJ575" i="7"/>
  <c r="AB575" i="7"/>
  <c r="AD575" i="7" s="1"/>
  <c r="U575" i="7"/>
  <c r="Y575" i="7" s="1"/>
  <c r="H575" i="7"/>
  <c r="AJ574" i="7"/>
  <c r="AB574" i="7"/>
  <c r="AD574" i="7" s="1"/>
  <c r="U574" i="7"/>
  <c r="Y574" i="7" s="1"/>
  <c r="H574" i="7"/>
  <c r="AJ573" i="7"/>
  <c r="U573" i="7"/>
  <c r="Y573" i="7" s="1"/>
  <c r="H573" i="7"/>
  <c r="AJ572" i="7"/>
  <c r="AB572" i="7"/>
  <c r="AD572" i="7" s="1"/>
  <c r="U572" i="7"/>
  <c r="Y572" i="7" s="1"/>
  <c r="H572" i="7"/>
  <c r="AJ571" i="7"/>
  <c r="AB571" i="7"/>
  <c r="AD571" i="7" s="1"/>
  <c r="U571" i="7"/>
  <c r="Y571" i="7" s="1"/>
  <c r="H571" i="7"/>
  <c r="AJ570" i="7"/>
  <c r="AB570" i="7"/>
  <c r="AD570" i="7" s="1"/>
  <c r="U570" i="7"/>
  <c r="Y570" i="7" s="1"/>
  <c r="H570" i="7"/>
  <c r="AJ569" i="7"/>
  <c r="AB569" i="7"/>
  <c r="AD569" i="7" s="1"/>
  <c r="U569" i="7"/>
  <c r="Y569" i="7" s="1"/>
  <c r="H569" i="7"/>
  <c r="AJ568" i="7"/>
  <c r="AB568" i="7"/>
  <c r="AD568" i="7" s="1"/>
  <c r="U568" i="7"/>
  <c r="Y568" i="7" s="1"/>
  <c r="H568" i="7"/>
  <c r="AJ567" i="7"/>
  <c r="AB567" i="7"/>
  <c r="AD567" i="7" s="1"/>
  <c r="U567" i="7"/>
  <c r="Y567" i="7" s="1"/>
  <c r="H567" i="7"/>
  <c r="AX566" i="7"/>
  <c r="K566" i="7"/>
  <c r="K565" i="7" s="1"/>
  <c r="J566" i="7"/>
  <c r="J565" i="7" s="1"/>
  <c r="I566" i="7"/>
  <c r="I565" i="7" s="1"/>
  <c r="H566" i="7"/>
  <c r="H565" i="7" s="1"/>
  <c r="AJ564" i="7"/>
  <c r="AB564" i="7"/>
  <c r="AD564" i="7" s="1"/>
  <c r="U564" i="7"/>
  <c r="Y564" i="7" s="1"/>
  <c r="H564" i="7"/>
  <c r="AJ563" i="7"/>
  <c r="AB563" i="7"/>
  <c r="AD563" i="7" s="1"/>
  <c r="U563" i="7"/>
  <c r="Y563" i="7" s="1"/>
  <c r="H563" i="7"/>
  <c r="AJ562" i="7"/>
  <c r="AB562" i="7"/>
  <c r="AD562" i="7" s="1"/>
  <c r="U562" i="7"/>
  <c r="Y562" i="7" s="1"/>
  <c r="H562" i="7"/>
  <c r="AJ561" i="7"/>
  <c r="AB561" i="7"/>
  <c r="AD561" i="7" s="1"/>
  <c r="U561" i="7"/>
  <c r="Y561" i="7" s="1"/>
  <c r="H561" i="7"/>
  <c r="AJ560" i="7"/>
  <c r="AB560" i="7"/>
  <c r="AD560" i="7" s="1"/>
  <c r="U560" i="7"/>
  <c r="Y560" i="7" s="1"/>
  <c r="H560" i="7"/>
  <c r="AJ559" i="7"/>
  <c r="AB559" i="7"/>
  <c r="AD559" i="7" s="1"/>
  <c r="U559" i="7"/>
  <c r="Y559" i="7" s="1"/>
  <c r="H559" i="7"/>
  <c r="AJ558" i="7"/>
  <c r="AB558" i="7"/>
  <c r="AD558" i="7" s="1"/>
  <c r="U558" i="7"/>
  <c r="Y558" i="7" s="1"/>
  <c r="H558" i="7"/>
  <c r="AJ557" i="7"/>
  <c r="AB557" i="7"/>
  <c r="AD557" i="7" s="1"/>
  <c r="U557" i="7"/>
  <c r="Y557" i="7" s="1"/>
  <c r="H557" i="7"/>
  <c r="AJ556" i="7"/>
  <c r="AB556" i="7"/>
  <c r="AD556" i="7" s="1"/>
  <c r="U556" i="7"/>
  <c r="Y556" i="7" s="1"/>
  <c r="H556" i="7"/>
  <c r="AJ555" i="7"/>
  <c r="AB555" i="7"/>
  <c r="AD555" i="7" s="1"/>
  <c r="U555" i="7"/>
  <c r="Y555" i="7" s="1"/>
  <c r="H555" i="7"/>
  <c r="AX554" i="7"/>
  <c r="AX553" i="7" s="1"/>
  <c r="K554" i="7"/>
  <c r="K553" i="7" s="1"/>
  <c r="J554" i="7"/>
  <c r="J553" i="7" s="1"/>
  <c r="I554" i="7"/>
  <c r="I553" i="7" s="1"/>
  <c r="H554" i="7"/>
  <c r="H553" i="7" s="1"/>
  <c r="AJ552" i="7"/>
  <c r="AB552" i="7"/>
  <c r="AD552" i="7" s="1"/>
  <c r="U552" i="7"/>
  <c r="U551" i="7" s="1"/>
  <c r="U550" i="7" s="1"/>
  <c r="H552" i="7"/>
  <c r="AX551" i="7"/>
  <c r="AX550" i="7" s="1"/>
  <c r="K551" i="7"/>
  <c r="K550" i="7" s="1"/>
  <c r="J551" i="7"/>
  <c r="J550" i="7" s="1"/>
  <c r="I551" i="7"/>
  <c r="AJ549" i="7"/>
  <c r="AB549" i="7"/>
  <c r="AD549" i="7" s="1"/>
  <c r="U549" i="7"/>
  <c r="Y549" i="7" s="1"/>
  <c r="H549" i="7"/>
  <c r="AJ548" i="7"/>
  <c r="AB548" i="7"/>
  <c r="AD548" i="7" s="1"/>
  <c r="U548" i="7"/>
  <c r="Y548" i="7" s="1"/>
  <c r="H548" i="7"/>
  <c r="AX547" i="7"/>
  <c r="AX546" i="7" s="1"/>
  <c r="K547" i="7"/>
  <c r="K546" i="7" s="1"/>
  <c r="J547" i="7"/>
  <c r="J546" i="7" s="1"/>
  <c r="I547" i="7"/>
  <c r="AJ545" i="7"/>
  <c r="AB545" i="7"/>
  <c r="AD545" i="7" s="1"/>
  <c r="U545" i="7"/>
  <c r="Y545" i="7" s="1"/>
  <c r="H545" i="7"/>
  <c r="AJ544" i="7"/>
  <c r="AB544" i="7"/>
  <c r="AD544" i="7" s="1"/>
  <c r="U544" i="7"/>
  <c r="Y544" i="7" s="1"/>
  <c r="H544" i="7"/>
  <c r="AJ543" i="7"/>
  <c r="AB543" i="7"/>
  <c r="AD543" i="7" s="1"/>
  <c r="U543" i="7"/>
  <c r="Y543" i="7" s="1"/>
  <c r="H543" i="7"/>
  <c r="AJ542" i="7"/>
  <c r="AB542" i="7"/>
  <c r="AD542" i="7" s="1"/>
  <c r="U542" i="7"/>
  <c r="Y542" i="7" s="1"/>
  <c r="H542" i="7"/>
  <c r="AJ541" i="7"/>
  <c r="AB541" i="7"/>
  <c r="AD541" i="7" s="1"/>
  <c r="U541" i="7"/>
  <c r="Y541" i="7" s="1"/>
  <c r="H541" i="7"/>
  <c r="AJ540" i="7"/>
  <c r="AB540" i="7"/>
  <c r="AD540" i="7" s="1"/>
  <c r="U540" i="7"/>
  <c r="Y540" i="7" s="1"/>
  <c r="H540" i="7"/>
  <c r="AJ539" i="7"/>
  <c r="AB539" i="7"/>
  <c r="AD539" i="7" s="1"/>
  <c r="U539" i="7"/>
  <c r="Y539" i="7" s="1"/>
  <c r="H539" i="7"/>
  <c r="AJ538" i="7"/>
  <c r="AB538" i="7"/>
  <c r="AD538" i="7" s="1"/>
  <c r="U538" i="7"/>
  <c r="Y538" i="7" s="1"/>
  <c r="H538" i="7"/>
  <c r="AJ537" i="7"/>
  <c r="AB537" i="7"/>
  <c r="AD537" i="7" s="1"/>
  <c r="U537" i="7"/>
  <c r="Y537" i="7" s="1"/>
  <c r="H537" i="7"/>
  <c r="AJ536" i="7"/>
  <c r="AB536" i="7"/>
  <c r="AD536" i="7" s="1"/>
  <c r="U536" i="7"/>
  <c r="Y536" i="7" s="1"/>
  <c r="H536" i="7"/>
  <c r="AX535" i="7"/>
  <c r="AX534" i="7" s="1"/>
  <c r="J535" i="7"/>
  <c r="J534" i="7" s="1"/>
  <c r="I535" i="7"/>
  <c r="AJ533" i="7"/>
  <c r="AB533" i="7"/>
  <c r="AD533" i="7" s="1"/>
  <c r="U533" i="7"/>
  <c r="Y533" i="7" s="1"/>
  <c r="H533" i="7"/>
  <c r="AJ532" i="7"/>
  <c r="AB532" i="7"/>
  <c r="AD532" i="7" s="1"/>
  <c r="U532" i="7"/>
  <c r="Y532" i="7" s="1"/>
  <c r="H532" i="7"/>
  <c r="AJ531" i="7"/>
  <c r="AB531" i="7"/>
  <c r="AD531" i="7" s="1"/>
  <c r="U531" i="7"/>
  <c r="Y531" i="7" s="1"/>
  <c r="H531" i="7"/>
  <c r="AJ530" i="7"/>
  <c r="AB530" i="7"/>
  <c r="AD530" i="7" s="1"/>
  <c r="U530" i="7"/>
  <c r="Y530" i="7" s="1"/>
  <c r="H530" i="7"/>
  <c r="AJ529" i="7"/>
  <c r="AB529" i="7"/>
  <c r="AD529" i="7" s="1"/>
  <c r="U529" i="7"/>
  <c r="Y529" i="7" s="1"/>
  <c r="H529" i="7"/>
  <c r="AJ528" i="7"/>
  <c r="AB528" i="7"/>
  <c r="AD528" i="7" s="1"/>
  <c r="U528" i="7"/>
  <c r="Y528" i="7" s="1"/>
  <c r="H528" i="7"/>
  <c r="AJ527" i="7"/>
  <c r="AB527" i="7"/>
  <c r="AD527" i="7" s="1"/>
  <c r="U527" i="7"/>
  <c r="Y527" i="7" s="1"/>
  <c r="H527" i="7"/>
  <c r="AJ526" i="7"/>
  <c r="AB526" i="7"/>
  <c r="AD526" i="7" s="1"/>
  <c r="U526" i="7"/>
  <c r="Y526" i="7" s="1"/>
  <c r="H526" i="7"/>
  <c r="AJ525" i="7"/>
  <c r="AB525" i="7"/>
  <c r="AD525" i="7" s="1"/>
  <c r="U525" i="7"/>
  <c r="Y525" i="7" s="1"/>
  <c r="H525" i="7"/>
  <c r="AJ524" i="7"/>
  <c r="AB524" i="7"/>
  <c r="AD524" i="7" s="1"/>
  <c r="U524" i="7"/>
  <c r="Y524" i="7" s="1"/>
  <c r="H524" i="7"/>
  <c r="AJ523" i="7"/>
  <c r="AB523" i="7"/>
  <c r="AD523" i="7" s="1"/>
  <c r="U523" i="7"/>
  <c r="Y523" i="7" s="1"/>
  <c r="H523" i="7"/>
  <c r="AX522" i="7"/>
  <c r="AX521" i="7" s="1"/>
  <c r="K522" i="7"/>
  <c r="K521" i="7" s="1"/>
  <c r="J522" i="7"/>
  <c r="J521" i="7" s="1"/>
  <c r="I522" i="7"/>
  <c r="AJ520" i="7"/>
  <c r="AB520" i="7"/>
  <c r="AD520" i="7" s="1"/>
  <c r="U520" i="7"/>
  <c r="Y520" i="7" s="1"/>
  <c r="H520" i="7"/>
  <c r="AJ519" i="7"/>
  <c r="AB519" i="7"/>
  <c r="AD519" i="7" s="1"/>
  <c r="U519" i="7"/>
  <c r="Y519" i="7" s="1"/>
  <c r="H519" i="7"/>
  <c r="AJ518" i="7"/>
  <c r="AB518" i="7"/>
  <c r="AD518" i="7" s="1"/>
  <c r="U518" i="7"/>
  <c r="Y518" i="7" s="1"/>
  <c r="H518" i="7"/>
  <c r="AJ517" i="7"/>
  <c r="AB517" i="7"/>
  <c r="AD517" i="7" s="1"/>
  <c r="U517" i="7"/>
  <c r="Y517" i="7" s="1"/>
  <c r="H517" i="7"/>
  <c r="AJ516" i="7"/>
  <c r="AB516" i="7"/>
  <c r="AD516" i="7" s="1"/>
  <c r="U516" i="7"/>
  <c r="Y516" i="7" s="1"/>
  <c r="H516" i="7"/>
  <c r="AJ515" i="7"/>
  <c r="AB515" i="7"/>
  <c r="AD515" i="7" s="1"/>
  <c r="U515" i="7"/>
  <c r="Y515" i="7" s="1"/>
  <c r="H515" i="7"/>
  <c r="AJ514" i="7"/>
  <c r="AB514" i="7"/>
  <c r="AD514" i="7" s="1"/>
  <c r="U514" i="7"/>
  <c r="Y514" i="7" s="1"/>
  <c r="H514" i="7"/>
  <c r="AX513" i="7"/>
  <c r="AX512" i="7" s="1"/>
  <c r="K513" i="7"/>
  <c r="K512" i="7" s="1"/>
  <c r="J513" i="7"/>
  <c r="J512" i="7" s="1"/>
  <c r="I513" i="7"/>
  <c r="AJ511" i="7"/>
  <c r="AB511" i="7"/>
  <c r="AD511" i="7" s="1"/>
  <c r="U511" i="7"/>
  <c r="Y511" i="7" s="1"/>
  <c r="H511" i="7"/>
  <c r="AJ510" i="7"/>
  <c r="AB510" i="7"/>
  <c r="AD510" i="7" s="1"/>
  <c r="U510" i="7"/>
  <c r="Y510" i="7" s="1"/>
  <c r="H510" i="7"/>
  <c r="AJ506" i="7"/>
  <c r="AB506" i="7"/>
  <c r="AD506" i="7" s="1"/>
  <c r="U506" i="7"/>
  <c r="Y506" i="7" s="1"/>
  <c r="H506" i="7"/>
  <c r="AJ505" i="7"/>
  <c r="AB505" i="7"/>
  <c r="AD505" i="7" s="1"/>
  <c r="U505" i="7"/>
  <c r="Y505" i="7" s="1"/>
  <c r="H505" i="7"/>
  <c r="AJ504" i="7"/>
  <c r="AB504" i="7"/>
  <c r="AD504" i="7" s="1"/>
  <c r="U504" i="7"/>
  <c r="Y504" i="7" s="1"/>
  <c r="H504" i="7"/>
  <c r="AJ503" i="7"/>
  <c r="AB503" i="7"/>
  <c r="AD503" i="7" s="1"/>
  <c r="U503" i="7"/>
  <c r="Y503" i="7" s="1"/>
  <c r="H503" i="7"/>
  <c r="AJ502" i="7"/>
  <c r="AB502" i="7"/>
  <c r="AD502" i="7" s="1"/>
  <c r="U502" i="7"/>
  <c r="Y502" i="7" s="1"/>
  <c r="H502" i="7"/>
  <c r="AJ501" i="7"/>
  <c r="AB501" i="7"/>
  <c r="AD501" i="7" s="1"/>
  <c r="U501" i="7"/>
  <c r="Y501" i="7" s="1"/>
  <c r="H501" i="7"/>
  <c r="AJ500" i="7"/>
  <c r="AB500" i="7"/>
  <c r="AD500" i="7" s="1"/>
  <c r="U500" i="7"/>
  <c r="Y500" i="7" s="1"/>
  <c r="H500" i="7"/>
  <c r="AJ499" i="7"/>
  <c r="AB499" i="7"/>
  <c r="AD499" i="7" s="1"/>
  <c r="U499" i="7"/>
  <c r="Y499" i="7" s="1"/>
  <c r="H499" i="7"/>
  <c r="AJ498" i="7"/>
  <c r="AB498" i="7"/>
  <c r="U498" i="7"/>
  <c r="Y498" i="7" s="1"/>
  <c r="H498" i="7"/>
  <c r="AX497" i="7"/>
  <c r="AX496" i="7" s="1"/>
  <c r="K497" i="7"/>
  <c r="K496" i="7" s="1"/>
  <c r="J497" i="7"/>
  <c r="J496" i="7" s="1"/>
  <c r="I497" i="7"/>
  <c r="I496" i="7" s="1"/>
  <c r="AJ495" i="7"/>
  <c r="AB495" i="7"/>
  <c r="AD495" i="7" s="1"/>
  <c r="U495" i="7"/>
  <c r="Y495" i="7" s="1"/>
  <c r="H495" i="7"/>
  <c r="AJ494" i="7"/>
  <c r="AB494" i="7"/>
  <c r="AD494" i="7" s="1"/>
  <c r="U494" i="7"/>
  <c r="Y494" i="7" s="1"/>
  <c r="H494" i="7"/>
  <c r="AJ493" i="7"/>
  <c r="AB493" i="7"/>
  <c r="AD493" i="7" s="1"/>
  <c r="U493" i="7"/>
  <c r="Y493" i="7" s="1"/>
  <c r="H493" i="7"/>
  <c r="AJ492" i="7"/>
  <c r="AB492" i="7"/>
  <c r="AD492" i="7" s="1"/>
  <c r="U492" i="7"/>
  <c r="Y492" i="7" s="1"/>
  <c r="H492" i="7"/>
  <c r="AJ491" i="7"/>
  <c r="AB491" i="7"/>
  <c r="AD491" i="7" s="1"/>
  <c r="U491" i="7"/>
  <c r="Y491" i="7" s="1"/>
  <c r="H491" i="7"/>
  <c r="AJ490" i="7"/>
  <c r="AB490" i="7"/>
  <c r="AD490" i="7" s="1"/>
  <c r="U490" i="7"/>
  <c r="Y490" i="7" s="1"/>
  <c r="H490" i="7"/>
  <c r="AJ489" i="7"/>
  <c r="AB489" i="7"/>
  <c r="AD489" i="7" s="1"/>
  <c r="U489" i="7"/>
  <c r="Y489" i="7" s="1"/>
  <c r="H489" i="7"/>
  <c r="AX488" i="7"/>
  <c r="AX487" i="7" s="1"/>
  <c r="K488" i="7"/>
  <c r="K487" i="7" s="1"/>
  <c r="J488" i="7"/>
  <c r="J487" i="7" s="1"/>
  <c r="I488" i="7"/>
  <c r="AJ486" i="7"/>
  <c r="AB486" i="7"/>
  <c r="AD486" i="7" s="1"/>
  <c r="U486" i="7"/>
  <c r="Y486" i="7" s="1"/>
  <c r="H486" i="7"/>
  <c r="AJ485" i="7"/>
  <c r="AB485" i="7"/>
  <c r="AD485" i="7" s="1"/>
  <c r="U485" i="7"/>
  <c r="Y485" i="7" s="1"/>
  <c r="H485" i="7"/>
  <c r="AJ484" i="7"/>
  <c r="AB484" i="7"/>
  <c r="AD484" i="7" s="1"/>
  <c r="U484" i="7"/>
  <c r="Y484" i="7" s="1"/>
  <c r="H484" i="7"/>
  <c r="AJ483" i="7"/>
  <c r="AB483" i="7"/>
  <c r="AD483" i="7" s="1"/>
  <c r="U483" i="7"/>
  <c r="Y483" i="7" s="1"/>
  <c r="H483" i="7"/>
  <c r="AJ482" i="7"/>
  <c r="AB482" i="7"/>
  <c r="AD482" i="7" s="1"/>
  <c r="U482" i="7"/>
  <c r="Y482" i="7" s="1"/>
  <c r="H482" i="7"/>
  <c r="AJ481" i="7"/>
  <c r="AB481" i="7"/>
  <c r="AD481" i="7" s="1"/>
  <c r="U481" i="7"/>
  <c r="Y481" i="7" s="1"/>
  <c r="H481" i="7"/>
  <c r="AJ480" i="7"/>
  <c r="AB480" i="7"/>
  <c r="AD480" i="7" s="1"/>
  <c r="U480" i="7"/>
  <c r="Y480" i="7" s="1"/>
  <c r="H480" i="7"/>
  <c r="AJ479" i="7"/>
  <c r="AB479" i="7"/>
  <c r="AD479" i="7" s="1"/>
  <c r="U479" i="7"/>
  <c r="H479" i="7"/>
  <c r="AX478" i="7"/>
  <c r="AX477" i="7" s="1"/>
  <c r="K478" i="7"/>
  <c r="K477" i="7" s="1"/>
  <c r="J478" i="7"/>
  <c r="I478" i="7"/>
  <c r="H476" i="7"/>
  <c r="H475" i="7" s="1"/>
  <c r="AJ474" i="7"/>
  <c r="AB474" i="7"/>
  <c r="AD474" i="7" s="1"/>
  <c r="U474" i="7"/>
  <c r="H474" i="7"/>
  <c r="AJ473" i="7"/>
  <c r="AB473" i="7"/>
  <c r="AD473" i="7" s="1"/>
  <c r="U473" i="7"/>
  <c r="Y473" i="7" s="1"/>
  <c r="H473" i="7"/>
  <c r="AJ472" i="7"/>
  <c r="AB472" i="7"/>
  <c r="AD472" i="7" s="1"/>
  <c r="U472" i="7"/>
  <c r="Y472" i="7" s="1"/>
  <c r="H472" i="7"/>
  <c r="AJ471" i="7"/>
  <c r="AB471" i="7"/>
  <c r="AD471" i="7" s="1"/>
  <c r="U471" i="7"/>
  <c r="Y471" i="7" s="1"/>
  <c r="H471" i="7"/>
  <c r="AJ470" i="7"/>
  <c r="AB470" i="7"/>
  <c r="U470" i="7"/>
  <c r="Y470" i="7" s="1"/>
  <c r="H470" i="7"/>
  <c r="AX469" i="7"/>
  <c r="AX468" i="7" s="1"/>
  <c r="K32" i="3" s="1"/>
  <c r="K469" i="7"/>
  <c r="K468" i="7" s="1"/>
  <c r="J469" i="7"/>
  <c r="J468" i="7" s="1"/>
  <c r="I469" i="7"/>
  <c r="I468" i="7" s="1"/>
  <c r="D31" i="3" s="1"/>
  <c r="AJ467" i="7"/>
  <c r="AB467" i="7"/>
  <c r="AD467" i="7" s="1"/>
  <c r="U467" i="7"/>
  <c r="H467" i="7"/>
  <c r="AJ466" i="7"/>
  <c r="AB466" i="7"/>
  <c r="AD466" i="7" s="1"/>
  <c r="U466" i="7"/>
  <c r="H466" i="7"/>
  <c r="AJ465" i="7"/>
  <c r="AB465" i="7"/>
  <c r="AD465" i="7" s="1"/>
  <c r="U465" i="7"/>
  <c r="H465" i="7"/>
  <c r="AJ464" i="7"/>
  <c r="AB464" i="7"/>
  <c r="AD464" i="7" s="1"/>
  <c r="U464" i="7"/>
  <c r="H464" i="7"/>
  <c r="AJ463" i="7"/>
  <c r="AB463" i="7"/>
  <c r="U463" i="7"/>
  <c r="H463" i="7"/>
  <c r="AX462" i="7"/>
  <c r="AX461" i="7" s="1"/>
  <c r="K31" i="3" s="1"/>
  <c r="Y462" i="7"/>
  <c r="K462" i="7"/>
  <c r="K461" i="7" s="1"/>
  <c r="J462" i="7"/>
  <c r="J461" i="7" s="1"/>
  <c r="I462" i="7"/>
  <c r="I461" i="7" s="1"/>
  <c r="D30" i="3" s="1"/>
  <c r="Y461" i="7"/>
  <c r="F31" i="3" s="1"/>
  <c r="AJ460" i="7"/>
  <c r="AB460" i="7"/>
  <c r="AD460" i="7" s="1"/>
  <c r="U460" i="7"/>
  <c r="Y460" i="7" s="1"/>
  <c r="H460" i="7"/>
  <c r="AJ459" i="7"/>
  <c r="AB459" i="7"/>
  <c r="AD459" i="7" s="1"/>
  <c r="U459" i="7"/>
  <c r="Y459" i="7" s="1"/>
  <c r="H459" i="7"/>
  <c r="AJ458" i="7"/>
  <c r="AB458" i="7"/>
  <c r="AD458" i="7" s="1"/>
  <c r="U458" i="7"/>
  <c r="Y458" i="7" s="1"/>
  <c r="H458" i="7"/>
  <c r="AB457" i="7"/>
  <c r="AD457" i="7" s="1"/>
  <c r="U457" i="7"/>
  <c r="Y457" i="7" s="1"/>
  <c r="H457" i="7"/>
  <c r="AJ456" i="7"/>
  <c r="AB456" i="7"/>
  <c r="AD456" i="7" s="1"/>
  <c r="U456" i="7"/>
  <c r="Y456" i="7" s="1"/>
  <c r="H456" i="7"/>
  <c r="AX455" i="7"/>
  <c r="K455" i="7"/>
  <c r="K454" i="7" s="1"/>
  <c r="J455" i="7"/>
  <c r="J454" i="7" s="1"/>
  <c r="I455" i="7"/>
  <c r="I454" i="7" s="1"/>
  <c r="D29" i="3" s="1"/>
  <c r="AX454" i="7"/>
  <c r="K30" i="3" s="1"/>
  <c r="AJ453" i="7"/>
  <c r="AB453" i="7"/>
  <c r="AD453" i="7" s="1"/>
  <c r="U453" i="7"/>
  <c r="Y453" i="7" s="1"/>
  <c r="H453" i="7"/>
  <c r="AJ452" i="7"/>
  <c r="AB452" i="7"/>
  <c r="AD452" i="7" s="1"/>
  <c r="U452" i="7"/>
  <c r="Y452" i="7" s="1"/>
  <c r="H452" i="7"/>
  <c r="AJ451" i="7"/>
  <c r="AB451" i="7"/>
  <c r="AD451" i="7" s="1"/>
  <c r="U451" i="7"/>
  <c r="Y451" i="7" s="1"/>
  <c r="H451" i="7"/>
  <c r="AJ450" i="7"/>
  <c r="AB450" i="7"/>
  <c r="AD450" i="7" s="1"/>
  <c r="U450" i="7"/>
  <c r="Y450" i="7" s="1"/>
  <c r="H450" i="7"/>
  <c r="AJ449" i="7"/>
  <c r="AB449" i="7"/>
  <c r="AD449" i="7" s="1"/>
  <c r="U449" i="7"/>
  <c r="Y449" i="7" s="1"/>
  <c r="H449" i="7"/>
  <c r="AJ448" i="7"/>
  <c r="AB448" i="7"/>
  <c r="AD448" i="7" s="1"/>
  <c r="U448" i="7"/>
  <c r="Y448" i="7" s="1"/>
  <c r="H448" i="7"/>
  <c r="AJ447" i="7"/>
  <c r="AB447" i="7"/>
  <c r="AD447" i="7" s="1"/>
  <c r="U447" i="7"/>
  <c r="Y447" i="7" s="1"/>
  <c r="H447" i="7"/>
  <c r="AJ446" i="7"/>
  <c r="AB446" i="7"/>
  <c r="AD446" i="7" s="1"/>
  <c r="U446" i="7"/>
  <c r="Y446" i="7" s="1"/>
  <c r="H446" i="7"/>
  <c r="AJ445" i="7"/>
  <c r="AB445" i="7"/>
  <c r="AD445" i="7" s="1"/>
  <c r="U445" i="7"/>
  <c r="Y445" i="7" s="1"/>
  <c r="H445" i="7"/>
  <c r="AJ444" i="7"/>
  <c r="AB444" i="7"/>
  <c r="AD444" i="7" s="1"/>
  <c r="U444" i="7"/>
  <c r="Y444" i="7" s="1"/>
  <c r="H444" i="7"/>
  <c r="AJ443" i="7"/>
  <c r="AB443" i="7"/>
  <c r="AD443" i="7" s="1"/>
  <c r="U443" i="7"/>
  <c r="Y443" i="7" s="1"/>
  <c r="H443" i="7"/>
  <c r="AJ442" i="7"/>
  <c r="AB442" i="7"/>
  <c r="AD442" i="7" s="1"/>
  <c r="U442" i="7"/>
  <c r="Y442" i="7" s="1"/>
  <c r="H442" i="7"/>
  <c r="AJ441" i="7"/>
  <c r="AB441" i="7"/>
  <c r="AD441" i="7" s="1"/>
  <c r="U441" i="7"/>
  <c r="Y441" i="7" s="1"/>
  <c r="H441" i="7"/>
  <c r="AJ440" i="7"/>
  <c r="AB440" i="7"/>
  <c r="AD440" i="7" s="1"/>
  <c r="U440" i="7"/>
  <c r="Y440" i="7" s="1"/>
  <c r="H440" i="7"/>
  <c r="AJ439" i="7"/>
  <c r="AB439" i="7"/>
  <c r="AD439" i="7" s="1"/>
  <c r="U439" i="7"/>
  <c r="Y439" i="7" s="1"/>
  <c r="H439" i="7"/>
  <c r="AJ438" i="7"/>
  <c r="AB438" i="7"/>
  <c r="AD438" i="7" s="1"/>
  <c r="U438" i="7"/>
  <c r="Y438" i="7" s="1"/>
  <c r="H438" i="7"/>
  <c r="AJ437" i="7"/>
  <c r="AB437" i="7"/>
  <c r="AD437" i="7" s="1"/>
  <c r="U437" i="7"/>
  <c r="Y437" i="7" s="1"/>
  <c r="H437" i="7"/>
  <c r="AJ436" i="7"/>
  <c r="AB436" i="7"/>
  <c r="AD436" i="7" s="1"/>
  <c r="U436" i="7"/>
  <c r="Y436" i="7" s="1"/>
  <c r="H436" i="7"/>
  <c r="AJ435" i="7"/>
  <c r="AB435" i="7"/>
  <c r="AD435" i="7" s="1"/>
  <c r="U435" i="7"/>
  <c r="Y435" i="7" s="1"/>
  <c r="H435" i="7"/>
  <c r="AJ434" i="7"/>
  <c r="AB434" i="7"/>
  <c r="AD434" i="7" s="1"/>
  <c r="U434" i="7"/>
  <c r="Y434" i="7" s="1"/>
  <c r="H434" i="7"/>
  <c r="AJ433" i="7"/>
  <c r="AB433" i="7"/>
  <c r="AD433" i="7" s="1"/>
  <c r="U433" i="7"/>
  <c r="Y433" i="7" s="1"/>
  <c r="H433" i="7"/>
  <c r="AJ432" i="7"/>
  <c r="AB432" i="7"/>
  <c r="AD432" i="7" s="1"/>
  <c r="U432" i="7"/>
  <c r="Y432" i="7" s="1"/>
  <c r="H432" i="7"/>
  <c r="AJ431" i="7"/>
  <c r="AB431" i="7"/>
  <c r="AD431" i="7" s="1"/>
  <c r="U431" i="7"/>
  <c r="Y431" i="7" s="1"/>
  <c r="H431" i="7"/>
  <c r="AJ430" i="7"/>
  <c r="AB430" i="7"/>
  <c r="AD430" i="7" s="1"/>
  <c r="U430" i="7"/>
  <c r="Y430" i="7" s="1"/>
  <c r="H430" i="7"/>
  <c r="AJ429" i="7"/>
  <c r="AB429" i="7"/>
  <c r="AD429" i="7" s="1"/>
  <c r="U429" i="7"/>
  <c r="Y429" i="7" s="1"/>
  <c r="H429" i="7"/>
  <c r="AJ428" i="7"/>
  <c r="AB428" i="7"/>
  <c r="AD428" i="7" s="1"/>
  <c r="U428" i="7"/>
  <c r="Y428" i="7" s="1"/>
  <c r="H428" i="7"/>
  <c r="AJ427" i="7"/>
  <c r="AB427" i="7"/>
  <c r="AD427" i="7" s="1"/>
  <c r="U427" i="7"/>
  <c r="Y427" i="7" s="1"/>
  <c r="H427" i="7"/>
  <c r="AJ426" i="7"/>
  <c r="AB426" i="7"/>
  <c r="AD426" i="7" s="1"/>
  <c r="U426" i="7"/>
  <c r="Y426" i="7" s="1"/>
  <c r="H426" i="7"/>
  <c r="AJ425" i="7"/>
  <c r="AB425" i="7"/>
  <c r="AD425" i="7" s="1"/>
  <c r="U425" i="7"/>
  <c r="Y425" i="7" s="1"/>
  <c r="H425" i="7"/>
  <c r="AJ424" i="7"/>
  <c r="AB424" i="7"/>
  <c r="AD424" i="7" s="1"/>
  <c r="U424" i="7"/>
  <c r="Y424" i="7" s="1"/>
  <c r="H424" i="7"/>
  <c r="AJ423" i="7"/>
  <c r="AB423" i="7"/>
  <c r="AD423" i="7" s="1"/>
  <c r="U423" i="7"/>
  <c r="Y423" i="7" s="1"/>
  <c r="H423" i="7"/>
  <c r="AJ422" i="7"/>
  <c r="AB422" i="7"/>
  <c r="AD422" i="7" s="1"/>
  <c r="U422" i="7"/>
  <c r="Y422" i="7" s="1"/>
  <c r="H422" i="7"/>
  <c r="AJ421" i="7"/>
  <c r="AB421" i="7"/>
  <c r="AD421" i="7" s="1"/>
  <c r="U421" i="7"/>
  <c r="Y421" i="7" s="1"/>
  <c r="H421" i="7"/>
  <c r="AJ420" i="7"/>
  <c r="AB420" i="7"/>
  <c r="AD420" i="7" s="1"/>
  <c r="U420" i="7"/>
  <c r="Y420" i="7" s="1"/>
  <c r="H420" i="7"/>
  <c r="AJ419" i="7"/>
  <c r="AB419" i="7"/>
  <c r="AD419" i="7" s="1"/>
  <c r="U419" i="7"/>
  <c r="Y419" i="7" s="1"/>
  <c r="H419" i="7"/>
  <c r="AJ418" i="7"/>
  <c r="AB418" i="7"/>
  <c r="AD418" i="7" s="1"/>
  <c r="U418" i="7"/>
  <c r="Y418" i="7" s="1"/>
  <c r="H418" i="7"/>
  <c r="AJ417" i="7"/>
  <c r="AB417" i="7"/>
  <c r="AD417" i="7" s="1"/>
  <c r="U417" i="7"/>
  <c r="Y417" i="7" s="1"/>
  <c r="H417" i="7"/>
  <c r="AJ416" i="7"/>
  <c r="AB416" i="7"/>
  <c r="AD416" i="7" s="1"/>
  <c r="U416" i="7"/>
  <c r="Y416" i="7" s="1"/>
  <c r="H416" i="7"/>
  <c r="AJ415" i="7"/>
  <c r="AB415" i="7"/>
  <c r="AD415" i="7" s="1"/>
  <c r="U415" i="7"/>
  <c r="Y415" i="7" s="1"/>
  <c r="H415" i="7"/>
  <c r="AJ414" i="7"/>
  <c r="AB414" i="7"/>
  <c r="AD414" i="7" s="1"/>
  <c r="U414" i="7"/>
  <c r="Y414" i="7" s="1"/>
  <c r="H414" i="7"/>
  <c r="AJ413" i="7"/>
  <c r="AB413" i="7"/>
  <c r="AD413" i="7" s="1"/>
  <c r="U413" i="7"/>
  <c r="Y413" i="7" s="1"/>
  <c r="H413" i="7"/>
  <c r="AJ412" i="7"/>
  <c r="AB412" i="7"/>
  <c r="AD412" i="7" s="1"/>
  <c r="U412" i="7"/>
  <c r="Y412" i="7" s="1"/>
  <c r="H412" i="7"/>
  <c r="AJ411" i="7"/>
  <c r="AB411" i="7"/>
  <c r="AD411" i="7" s="1"/>
  <c r="U411" i="7"/>
  <c r="Y411" i="7" s="1"/>
  <c r="H411" i="7"/>
  <c r="AJ410" i="7"/>
  <c r="AB410" i="7"/>
  <c r="AD410" i="7" s="1"/>
  <c r="U410" i="7"/>
  <c r="Y410" i="7" s="1"/>
  <c r="H410" i="7"/>
  <c r="AJ409" i="7"/>
  <c r="AB409" i="7"/>
  <c r="AD409" i="7" s="1"/>
  <c r="U409" i="7"/>
  <c r="Y409" i="7" s="1"/>
  <c r="H409" i="7"/>
  <c r="AJ408" i="7"/>
  <c r="AB408" i="7"/>
  <c r="AD408" i="7" s="1"/>
  <c r="U408" i="7"/>
  <c r="Y408" i="7" s="1"/>
  <c r="H408" i="7"/>
  <c r="AJ407" i="7"/>
  <c r="AB407" i="7"/>
  <c r="AD407" i="7" s="1"/>
  <c r="U407" i="7"/>
  <c r="Y407" i="7" s="1"/>
  <c r="H407" i="7"/>
  <c r="AJ406" i="7"/>
  <c r="AB406" i="7"/>
  <c r="AD406" i="7" s="1"/>
  <c r="U406" i="7"/>
  <c r="Y406" i="7" s="1"/>
  <c r="H406" i="7"/>
  <c r="AJ405" i="7"/>
  <c r="AB405" i="7"/>
  <c r="AD405" i="7" s="1"/>
  <c r="U405" i="7"/>
  <c r="Y405" i="7" s="1"/>
  <c r="H405" i="7"/>
  <c r="AJ404" i="7"/>
  <c r="AB404" i="7"/>
  <c r="AD404" i="7" s="1"/>
  <c r="U404" i="7"/>
  <c r="Y404" i="7" s="1"/>
  <c r="H404" i="7"/>
  <c r="AJ403" i="7"/>
  <c r="AB403" i="7"/>
  <c r="AD403" i="7" s="1"/>
  <c r="U403" i="7"/>
  <c r="Y403" i="7" s="1"/>
  <c r="H403" i="7"/>
  <c r="AJ402" i="7"/>
  <c r="AB402" i="7"/>
  <c r="AD402" i="7" s="1"/>
  <c r="Y402" i="7"/>
  <c r="U402" i="7"/>
  <c r="H402" i="7"/>
  <c r="AJ401" i="7"/>
  <c r="AB401" i="7"/>
  <c r="AD401" i="7" s="1"/>
  <c r="U401" i="7"/>
  <c r="Y401" i="7" s="1"/>
  <c r="H401" i="7"/>
  <c r="AJ400" i="7"/>
  <c r="AB400" i="7"/>
  <c r="AD400" i="7" s="1"/>
  <c r="U400" i="7"/>
  <c r="Y400" i="7" s="1"/>
  <c r="H400" i="7"/>
  <c r="AJ399" i="7"/>
  <c r="AB399" i="7"/>
  <c r="AD399" i="7" s="1"/>
  <c r="U399" i="7"/>
  <c r="Y399" i="7" s="1"/>
  <c r="H399" i="7"/>
  <c r="AJ398" i="7"/>
  <c r="AB398" i="7"/>
  <c r="AD398" i="7" s="1"/>
  <c r="U398" i="7"/>
  <c r="Y398" i="7" s="1"/>
  <c r="H398" i="7"/>
  <c r="AJ397" i="7"/>
  <c r="AB397" i="7"/>
  <c r="AD397" i="7" s="1"/>
  <c r="U397" i="7"/>
  <c r="Y397" i="7" s="1"/>
  <c r="H397" i="7"/>
  <c r="AJ396" i="7"/>
  <c r="AB396" i="7"/>
  <c r="AD396" i="7" s="1"/>
  <c r="U396" i="7"/>
  <c r="Y396" i="7" s="1"/>
  <c r="H396" i="7"/>
  <c r="AJ395" i="7"/>
  <c r="AB395" i="7"/>
  <c r="AD395" i="7" s="1"/>
  <c r="U395" i="7"/>
  <c r="Y395" i="7" s="1"/>
  <c r="H395" i="7"/>
  <c r="AJ394" i="7"/>
  <c r="AB394" i="7"/>
  <c r="AD394" i="7" s="1"/>
  <c r="U394" i="7"/>
  <c r="Y394" i="7" s="1"/>
  <c r="H394" i="7"/>
  <c r="AJ393" i="7"/>
  <c r="AB393" i="7"/>
  <c r="AD393" i="7" s="1"/>
  <c r="U393" i="7"/>
  <c r="Y393" i="7" s="1"/>
  <c r="H393" i="7"/>
  <c r="AJ392" i="7"/>
  <c r="AB392" i="7"/>
  <c r="AD392" i="7" s="1"/>
  <c r="U392" i="7"/>
  <c r="Y392" i="7" s="1"/>
  <c r="H392" i="7"/>
  <c r="AJ391" i="7"/>
  <c r="AB391" i="7"/>
  <c r="AD391" i="7" s="1"/>
  <c r="U391" i="7"/>
  <c r="Y391" i="7" s="1"/>
  <c r="H391" i="7"/>
  <c r="AJ390" i="7"/>
  <c r="AB390" i="7"/>
  <c r="AD390" i="7" s="1"/>
  <c r="U390" i="7"/>
  <c r="Y390" i="7" s="1"/>
  <c r="H390" i="7"/>
  <c r="AJ389" i="7"/>
  <c r="AB389" i="7"/>
  <c r="AD389" i="7" s="1"/>
  <c r="U389" i="7"/>
  <c r="Y389" i="7" s="1"/>
  <c r="H389" i="7"/>
  <c r="AJ388" i="7"/>
  <c r="AB388" i="7"/>
  <c r="AD388" i="7" s="1"/>
  <c r="U388" i="7"/>
  <c r="Y388" i="7" s="1"/>
  <c r="H388" i="7"/>
  <c r="AJ387" i="7"/>
  <c r="AB387" i="7"/>
  <c r="AD387" i="7" s="1"/>
  <c r="U387" i="7"/>
  <c r="Y387" i="7" s="1"/>
  <c r="H387" i="7"/>
  <c r="AJ386" i="7"/>
  <c r="AB386" i="7"/>
  <c r="AD386" i="7" s="1"/>
  <c r="U386" i="7"/>
  <c r="Y386" i="7" s="1"/>
  <c r="H386" i="7"/>
  <c r="AJ385" i="7"/>
  <c r="AB385" i="7"/>
  <c r="AD385" i="7" s="1"/>
  <c r="U385" i="7"/>
  <c r="Y385" i="7" s="1"/>
  <c r="H385" i="7"/>
  <c r="AJ384" i="7"/>
  <c r="AB384" i="7"/>
  <c r="AD384" i="7" s="1"/>
  <c r="U384" i="7"/>
  <c r="Y384" i="7" s="1"/>
  <c r="H384" i="7"/>
  <c r="AJ383" i="7"/>
  <c r="AB383" i="7"/>
  <c r="AD383" i="7" s="1"/>
  <c r="U383" i="7"/>
  <c r="Y383" i="7" s="1"/>
  <c r="H383" i="7"/>
  <c r="AJ382" i="7"/>
  <c r="AB382" i="7"/>
  <c r="AD382" i="7" s="1"/>
  <c r="U382" i="7"/>
  <c r="Y382" i="7" s="1"/>
  <c r="H382" i="7"/>
  <c r="AJ381" i="7"/>
  <c r="AB381" i="7"/>
  <c r="AD381" i="7" s="1"/>
  <c r="U381" i="7"/>
  <c r="Y381" i="7" s="1"/>
  <c r="H381" i="7"/>
  <c r="AJ380" i="7"/>
  <c r="AB380" i="7"/>
  <c r="AD380" i="7" s="1"/>
  <c r="U380" i="7"/>
  <c r="Y380" i="7" s="1"/>
  <c r="H380" i="7"/>
  <c r="AJ379" i="7"/>
  <c r="AB379" i="7"/>
  <c r="AD379" i="7" s="1"/>
  <c r="U379" i="7"/>
  <c r="Y379" i="7" s="1"/>
  <c r="H379" i="7"/>
  <c r="AJ378" i="7"/>
  <c r="AB378" i="7"/>
  <c r="AD378" i="7" s="1"/>
  <c r="U378" i="7"/>
  <c r="Y378" i="7" s="1"/>
  <c r="H378" i="7"/>
  <c r="AJ377" i="7"/>
  <c r="AB377" i="7"/>
  <c r="AD377" i="7" s="1"/>
  <c r="U377" i="7"/>
  <c r="Y377" i="7" s="1"/>
  <c r="H377" i="7"/>
  <c r="AJ376" i="7"/>
  <c r="AB376" i="7"/>
  <c r="AD376" i="7" s="1"/>
  <c r="U376" i="7"/>
  <c r="Y376" i="7" s="1"/>
  <c r="H376" i="7"/>
  <c r="AJ375" i="7"/>
  <c r="AB375" i="7"/>
  <c r="AD375" i="7" s="1"/>
  <c r="U375" i="7"/>
  <c r="Y375" i="7" s="1"/>
  <c r="H375" i="7"/>
  <c r="AJ374" i="7"/>
  <c r="AB374" i="7"/>
  <c r="AD374" i="7" s="1"/>
  <c r="U374" i="7"/>
  <c r="Y374" i="7" s="1"/>
  <c r="H374" i="7"/>
  <c r="AJ373" i="7"/>
  <c r="AB373" i="7"/>
  <c r="AD373" i="7" s="1"/>
  <c r="U373" i="7"/>
  <c r="Y373" i="7" s="1"/>
  <c r="H373" i="7"/>
  <c r="AJ372" i="7"/>
  <c r="AB372" i="7"/>
  <c r="AD372" i="7" s="1"/>
  <c r="U372" i="7"/>
  <c r="Y372" i="7" s="1"/>
  <c r="H372" i="7"/>
  <c r="AJ371" i="7"/>
  <c r="AB371" i="7"/>
  <c r="AD371" i="7" s="1"/>
  <c r="U371" i="7"/>
  <c r="Y371" i="7" s="1"/>
  <c r="H371" i="7"/>
  <c r="AJ370" i="7"/>
  <c r="AB370" i="7"/>
  <c r="AD370" i="7" s="1"/>
  <c r="U370" i="7"/>
  <c r="Y370" i="7" s="1"/>
  <c r="H370" i="7"/>
  <c r="AJ369" i="7"/>
  <c r="AB369" i="7"/>
  <c r="AD369" i="7" s="1"/>
  <c r="U369" i="7"/>
  <c r="Y369" i="7" s="1"/>
  <c r="H369" i="7"/>
  <c r="AJ368" i="7"/>
  <c r="AB368" i="7"/>
  <c r="AD368" i="7" s="1"/>
  <c r="U368" i="7"/>
  <c r="Y368" i="7" s="1"/>
  <c r="H368" i="7"/>
  <c r="AJ367" i="7"/>
  <c r="AB367" i="7"/>
  <c r="AD367" i="7" s="1"/>
  <c r="U367" i="7"/>
  <c r="Y367" i="7" s="1"/>
  <c r="H367" i="7"/>
  <c r="AJ366" i="7"/>
  <c r="AB366" i="7"/>
  <c r="AD366" i="7" s="1"/>
  <c r="U366" i="7"/>
  <c r="Y366" i="7" s="1"/>
  <c r="H366" i="7"/>
  <c r="AJ365" i="7"/>
  <c r="AB365" i="7"/>
  <c r="AD365" i="7" s="1"/>
  <c r="U365" i="7"/>
  <c r="Y365" i="7" s="1"/>
  <c r="H365" i="7"/>
  <c r="AJ364" i="7"/>
  <c r="AB364" i="7"/>
  <c r="AD364" i="7" s="1"/>
  <c r="U364" i="7"/>
  <c r="Y364" i="7" s="1"/>
  <c r="H364" i="7"/>
  <c r="AJ363" i="7"/>
  <c r="AB363" i="7"/>
  <c r="AD363" i="7" s="1"/>
  <c r="U363" i="7"/>
  <c r="Y363" i="7" s="1"/>
  <c r="H363" i="7"/>
  <c r="AJ362" i="7"/>
  <c r="AB362" i="7"/>
  <c r="AD362" i="7" s="1"/>
  <c r="U362" i="7"/>
  <c r="Y362" i="7" s="1"/>
  <c r="H362" i="7"/>
  <c r="AJ361" i="7"/>
  <c r="AB361" i="7"/>
  <c r="AD361" i="7" s="1"/>
  <c r="U361" i="7"/>
  <c r="Y361" i="7" s="1"/>
  <c r="H361" i="7"/>
  <c r="AJ360" i="7"/>
  <c r="AB360" i="7"/>
  <c r="AD360" i="7" s="1"/>
  <c r="U360" i="7"/>
  <c r="Y360" i="7" s="1"/>
  <c r="H360" i="7"/>
  <c r="AJ359" i="7"/>
  <c r="AB359" i="7"/>
  <c r="AD359" i="7" s="1"/>
  <c r="U359" i="7"/>
  <c r="Y359" i="7" s="1"/>
  <c r="H359" i="7"/>
  <c r="AJ358" i="7"/>
  <c r="AB358" i="7"/>
  <c r="AD358" i="7" s="1"/>
  <c r="U358" i="7"/>
  <c r="Y358" i="7" s="1"/>
  <c r="H358" i="7"/>
  <c r="AJ357" i="7"/>
  <c r="AB357" i="7"/>
  <c r="AD357" i="7" s="1"/>
  <c r="U357" i="7"/>
  <c r="Y357" i="7" s="1"/>
  <c r="H357" i="7"/>
  <c r="AJ356" i="7"/>
  <c r="AB356" i="7"/>
  <c r="AD356" i="7" s="1"/>
  <c r="U356" i="7"/>
  <c r="Y356" i="7" s="1"/>
  <c r="H356" i="7"/>
  <c r="AJ355" i="7"/>
  <c r="AB355" i="7"/>
  <c r="AD355" i="7" s="1"/>
  <c r="U355" i="7"/>
  <c r="Y355" i="7" s="1"/>
  <c r="H355" i="7"/>
  <c r="AJ354" i="7"/>
  <c r="AB354" i="7"/>
  <c r="AD354" i="7" s="1"/>
  <c r="U354" i="7"/>
  <c r="Y354" i="7" s="1"/>
  <c r="H354" i="7"/>
  <c r="AJ353" i="7"/>
  <c r="AB353" i="7"/>
  <c r="AD353" i="7" s="1"/>
  <c r="U353" i="7"/>
  <c r="Y353" i="7" s="1"/>
  <c r="H353" i="7"/>
  <c r="AJ352" i="7"/>
  <c r="AB352" i="7"/>
  <c r="AD352" i="7" s="1"/>
  <c r="U352" i="7"/>
  <c r="Y352" i="7" s="1"/>
  <c r="H352" i="7"/>
  <c r="AJ351" i="7"/>
  <c r="AB351" i="7"/>
  <c r="AD351" i="7" s="1"/>
  <c r="U351" i="7"/>
  <c r="Y351" i="7" s="1"/>
  <c r="H351" i="7"/>
  <c r="AJ350" i="7"/>
  <c r="AB350" i="7"/>
  <c r="AD350" i="7" s="1"/>
  <c r="U350" i="7"/>
  <c r="Y350" i="7" s="1"/>
  <c r="H350" i="7"/>
  <c r="AJ349" i="7"/>
  <c r="AB349" i="7"/>
  <c r="AD349" i="7" s="1"/>
  <c r="U349" i="7"/>
  <c r="Y349" i="7" s="1"/>
  <c r="H349" i="7"/>
  <c r="AJ348" i="7"/>
  <c r="AB348" i="7"/>
  <c r="AD348" i="7" s="1"/>
  <c r="U348" i="7"/>
  <c r="Y348" i="7" s="1"/>
  <c r="H348" i="7"/>
  <c r="AJ347" i="7"/>
  <c r="AB347" i="7"/>
  <c r="AD347" i="7" s="1"/>
  <c r="U347" i="7"/>
  <c r="Y347" i="7" s="1"/>
  <c r="H347" i="7"/>
  <c r="AJ346" i="7"/>
  <c r="AB346" i="7"/>
  <c r="AD346" i="7" s="1"/>
  <c r="U346" i="7"/>
  <c r="Y346" i="7" s="1"/>
  <c r="H346" i="7"/>
  <c r="AJ345" i="7"/>
  <c r="AB345" i="7"/>
  <c r="AD345" i="7" s="1"/>
  <c r="U345" i="7"/>
  <c r="Y345" i="7" s="1"/>
  <c r="H345" i="7"/>
  <c r="AJ344" i="7"/>
  <c r="AB344" i="7"/>
  <c r="AD344" i="7" s="1"/>
  <c r="U344" i="7"/>
  <c r="Y344" i="7" s="1"/>
  <c r="H344" i="7"/>
  <c r="AJ343" i="7"/>
  <c r="AB343" i="7"/>
  <c r="AD343" i="7" s="1"/>
  <c r="U343" i="7"/>
  <c r="Y343" i="7" s="1"/>
  <c r="H343" i="7"/>
  <c r="AJ342" i="7"/>
  <c r="AB342" i="7"/>
  <c r="AD342" i="7" s="1"/>
  <c r="U342" i="7"/>
  <c r="Y342" i="7" s="1"/>
  <c r="H342" i="7"/>
  <c r="AJ341" i="7"/>
  <c r="AB341" i="7"/>
  <c r="AD341" i="7" s="1"/>
  <c r="U341" i="7"/>
  <c r="Y341" i="7" s="1"/>
  <c r="H341" i="7"/>
  <c r="AJ340" i="7"/>
  <c r="AB340" i="7"/>
  <c r="AD340" i="7" s="1"/>
  <c r="U340" i="7"/>
  <c r="Y340" i="7" s="1"/>
  <c r="H340" i="7"/>
  <c r="AJ339" i="7"/>
  <c r="AB339" i="7"/>
  <c r="AD339" i="7" s="1"/>
  <c r="U339" i="7"/>
  <c r="Y339" i="7" s="1"/>
  <c r="H339" i="7"/>
  <c r="AJ338" i="7"/>
  <c r="AB338" i="7"/>
  <c r="AD338" i="7" s="1"/>
  <c r="U338" i="7"/>
  <c r="Y338" i="7" s="1"/>
  <c r="H338" i="7"/>
  <c r="AJ337" i="7"/>
  <c r="AB337" i="7"/>
  <c r="AD337" i="7" s="1"/>
  <c r="U337" i="7"/>
  <c r="Y337" i="7" s="1"/>
  <c r="H337" i="7"/>
  <c r="AJ336" i="7"/>
  <c r="AB336" i="7"/>
  <c r="AD336" i="7" s="1"/>
  <c r="U336" i="7"/>
  <c r="Y336" i="7" s="1"/>
  <c r="H336" i="7"/>
  <c r="AJ335" i="7"/>
  <c r="AB335" i="7"/>
  <c r="AD335" i="7" s="1"/>
  <c r="U335" i="7"/>
  <c r="Y335" i="7" s="1"/>
  <c r="H335" i="7"/>
  <c r="AJ334" i="7"/>
  <c r="AB334" i="7"/>
  <c r="AD334" i="7" s="1"/>
  <c r="U334" i="7"/>
  <c r="Y334" i="7" s="1"/>
  <c r="H334" i="7"/>
  <c r="AJ333" i="7"/>
  <c r="AB333" i="7"/>
  <c r="AD333" i="7" s="1"/>
  <c r="U333" i="7"/>
  <c r="Y333" i="7" s="1"/>
  <c r="H333" i="7"/>
  <c r="AJ332" i="7"/>
  <c r="AB332" i="7"/>
  <c r="AD332" i="7" s="1"/>
  <c r="U332" i="7"/>
  <c r="Y332" i="7" s="1"/>
  <c r="H332" i="7"/>
  <c r="AJ331" i="7"/>
  <c r="AB331" i="7"/>
  <c r="AD331" i="7" s="1"/>
  <c r="U331" i="7"/>
  <c r="Y331" i="7" s="1"/>
  <c r="H331" i="7"/>
  <c r="AJ330" i="7"/>
  <c r="AB330" i="7"/>
  <c r="AD330" i="7" s="1"/>
  <c r="U330" i="7"/>
  <c r="Y330" i="7" s="1"/>
  <c r="H330" i="7"/>
  <c r="AJ329" i="7"/>
  <c r="AB329" i="7"/>
  <c r="AD329" i="7" s="1"/>
  <c r="U329" i="7"/>
  <c r="Y329" i="7" s="1"/>
  <c r="H329" i="7"/>
  <c r="AJ328" i="7"/>
  <c r="AB328" i="7"/>
  <c r="AD328" i="7" s="1"/>
  <c r="U328" i="7"/>
  <c r="H328" i="7"/>
  <c r="AJ327" i="7"/>
  <c r="AB327" i="7"/>
  <c r="AD327" i="7" s="1"/>
  <c r="U327" i="7"/>
  <c r="Y327" i="7" s="1"/>
  <c r="K326" i="7"/>
  <c r="K325" i="7" s="1"/>
  <c r="J326" i="7"/>
  <c r="J325" i="7" s="1"/>
  <c r="I326" i="7"/>
  <c r="AX326" i="7" s="1"/>
  <c r="AB324" i="7"/>
  <c r="AD324" i="7" s="1"/>
  <c r="U324" i="7"/>
  <c r="Y324" i="7" s="1"/>
  <c r="H324" i="7"/>
  <c r="U323" i="7"/>
  <c r="Y323" i="7" s="1"/>
  <c r="H323" i="7"/>
  <c r="AB322" i="7"/>
  <c r="AD322" i="7" s="1"/>
  <c r="U322" i="7"/>
  <c r="Y322" i="7" s="1"/>
  <c r="K322" i="7"/>
  <c r="H322" i="7"/>
  <c r="AB321" i="7"/>
  <c r="AD321" i="7" s="1"/>
  <c r="U321" i="7"/>
  <c r="Y321" i="7" s="1"/>
  <c r="H321" i="7"/>
  <c r="AB320" i="7"/>
  <c r="AD320" i="7" s="1"/>
  <c r="U320" i="7"/>
  <c r="Y320" i="7" s="1"/>
  <c r="H320" i="7"/>
  <c r="AB319" i="7"/>
  <c r="AD319" i="7" s="1"/>
  <c r="U319" i="7"/>
  <c r="Y319" i="7" s="1"/>
  <c r="K319" i="7"/>
  <c r="H319" i="7"/>
  <c r="AB318" i="7"/>
  <c r="AD318" i="7" s="1"/>
  <c r="U318" i="7"/>
  <c r="Y318" i="7" s="1"/>
  <c r="H318" i="7"/>
  <c r="AB317" i="7"/>
  <c r="AD317" i="7" s="1"/>
  <c r="U317" i="7"/>
  <c r="Y317" i="7" s="1"/>
  <c r="K317" i="7"/>
  <c r="H317" i="7"/>
  <c r="AB316" i="7"/>
  <c r="AD316" i="7" s="1"/>
  <c r="U316" i="7"/>
  <c r="Y316" i="7" s="1"/>
  <c r="K316" i="7"/>
  <c r="H316" i="7"/>
  <c r="AB315" i="7"/>
  <c r="AD315" i="7" s="1"/>
  <c r="U315" i="7"/>
  <c r="Y315" i="7" s="1"/>
  <c r="H315" i="7"/>
  <c r="AB314" i="7"/>
  <c r="AD314" i="7" s="1"/>
  <c r="U314" i="7"/>
  <c r="Y314" i="7" s="1"/>
  <c r="K314" i="7"/>
  <c r="H314" i="7"/>
  <c r="AB313" i="7"/>
  <c r="AD313" i="7" s="1"/>
  <c r="U313" i="7"/>
  <c r="Y313" i="7" s="1"/>
  <c r="K313" i="7"/>
  <c r="H313" i="7"/>
  <c r="AB312" i="7"/>
  <c r="AD312" i="7" s="1"/>
  <c r="U312" i="7"/>
  <c r="Y312" i="7" s="1"/>
  <c r="K312" i="7"/>
  <c r="H312" i="7"/>
  <c r="AB311" i="7"/>
  <c r="AD311" i="7" s="1"/>
  <c r="U311" i="7"/>
  <c r="Y311" i="7" s="1"/>
  <c r="H311" i="7"/>
  <c r="AB310" i="7"/>
  <c r="AD310" i="7" s="1"/>
  <c r="U310" i="7"/>
  <c r="Y310" i="7" s="1"/>
  <c r="H310" i="7"/>
  <c r="AB309" i="7"/>
  <c r="AD309" i="7" s="1"/>
  <c r="U309" i="7"/>
  <c r="Y309" i="7" s="1"/>
  <c r="K309" i="7"/>
  <c r="H309" i="7"/>
  <c r="AB308" i="7"/>
  <c r="AD308" i="7" s="1"/>
  <c r="U308" i="7"/>
  <c r="Y308" i="7" s="1"/>
  <c r="H308" i="7"/>
  <c r="AB307" i="7"/>
  <c r="AD307" i="7" s="1"/>
  <c r="U307" i="7"/>
  <c r="Y307" i="7" s="1"/>
  <c r="K307" i="7"/>
  <c r="H307" i="7"/>
  <c r="AB306" i="7"/>
  <c r="AD306" i="7" s="1"/>
  <c r="U306" i="7"/>
  <c r="Y306" i="7" s="1"/>
  <c r="K306" i="7"/>
  <c r="H306" i="7"/>
  <c r="AB305" i="7"/>
  <c r="AD305" i="7" s="1"/>
  <c r="U305" i="7"/>
  <c r="Y305" i="7" s="1"/>
  <c r="H305" i="7"/>
  <c r="AB304" i="7"/>
  <c r="AD304" i="7" s="1"/>
  <c r="U304" i="7"/>
  <c r="Y304" i="7" s="1"/>
  <c r="K304" i="7"/>
  <c r="H304" i="7"/>
  <c r="AB303" i="7"/>
  <c r="AD303" i="7" s="1"/>
  <c r="U303" i="7"/>
  <c r="Y303" i="7" s="1"/>
  <c r="H303" i="7"/>
  <c r="AB302" i="7"/>
  <c r="AD302" i="7" s="1"/>
  <c r="U302" i="7"/>
  <c r="Y302" i="7" s="1"/>
  <c r="K302" i="7"/>
  <c r="H302" i="7"/>
  <c r="AB301" i="7"/>
  <c r="AD301" i="7" s="1"/>
  <c r="U301" i="7"/>
  <c r="Y301" i="7" s="1"/>
  <c r="K301" i="7"/>
  <c r="H301" i="7"/>
  <c r="AB300" i="7"/>
  <c r="AD300" i="7" s="1"/>
  <c r="U300" i="7"/>
  <c r="Y300" i="7" s="1"/>
  <c r="K300" i="7"/>
  <c r="H300" i="7"/>
  <c r="AB299" i="7"/>
  <c r="AD299" i="7" s="1"/>
  <c r="U299" i="7"/>
  <c r="Y299" i="7" s="1"/>
  <c r="K299" i="7"/>
  <c r="H299" i="7"/>
  <c r="AB298" i="7"/>
  <c r="AD298" i="7" s="1"/>
  <c r="U298" i="7"/>
  <c r="Y298" i="7" s="1"/>
  <c r="K298" i="7"/>
  <c r="H298" i="7"/>
  <c r="AB297" i="7"/>
  <c r="AD297" i="7" s="1"/>
  <c r="U297" i="7"/>
  <c r="Y297" i="7" s="1"/>
  <c r="K297" i="7"/>
  <c r="H297" i="7"/>
  <c r="AB296" i="7"/>
  <c r="AD296" i="7" s="1"/>
  <c r="U296" i="7"/>
  <c r="Y296" i="7" s="1"/>
  <c r="K296" i="7"/>
  <c r="H296" i="7"/>
  <c r="AB295" i="7"/>
  <c r="AD295" i="7" s="1"/>
  <c r="U295" i="7"/>
  <c r="K295" i="7"/>
  <c r="H295" i="7"/>
  <c r="AX294" i="7"/>
  <c r="AX293" i="7" s="1"/>
  <c r="J294" i="7"/>
  <c r="I294" i="7"/>
  <c r="AJ286" i="7"/>
  <c r="AB286" i="7"/>
  <c r="AD286" i="7" s="1"/>
  <c r="U286" i="7"/>
  <c r="Y286" i="7" s="1"/>
  <c r="H286" i="7"/>
  <c r="AJ285" i="7"/>
  <c r="AB285" i="7"/>
  <c r="AD285" i="7" s="1"/>
  <c r="U285" i="7"/>
  <c r="Y285" i="7" s="1"/>
  <c r="H285" i="7"/>
  <c r="AJ284" i="7"/>
  <c r="AB284" i="7"/>
  <c r="AD284" i="7" s="1"/>
  <c r="U284" i="7"/>
  <c r="Y284" i="7" s="1"/>
  <c r="H284" i="7"/>
  <c r="AJ283" i="7"/>
  <c r="AB283" i="7"/>
  <c r="AD283" i="7" s="1"/>
  <c r="U283" i="7"/>
  <c r="Y283" i="7" s="1"/>
  <c r="H283" i="7"/>
  <c r="AJ282" i="7"/>
  <c r="AB282" i="7"/>
  <c r="AD282" i="7" s="1"/>
  <c r="U282" i="7"/>
  <c r="Y282" i="7" s="1"/>
  <c r="H282" i="7"/>
  <c r="AB281" i="7"/>
  <c r="AD281" i="7" s="1"/>
  <c r="H281" i="7"/>
  <c r="AJ280" i="7"/>
  <c r="AB280" i="7"/>
  <c r="AD280" i="7" s="1"/>
  <c r="U280" i="7"/>
  <c r="Y280" i="7" s="1"/>
  <c r="H280" i="7"/>
  <c r="AJ279" i="7"/>
  <c r="AB279" i="7"/>
  <c r="AD279" i="7" s="1"/>
  <c r="U279" i="7"/>
  <c r="Y279" i="7" s="1"/>
  <c r="H279" i="7"/>
  <c r="AJ278" i="7"/>
  <c r="AB278" i="7"/>
  <c r="AD278" i="7" s="1"/>
  <c r="U278" i="7"/>
  <c r="Y278" i="7" s="1"/>
  <c r="H278" i="7"/>
  <c r="AJ277" i="7"/>
  <c r="AB277" i="7"/>
  <c r="AD277" i="7" s="1"/>
  <c r="U277" i="7"/>
  <c r="Y277" i="7" s="1"/>
  <c r="H277" i="7"/>
  <c r="AJ276" i="7"/>
  <c r="AB276" i="7"/>
  <c r="AD276" i="7" s="1"/>
  <c r="U276" i="7"/>
  <c r="Y276" i="7" s="1"/>
  <c r="H276" i="7"/>
  <c r="AJ275" i="7"/>
  <c r="AB275" i="7"/>
  <c r="AD275" i="7" s="1"/>
  <c r="U275" i="7"/>
  <c r="Y275" i="7" s="1"/>
  <c r="H275" i="7"/>
  <c r="AJ274" i="7"/>
  <c r="AB274" i="7"/>
  <c r="AD274" i="7" s="1"/>
  <c r="U274" i="7"/>
  <c r="Y274" i="7" s="1"/>
  <c r="H274" i="7"/>
  <c r="AJ273" i="7"/>
  <c r="AB273" i="7"/>
  <c r="AD273" i="7" s="1"/>
  <c r="U273" i="7"/>
  <c r="Y273" i="7" s="1"/>
  <c r="H273" i="7"/>
  <c r="AJ272" i="7"/>
  <c r="AB272" i="7"/>
  <c r="AD272" i="7" s="1"/>
  <c r="U272" i="7"/>
  <c r="Y272" i="7" s="1"/>
  <c r="H272" i="7"/>
  <c r="AJ271" i="7"/>
  <c r="AB271" i="7"/>
  <c r="AD271" i="7" s="1"/>
  <c r="U271" i="7"/>
  <c r="Y271" i="7" s="1"/>
  <c r="H271" i="7"/>
  <c r="AJ270" i="7"/>
  <c r="AB270" i="7"/>
  <c r="AD270" i="7" s="1"/>
  <c r="U270" i="7"/>
  <c r="Y270" i="7" s="1"/>
  <c r="H270" i="7"/>
  <c r="AJ269" i="7"/>
  <c r="AB269" i="7"/>
  <c r="AD269" i="7" s="1"/>
  <c r="U269" i="7"/>
  <c r="Y269" i="7" s="1"/>
  <c r="H269" i="7"/>
  <c r="AJ268" i="7"/>
  <c r="AB268" i="7"/>
  <c r="AD268" i="7" s="1"/>
  <c r="U268" i="7"/>
  <c r="Y268" i="7" s="1"/>
  <c r="H268" i="7"/>
  <c r="AJ267" i="7"/>
  <c r="AB267" i="7"/>
  <c r="AD267" i="7" s="1"/>
  <c r="U267" i="7"/>
  <c r="Y267" i="7" s="1"/>
  <c r="H267" i="7"/>
  <c r="AJ266" i="7"/>
  <c r="AB266" i="7"/>
  <c r="AD266" i="7" s="1"/>
  <c r="U266" i="7"/>
  <c r="Y266" i="7" s="1"/>
  <c r="H266" i="7"/>
  <c r="AJ265" i="7"/>
  <c r="AB265" i="7"/>
  <c r="AD265" i="7" s="1"/>
  <c r="U265" i="7"/>
  <c r="Y265" i="7" s="1"/>
  <c r="H265" i="7"/>
  <c r="AJ264" i="7"/>
  <c r="AB264" i="7"/>
  <c r="AD264" i="7" s="1"/>
  <c r="U264" i="7"/>
  <c r="Y264" i="7" s="1"/>
  <c r="H264" i="7"/>
  <c r="AJ263" i="7"/>
  <c r="AB263" i="7"/>
  <c r="AD263" i="7" s="1"/>
  <c r="U263" i="7"/>
  <c r="Y263" i="7" s="1"/>
  <c r="H263" i="7"/>
  <c r="AJ262" i="7"/>
  <c r="AB262" i="7"/>
  <c r="AD262" i="7" s="1"/>
  <c r="U262" i="7"/>
  <c r="Y262" i="7" s="1"/>
  <c r="H262" i="7"/>
  <c r="AJ261" i="7"/>
  <c r="AB261" i="7"/>
  <c r="AD261" i="7" s="1"/>
  <c r="U261" i="7"/>
  <c r="Y261" i="7" s="1"/>
  <c r="H261" i="7"/>
  <c r="AJ260" i="7"/>
  <c r="AB260" i="7"/>
  <c r="AD260" i="7" s="1"/>
  <c r="U260" i="7"/>
  <c r="Y260" i="7" s="1"/>
  <c r="H260" i="7"/>
  <c r="AJ259" i="7"/>
  <c r="AB259" i="7"/>
  <c r="AD259" i="7" s="1"/>
  <c r="U259" i="7"/>
  <c r="Y259" i="7" s="1"/>
  <c r="H259" i="7"/>
  <c r="AJ258" i="7"/>
  <c r="AB258" i="7"/>
  <c r="AD258" i="7" s="1"/>
  <c r="U258" i="7"/>
  <c r="Y258" i="7" s="1"/>
  <c r="H258" i="7"/>
  <c r="AJ257" i="7"/>
  <c r="AB257" i="7"/>
  <c r="AD257" i="7" s="1"/>
  <c r="U257" i="7"/>
  <c r="Y257" i="7" s="1"/>
  <c r="H257" i="7"/>
  <c r="AJ256" i="7"/>
  <c r="AB256" i="7"/>
  <c r="AD256" i="7" s="1"/>
  <c r="U256" i="7"/>
  <c r="Y256" i="7" s="1"/>
  <c r="H256" i="7"/>
  <c r="AJ255" i="7"/>
  <c r="AB255" i="7"/>
  <c r="AD255" i="7" s="1"/>
  <c r="U255" i="7"/>
  <c r="Y255" i="7" s="1"/>
  <c r="H255" i="7"/>
  <c r="AJ254" i="7"/>
  <c r="AB254" i="7"/>
  <c r="AD254" i="7" s="1"/>
  <c r="U254" i="7"/>
  <c r="Y254" i="7" s="1"/>
  <c r="H254" i="7"/>
  <c r="AJ253" i="7"/>
  <c r="AB253" i="7"/>
  <c r="AD253" i="7" s="1"/>
  <c r="U253" i="7"/>
  <c r="Y253" i="7" s="1"/>
  <c r="H253" i="7"/>
  <c r="AJ252" i="7"/>
  <c r="AB252" i="7"/>
  <c r="AD252" i="7" s="1"/>
  <c r="U252" i="7"/>
  <c r="Y252" i="7" s="1"/>
  <c r="H252" i="7"/>
  <c r="AJ251" i="7"/>
  <c r="AB251" i="7"/>
  <c r="AD251" i="7" s="1"/>
  <c r="U251" i="7"/>
  <c r="Y251" i="7" s="1"/>
  <c r="H251" i="7"/>
  <c r="AJ250" i="7"/>
  <c r="AB250" i="7"/>
  <c r="AD250" i="7" s="1"/>
  <c r="U250" i="7"/>
  <c r="Y250" i="7" s="1"/>
  <c r="H250" i="7"/>
  <c r="AJ249" i="7"/>
  <c r="AB249" i="7"/>
  <c r="AD249" i="7" s="1"/>
  <c r="U249" i="7"/>
  <c r="Y249" i="7" s="1"/>
  <c r="H249" i="7"/>
  <c r="AJ248" i="7"/>
  <c r="AB248" i="7"/>
  <c r="AD248" i="7" s="1"/>
  <c r="U248" i="7"/>
  <c r="Y248" i="7" s="1"/>
  <c r="H248" i="7"/>
  <c r="AJ247" i="7"/>
  <c r="AB247" i="7"/>
  <c r="AD247" i="7" s="1"/>
  <c r="U247" i="7"/>
  <c r="Y247" i="7" s="1"/>
  <c r="H247" i="7"/>
  <c r="AJ246" i="7"/>
  <c r="AB246" i="7"/>
  <c r="AD246" i="7" s="1"/>
  <c r="U246" i="7"/>
  <c r="Y246" i="7" s="1"/>
  <c r="H246" i="7"/>
  <c r="AJ245" i="7"/>
  <c r="AB245" i="7"/>
  <c r="AD245" i="7" s="1"/>
  <c r="U245" i="7"/>
  <c r="Y245" i="7" s="1"/>
  <c r="H245" i="7"/>
  <c r="AJ244" i="7"/>
  <c r="AB244" i="7"/>
  <c r="AD244" i="7" s="1"/>
  <c r="U244" i="7"/>
  <c r="Y244" i="7" s="1"/>
  <c r="H244" i="7"/>
  <c r="AJ243" i="7"/>
  <c r="AB243" i="7"/>
  <c r="AD243" i="7" s="1"/>
  <c r="U243" i="7"/>
  <c r="Y243" i="7" s="1"/>
  <c r="H243" i="7"/>
  <c r="AJ242" i="7"/>
  <c r="AB242" i="7"/>
  <c r="AD242" i="7" s="1"/>
  <c r="U242" i="7"/>
  <c r="Y242" i="7" s="1"/>
  <c r="H242" i="7"/>
  <c r="AJ241" i="7"/>
  <c r="AB241" i="7"/>
  <c r="AD241" i="7" s="1"/>
  <c r="U241" i="7"/>
  <c r="Y241" i="7" s="1"/>
  <c r="H241" i="7"/>
  <c r="AJ240" i="7"/>
  <c r="AB240" i="7"/>
  <c r="AD240" i="7" s="1"/>
  <c r="U240" i="7"/>
  <c r="Y240" i="7" s="1"/>
  <c r="H240" i="7"/>
  <c r="AJ239" i="7"/>
  <c r="AB239" i="7"/>
  <c r="AD239" i="7" s="1"/>
  <c r="U239" i="7"/>
  <c r="Y239" i="7" s="1"/>
  <c r="H239" i="7"/>
  <c r="AJ238" i="7"/>
  <c r="AB238" i="7"/>
  <c r="AD238" i="7" s="1"/>
  <c r="U238" i="7"/>
  <c r="Y238" i="7" s="1"/>
  <c r="H238" i="7"/>
  <c r="AJ237" i="7"/>
  <c r="AB237" i="7"/>
  <c r="AD237" i="7" s="1"/>
  <c r="U237" i="7"/>
  <c r="Y237" i="7" s="1"/>
  <c r="H237" i="7"/>
  <c r="AJ236" i="7"/>
  <c r="AB236" i="7"/>
  <c r="AD236" i="7" s="1"/>
  <c r="U236" i="7"/>
  <c r="Y236" i="7" s="1"/>
  <c r="H236" i="7"/>
  <c r="AJ235" i="7"/>
  <c r="AB235" i="7"/>
  <c r="AD235" i="7" s="1"/>
  <c r="U235" i="7"/>
  <c r="H235" i="7"/>
  <c r="AJ234" i="7"/>
  <c r="AB234" i="7"/>
  <c r="AD234" i="7" s="1"/>
  <c r="U234" i="7"/>
  <c r="Y234" i="7" s="1"/>
  <c r="H234" i="7"/>
  <c r="AJ233" i="7"/>
  <c r="AB233" i="7"/>
  <c r="AD233" i="7" s="1"/>
  <c r="U233" i="7"/>
  <c r="Y233" i="7" s="1"/>
  <c r="H233" i="7"/>
  <c r="AJ232" i="7"/>
  <c r="AB232" i="7"/>
  <c r="AD232" i="7" s="1"/>
  <c r="Y232" i="7"/>
  <c r="U232" i="7"/>
  <c r="H232" i="7"/>
  <c r="AJ231" i="7"/>
  <c r="AB231" i="7"/>
  <c r="AD231" i="7" s="1"/>
  <c r="U231" i="7"/>
  <c r="Y231" i="7" s="1"/>
  <c r="H231" i="7"/>
  <c r="AJ230" i="7"/>
  <c r="AB230" i="7"/>
  <c r="AD230" i="7" s="1"/>
  <c r="U230" i="7"/>
  <c r="Y230" i="7" s="1"/>
  <c r="H230" i="7"/>
  <c r="AJ229" i="7"/>
  <c r="AB229" i="7"/>
  <c r="AD229" i="7" s="1"/>
  <c r="U229" i="7"/>
  <c r="Y229" i="7" s="1"/>
  <c r="AX228" i="7"/>
  <c r="AX227" i="7" s="1"/>
  <c r="K26" i="3" s="1"/>
  <c r="K228" i="7"/>
  <c r="K227" i="7" s="1"/>
  <c r="J228" i="7"/>
  <c r="J227" i="7" s="1"/>
  <c r="I228" i="7"/>
  <c r="AJ226" i="7"/>
  <c r="AB226" i="7"/>
  <c r="AD226" i="7" s="1"/>
  <c r="U226" i="7"/>
  <c r="Y226" i="7" s="1"/>
  <c r="H226" i="7"/>
  <c r="AJ225" i="7"/>
  <c r="AB225" i="7"/>
  <c r="AD225" i="7" s="1"/>
  <c r="U225" i="7"/>
  <c r="Y225" i="7" s="1"/>
  <c r="H225" i="7"/>
  <c r="AJ224" i="7"/>
  <c r="AB224" i="7"/>
  <c r="AD224" i="7" s="1"/>
  <c r="U224" i="7"/>
  <c r="Y224" i="7" s="1"/>
  <c r="H224" i="7"/>
  <c r="AJ223" i="7"/>
  <c r="AB223" i="7"/>
  <c r="AD223" i="7" s="1"/>
  <c r="U223" i="7"/>
  <c r="Y223" i="7" s="1"/>
  <c r="H223" i="7"/>
  <c r="AJ222" i="7"/>
  <c r="AB222" i="7"/>
  <c r="AD222" i="7" s="1"/>
  <c r="U222" i="7"/>
  <c r="Y222" i="7" s="1"/>
  <c r="H222" i="7"/>
  <c r="AJ221" i="7"/>
  <c r="AB221" i="7"/>
  <c r="AD221" i="7" s="1"/>
  <c r="U221" i="7"/>
  <c r="Y221" i="7" s="1"/>
  <c r="H221" i="7"/>
  <c r="AJ220" i="7"/>
  <c r="AB220" i="7"/>
  <c r="AD220" i="7" s="1"/>
  <c r="U220" i="7"/>
  <c r="Y220" i="7" s="1"/>
  <c r="H220" i="7"/>
  <c r="AJ219" i="7"/>
  <c r="AB219" i="7"/>
  <c r="AD219" i="7" s="1"/>
  <c r="U219" i="7"/>
  <c r="Y219" i="7" s="1"/>
  <c r="H219" i="7"/>
  <c r="AJ218" i="7"/>
  <c r="AB218" i="7"/>
  <c r="AD218" i="7" s="1"/>
  <c r="U218" i="7"/>
  <c r="Y218" i="7" s="1"/>
  <c r="H218" i="7"/>
  <c r="AJ217" i="7"/>
  <c r="AB217" i="7"/>
  <c r="AD217" i="7" s="1"/>
  <c r="U217" i="7"/>
  <c r="Y217" i="7" s="1"/>
  <c r="H217" i="7"/>
  <c r="AJ216" i="7"/>
  <c r="AB216" i="7"/>
  <c r="AD216" i="7" s="1"/>
  <c r="U216" i="7"/>
  <c r="Y216" i="7" s="1"/>
  <c r="H216" i="7"/>
  <c r="AJ215" i="7"/>
  <c r="AB215" i="7"/>
  <c r="AD215" i="7" s="1"/>
  <c r="U215" i="7"/>
  <c r="Y215" i="7" s="1"/>
  <c r="H215" i="7"/>
  <c r="AJ214" i="7"/>
  <c r="AB214" i="7"/>
  <c r="AD214" i="7" s="1"/>
  <c r="U214" i="7"/>
  <c r="Y214" i="7" s="1"/>
  <c r="H214" i="7"/>
  <c r="AJ213" i="7"/>
  <c r="AB213" i="7"/>
  <c r="AD213" i="7" s="1"/>
  <c r="U213" i="7"/>
  <c r="Y213" i="7" s="1"/>
  <c r="H213" i="7"/>
  <c r="AJ212" i="7"/>
  <c r="AB212" i="7"/>
  <c r="AD212" i="7" s="1"/>
  <c r="U212" i="7"/>
  <c r="Y212" i="7" s="1"/>
  <c r="H212" i="7"/>
  <c r="AJ211" i="7"/>
  <c r="AB211" i="7"/>
  <c r="AD211" i="7" s="1"/>
  <c r="U211" i="7"/>
  <c r="Y211" i="7" s="1"/>
  <c r="H211" i="7"/>
  <c r="AJ210" i="7"/>
  <c r="AB210" i="7"/>
  <c r="AD210" i="7" s="1"/>
  <c r="U210" i="7"/>
  <c r="Y210" i="7" s="1"/>
  <c r="H210" i="7"/>
  <c r="AJ209" i="7"/>
  <c r="AB209" i="7"/>
  <c r="AD209" i="7" s="1"/>
  <c r="U209" i="7"/>
  <c r="Y209" i="7" s="1"/>
  <c r="H209" i="7"/>
  <c r="AJ208" i="7"/>
  <c r="AB208" i="7"/>
  <c r="AD208" i="7" s="1"/>
  <c r="U208" i="7"/>
  <c r="Y208" i="7" s="1"/>
  <c r="H208" i="7"/>
  <c r="AJ207" i="7"/>
  <c r="AB207" i="7"/>
  <c r="AD207" i="7" s="1"/>
  <c r="U207" i="7"/>
  <c r="Y207" i="7" s="1"/>
  <c r="H207" i="7"/>
  <c r="AJ206" i="7"/>
  <c r="AB206" i="7"/>
  <c r="AD206" i="7" s="1"/>
  <c r="U206" i="7"/>
  <c r="Y206" i="7" s="1"/>
  <c r="H206" i="7"/>
  <c r="AJ205" i="7"/>
  <c r="AB205" i="7"/>
  <c r="AD205" i="7" s="1"/>
  <c r="U205" i="7"/>
  <c r="Y205" i="7" s="1"/>
  <c r="H205" i="7"/>
  <c r="AJ204" i="7"/>
  <c r="AB204" i="7"/>
  <c r="AD204" i="7" s="1"/>
  <c r="U204" i="7"/>
  <c r="Y204" i="7" s="1"/>
  <c r="H204" i="7"/>
  <c r="AJ203" i="7"/>
  <c r="AB203" i="7"/>
  <c r="AD203" i="7" s="1"/>
  <c r="U203" i="7"/>
  <c r="Y203" i="7" s="1"/>
  <c r="H203" i="7"/>
  <c r="AJ202" i="7"/>
  <c r="AB202" i="7"/>
  <c r="AD202" i="7" s="1"/>
  <c r="U202" i="7"/>
  <c r="Y202" i="7" s="1"/>
  <c r="H202" i="7"/>
  <c r="AJ201" i="7"/>
  <c r="AB201" i="7"/>
  <c r="AD201" i="7" s="1"/>
  <c r="U201" i="7"/>
  <c r="Y201" i="7" s="1"/>
  <c r="H201" i="7"/>
  <c r="AJ200" i="7"/>
  <c r="AB200" i="7"/>
  <c r="AD200" i="7" s="1"/>
  <c r="U200" i="7"/>
  <c r="Y200" i="7" s="1"/>
  <c r="H200" i="7"/>
  <c r="AJ199" i="7"/>
  <c r="AB199" i="7"/>
  <c r="AD199" i="7" s="1"/>
  <c r="U199" i="7"/>
  <c r="Y199" i="7" s="1"/>
  <c r="H199" i="7"/>
  <c r="AJ198" i="7"/>
  <c r="AB198" i="7"/>
  <c r="AD198" i="7" s="1"/>
  <c r="U198" i="7"/>
  <c r="Y198" i="7" s="1"/>
  <c r="H198" i="7"/>
  <c r="AJ197" i="7"/>
  <c r="AB197" i="7"/>
  <c r="AD197" i="7" s="1"/>
  <c r="U197" i="7"/>
  <c r="Y197" i="7" s="1"/>
  <c r="H197" i="7"/>
  <c r="AJ196" i="7"/>
  <c r="AB196" i="7"/>
  <c r="AD196" i="7" s="1"/>
  <c r="U196" i="7"/>
  <c r="Y196" i="7" s="1"/>
  <c r="H196" i="7"/>
  <c r="AJ195" i="7"/>
  <c r="AB195" i="7"/>
  <c r="AD195" i="7" s="1"/>
  <c r="U195" i="7"/>
  <c r="Y195" i="7" s="1"/>
  <c r="H195" i="7"/>
  <c r="AJ194" i="7"/>
  <c r="AB194" i="7"/>
  <c r="AD194" i="7" s="1"/>
  <c r="U194" i="7"/>
  <c r="Y194" i="7" s="1"/>
  <c r="H194" i="7"/>
  <c r="AJ193" i="7"/>
  <c r="AB193" i="7"/>
  <c r="AD193" i="7" s="1"/>
  <c r="U193" i="7"/>
  <c r="Y193" i="7" s="1"/>
  <c r="H193" i="7"/>
  <c r="AJ192" i="7"/>
  <c r="AB192" i="7"/>
  <c r="AD192" i="7" s="1"/>
  <c r="U192" i="7"/>
  <c r="Y192" i="7" s="1"/>
  <c r="H192" i="7"/>
  <c r="AJ191" i="7"/>
  <c r="AB191" i="7"/>
  <c r="AD191" i="7" s="1"/>
  <c r="U191" i="7"/>
  <c r="Y191" i="7" s="1"/>
  <c r="H191" i="7"/>
  <c r="AJ190" i="7"/>
  <c r="AB190" i="7"/>
  <c r="AD190" i="7" s="1"/>
  <c r="U190" i="7"/>
  <c r="Y190" i="7" s="1"/>
  <c r="H190" i="7"/>
  <c r="AJ189" i="7"/>
  <c r="AB189" i="7"/>
  <c r="AD189" i="7" s="1"/>
  <c r="U189" i="7"/>
  <c r="Y189" i="7" s="1"/>
  <c r="AJ188" i="7"/>
  <c r="AB188" i="7"/>
  <c r="AD188" i="7" s="1"/>
  <c r="U188" i="7"/>
  <c r="Y188" i="7" s="1"/>
  <c r="AJ187" i="7"/>
  <c r="AB187" i="7"/>
  <c r="AD187" i="7" s="1"/>
  <c r="U187" i="7"/>
  <c r="Y187" i="7" s="1"/>
  <c r="H187" i="7"/>
  <c r="AJ186" i="7"/>
  <c r="AB186" i="7"/>
  <c r="AD186" i="7" s="1"/>
  <c r="U186" i="7"/>
  <c r="Y186" i="7" s="1"/>
  <c r="H186" i="7"/>
  <c r="AJ185" i="7"/>
  <c r="AB185" i="7"/>
  <c r="AD185" i="7" s="1"/>
  <c r="U185" i="7"/>
  <c r="Y185" i="7" s="1"/>
  <c r="H185" i="7"/>
  <c r="AJ184" i="7"/>
  <c r="AB184" i="7"/>
  <c r="AD184" i="7" s="1"/>
  <c r="U184" i="7"/>
  <c r="Y184" i="7" s="1"/>
  <c r="H184" i="7"/>
  <c r="AJ183" i="7"/>
  <c r="AB183" i="7"/>
  <c r="AD183" i="7" s="1"/>
  <c r="U183" i="7"/>
  <c r="Y183" i="7" s="1"/>
  <c r="H183" i="7"/>
  <c r="AJ182" i="7"/>
  <c r="AB182" i="7"/>
  <c r="AD182" i="7" s="1"/>
  <c r="U182" i="7"/>
  <c r="Y182" i="7" s="1"/>
  <c r="H182" i="7"/>
  <c r="AJ181" i="7"/>
  <c r="AB181" i="7"/>
  <c r="AD181" i="7" s="1"/>
  <c r="U181" i="7"/>
  <c r="Y181" i="7" s="1"/>
  <c r="H181" i="7"/>
  <c r="AJ180" i="7"/>
  <c r="AB180" i="7"/>
  <c r="U180" i="7"/>
  <c r="Y180" i="7" s="1"/>
  <c r="H180" i="7"/>
  <c r="AJ179" i="7"/>
  <c r="AB179" i="7"/>
  <c r="AD179" i="7" s="1"/>
  <c r="U179" i="7"/>
  <c r="Y179" i="7" s="1"/>
  <c r="H179" i="7"/>
  <c r="AJ178" i="7"/>
  <c r="AB178" i="7"/>
  <c r="AD178" i="7" s="1"/>
  <c r="U178" i="7"/>
  <c r="Y178" i="7" s="1"/>
  <c r="H178" i="7"/>
  <c r="AJ177" i="7"/>
  <c r="AB177" i="7"/>
  <c r="AD177" i="7" s="1"/>
  <c r="U177" i="7"/>
  <c r="Y177" i="7" s="1"/>
  <c r="H177" i="7"/>
  <c r="AJ176" i="7"/>
  <c r="AB176" i="7"/>
  <c r="AD176" i="7" s="1"/>
  <c r="U176" i="7"/>
  <c r="Y176" i="7" s="1"/>
  <c r="H176" i="7"/>
  <c r="AJ175" i="7"/>
  <c r="AB175" i="7"/>
  <c r="AD175" i="7" s="1"/>
  <c r="U175" i="7"/>
  <c r="Y175" i="7" s="1"/>
  <c r="H175" i="7"/>
  <c r="AJ174" i="7"/>
  <c r="AB174" i="7"/>
  <c r="AD174" i="7" s="1"/>
  <c r="U174" i="7"/>
  <c r="Y174" i="7" s="1"/>
  <c r="H174" i="7"/>
  <c r="AJ173" i="7"/>
  <c r="AB173" i="7"/>
  <c r="AD173" i="7" s="1"/>
  <c r="U173" i="7"/>
  <c r="Y173" i="7" s="1"/>
  <c r="H173" i="7"/>
  <c r="AJ172" i="7"/>
  <c r="AB172" i="7"/>
  <c r="AD172" i="7" s="1"/>
  <c r="U172" i="7"/>
  <c r="Y172" i="7" s="1"/>
  <c r="H172" i="7"/>
  <c r="AJ171" i="7"/>
  <c r="AB171" i="7"/>
  <c r="AD171" i="7" s="1"/>
  <c r="U171" i="7"/>
  <c r="Y171" i="7" s="1"/>
  <c r="H171" i="7"/>
  <c r="AJ170" i="7"/>
  <c r="AB170" i="7"/>
  <c r="AD170" i="7" s="1"/>
  <c r="U170" i="7"/>
  <c r="Y170" i="7" s="1"/>
  <c r="H170" i="7"/>
  <c r="AJ169" i="7"/>
  <c r="AB169" i="7"/>
  <c r="AD169" i="7" s="1"/>
  <c r="U169" i="7"/>
  <c r="Y169" i="7" s="1"/>
  <c r="H169" i="7"/>
  <c r="AX168" i="7"/>
  <c r="AX167" i="7" s="1"/>
  <c r="K25" i="3" s="1"/>
  <c r="J168" i="7"/>
  <c r="J167" i="7" s="1"/>
  <c r="I168" i="7"/>
  <c r="AJ166" i="7"/>
  <c r="AB166" i="7"/>
  <c r="AD166" i="7" s="1"/>
  <c r="U166" i="7"/>
  <c r="Y166" i="7" s="1"/>
  <c r="H166" i="7"/>
  <c r="AJ165" i="7"/>
  <c r="AB165" i="7"/>
  <c r="AD165" i="7" s="1"/>
  <c r="U165" i="7"/>
  <c r="Y165" i="7" s="1"/>
  <c r="H165" i="7"/>
  <c r="AJ164" i="7"/>
  <c r="AB164" i="7"/>
  <c r="AD164" i="7" s="1"/>
  <c r="U164" i="7"/>
  <c r="Y164" i="7" s="1"/>
  <c r="H164" i="7"/>
  <c r="AJ163" i="7"/>
  <c r="AB163" i="7"/>
  <c r="AD163" i="7" s="1"/>
  <c r="U163" i="7"/>
  <c r="Y163" i="7" s="1"/>
  <c r="H163" i="7"/>
  <c r="AJ162" i="7"/>
  <c r="AB162" i="7"/>
  <c r="AD162" i="7" s="1"/>
  <c r="U162" i="7"/>
  <c r="Y162" i="7" s="1"/>
  <c r="H162" i="7"/>
  <c r="AJ161" i="7"/>
  <c r="AB161" i="7"/>
  <c r="U161" i="7"/>
  <c r="Y161" i="7" s="1"/>
  <c r="H161" i="7"/>
  <c r="AJ160" i="7"/>
  <c r="AB160" i="7"/>
  <c r="AD160" i="7" s="1"/>
  <c r="U160" i="7"/>
  <c r="Y160" i="7" s="1"/>
  <c r="H160" i="7"/>
  <c r="AJ159" i="7"/>
  <c r="AB159" i="7"/>
  <c r="AD159" i="7" s="1"/>
  <c r="U159" i="7"/>
  <c r="Y159" i="7" s="1"/>
  <c r="H159" i="7"/>
  <c r="AJ158" i="7"/>
  <c r="AB158" i="7"/>
  <c r="AD158" i="7" s="1"/>
  <c r="U158" i="7"/>
  <c r="Y158" i="7" s="1"/>
  <c r="H158" i="7"/>
  <c r="AJ157" i="7"/>
  <c r="AB157" i="7"/>
  <c r="AD157" i="7" s="1"/>
  <c r="U157" i="7"/>
  <c r="Y157" i="7" s="1"/>
  <c r="H157" i="7"/>
  <c r="AJ156" i="7"/>
  <c r="AB156" i="7"/>
  <c r="AD156" i="7" s="1"/>
  <c r="U156" i="7"/>
  <c r="Y156" i="7" s="1"/>
  <c r="H156" i="7"/>
  <c r="AJ155" i="7"/>
  <c r="AB155" i="7"/>
  <c r="AD155" i="7" s="1"/>
  <c r="U155" i="7"/>
  <c r="Y155" i="7" s="1"/>
  <c r="H155" i="7"/>
  <c r="AJ154" i="7"/>
  <c r="AB154" i="7"/>
  <c r="AD154" i="7" s="1"/>
  <c r="U154" i="7"/>
  <c r="Y154" i="7" s="1"/>
  <c r="H154" i="7"/>
  <c r="AJ153" i="7"/>
  <c r="AB153" i="7"/>
  <c r="AD153" i="7" s="1"/>
  <c r="U153" i="7"/>
  <c r="Y153" i="7" s="1"/>
  <c r="H153" i="7"/>
  <c r="AJ152" i="7"/>
  <c r="AB152" i="7"/>
  <c r="AD152" i="7" s="1"/>
  <c r="U152" i="7"/>
  <c r="Y152" i="7" s="1"/>
  <c r="H152" i="7"/>
  <c r="AJ151" i="7"/>
  <c r="AB151" i="7"/>
  <c r="AD151" i="7" s="1"/>
  <c r="U151" i="7"/>
  <c r="Y151" i="7" s="1"/>
  <c r="H151" i="7"/>
  <c r="AJ150" i="7"/>
  <c r="AB150" i="7"/>
  <c r="AD150" i="7" s="1"/>
  <c r="U150" i="7"/>
  <c r="Y150" i="7" s="1"/>
  <c r="H150" i="7"/>
  <c r="AJ149" i="7"/>
  <c r="AB149" i="7"/>
  <c r="AD149" i="7" s="1"/>
  <c r="U149" i="7"/>
  <c r="Y149" i="7" s="1"/>
  <c r="H149" i="7"/>
  <c r="AJ148" i="7"/>
  <c r="AB148" i="7"/>
  <c r="AD148" i="7" s="1"/>
  <c r="U148" i="7"/>
  <c r="Y148" i="7" s="1"/>
  <c r="H148" i="7"/>
  <c r="AJ147" i="7"/>
  <c r="AB147" i="7"/>
  <c r="AD147" i="7" s="1"/>
  <c r="U147" i="7"/>
  <c r="Y147" i="7" s="1"/>
  <c r="H147" i="7"/>
  <c r="AJ146" i="7"/>
  <c r="AB146" i="7"/>
  <c r="AD146" i="7" s="1"/>
  <c r="U146" i="7"/>
  <c r="Y146" i="7" s="1"/>
  <c r="H146" i="7"/>
  <c r="AJ145" i="7"/>
  <c r="AB145" i="7"/>
  <c r="AD145" i="7" s="1"/>
  <c r="U145" i="7"/>
  <c r="Y145" i="7" s="1"/>
  <c r="H145" i="7"/>
  <c r="AJ144" i="7"/>
  <c r="AB144" i="7"/>
  <c r="AD144" i="7" s="1"/>
  <c r="U144" i="7"/>
  <c r="Y144" i="7" s="1"/>
  <c r="H144" i="7"/>
  <c r="AJ143" i="7"/>
  <c r="AB143" i="7"/>
  <c r="AD143" i="7" s="1"/>
  <c r="U143" i="7"/>
  <c r="Y143" i="7" s="1"/>
  <c r="H143" i="7"/>
  <c r="AJ142" i="7"/>
  <c r="AB142" i="7"/>
  <c r="AD142" i="7" s="1"/>
  <c r="U142" i="7"/>
  <c r="Y142" i="7" s="1"/>
  <c r="H142" i="7"/>
  <c r="AJ141" i="7"/>
  <c r="AB141" i="7"/>
  <c r="AD141" i="7" s="1"/>
  <c r="U141" i="7"/>
  <c r="Y141" i="7" s="1"/>
  <c r="H141" i="7"/>
  <c r="AJ140" i="7"/>
  <c r="AB140" i="7"/>
  <c r="AD140" i="7" s="1"/>
  <c r="U140" i="7"/>
  <c r="Y140" i="7" s="1"/>
  <c r="H140" i="7"/>
  <c r="AJ139" i="7"/>
  <c r="AB139" i="7"/>
  <c r="AD139" i="7" s="1"/>
  <c r="U139" i="7"/>
  <c r="Y139" i="7" s="1"/>
  <c r="H139" i="7"/>
  <c r="AJ138" i="7"/>
  <c r="AB138" i="7"/>
  <c r="AD138" i="7" s="1"/>
  <c r="U138" i="7"/>
  <c r="H138" i="7"/>
  <c r="AJ137" i="7"/>
  <c r="AB137" i="7"/>
  <c r="AD137" i="7" s="1"/>
  <c r="U137" i="7"/>
  <c r="Y137" i="7" s="1"/>
  <c r="H137" i="7"/>
  <c r="AJ136" i="7"/>
  <c r="AB136" i="7"/>
  <c r="AD136" i="7" s="1"/>
  <c r="U136" i="7"/>
  <c r="Y136" i="7" s="1"/>
  <c r="H136" i="7"/>
  <c r="AJ135" i="7"/>
  <c r="AB135" i="7"/>
  <c r="AD135" i="7" s="1"/>
  <c r="U135" i="7"/>
  <c r="Y135" i="7" s="1"/>
  <c r="H135" i="7"/>
  <c r="AJ134" i="7"/>
  <c r="AB134" i="7"/>
  <c r="AD134" i="7" s="1"/>
  <c r="U134" i="7"/>
  <c r="Y134" i="7" s="1"/>
  <c r="H134" i="7"/>
  <c r="AJ133" i="7"/>
  <c r="AB133" i="7"/>
  <c r="AD133" i="7" s="1"/>
  <c r="U133" i="7"/>
  <c r="Y133" i="7" s="1"/>
  <c r="H133" i="7"/>
  <c r="AX132" i="7"/>
  <c r="AX131" i="7" s="1"/>
  <c r="K24" i="3" s="1"/>
  <c r="K132" i="7"/>
  <c r="K131" i="7" s="1"/>
  <c r="J132" i="7"/>
  <c r="J131" i="7" s="1"/>
  <c r="I132" i="7"/>
  <c r="I131" i="7" s="1"/>
  <c r="D24" i="3" s="1"/>
  <c r="AJ130" i="7"/>
  <c r="AB130" i="7"/>
  <c r="AD130" i="7" s="1"/>
  <c r="U130" i="7"/>
  <c r="Y130" i="7" s="1"/>
  <c r="H130" i="7"/>
  <c r="AJ126" i="7"/>
  <c r="AB126" i="7"/>
  <c r="AD126" i="7" s="1"/>
  <c r="U126" i="7"/>
  <c r="Y126" i="7" s="1"/>
  <c r="H126" i="7"/>
  <c r="AJ125" i="7"/>
  <c r="AB125" i="7"/>
  <c r="AD125" i="7" s="1"/>
  <c r="U125" i="7"/>
  <c r="Y125" i="7" s="1"/>
  <c r="H125" i="7"/>
  <c r="AJ124" i="7"/>
  <c r="AB124" i="7"/>
  <c r="AD124" i="7" s="1"/>
  <c r="U124" i="7"/>
  <c r="Y124" i="7" s="1"/>
  <c r="H124" i="7"/>
  <c r="AJ123" i="7"/>
  <c r="AB123" i="7"/>
  <c r="AD123" i="7" s="1"/>
  <c r="U123" i="7"/>
  <c r="Y123" i="7" s="1"/>
  <c r="H123" i="7"/>
  <c r="AJ122" i="7"/>
  <c r="AB122" i="7"/>
  <c r="AD122" i="7" s="1"/>
  <c r="U122" i="7"/>
  <c r="Y122" i="7" s="1"/>
  <c r="H122" i="7"/>
  <c r="AJ121" i="7"/>
  <c r="AB121" i="7"/>
  <c r="AD121" i="7" s="1"/>
  <c r="U121" i="7"/>
  <c r="Y121" i="7" s="1"/>
  <c r="H121" i="7"/>
  <c r="AJ120" i="7"/>
  <c r="AB120" i="7"/>
  <c r="AD120" i="7" s="1"/>
  <c r="U120" i="7"/>
  <c r="Y120" i="7" s="1"/>
  <c r="H120" i="7"/>
  <c r="AJ119" i="7"/>
  <c r="AB119" i="7"/>
  <c r="AD119" i="7" s="1"/>
  <c r="U119" i="7"/>
  <c r="Y119" i="7" s="1"/>
  <c r="H119" i="7"/>
  <c r="AJ118" i="7"/>
  <c r="AB118" i="7"/>
  <c r="AD118" i="7" s="1"/>
  <c r="U118" i="7"/>
  <c r="Y118" i="7" s="1"/>
  <c r="H118" i="7"/>
  <c r="AJ117" i="7"/>
  <c r="AB117" i="7"/>
  <c r="AD117" i="7" s="1"/>
  <c r="U117" i="7"/>
  <c r="Y117" i="7" s="1"/>
  <c r="H117" i="7"/>
  <c r="AJ116" i="7"/>
  <c r="AB116" i="7"/>
  <c r="AD116" i="7" s="1"/>
  <c r="U116" i="7"/>
  <c r="Y116" i="7" s="1"/>
  <c r="H116" i="7"/>
  <c r="AJ115" i="7"/>
  <c r="AB115" i="7"/>
  <c r="AD115" i="7" s="1"/>
  <c r="U115" i="7"/>
  <c r="Y115" i="7" s="1"/>
  <c r="H115" i="7"/>
  <c r="AJ114" i="7"/>
  <c r="AB114" i="7"/>
  <c r="AD114" i="7" s="1"/>
  <c r="U114" i="7"/>
  <c r="Y114" i="7" s="1"/>
  <c r="H114" i="7"/>
  <c r="AJ113" i="7"/>
  <c r="AB113" i="7"/>
  <c r="AD113" i="7" s="1"/>
  <c r="U113" i="7"/>
  <c r="Y113" i="7" s="1"/>
  <c r="H113" i="7"/>
  <c r="AJ112" i="7"/>
  <c r="AB112" i="7"/>
  <c r="AD112" i="7" s="1"/>
  <c r="U112" i="7"/>
  <c r="Y112" i="7" s="1"/>
  <c r="H112" i="7"/>
  <c r="AJ111" i="7"/>
  <c r="AB111" i="7"/>
  <c r="AD111" i="7" s="1"/>
  <c r="U111" i="7"/>
  <c r="Y111" i="7" s="1"/>
  <c r="H111" i="7"/>
  <c r="AJ110" i="7"/>
  <c r="AB110" i="7"/>
  <c r="AD110" i="7" s="1"/>
  <c r="U110" i="7"/>
  <c r="Y110" i="7" s="1"/>
  <c r="H110" i="7"/>
  <c r="AJ109" i="7"/>
  <c r="AB109" i="7"/>
  <c r="AD109" i="7" s="1"/>
  <c r="U109" i="7"/>
  <c r="Y109" i="7" s="1"/>
  <c r="H109" i="7"/>
  <c r="AJ108" i="7"/>
  <c r="AB108" i="7"/>
  <c r="AD108" i="7" s="1"/>
  <c r="U108" i="7"/>
  <c r="Y108" i="7" s="1"/>
  <c r="H108" i="7"/>
  <c r="AJ107" i="7"/>
  <c r="AB107" i="7"/>
  <c r="AD107" i="7" s="1"/>
  <c r="U107" i="7"/>
  <c r="Y107" i="7" s="1"/>
  <c r="H107" i="7"/>
  <c r="AJ106" i="7"/>
  <c r="AB106" i="7"/>
  <c r="AD106" i="7" s="1"/>
  <c r="U106" i="7"/>
  <c r="Y106" i="7" s="1"/>
  <c r="H106" i="7"/>
  <c r="AJ105" i="7"/>
  <c r="AB105" i="7"/>
  <c r="AD105" i="7" s="1"/>
  <c r="U105" i="7"/>
  <c r="Y105" i="7" s="1"/>
  <c r="H105" i="7"/>
  <c r="AJ104" i="7"/>
  <c r="AB104" i="7"/>
  <c r="AD104" i="7" s="1"/>
  <c r="U104" i="7"/>
  <c r="Y104" i="7" s="1"/>
  <c r="H104" i="7"/>
  <c r="AJ103" i="7"/>
  <c r="AB103" i="7"/>
  <c r="AD103" i="7" s="1"/>
  <c r="U103" i="7"/>
  <c r="Y103" i="7" s="1"/>
  <c r="H103" i="7"/>
  <c r="AJ102" i="7"/>
  <c r="AB102" i="7"/>
  <c r="AD102" i="7" s="1"/>
  <c r="U102" i="7"/>
  <c r="Y102" i="7" s="1"/>
  <c r="H102" i="7"/>
  <c r="AJ101" i="7"/>
  <c r="AB101" i="7"/>
  <c r="AD101" i="7" s="1"/>
  <c r="U101" i="7"/>
  <c r="Y101" i="7" s="1"/>
  <c r="H101" i="7"/>
  <c r="AJ100" i="7"/>
  <c r="AB100" i="7"/>
  <c r="AD100" i="7" s="1"/>
  <c r="U100" i="7"/>
  <c r="Y100" i="7" s="1"/>
  <c r="H100" i="7"/>
  <c r="AJ99" i="7"/>
  <c r="AB99" i="7"/>
  <c r="AD99" i="7" s="1"/>
  <c r="U99" i="7"/>
  <c r="Y99" i="7" s="1"/>
  <c r="H99" i="7"/>
  <c r="AJ98" i="7"/>
  <c r="AB98" i="7"/>
  <c r="AD98" i="7" s="1"/>
  <c r="U98" i="7"/>
  <c r="Y98" i="7" s="1"/>
  <c r="H98" i="7"/>
  <c r="AJ97" i="7"/>
  <c r="AB97" i="7"/>
  <c r="AD97" i="7" s="1"/>
  <c r="U97" i="7"/>
  <c r="Y97" i="7" s="1"/>
  <c r="H97" i="7"/>
  <c r="AJ96" i="7"/>
  <c r="AB96" i="7"/>
  <c r="AD96" i="7" s="1"/>
  <c r="U96" i="7"/>
  <c r="Y96" i="7" s="1"/>
  <c r="H96" i="7"/>
  <c r="AJ95" i="7"/>
  <c r="AB95" i="7"/>
  <c r="AD95" i="7" s="1"/>
  <c r="U95" i="7"/>
  <c r="Y95" i="7" s="1"/>
  <c r="H95" i="7"/>
  <c r="AJ94" i="7"/>
  <c r="AB94" i="7"/>
  <c r="AD94" i="7" s="1"/>
  <c r="U94" i="7"/>
  <c r="Y94" i="7" s="1"/>
  <c r="H94" i="7"/>
  <c r="AJ93" i="7"/>
  <c r="AB93" i="7"/>
  <c r="AD93" i="7" s="1"/>
  <c r="U93" i="7"/>
  <c r="Y93" i="7" s="1"/>
  <c r="H93" i="7"/>
  <c r="AJ92" i="7"/>
  <c r="AB92" i="7"/>
  <c r="AD92" i="7" s="1"/>
  <c r="U92" i="7"/>
  <c r="Y92" i="7" s="1"/>
  <c r="H92" i="7"/>
  <c r="AJ91" i="7"/>
  <c r="AB91" i="7"/>
  <c r="AD91" i="7" s="1"/>
  <c r="U91" i="7"/>
  <c r="Y91" i="7" s="1"/>
  <c r="H91" i="7"/>
  <c r="AJ90" i="7"/>
  <c r="AB90" i="7"/>
  <c r="AD90" i="7" s="1"/>
  <c r="U90" i="7"/>
  <c r="Y90" i="7" s="1"/>
  <c r="H90" i="7"/>
  <c r="AJ89" i="7"/>
  <c r="AB89" i="7"/>
  <c r="AD89" i="7" s="1"/>
  <c r="U89" i="7"/>
  <c r="Y89" i="7" s="1"/>
  <c r="H89" i="7"/>
  <c r="AJ88" i="7"/>
  <c r="AB88" i="7"/>
  <c r="AD88" i="7" s="1"/>
  <c r="U88" i="7"/>
  <c r="Y88" i="7" s="1"/>
  <c r="H88" i="7"/>
  <c r="AJ87" i="7"/>
  <c r="AB87" i="7"/>
  <c r="AD87" i="7" s="1"/>
  <c r="U87" i="7"/>
  <c r="Y87" i="7" s="1"/>
  <c r="H87" i="7"/>
  <c r="AJ86" i="7"/>
  <c r="AB86" i="7"/>
  <c r="AD86" i="7" s="1"/>
  <c r="U86" i="7"/>
  <c r="Y86" i="7" s="1"/>
  <c r="H86" i="7"/>
  <c r="AJ85" i="7"/>
  <c r="AB85" i="7"/>
  <c r="AD85" i="7" s="1"/>
  <c r="U85" i="7"/>
  <c r="Y85" i="7" s="1"/>
  <c r="H85" i="7"/>
  <c r="AJ84" i="7"/>
  <c r="AB84" i="7"/>
  <c r="AD84" i="7" s="1"/>
  <c r="U84" i="7"/>
  <c r="Y84" i="7" s="1"/>
  <c r="H84" i="7"/>
  <c r="AJ83" i="7"/>
  <c r="AB83" i="7"/>
  <c r="AD83" i="7" s="1"/>
  <c r="U83" i="7"/>
  <c r="Y83" i="7" s="1"/>
  <c r="H83" i="7"/>
  <c r="AJ82" i="7"/>
  <c r="AB82" i="7"/>
  <c r="AD82" i="7" s="1"/>
  <c r="U82" i="7"/>
  <c r="Y82" i="7" s="1"/>
  <c r="H82" i="7"/>
  <c r="AJ81" i="7"/>
  <c r="AB81" i="7"/>
  <c r="AD81" i="7" s="1"/>
  <c r="U81" i="7"/>
  <c r="Y81" i="7" s="1"/>
  <c r="H81" i="7"/>
  <c r="AJ80" i="7"/>
  <c r="AB80" i="7"/>
  <c r="U80" i="7"/>
  <c r="Y80" i="7" s="1"/>
  <c r="H80" i="7"/>
  <c r="AJ79" i="7"/>
  <c r="AB79" i="7"/>
  <c r="AD79" i="7" s="1"/>
  <c r="U79" i="7"/>
  <c r="Y79" i="7" s="1"/>
  <c r="H79" i="7"/>
  <c r="AJ78" i="7"/>
  <c r="AB78" i="7"/>
  <c r="AD78" i="7" s="1"/>
  <c r="U78" i="7"/>
  <c r="Y78" i="7" s="1"/>
  <c r="H78" i="7"/>
  <c r="AJ77" i="7"/>
  <c r="AB77" i="7"/>
  <c r="AD77" i="7" s="1"/>
  <c r="U77" i="7"/>
  <c r="Y77" i="7" s="1"/>
  <c r="H77" i="7"/>
  <c r="AJ76" i="7"/>
  <c r="AB76" i="7"/>
  <c r="AD76" i="7" s="1"/>
  <c r="U76" i="7"/>
  <c r="Y76" i="7" s="1"/>
  <c r="H76" i="7"/>
  <c r="AJ75" i="7"/>
  <c r="AB75" i="7"/>
  <c r="AD75" i="7" s="1"/>
  <c r="U75" i="7"/>
  <c r="Y75" i="7" s="1"/>
  <c r="H75" i="7"/>
  <c r="AJ74" i="7"/>
  <c r="AB74" i="7"/>
  <c r="AD74" i="7" s="1"/>
  <c r="U74" i="7"/>
  <c r="Y74" i="7" s="1"/>
  <c r="H74" i="7"/>
  <c r="AJ73" i="7"/>
  <c r="AB73" i="7"/>
  <c r="AD73" i="7" s="1"/>
  <c r="U73" i="7"/>
  <c r="Y73" i="7" s="1"/>
  <c r="H73" i="7"/>
  <c r="AJ72" i="7"/>
  <c r="AB72" i="7"/>
  <c r="AD72" i="7" s="1"/>
  <c r="U72" i="7"/>
  <c r="Y72" i="7" s="1"/>
  <c r="H72" i="7"/>
  <c r="AJ71" i="7"/>
  <c r="AB71" i="7"/>
  <c r="U71" i="7"/>
  <c r="Y71" i="7" s="1"/>
  <c r="H71" i="7"/>
  <c r="AJ70" i="7"/>
  <c r="AB70" i="7"/>
  <c r="AD70" i="7" s="1"/>
  <c r="U70" i="7"/>
  <c r="Y70" i="7" s="1"/>
  <c r="H70" i="7"/>
  <c r="AJ69" i="7"/>
  <c r="AB69" i="7"/>
  <c r="AD69" i="7" s="1"/>
  <c r="U69" i="7"/>
  <c r="Y69" i="7" s="1"/>
  <c r="H69" i="7"/>
  <c r="AJ68" i="7"/>
  <c r="AB68" i="7"/>
  <c r="AD68" i="7" s="1"/>
  <c r="U68" i="7"/>
  <c r="H68" i="7"/>
  <c r="AX67" i="7"/>
  <c r="AX66" i="7" s="1"/>
  <c r="K23" i="3" s="1"/>
  <c r="K67" i="7"/>
  <c r="K66" i="7" s="1"/>
  <c r="J67" i="7"/>
  <c r="J66" i="7" s="1"/>
  <c r="I67" i="7"/>
  <c r="I66" i="7" s="1"/>
  <c r="D23" i="3" s="1"/>
  <c r="AJ65" i="7"/>
  <c r="AB65" i="7"/>
  <c r="U65" i="7"/>
  <c r="Y65" i="7" s="1"/>
  <c r="H65" i="7"/>
  <c r="AJ64" i="7"/>
  <c r="AB64" i="7"/>
  <c r="U64" i="7"/>
  <c r="Y64" i="7" s="1"/>
  <c r="H64" i="7"/>
  <c r="AJ63" i="7"/>
  <c r="AB63" i="7"/>
  <c r="AD63" i="7" s="1"/>
  <c r="U63" i="7"/>
  <c r="Y63" i="7" s="1"/>
  <c r="H63" i="7"/>
  <c r="AJ62" i="7"/>
  <c r="AB62" i="7"/>
  <c r="AD62" i="7" s="1"/>
  <c r="U62" i="7"/>
  <c r="Y62" i="7" s="1"/>
  <c r="H62" i="7"/>
  <c r="AJ61" i="7"/>
  <c r="AB61" i="7"/>
  <c r="AD61" i="7" s="1"/>
  <c r="U61" i="7"/>
  <c r="Y61" i="7" s="1"/>
  <c r="H61" i="7"/>
  <c r="AJ60" i="7"/>
  <c r="AB60" i="7"/>
  <c r="AD60" i="7" s="1"/>
  <c r="U60" i="7"/>
  <c r="Y60" i="7" s="1"/>
  <c r="H60" i="7"/>
  <c r="AJ59" i="7"/>
  <c r="AB59" i="7"/>
  <c r="AD59" i="7" s="1"/>
  <c r="U59" i="7"/>
  <c r="Y59" i="7" s="1"/>
  <c r="H59" i="7"/>
  <c r="AJ58" i="7"/>
  <c r="AB58" i="7"/>
  <c r="AD58" i="7" s="1"/>
  <c r="U58" i="7"/>
  <c r="Y58" i="7" s="1"/>
  <c r="H58" i="7"/>
  <c r="AJ57" i="7"/>
  <c r="AB57" i="7"/>
  <c r="AD57" i="7" s="1"/>
  <c r="U57" i="7"/>
  <c r="Y57" i="7" s="1"/>
  <c r="H57" i="7"/>
  <c r="AJ56" i="7"/>
  <c r="AB56" i="7"/>
  <c r="U56" i="7"/>
  <c r="Y56" i="7" s="1"/>
  <c r="H56" i="7"/>
  <c r="AJ55" i="7"/>
  <c r="AB55" i="7"/>
  <c r="AD55" i="7" s="1"/>
  <c r="U55" i="7"/>
  <c r="Y55" i="7" s="1"/>
  <c r="H55" i="7"/>
  <c r="AJ54" i="7"/>
  <c r="AB54" i="7"/>
  <c r="AD54" i="7" s="1"/>
  <c r="U54" i="7"/>
  <c r="Y54" i="7" s="1"/>
  <c r="H54" i="7"/>
  <c r="AJ53" i="7"/>
  <c r="AB53" i="7"/>
  <c r="AD53" i="7" s="1"/>
  <c r="U53" i="7"/>
  <c r="Y53" i="7" s="1"/>
  <c r="H53" i="7"/>
  <c r="AJ52" i="7"/>
  <c r="AB52" i="7"/>
  <c r="AD52" i="7" s="1"/>
  <c r="U52" i="7"/>
  <c r="Y52" i="7" s="1"/>
  <c r="H52" i="7"/>
  <c r="AJ51" i="7"/>
  <c r="AB51" i="7"/>
  <c r="AD51" i="7" s="1"/>
  <c r="U51" i="7"/>
  <c r="Y51" i="7" s="1"/>
  <c r="H51" i="7"/>
  <c r="AJ50" i="7"/>
  <c r="AB50" i="7"/>
  <c r="AD50" i="7" s="1"/>
  <c r="U50" i="7"/>
  <c r="Y50" i="7" s="1"/>
  <c r="H50" i="7"/>
  <c r="AJ49" i="7"/>
  <c r="AB49" i="7"/>
  <c r="AD49" i="7" s="1"/>
  <c r="U49" i="7"/>
  <c r="Y49" i="7" s="1"/>
  <c r="H49" i="7"/>
  <c r="AJ48" i="7"/>
  <c r="AB48" i="7"/>
  <c r="U48" i="7"/>
  <c r="Y48" i="7" s="1"/>
  <c r="H48" i="7"/>
  <c r="AJ47" i="7"/>
  <c r="AB47" i="7"/>
  <c r="AD47" i="7" s="1"/>
  <c r="U47" i="7"/>
  <c r="Y47" i="7" s="1"/>
  <c r="H47" i="7"/>
  <c r="AJ46" i="7"/>
  <c r="AB46" i="7"/>
  <c r="AD46" i="7" s="1"/>
  <c r="U46" i="7"/>
  <c r="Y46" i="7" s="1"/>
  <c r="H46" i="7"/>
  <c r="AJ45" i="7"/>
  <c r="AB45" i="7"/>
  <c r="AD45" i="7" s="1"/>
  <c r="U45" i="7"/>
  <c r="Y45" i="7" s="1"/>
  <c r="H45" i="7"/>
  <c r="AJ44" i="7"/>
  <c r="AB44" i="7"/>
  <c r="AD44" i="7" s="1"/>
  <c r="U44" i="7"/>
  <c r="Y44" i="7" s="1"/>
  <c r="AJ43" i="7"/>
  <c r="AB43" i="7"/>
  <c r="AD43" i="7" s="1"/>
  <c r="U43" i="7"/>
  <c r="Y43" i="7" s="1"/>
  <c r="H43" i="7"/>
  <c r="AJ42" i="7"/>
  <c r="AB42" i="7"/>
  <c r="AD42" i="7" s="1"/>
  <c r="U42" i="7"/>
  <c r="Y42" i="7" s="1"/>
  <c r="H42" i="7"/>
  <c r="AJ41" i="7"/>
  <c r="AB41" i="7"/>
  <c r="AD41" i="7" s="1"/>
  <c r="U41" i="7"/>
  <c r="Y41" i="7" s="1"/>
  <c r="H41" i="7"/>
  <c r="AJ40" i="7"/>
  <c r="AB40" i="7"/>
  <c r="U40" i="7"/>
  <c r="Y40" i="7" s="1"/>
  <c r="H40" i="7"/>
  <c r="AJ39" i="7"/>
  <c r="AB39" i="7"/>
  <c r="AD39" i="7" s="1"/>
  <c r="U39" i="7"/>
  <c r="Y39" i="7" s="1"/>
  <c r="H39" i="7"/>
  <c r="AJ38" i="7"/>
  <c r="AB38" i="7"/>
  <c r="AD38" i="7" s="1"/>
  <c r="U38" i="7"/>
  <c r="Y38" i="7" s="1"/>
  <c r="H38" i="7"/>
  <c r="AJ37" i="7"/>
  <c r="AB37" i="7"/>
  <c r="AD37" i="7" s="1"/>
  <c r="U37" i="7"/>
  <c r="Y37" i="7" s="1"/>
  <c r="H37" i="7"/>
  <c r="AJ36" i="7"/>
  <c r="AB36" i="7"/>
  <c r="AD36" i="7" s="1"/>
  <c r="U36" i="7"/>
  <c r="Y36" i="7" s="1"/>
  <c r="H36" i="7"/>
  <c r="AJ35" i="7"/>
  <c r="AB35" i="7"/>
  <c r="AD35" i="7" s="1"/>
  <c r="U35" i="7"/>
  <c r="Y35" i="7" s="1"/>
  <c r="H35" i="7"/>
  <c r="AJ34" i="7"/>
  <c r="AB34" i="7"/>
  <c r="AD34" i="7" s="1"/>
  <c r="U34" i="7"/>
  <c r="Y34" i="7" s="1"/>
  <c r="H34" i="7"/>
  <c r="AJ33" i="7"/>
  <c r="AB33" i="7"/>
  <c r="AD33" i="7" s="1"/>
  <c r="U33" i="7"/>
  <c r="Y33" i="7" s="1"/>
  <c r="H33" i="7"/>
  <c r="AJ32" i="7"/>
  <c r="AB32" i="7"/>
  <c r="AD32" i="7" s="1"/>
  <c r="U32" i="7"/>
  <c r="Y32" i="7" s="1"/>
  <c r="H32" i="7"/>
  <c r="AJ31" i="7"/>
  <c r="AB31" i="7"/>
  <c r="AD31" i="7" s="1"/>
  <c r="U31" i="7"/>
  <c r="Y31" i="7" s="1"/>
  <c r="H31" i="7"/>
  <c r="AJ30" i="7"/>
  <c r="AB30" i="7"/>
  <c r="AD30" i="7" s="1"/>
  <c r="U30" i="7"/>
  <c r="Y30" i="7" s="1"/>
  <c r="H30" i="7"/>
  <c r="AJ29" i="7"/>
  <c r="AB29" i="7"/>
  <c r="AD29" i="7" s="1"/>
  <c r="U29" i="7"/>
  <c r="Y29" i="7" s="1"/>
  <c r="H29" i="7"/>
  <c r="AJ28" i="7"/>
  <c r="AB28" i="7"/>
  <c r="AD28" i="7" s="1"/>
  <c r="U28" i="7"/>
  <c r="Y28" i="7" s="1"/>
  <c r="H28" i="7"/>
  <c r="AJ27" i="7"/>
  <c r="AB27" i="7"/>
  <c r="AD27" i="7" s="1"/>
  <c r="U27" i="7"/>
  <c r="Y27" i="7" s="1"/>
  <c r="H27" i="7"/>
  <c r="AJ26" i="7"/>
  <c r="AB26" i="7"/>
  <c r="AD26" i="7" s="1"/>
  <c r="U26" i="7"/>
  <c r="Y26" i="7" s="1"/>
  <c r="H26" i="7"/>
  <c r="AJ25" i="7"/>
  <c r="AB25" i="7"/>
  <c r="AD25" i="7" s="1"/>
  <c r="U25" i="7"/>
  <c r="Y25" i="7" s="1"/>
  <c r="H25" i="7"/>
  <c r="AJ24" i="7"/>
  <c r="AB24" i="7"/>
  <c r="AD24" i="7" s="1"/>
  <c r="U24" i="7"/>
  <c r="Y24" i="7" s="1"/>
  <c r="H24" i="7"/>
  <c r="AJ23" i="7"/>
  <c r="AB23" i="7"/>
  <c r="AD23" i="7" s="1"/>
  <c r="U23" i="7"/>
  <c r="Y23" i="7" s="1"/>
  <c r="H23" i="7"/>
  <c r="AJ22" i="7"/>
  <c r="AB22" i="7"/>
  <c r="AD22" i="7" s="1"/>
  <c r="U22" i="7"/>
  <c r="Y22" i="7" s="1"/>
  <c r="H22" i="7"/>
  <c r="AJ21" i="7"/>
  <c r="AB21" i="7"/>
  <c r="AD21" i="7" s="1"/>
  <c r="U21" i="7"/>
  <c r="Y21" i="7" s="1"/>
  <c r="H21" i="7"/>
  <c r="AJ20" i="7"/>
  <c r="AB20" i="7"/>
  <c r="AD20" i="7" s="1"/>
  <c r="U20" i="7"/>
  <c r="Y20" i="7" s="1"/>
  <c r="H20" i="7"/>
  <c r="AJ19" i="7"/>
  <c r="AB19" i="7"/>
  <c r="AD19" i="7" s="1"/>
  <c r="U19" i="7"/>
  <c r="Y19" i="7" s="1"/>
  <c r="H19" i="7"/>
  <c r="AJ18" i="7"/>
  <c r="AB18" i="7"/>
  <c r="AD18" i="7" s="1"/>
  <c r="U18" i="7"/>
  <c r="Y18" i="7" s="1"/>
  <c r="H18" i="7"/>
  <c r="AJ17" i="7"/>
  <c r="AB17" i="7"/>
  <c r="AD17" i="7" s="1"/>
  <c r="U17" i="7"/>
  <c r="Y17" i="7" s="1"/>
  <c r="H17" i="7"/>
  <c r="AJ16" i="7"/>
  <c r="AB16" i="7"/>
  <c r="AD16" i="7" s="1"/>
  <c r="U16" i="7"/>
  <c r="Y16" i="7" s="1"/>
  <c r="H16" i="7"/>
  <c r="AJ15" i="7"/>
  <c r="AB15" i="7"/>
  <c r="AD15" i="7" s="1"/>
  <c r="U15" i="7"/>
  <c r="Y15" i="7" s="1"/>
  <c r="H15" i="7"/>
  <c r="AJ14" i="7"/>
  <c r="AB14" i="7"/>
  <c r="AD14" i="7" s="1"/>
  <c r="U14" i="7"/>
  <c r="Y14" i="7" s="1"/>
  <c r="H14" i="7"/>
  <c r="AJ13" i="7"/>
  <c r="AB13" i="7"/>
  <c r="AD13" i="7" s="1"/>
  <c r="U13" i="7"/>
  <c r="Y13" i="7" s="1"/>
  <c r="H13" i="7"/>
  <c r="AJ12" i="7"/>
  <c r="AB12" i="7"/>
  <c r="AD12" i="7" s="1"/>
  <c r="U12" i="7"/>
  <c r="H12" i="7"/>
  <c r="AX11" i="7"/>
  <c r="AX10" i="7" s="1"/>
  <c r="K22" i="3" s="1"/>
  <c r="AU11" i="7"/>
  <c r="AT11" i="7"/>
  <c r="AS11" i="7"/>
  <c r="AR11" i="7"/>
  <c r="AQ11" i="7"/>
  <c r="AP11" i="7"/>
  <c r="AO11" i="7"/>
  <c r="AN11" i="7"/>
  <c r="AM11" i="7"/>
  <c r="AL11" i="7"/>
  <c r="K11" i="7"/>
  <c r="K10" i="7" s="1"/>
  <c r="J11" i="7"/>
  <c r="I11" i="7"/>
  <c r="I10" i="7" s="1"/>
  <c r="D22" i="3" s="1"/>
  <c r="AB551" i="7" l="1"/>
  <c r="AB550" i="7" s="1"/>
  <c r="I293" i="7"/>
  <c r="D28" i="3" s="1"/>
  <c r="J293" i="7"/>
  <c r="J287" i="7"/>
  <c r="K28" i="3"/>
  <c r="H513" i="7"/>
  <c r="H512" i="7" s="1"/>
  <c r="H522" i="7"/>
  <c r="H521" i="7" s="1"/>
  <c r="AB566" i="7"/>
  <c r="AB565" i="7" s="1"/>
  <c r="H132" i="7"/>
  <c r="H131" i="7" s="1"/>
  <c r="H228" i="7"/>
  <c r="H227" i="7" s="1"/>
  <c r="U462" i="7"/>
  <c r="U461" i="7" s="1"/>
  <c r="E31" i="3" s="1"/>
  <c r="AB462" i="7"/>
  <c r="AB461" i="7" s="1"/>
  <c r="G31" i="3" s="1"/>
  <c r="AD463" i="7"/>
  <c r="AD470" i="7"/>
  <c r="AH470" i="7" s="1"/>
  <c r="J476" i="7"/>
  <c r="J475" i="7" s="1"/>
  <c r="AH386" i="7"/>
  <c r="AK386" i="7" s="1"/>
  <c r="AH149" i="7"/>
  <c r="AK149" i="7" s="1"/>
  <c r="AH383" i="7"/>
  <c r="AB497" i="7"/>
  <c r="AB496" i="7" s="1"/>
  <c r="AD498" i="7"/>
  <c r="AD497" i="7" s="1"/>
  <c r="AD496" i="7" s="1"/>
  <c r="AH170" i="7"/>
  <c r="AK170" i="7" s="1"/>
  <c r="AD161" i="7"/>
  <c r="AH161" i="7" s="1"/>
  <c r="AK161" i="7" s="1"/>
  <c r="AH178" i="7"/>
  <c r="AK178" i="7" s="1"/>
  <c r="AH194" i="7"/>
  <c r="AK194" i="7" s="1"/>
  <c r="AH238" i="7"/>
  <c r="AK238" i="7" s="1"/>
  <c r="AH186" i="7"/>
  <c r="AK186" i="7" s="1"/>
  <c r="AH540" i="7"/>
  <c r="AD180" i="7"/>
  <c r="AH180" i="7" s="1"/>
  <c r="AK180" i="7" s="1"/>
  <c r="AH355" i="7"/>
  <c r="AK355" i="7" s="1"/>
  <c r="AH226" i="7"/>
  <c r="AK226" i="7" s="1"/>
  <c r="AD65" i="7"/>
  <c r="AH65" i="7" s="1"/>
  <c r="AK65" i="7" s="1"/>
  <c r="AH36" i="7"/>
  <c r="AK36" i="7" s="1"/>
  <c r="AD80" i="7"/>
  <c r="AH80" i="7" s="1"/>
  <c r="AK80" i="7" s="1"/>
  <c r="AD40" i="7"/>
  <c r="AH40" i="7" s="1"/>
  <c r="AK40" i="7" s="1"/>
  <c r="AD48" i="7"/>
  <c r="AH48" i="7" s="1"/>
  <c r="AK48" i="7" s="1"/>
  <c r="AD56" i="7"/>
  <c r="AH56" i="7" s="1"/>
  <c r="AK56" i="7" s="1"/>
  <c r="AD64" i="7"/>
  <c r="AH64" i="7" s="1"/>
  <c r="AK64" i="7" s="1"/>
  <c r="AB67" i="7"/>
  <c r="AB66" i="7" s="1"/>
  <c r="G23" i="3" s="1"/>
  <c r="AD71" i="7"/>
  <c r="AH115" i="7"/>
  <c r="AK115" i="7" s="1"/>
  <c r="AH442" i="7"/>
  <c r="AD547" i="7"/>
  <c r="AD546" i="7" s="1"/>
  <c r="AB554" i="7"/>
  <c r="AB553" i="7" s="1"/>
  <c r="D32" i="3"/>
  <c r="AH184" i="7"/>
  <c r="AK184" i="7" s="1"/>
  <c r="AH273" i="7"/>
  <c r="AK273" i="7" s="1"/>
  <c r="AH323" i="7"/>
  <c r="AK323" i="7" s="1"/>
  <c r="U469" i="7"/>
  <c r="U468" i="7" s="1"/>
  <c r="E32" i="3" s="1"/>
  <c r="H551" i="7"/>
  <c r="H550" i="7" s="1"/>
  <c r="AH23" i="7"/>
  <c r="AK23" i="7" s="1"/>
  <c r="AH125" i="7"/>
  <c r="AK125" i="7" s="1"/>
  <c r="AH254" i="7"/>
  <c r="AK254" i="7" s="1"/>
  <c r="AH159" i="7"/>
  <c r="AK159" i="7" s="1"/>
  <c r="AH176" i="7"/>
  <c r="AK176" i="7" s="1"/>
  <c r="H462" i="7"/>
  <c r="H461" i="7" s="1"/>
  <c r="AH16" i="7"/>
  <c r="AK16" i="7" s="1"/>
  <c r="AH150" i="7"/>
  <c r="AK150" i="7" s="1"/>
  <c r="AH200" i="7"/>
  <c r="AK200" i="7" s="1"/>
  <c r="AH210" i="7"/>
  <c r="AK210" i="7" s="1"/>
  <c r="AH123" i="7"/>
  <c r="AK123" i="7" s="1"/>
  <c r="AH130" i="7"/>
  <c r="AK130" i="7" s="1"/>
  <c r="AH268" i="7"/>
  <c r="AK268" i="7" s="1"/>
  <c r="AB455" i="7"/>
  <c r="AB454" i="7" s="1"/>
  <c r="G30" i="3" s="1"/>
  <c r="AH500" i="7"/>
  <c r="AK500" i="7" s="1"/>
  <c r="U513" i="7"/>
  <c r="U512" i="7" s="1"/>
  <c r="AH525" i="7"/>
  <c r="AK525" i="7" s="1"/>
  <c r="H535" i="7"/>
  <c r="H534" i="7" s="1"/>
  <c r="AH202" i="7"/>
  <c r="AK202" i="7" s="1"/>
  <c r="AH311" i="7"/>
  <c r="AK311" i="7" s="1"/>
  <c r="AH357" i="7"/>
  <c r="AK357" i="7" s="1"/>
  <c r="AH369" i="7"/>
  <c r="AH434" i="7"/>
  <c r="AK434" i="7" s="1"/>
  <c r="AH258" i="7"/>
  <c r="AK258" i="7" s="1"/>
  <c r="AH297" i="7"/>
  <c r="AK297" i="7" s="1"/>
  <c r="AH338" i="7"/>
  <c r="AK338" i="7" s="1"/>
  <c r="AH385" i="7"/>
  <c r="AH404" i="7"/>
  <c r="AK404" i="7" s="1"/>
  <c r="J477" i="7"/>
  <c r="AH15" i="7"/>
  <c r="AK15" i="7" s="1"/>
  <c r="AB11" i="7"/>
  <c r="AB10" i="7" s="1"/>
  <c r="G22" i="3" s="1"/>
  <c r="AH14" i="7"/>
  <c r="AK14" i="7" s="1"/>
  <c r="AH28" i="7"/>
  <c r="AK28" i="7" s="1"/>
  <c r="AH32" i="7"/>
  <c r="AK32" i="7" s="1"/>
  <c r="AH39" i="7"/>
  <c r="AK39" i="7" s="1"/>
  <c r="AH61" i="7"/>
  <c r="AK61" i="7" s="1"/>
  <c r="AH88" i="7"/>
  <c r="AK88" i="7" s="1"/>
  <c r="AH218" i="7"/>
  <c r="AK218" i="7" s="1"/>
  <c r="AH308" i="7"/>
  <c r="AK308" i="7" s="1"/>
  <c r="U67" i="7"/>
  <c r="U66" i="7" s="1"/>
  <c r="E23" i="3" s="1"/>
  <c r="AH151" i="7"/>
  <c r="AK151" i="7" s="1"/>
  <c r="AH347" i="7"/>
  <c r="AK347" i="7" s="1"/>
  <c r="AH533" i="7"/>
  <c r="AK533" i="7" s="1"/>
  <c r="AH24" i="7"/>
  <c r="AK24" i="7" s="1"/>
  <c r="AH31" i="7"/>
  <c r="AK31" i="7" s="1"/>
  <c r="Y68" i="7"/>
  <c r="AH68" i="7" s="1"/>
  <c r="AK68" i="7" s="1"/>
  <c r="U11" i="7"/>
  <c r="U10" i="7" s="1"/>
  <c r="E22" i="3" s="1"/>
  <c r="AH57" i="7"/>
  <c r="AK57" i="7" s="1"/>
  <c r="AH153" i="7"/>
  <c r="AK153" i="7" s="1"/>
  <c r="AH84" i="7"/>
  <c r="AK84" i="7" s="1"/>
  <c r="AH204" i="7"/>
  <c r="AK204" i="7" s="1"/>
  <c r="AH230" i="7"/>
  <c r="AK230" i="7" s="1"/>
  <c r="AH307" i="7"/>
  <c r="AK307" i="7" s="1"/>
  <c r="AH370" i="7"/>
  <c r="AK370" i="7" s="1"/>
  <c r="AH373" i="7"/>
  <c r="AK373" i="7" s="1"/>
  <c r="AH382" i="7"/>
  <c r="AH426" i="7"/>
  <c r="AK426" i="7" s="1"/>
  <c r="AH120" i="7"/>
  <c r="AK120" i="7" s="1"/>
  <c r="AH135" i="7"/>
  <c r="AK135" i="7" s="1"/>
  <c r="AH165" i="7"/>
  <c r="AK165" i="7" s="1"/>
  <c r="AH49" i="7"/>
  <c r="AK49" i="7" s="1"/>
  <c r="AH145" i="7"/>
  <c r="AK145" i="7" s="1"/>
  <c r="AH354" i="7"/>
  <c r="AK354" i="7" s="1"/>
  <c r="AH92" i="7"/>
  <c r="AK92" i="7" s="1"/>
  <c r="AH143" i="7"/>
  <c r="AK143" i="7" s="1"/>
  <c r="AH208" i="7"/>
  <c r="AK208" i="7" s="1"/>
  <c r="AH236" i="7"/>
  <c r="AK236" i="7" s="1"/>
  <c r="AH253" i="7"/>
  <c r="AK253" i="7" s="1"/>
  <c r="AH263" i="7"/>
  <c r="AK263" i="7" s="1"/>
  <c r="AH267" i="7"/>
  <c r="AK267" i="7" s="1"/>
  <c r="AH284" i="7"/>
  <c r="AK284" i="7" s="1"/>
  <c r="U535" i="7"/>
  <c r="U534" i="7" s="1"/>
  <c r="I550" i="7"/>
  <c r="AH571" i="7"/>
  <c r="AK571" i="7" s="1"/>
  <c r="AH579" i="7"/>
  <c r="AK579" i="7" s="1"/>
  <c r="AH275" i="7"/>
  <c r="AK275" i="7" s="1"/>
  <c r="AH282" i="7"/>
  <c r="AH353" i="7"/>
  <c r="AK353" i="7" s="1"/>
  <c r="AH381" i="7"/>
  <c r="AK381" i="7" s="1"/>
  <c r="AH393" i="7"/>
  <c r="AK393" i="7" s="1"/>
  <c r="H478" i="7"/>
  <c r="H477" i="7" s="1"/>
  <c r="AH511" i="7"/>
  <c r="AK511" i="7" s="1"/>
  <c r="Y554" i="7"/>
  <c r="Y553" i="7" s="1"/>
  <c r="Y566" i="7"/>
  <c r="Y565" i="7" s="1"/>
  <c r="AH112" i="7"/>
  <c r="AK112" i="7" s="1"/>
  <c r="U132" i="7"/>
  <c r="U131" i="7" s="1"/>
  <c r="E24" i="3" s="1"/>
  <c r="AH142" i="7"/>
  <c r="AK142" i="7" s="1"/>
  <c r="AH147" i="7"/>
  <c r="AK147" i="7" s="1"/>
  <c r="H168" i="7"/>
  <c r="H167" i="7" s="1"/>
  <c r="AH192" i="7"/>
  <c r="AK192" i="7" s="1"/>
  <c r="U228" i="7"/>
  <c r="U227" i="7" s="1"/>
  <c r="E26" i="3" s="1"/>
  <c r="AH251" i="7"/>
  <c r="H294" i="7"/>
  <c r="H293" i="7" s="1"/>
  <c r="AH310" i="7"/>
  <c r="AK310" i="7" s="1"/>
  <c r="AH329" i="7"/>
  <c r="AK329" i="7" s="1"/>
  <c r="AH486" i="7"/>
  <c r="AK486" i="7" s="1"/>
  <c r="U547" i="7"/>
  <c r="U546" i="7" s="1"/>
  <c r="AD566" i="7"/>
  <c r="AD565" i="7" s="1"/>
  <c r="AH117" i="7"/>
  <c r="AK117" i="7" s="1"/>
  <c r="AH157" i="7"/>
  <c r="AK157" i="7" s="1"/>
  <c r="AH188" i="7"/>
  <c r="AK188" i="7" s="1"/>
  <c r="AH216" i="7"/>
  <c r="AK216" i="7" s="1"/>
  <c r="AH322" i="7"/>
  <c r="AK322" i="7" s="1"/>
  <c r="AK383" i="7"/>
  <c r="AH406" i="7"/>
  <c r="AK406" i="7" s="1"/>
  <c r="AH485" i="7"/>
  <c r="AK485" i="7" s="1"/>
  <c r="Y552" i="7"/>
  <c r="Y551" i="7" s="1"/>
  <c r="Y550" i="7" s="1"/>
  <c r="AH72" i="7"/>
  <c r="AK72" i="7" s="1"/>
  <c r="AH76" i="7"/>
  <c r="AK76" i="7" s="1"/>
  <c r="AH104" i="7"/>
  <c r="AK104" i="7" s="1"/>
  <c r="AH108" i="7"/>
  <c r="AK108" i="7" s="1"/>
  <c r="AH114" i="7"/>
  <c r="AK114" i="7" s="1"/>
  <c r="AH116" i="7"/>
  <c r="AH212" i="7"/>
  <c r="AH298" i="7"/>
  <c r="AK298" i="7" s="1"/>
  <c r="AH371" i="7"/>
  <c r="AK371" i="7" s="1"/>
  <c r="AH391" i="7"/>
  <c r="AK391" i="7" s="1"/>
  <c r="AH494" i="7"/>
  <c r="AK494" i="7" s="1"/>
  <c r="H497" i="7"/>
  <c r="H496" i="7" s="1"/>
  <c r="AH527" i="7"/>
  <c r="AK527" i="7" s="1"/>
  <c r="AH538" i="7"/>
  <c r="AK538" i="7" s="1"/>
  <c r="AH587" i="7"/>
  <c r="AK587" i="7" s="1"/>
  <c r="AH122" i="7"/>
  <c r="AK122" i="7" s="1"/>
  <c r="AH172" i="7"/>
  <c r="K294" i="7"/>
  <c r="K293" i="7" s="1"/>
  <c r="K287" i="7" s="1"/>
  <c r="AH309" i="7"/>
  <c r="AK309" i="7" s="1"/>
  <c r="AD455" i="7"/>
  <c r="AD454" i="7" s="1"/>
  <c r="H30" i="3" s="1"/>
  <c r="H469" i="7"/>
  <c r="H468" i="7" s="1"/>
  <c r="K476" i="7"/>
  <c r="K475" i="7" s="1"/>
  <c r="U488" i="7"/>
  <c r="U487" i="7" s="1"/>
  <c r="I534" i="7"/>
  <c r="AH549" i="7"/>
  <c r="AK549" i="7" s="1"/>
  <c r="U577" i="7"/>
  <c r="U576" i="7" s="1"/>
  <c r="E34" i="3" s="1"/>
  <c r="AH96" i="7"/>
  <c r="AK96" i="7" s="1"/>
  <c r="AH100" i="7"/>
  <c r="AK100" i="7" s="1"/>
  <c r="AH121" i="7"/>
  <c r="AK121" i="7" s="1"/>
  <c r="AH196" i="7"/>
  <c r="AK196" i="7" s="1"/>
  <c r="AH224" i="7"/>
  <c r="AK224" i="7" s="1"/>
  <c r="AH398" i="7"/>
  <c r="AK398" i="7" s="1"/>
  <c r="U522" i="7"/>
  <c r="U521" i="7" s="1"/>
  <c r="AH563" i="7"/>
  <c r="AK563" i="7" s="1"/>
  <c r="AH119" i="7"/>
  <c r="AK119" i="7" s="1"/>
  <c r="AH220" i="7"/>
  <c r="AB228" i="7"/>
  <c r="AB227" i="7" s="1"/>
  <c r="G26" i="3" s="1"/>
  <c r="AK251" i="7"/>
  <c r="AH276" i="7"/>
  <c r="AK276" i="7" s="1"/>
  <c r="AH345" i="7"/>
  <c r="AK345" i="7" s="1"/>
  <c r="AH378" i="7"/>
  <c r="AK378" i="7" s="1"/>
  <c r="U455" i="7"/>
  <c r="U454" i="7" s="1"/>
  <c r="E30" i="3" s="1"/>
  <c r="U478" i="7"/>
  <c r="U477" i="7" s="1"/>
  <c r="AH483" i="7"/>
  <c r="AK483" i="7" s="1"/>
  <c r="H547" i="7"/>
  <c r="H546" i="7" s="1"/>
  <c r="AH26" i="7"/>
  <c r="AK26" i="7" s="1"/>
  <c r="AH69" i="7"/>
  <c r="AK69" i="7" s="1"/>
  <c r="AH73" i="7"/>
  <c r="AK73" i="7" s="1"/>
  <c r="AH77" i="7"/>
  <c r="AK77" i="7" s="1"/>
  <c r="AH98" i="7"/>
  <c r="AK98" i="7" s="1"/>
  <c r="AH105" i="7"/>
  <c r="AK105" i="7" s="1"/>
  <c r="AH109" i="7"/>
  <c r="AK109" i="7" s="1"/>
  <c r="AH20" i="7"/>
  <c r="AK20" i="7" s="1"/>
  <c r="AH22" i="7"/>
  <c r="AK22" i="7" s="1"/>
  <c r="AH13" i="7"/>
  <c r="AK13" i="7" s="1"/>
  <c r="AH17" i="7"/>
  <c r="AK17" i="7" s="1"/>
  <c r="AH87" i="7"/>
  <c r="AK87" i="7" s="1"/>
  <c r="AH94" i="7"/>
  <c r="AK94" i="7" s="1"/>
  <c r="AH90" i="7"/>
  <c r="AK90" i="7" s="1"/>
  <c r="AH97" i="7"/>
  <c r="AK97" i="7" s="1"/>
  <c r="AH101" i="7"/>
  <c r="AK101" i="7" s="1"/>
  <c r="AH59" i="7"/>
  <c r="AK59" i="7" s="1"/>
  <c r="AH63" i="7"/>
  <c r="AK63" i="7" s="1"/>
  <c r="AH79" i="7"/>
  <c r="AK79" i="7" s="1"/>
  <c r="AH86" i="7"/>
  <c r="AK86" i="7" s="1"/>
  <c r="AH111" i="7"/>
  <c r="AK111" i="7" s="1"/>
  <c r="AH47" i="7"/>
  <c r="AK47" i="7" s="1"/>
  <c r="AH46" i="7"/>
  <c r="AK46" i="7" s="1"/>
  <c r="AH50" i="7"/>
  <c r="AK50" i="7" s="1"/>
  <c r="AH54" i="7"/>
  <c r="AK54" i="7" s="1"/>
  <c r="AH58" i="7"/>
  <c r="AK58" i="7" s="1"/>
  <c r="AH62" i="7"/>
  <c r="AK62" i="7" s="1"/>
  <c r="AH82" i="7"/>
  <c r="AK82" i="7" s="1"/>
  <c r="AH89" i="7"/>
  <c r="AK89" i="7" s="1"/>
  <c r="AH93" i="7"/>
  <c r="AK93" i="7" s="1"/>
  <c r="AH146" i="7"/>
  <c r="AK146" i="7" s="1"/>
  <c r="AH34" i="7"/>
  <c r="AK34" i="7" s="1"/>
  <c r="AH38" i="7"/>
  <c r="AK38" i="7" s="1"/>
  <c r="AH42" i="7"/>
  <c r="AK42" i="7" s="1"/>
  <c r="AH78" i="7"/>
  <c r="AK78" i="7" s="1"/>
  <c r="AH103" i="7"/>
  <c r="AK103" i="7" s="1"/>
  <c r="AH110" i="7"/>
  <c r="AK110" i="7" s="1"/>
  <c r="AH51" i="7"/>
  <c r="AK51" i="7" s="1"/>
  <c r="AH30" i="7"/>
  <c r="AK30" i="7" s="1"/>
  <c r="AH81" i="7"/>
  <c r="AK81" i="7" s="1"/>
  <c r="AH85" i="7"/>
  <c r="AK85" i="7" s="1"/>
  <c r="AH106" i="7"/>
  <c r="AK106" i="7" s="1"/>
  <c r="AH113" i="7"/>
  <c r="AK113" i="7" s="1"/>
  <c r="AH55" i="7"/>
  <c r="AK55" i="7" s="1"/>
  <c r="AH70" i="7"/>
  <c r="AK70" i="7" s="1"/>
  <c r="AH74" i="7"/>
  <c r="AK74" i="7" s="1"/>
  <c r="AH18" i="7"/>
  <c r="AK18" i="7" s="1"/>
  <c r="AH21" i="7"/>
  <c r="AK21" i="7" s="1"/>
  <c r="AH25" i="7"/>
  <c r="AK25" i="7" s="1"/>
  <c r="AH29" i="7"/>
  <c r="AK29" i="7" s="1"/>
  <c r="AH33" i="7"/>
  <c r="AK33" i="7" s="1"/>
  <c r="AH37" i="7"/>
  <c r="AK37" i="7" s="1"/>
  <c r="AH41" i="7"/>
  <c r="AK41" i="7" s="1"/>
  <c r="AH45" i="7"/>
  <c r="AK45" i="7" s="1"/>
  <c r="AH53" i="7"/>
  <c r="AK53" i="7" s="1"/>
  <c r="AH95" i="7"/>
  <c r="AK95" i="7" s="1"/>
  <c r="AH102" i="7"/>
  <c r="AK102" i="7" s="1"/>
  <c r="J10" i="7"/>
  <c r="H67" i="7"/>
  <c r="H66" i="7" s="1"/>
  <c r="AH136" i="7"/>
  <c r="AK136" i="7" s="1"/>
  <c r="Y138" i="7"/>
  <c r="Y132" i="7" s="1"/>
  <c r="Y131" i="7" s="1"/>
  <c r="F24" i="3" s="1"/>
  <c r="AH163" i="7"/>
  <c r="AK163" i="7" s="1"/>
  <c r="AH193" i="7"/>
  <c r="AK193" i="7" s="1"/>
  <c r="AH203" i="7"/>
  <c r="AK203" i="7" s="1"/>
  <c r="AH223" i="7"/>
  <c r="AK223" i="7" s="1"/>
  <c r="AH75" i="7"/>
  <c r="AK75" i="7" s="1"/>
  <c r="AH83" i="7"/>
  <c r="AK83" i="7" s="1"/>
  <c r="AH91" i="7"/>
  <c r="AK91" i="7" s="1"/>
  <c r="AH99" i="7"/>
  <c r="AK99" i="7" s="1"/>
  <c r="AH107" i="7"/>
  <c r="AK107" i="7" s="1"/>
  <c r="AH141" i="7"/>
  <c r="AK141" i="7" s="1"/>
  <c r="AH148" i="7"/>
  <c r="AK148" i="7" s="1"/>
  <c r="AH183" i="7"/>
  <c r="AK183" i="7" s="1"/>
  <c r="AH217" i="7"/>
  <c r="AK217" i="7" s="1"/>
  <c r="AH243" i="7"/>
  <c r="AK243" i="7" s="1"/>
  <c r="AH259" i="7"/>
  <c r="AK259" i="7" s="1"/>
  <c r="AH126" i="7"/>
  <c r="AK126" i="7" s="1"/>
  <c r="AH139" i="7"/>
  <c r="AK139" i="7" s="1"/>
  <c r="AH156" i="7"/>
  <c r="AK156" i="7" s="1"/>
  <c r="AH177" i="7"/>
  <c r="AK177" i="7" s="1"/>
  <c r="AH187" i="7"/>
  <c r="AK187" i="7" s="1"/>
  <c r="AH207" i="7"/>
  <c r="AK207" i="7" s="1"/>
  <c r="AH231" i="7"/>
  <c r="AK231" i="7" s="1"/>
  <c r="AH255" i="7"/>
  <c r="AK255" i="7" s="1"/>
  <c r="AB132" i="7"/>
  <c r="AB131" i="7" s="1"/>
  <c r="G24" i="3" s="1"/>
  <c r="AH137" i="7"/>
  <c r="AK137" i="7" s="1"/>
  <c r="AH166" i="7"/>
  <c r="AK166" i="7" s="1"/>
  <c r="AH171" i="7"/>
  <c r="AK171" i="7" s="1"/>
  <c r="AH201" i="7"/>
  <c r="AK201" i="7" s="1"/>
  <c r="AH211" i="7"/>
  <c r="AK211" i="7" s="1"/>
  <c r="AH239" i="7"/>
  <c r="AK239" i="7" s="1"/>
  <c r="AH246" i="7"/>
  <c r="AK246" i="7" s="1"/>
  <c r="AH266" i="7"/>
  <c r="AK266" i="7" s="1"/>
  <c r="Y12" i="7"/>
  <c r="AH134" i="7"/>
  <c r="AK134" i="7" s="1"/>
  <c r="AH144" i="7"/>
  <c r="AK144" i="7" s="1"/>
  <c r="AH155" i="7"/>
  <c r="AK155" i="7" s="1"/>
  <c r="AH160" i="7"/>
  <c r="AK160" i="7" s="1"/>
  <c r="AH191" i="7"/>
  <c r="AK191" i="7" s="1"/>
  <c r="AH225" i="7"/>
  <c r="AK225" i="7" s="1"/>
  <c r="AH242" i="7"/>
  <c r="AK242" i="7" s="1"/>
  <c r="AH19" i="7"/>
  <c r="AK19" i="7" s="1"/>
  <c r="AH27" i="7"/>
  <c r="AK27" i="7" s="1"/>
  <c r="AH35" i="7"/>
  <c r="AK35" i="7" s="1"/>
  <c r="AH43" i="7"/>
  <c r="AK43" i="7" s="1"/>
  <c r="AH44" i="7"/>
  <c r="AK44" i="7" s="1"/>
  <c r="AH52" i="7"/>
  <c r="AK52" i="7" s="1"/>
  <c r="AH60" i="7"/>
  <c r="AK60" i="7" s="1"/>
  <c r="AH124" i="7"/>
  <c r="AK124" i="7" s="1"/>
  <c r="AH133" i="7"/>
  <c r="AH175" i="7"/>
  <c r="AK175" i="7" s="1"/>
  <c r="AH185" i="7"/>
  <c r="AK185" i="7" s="1"/>
  <c r="AH195" i="7"/>
  <c r="AK195" i="7" s="1"/>
  <c r="AH215" i="7"/>
  <c r="AK215" i="7" s="1"/>
  <c r="AH229" i="7"/>
  <c r="AK229" i="7" s="1"/>
  <c r="H11" i="7"/>
  <c r="H10" i="7" s="1"/>
  <c r="AH118" i="7"/>
  <c r="AK118" i="7" s="1"/>
  <c r="AH140" i="7"/>
  <c r="AK140" i="7" s="1"/>
  <c r="AH164" i="7"/>
  <c r="AK164" i="7" s="1"/>
  <c r="AH169" i="7"/>
  <c r="AK169" i="7" s="1"/>
  <c r="Y168" i="7"/>
  <c r="Y167" i="7" s="1"/>
  <c r="F25" i="3" s="1"/>
  <c r="AH209" i="7"/>
  <c r="AK209" i="7" s="1"/>
  <c r="AH219" i="7"/>
  <c r="AK219" i="7" s="1"/>
  <c r="AH237" i="7"/>
  <c r="AK237" i="7" s="1"/>
  <c r="AH152" i="7"/>
  <c r="AK152" i="7" s="1"/>
  <c r="AH158" i="7"/>
  <c r="AK158" i="7" s="1"/>
  <c r="AH174" i="7"/>
  <c r="AK174" i="7" s="1"/>
  <c r="AH179" i="7"/>
  <c r="AK179" i="7" s="1"/>
  <c r="AH199" i="7"/>
  <c r="AK199" i="7" s="1"/>
  <c r="AH241" i="7"/>
  <c r="AK241" i="7" s="1"/>
  <c r="U168" i="7"/>
  <c r="U167" i="7" s="1"/>
  <c r="E25" i="3" s="1"/>
  <c r="Y235" i="7"/>
  <c r="AH249" i="7"/>
  <c r="AK249" i="7" s="1"/>
  <c r="AH252" i="7"/>
  <c r="AK252" i="7" s="1"/>
  <c r="AH314" i="7"/>
  <c r="AK314" i="7" s="1"/>
  <c r="Y328" i="7"/>
  <c r="U326" i="7"/>
  <c r="U325" i="7" s="1"/>
  <c r="E29" i="3" s="1"/>
  <c r="AH336" i="7"/>
  <c r="AK336" i="7" s="1"/>
  <c r="AH344" i="7"/>
  <c r="AK344" i="7" s="1"/>
  <c r="AH359" i="7"/>
  <c r="AK359" i="7" s="1"/>
  <c r="AH363" i="7"/>
  <c r="AK363" i="7" s="1"/>
  <c r="AH372" i="7"/>
  <c r="AK372" i="7" s="1"/>
  <c r="AH232" i="7"/>
  <c r="AK232" i="7" s="1"/>
  <c r="AH240" i="7"/>
  <c r="AK240" i="7" s="1"/>
  <c r="AH244" i="7"/>
  <c r="AK244" i="7" s="1"/>
  <c r="AH245" i="7"/>
  <c r="AK245" i="7" s="1"/>
  <c r="AH247" i="7"/>
  <c r="AK247" i="7" s="1"/>
  <c r="AH250" i="7"/>
  <c r="AK250" i="7" s="1"/>
  <c r="AH265" i="7"/>
  <c r="AK265" i="7" s="1"/>
  <c r="AH285" i="7"/>
  <c r="AK285" i="7" s="1"/>
  <c r="AH301" i="7"/>
  <c r="AK301" i="7" s="1"/>
  <c r="AH304" i="7"/>
  <c r="AK304" i="7" s="1"/>
  <c r="AH332" i="7"/>
  <c r="AK332" i="7" s="1"/>
  <c r="AH340" i="7"/>
  <c r="AK340" i="7" s="1"/>
  <c r="AH366" i="7"/>
  <c r="AK366" i="7" s="1"/>
  <c r="AH375" i="7"/>
  <c r="AK375" i="7" s="1"/>
  <c r="AH154" i="7"/>
  <c r="AK154" i="7" s="1"/>
  <c r="AH162" i="7"/>
  <c r="AK162" i="7" s="1"/>
  <c r="I167" i="7"/>
  <c r="D25" i="3" s="1"/>
  <c r="AB168" i="7"/>
  <c r="AB167" i="7" s="1"/>
  <c r="G25" i="3" s="1"/>
  <c r="AH173" i="7"/>
  <c r="AK173" i="7" s="1"/>
  <c r="AH181" i="7"/>
  <c r="AK181" i="7" s="1"/>
  <c r="AH189" i="7"/>
  <c r="AK189" i="7" s="1"/>
  <c r="AH197" i="7"/>
  <c r="AK197" i="7" s="1"/>
  <c r="AH205" i="7"/>
  <c r="AK205" i="7" s="1"/>
  <c r="AH213" i="7"/>
  <c r="AK213" i="7" s="1"/>
  <c r="AH221" i="7"/>
  <c r="AK221" i="7" s="1"/>
  <c r="AH296" i="7"/>
  <c r="AK296" i="7" s="1"/>
  <c r="AH313" i="7"/>
  <c r="AK313" i="7" s="1"/>
  <c r="AH316" i="7"/>
  <c r="AK316" i="7" s="1"/>
  <c r="AH319" i="7"/>
  <c r="AK319" i="7" s="1"/>
  <c r="AH352" i="7"/>
  <c r="AK352" i="7" s="1"/>
  <c r="AH182" i="7"/>
  <c r="AK182" i="7" s="1"/>
  <c r="AH190" i="7"/>
  <c r="AK190" i="7" s="1"/>
  <c r="AH198" i="7"/>
  <c r="AK198" i="7" s="1"/>
  <c r="AH206" i="7"/>
  <c r="AK206" i="7" s="1"/>
  <c r="AH214" i="7"/>
  <c r="AK214" i="7" s="1"/>
  <c r="AH222" i="7"/>
  <c r="AK222" i="7" s="1"/>
  <c r="I227" i="7"/>
  <c r="D26" i="3" s="1"/>
  <c r="AH234" i="7"/>
  <c r="AK234" i="7" s="1"/>
  <c r="AH300" i="7"/>
  <c r="AK300" i="7" s="1"/>
  <c r="AH327" i="7"/>
  <c r="AK327" i="7" s="1"/>
  <c r="AH335" i="7"/>
  <c r="AK335" i="7" s="1"/>
  <c r="AH343" i="7"/>
  <c r="AK343" i="7" s="1"/>
  <c r="AH348" i="7"/>
  <c r="AK348" i="7" s="1"/>
  <c r="AH358" i="7"/>
  <c r="AK358" i="7" s="1"/>
  <c r="AH362" i="7"/>
  <c r="AK362" i="7" s="1"/>
  <c r="AH395" i="7"/>
  <c r="AK395" i="7" s="1"/>
  <c r="AH256" i="7"/>
  <c r="AK256" i="7" s="1"/>
  <c r="AH260" i="7"/>
  <c r="AK260" i="7" s="1"/>
  <c r="AH261" i="7"/>
  <c r="AK261" i="7" s="1"/>
  <c r="AH262" i="7"/>
  <c r="AK262" i="7" s="1"/>
  <c r="AH270" i="7"/>
  <c r="AK270" i="7" s="1"/>
  <c r="AH278" i="7"/>
  <c r="AK278" i="7" s="1"/>
  <c r="U294" i="7"/>
  <c r="U293" i="7" s="1"/>
  <c r="Y295" i="7"/>
  <c r="AH303" i="7"/>
  <c r="AK303" i="7" s="1"/>
  <c r="AH306" i="7"/>
  <c r="AK306" i="7" s="1"/>
  <c r="AH315" i="7"/>
  <c r="AK315" i="7" s="1"/>
  <c r="AH318" i="7"/>
  <c r="AK318" i="7" s="1"/>
  <c r="AH321" i="7"/>
  <c r="AK321" i="7" s="1"/>
  <c r="AH365" i="7"/>
  <c r="AK365" i="7" s="1"/>
  <c r="AH374" i="7"/>
  <c r="AK374" i="7" s="1"/>
  <c r="AH269" i="7"/>
  <c r="AK269" i="7" s="1"/>
  <c r="AH274" i="7"/>
  <c r="AK274" i="7" s="1"/>
  <c r="AH277" i="7"/>
  <c r="AK277" i="7" s="1"/>
  <c r="AH281" i="7"/>
  <c r="AK281" i="7" s="1"/>
  <c r="AH283" i="7"/>
  <c r="AK283" i="7" s="1"/>
  <c r="AH342" i="7"/>
  <c r="AK342" i="7" s="1"/>
  <c r="AH351" i="7"/>
  <c r="AK351" i="7" s="1"/>
  <c r="AH368" i="7"/>
  <c r="AK368" i="7" s="1"/>
  <c r="AH387" i="7"/>
  <c r="AK387" i="7" s="1"/>
  <c r="AK282" i="7"/>
  <c r="AD294" i="7"/>
  <c r="AD293" i="7" s="1"/>
  <c r="AH299" i="7"/>
  <c r="AK299" i="7" s="1"/>
  <c r="AH305" i="7"/>
  <c r="AK305" i="7" s="1"/>
  <c r="AH324" i="7"/>
  <c r="AK324" i="7" s="1"/>
  <c r="AH331" i="7"/>
  <c r="AK331" i="7" s="1"/>
  <c r="AH334" i="7"/>
  <c r="AK334" i="7" s="1"/>
  <c r="AB326" i="7"/>
  <c r="AB325" i="7" s="1"/>
  <c r="G29" i="3" s="1"/>
  <c r="AH337" i="7"/>
  <c r="AK337" i="7" s="1"/>
  <c r="AH339" i="7"/>
  <c r="AK339" i="7" s="1"/>
  <c r="AH346" i="7"/>
  <c r="AK346" i="7" s="1"/>
  <c r="AH356" i="7"/>
  <c r="AK356" i="7" s="1"/>
  <c r="AK369" i="7"/>
  <c r="AH377" i="7"/>
  <c r="AK377" i="7" s="1"/>
  <c r="AH257" i="7"/>
  <c r="AK257" i="7" s="1"/>
  <c r="AH264" i="7"/>
  <c r="AK264" i="7" s="1"/>
  <c r="AH271" i="7"/>
  <c r="AK271" i="7" s="1"/>
  <c r="AH272" i="7"/>
  <c r="AK272" i="7" s="1"/>
  <c r="AH279" i="7"/>
  <c r="AK279" i="7" s="1"/>
  <c r="AH286" i="7"/>
  <c r="AK286" i="7" s="1"/>
  <c r="AB294" i="7"/>
  <c r="AB293" i="7" s="1"/>
  <c r="AH302" i="7"/>
  <c r="AK302" i="7" s="1"/>
  <c r="AH317" i="7"/>
  <c r="AK317" i="7" s="1"/>
  <c r="AH320" i="7"/>
  <c r="AK320" i="7" s="1"/>
  <c r="AH350" i="7"/>
  <c r="AK350" i="7" s="1"/>
  <c r="AH364" i="7"/>
  <c r="AH367" i="7"/>
  <c r="AK367" i="7" s="1"/>
  <c r="AH280" i="7"/>
  <c r="AK280" i="7" s="1"/>
  <c r="AH330" i="7"/>
  <c r="AK330" i="7" s="1"/>
  <c r="AH380" i="7"/>
  <c r="AH392" i="7"/>
  <c r="AK392" i="7" s="1"/>
  <c r="AH444" i="7"/>
  <c r="AK444" i="7" s="1"/>
  <c r="AH451" i="7"/>
  <c r="AK451" i="7" s="1"/>
  <c r="AD478" i="7"/>
  <c r="AH403" i="7"/>
  <c r="AK403" i="7" s="1"/>
  <c r="AH408" i="7"/>
  <c r="AK408" i="7" s="1"/>
  <c r="AH416" i="7"/>
  <c r="AK416" i="7" s="1"/>
  <c r="AH424" i="7"/>
  <c r="AK424" i="7" s="1"/>
  <c r="AH432" i="7"/>
  <c r="AK432" i="7" s="1"/>
  <c r="AH447" i="7"/>
  <c r="AK447" i="7" s="1"/>
  <c r="AH457" i="7"/>
  <c r="AK457" i="7" s="1"/>
  <c r="AH481" i="7"/>
  <c r="AK481" i="7" s="1"/>
  <c r="AH312" i="7"/>
  <c r="AK312" i="7" s="1"/>
  <c r="I325" i="7"/>
  <c r="AX325" i="7" s="1"/>
  <c r="K29" i="3" s="1"/>
  <c r="AH443" i="7"/>
  <c r="AK443" i="7" s="1"/>
  <c r="AH333" i="7"/>
  <c r="AK333" i="7" s="1"/>
  <c r="AH341" i="7"/>
  <c r="AK341" i="7" s="1"/>
  <c r="AH349" i="7"/>
  <c r="AK349" i="7" s="1"/>
  <c r="AH361" i="7"/>
  <c r="AK361" i="7" s="1"/>
  <c r="AH389" i="7"/>
  <c r="AK389" i="7" s="1"/>
  <c r="AH397" i="7"/>
  <c r="AK397" i="7" s="1"/>
  <c r="AH402" i="7"/>
  <c r="AK402" i="7" s="1"/>
  <c r="AH407" i="7"/>
  <c r="AK407" i="7" s="1"/>
  <c r="AH411" i="7"/>
  <c r="AK411" i="7" s="1"/>
  <c r="AH415" i="7"/>
  <c r="AK415" i="7" s="1"/>
  <c r="AH419" i="7"/>
  <c r="AK419" i="7" s="1"/>
  <c r="AH423" i="7"/>
  <c r="AK423" i="7" s="1"/>
  <c r="AH427" i="7"/>
  <c r="AK427" i="7" s="1"/>
  <c r="AH431" i="7"/>
  <c r="AK431" i="7" s="1"/>
  <c r="AH435" i="7"/>
  <c r="AK435" i="7" s="1"/>
  <c r="AH439" i="7"/>
  <c r="AK439" i="7" s="1"/>
  <c r="AH446" i="7"/>
  <c r="AK446" i="7" s="1"/>
  <c r="AH450" i="7"/>
  <c r="AK450" i="7" s="1"/>
  <c r="H326" i="7"/>
  <c r="H325" i="7" s="1"/>
  <c r="AH412" i="7"/>
  <c r="AK412" i="7" s="1"/>
  <c r="AH420" i="7"/>
  <c r="AK420" i="7" s="1"/>
  <c r="AH428" i="7"/>
  <c r="AK428" i="7" s="1"/>
  <c r="AH436" i="7"/>
  <c r="AK436" i="7" s="1"/>
  <c r="Y455" i="7"/>
  <c r="Y454" i="7" s="1"/>
  <c r="F30" i="3" s="1"/>
  <c r="AH456" i="7"/>
  <c r="AH480" i="7"/>
  <c r="AK480" i="7" s="1"/>
  <c r="AK385" i="7"/>
  <c r="AH390" i="7"/>
  <c r="AK390" i="7" s="1"/>
  <c r="AH410" i="7"/>
  <c r="AK410" i="7" s="1"/>
  <c r="AH414" i="7"/>
  <c r="AK414" i="7" s="1"/>
  <c r="AH418" i="7"/>
  <c r="AK418" i="7" s="1"/>
  <c r="AH422" i="7"/>
  <c r="AK422" i="7" s="1"/>
  <c r="AH430" i="7"/>
  <c r="AK430" i="7" s="1"/>
  <c r="AH438" i="7"/>
  <c r="AK438" i="7" s="1"/>
  <c r="AH449" i="7"/>
  <c r="AK449" i="7" s="1"/>
  <c r="AH459" i="7"/>
  <c r="AK459" i="7" s="1"/>
  <c r="AH384" i="7"/>
  <c r="AK384" i="7" s="1"/>
  <c r="AH388" i="7"/>
  <c r="AK388" i="7" s="1"/>
  <c r="AH394" i="7"/>
  <c r="AK394" i="7" s="1"/>
  <c r="AH396" i="7"/>
  <c r="AK396" i="7" s="1"/>
  <c r="AH400" i="7"/>
  <c r="AK400" i="7" s="1"/>
  <c r="AK442" i="7"/>
  <c r="AH452" i="7"/>
  <c r="AK452" i="7" s="1"/>
  <c r="AH458" i="7"/>
  <c r="AK458" i="7" s="1"/>
  <c r="AH482" i="7"/>
  <c r="AK482" i="7" s="1"/>
  <c r="AH360" i="7"/>
  <c r="AK360" i="7" s="1"/>
  <c r="AH376" i="7"/>
  <c r="AK376" i="7" s="1"/>
  <c r="AH379" i="7"/>
  <c r="AK379" i="7" s="1"/>
  <c r="AK382" i="7"/>
  <c r="AH399" i="7"/>
  <c r="AK399" i="7" s="1"/>
  <c r="AH401" i="7"/>
  <c r="AK401" i="7" s="1"/>
  <c r="AH409" i="7"/>
  <c r="AK409" i="7" s="1"/>
  <c r="AH417" i="7"/>
  <c r="AK417" i="7" s="1"/>
  <c r="AH425" i="7"/>
  <c r="AK425" i="7" s="1"/>
  <c r="AH433" i="7"/>
  <c r="AK433" i="7" s="1"/>
  <c r="AH441" i="7"/>
  <c r="AK441" i="7" s="1"/>
  <c r="H455" i="7"/>
  <c r="H454" i="7" s="1"/>
  <c r="AB469" i="7"/>
  <c r="AB468" i="7" s="1"/>
  <c r="G32" i="3" s="1"/>
  <c r="AX476" i="7"/>
  <c r="AB478" i="7"/>
  <c r="Y479" i="7"/>
  <c r="AH495" i="7"/>
  <c r="AK495" i="7" s="1"/>
  <c r="AH524" i="7"/>
  <c r="AK524" i="7" s="1"/>
  <c r="AK540" i="7"/>
  <c r="AH543" i="7"/>
  <c r="AK543" i="7" s="1"/>
  <c r="AH588" i="7"/>
  <c r="AK588" i="7" s="1"/>
  <c r="H488" i="7"/>
  <c r="H487" i="7" s="1"/>
  <c r="I487" i="7"/>
  <c r="AH490" i="7"/>
  <c r="AK490" i="7" s="1"/>
  <c r="AH504" i="7"/>
  <c r="AK504" i="7" s="1"/>
  <c r="AH510" i="7"/>
  <c r="AK510" i="7" s="1"/>
  <c r="AH516" i="7"/>
  <c r="AK516" i="7" s="1"/>
  <c r="AH519" i="7"/>
  <c r="AK519" i="7" s="1"/>
  <c r="AH532" i="7"/>
  <c r="AK532" i="7" s="1"/>
  <c r="AH558" i="7"/>
  <c r="AK558" i="7" s="1"/>
  <c r="AH561" i="7"/>
  <c r="AK561" i="7" s="1"/>
  <c r="AH570" i="7"/>
  <c r="AK570" i="7" s="1"/>
  <c r="AH573" i="7"/>
  <c r="AK573" i="7" s="1"/>
  <c r="Y577" i="7"/>
  <c r="Y576" i="7" s="1"/>
  <c r="AH578" i="7"/>
  <c r="AH581" i="7"/>
  <c r="AK581" i="7" s="1"/>
  <c r="AH405" i="7"/>
  <c r="AK405" i="7" s="1"/>
  <c r="AH413" i="7"/>
  <c r="AK413" i="7" s="1"/>
  <c r="AH421" i="7"/>
  <c r="AK421" i="7" s="1"/>
  <c r="AH429" i="7"/>
  <c r="AK429" i="7" s="1"/>
  <c r="AH437" i="7"/>
  <c r="AK437" i="7" s="1"/>
  <c r="AH445" i="7"/>
  <c r="AK445" i="7" s="1"/>
  <c r="AH453" i="7"/>
  <c r="AK453" i="7" s="1"/>
  <c r="AH460" i="7"/>
  <c r="AK460" i="7" s="1"/>
  <c r="AD469" i="7"/>
  <c r="AD468" i="7" s="1"/>
  <c r="H32" i="3" s="1"/>
  <c r="Y474" i="7"/>
  <c r="Y469" i="7" s="1"/>
  <c r="Y468" i="7" s="1"/>
  <c r="F32" i="3" s="1"/>
  <c r="I477" i="7"/>
  <c r="Y488" i="7"/>
  <c r="Y487" i="7" s="1"/>
  <c r="AH523" i="7"/>
  <c r="Y522" i="7"/>
  <c r="Y521" i="7" s="1"/>
  <c r="AH537" i="7"/>
  <c r="AK537" i="7" s="1"/>
  <c r="AD554" i="7"/>
  <c r="AD553" i="7" s="1"/>
  <c r="AH555" i="7"/>
  <c r="AK555" i="7" s="1"/>
  <c r="AH564" i="7"/>
  <c r="AK564" i="7" s="1"/>
  <c r="AD577" i="7"/>
  <c r="AD576" i="7" s="1"/>
  <c r="H34" i="3" s="1"/>
  <c r="AH584" i="7"/>
  <c r="AK584" i="7" s="1"/>
  <c r="I476" i="7"/>
  <c r="I475" i="7" s="1"/>
  <c r="D33" i="3" s="1"/>
  <c r="AD488" i="7"/>
  <c r="AD487" i="7" s="1"/>
  <c r="AB488" i="7"/>
  <c r="AB487" i="7" s="1"/>
  <c r="AH493" i="7"/>
  <c r="AK493" i="7" s="1"/>
  <c r="AH506" i="7"/>
  <c r="AK506" i="7" s="1"/>
  <c r="AH531" i="7"/>
  <c r="AK531" i="7" s="1"/>
  <c r="AH545" i="7"/>
  <c r="AK545" i="7" s="1"/>
  <c r="AH557" i="7"/>
  <c r="AK557" i="7" s="1"/>
  <c r="AH569" i="7"/>
  <c r="AK569" i="7" s="1"/>
  <c r="AH590" i="7"/>
  <c r="AK590" i="7" s="1"/>
  <c r="Y497" i="7"/>
  <c r="Y496" i="7" s="1"/>
  <c r="AH518" i="7"/>
  <c r="AK518" i="7" s="1"/>
  <c r="AD522" i="7"/>
  <c r="AD521" i="7" s="1"/>
  <c r="AH536" i="7"/>
  <c r="AK536" i="7" s="1"/>
  <c r="Y535" i="7"/>
  <c r="Y534" i="7" s="1"/>
  <c r="AD551" i="7"/>
  <c r="AD550" i="7" s="1"/>
  <c r="AH552" i="7"/>
  <c r="AH551" i="7" s="1"/>
  <c r="AH550" i="7" s="1"/>
  <c r="AH560" i="7"/>
  <c r="AK560" i="7" s="1"/>
  <c r="AH572" i="7"/>
  <c r="AK572" i="7" s="1"/>
  <c r="AH575" i="7"/>
  <c r="AK575" i="7" s="1"/>
  <c r="AH580" i="7"/>
  <c r="AK580" i="7" s="1"/>
  <c r="AH440" i="7"/>
  <c r="AK440" i="7" s="1"/>
  <c r="AH448" i="7"/>
  <c r="AK448" i="7" s="1"/>
  <c r="AH464" i="7"/>
  <c r="AH465" i="7"/>
  <c r="AH466" i="7"/>
  <c r="AH467" i="7"/>
  <c r="AH472" i="7"/>
  <c r="AK472" i="7" s="1"/>
  <c r="AH473" i="7"/>
  <c r="AK473" i="7" s="1"/>
  <c r="AH492" i="7"/>
  <c r="AK492" i="7" s="1"/>
  <c r="Y513" i="7"/>
  <c r="Y512" i="7" s="1"/>
  <c r="AH526" i="7"/>
  <c r="AK526" i="7" s="1"/>
  <c r="AH544" i="7"/>
  <c r="AK544" i="7" s="1"/>
  <c r="AH586" i="7"/>
  <c r="AK586" i="7" s="1"/>
  <c r="AH589" i="7"/>
  <c r="AK589" i="7" s="1"/>
  <c r="AH499" i="7"/>
  <c r="AK499" i="7" s="1"/>
  <c r="AH502" i="7"/>
  <c r="AK502" i="7" s="1"/>
  <c r="AH505" i="7"/>
  <c r="AK505" i="7" s="1"/>
  <c r="AD513" i="7"/>
  <c r="AD512" i="7" s="1"/>
  <c r="AH514" i="7"/>
  <c r="AK514" i="7" s="1"/>
  <c r="AH520" i="7"/>
  <c r="AK520" i="7" s="1"/>
  <c r="AH530" i="7"/>
  <c r="AK530" i="7" s="1"/>
  <c r="AD535" i="7"/>
  <c r="AD534" i="7" s="1"/>
  <c r="Y547" i="7"/>
  <c r="Y546" i="7" s="1"/>
  <c r="AH548" i="7"/>
  <c r="AH556" i="7"/>
  <c r="AK556" i="7" s="1"/>
  <c r="AH568" i="7"/>
  <c r="AK568" i="7" s="1"/>
  <c r="AH574" i="7"/>
  <c r="AK574" i="7" s="1"/>
  <c r="AH484" i="7"/>
  <c r="AK484" i="7" s="1"/>
  <c r="AH491" i="7"/>
  <c r="AK491" i="7" s="1"/>
  <c r="AH539" i="7"/>
  <c r="AK539" i="7" s="1"/>
  <c r="AH562" i="7"/>
  <c r="AK562" i="7" s="1"/>
  <c r="AH582" i="7"/>
  <c r="AK582" i="7" s="1"/>
  <c r="AH585" i="7"/>
  <c r="AK585" i="7" s="1"/>
  <c r="U497" i="7"/>
  <c r="U496" i="7" s="1"/>
  <c r="AH567" i="7"/>
  <c r="AK567" i="7" s="1"/>
  <c r="AH501" i="7"/>
  <c r="AK501" i="7" s="1"/>
  <c r="AH515" i="7"/>
  <c r="AK515" i="7" s="1"/>
  <c r="I521" i="7"/>
  <c r="AB522" i="7"/>
  <c r="AB521" i="7" s="1"/>
  <c r="AB535" i="7"/>
  <c r="AB534" i="7" s="1"/>
  <c r="U554" i="7"/>
  <c r="U553" i="7" s="1"/>
  <c r="U566" i="7"/>
  <c r="U565" i="7" s="1"/>
  <c r="AH503" i="7"/>
  <c r="AK503" i="7" s="1"/>
  <c r="AH517" i="7"/>
  <c r="AK517" i="7" s="1"/>
  <c r="AH528" i="7"/>
  <c r="AK528" i="7" s="1"/>
  <c r="AH541" i="7"/>
  <c r="AK541" i="7" s="1"/>
  <c r="I546" i="7"/>
  <c r="AB547" i="7"/>
  <c r="AB546" i="7" s="1"/>
  <c r="AB577" i="7"/>
  <c r="AB576" i="7" s="1"/>
  <c r="G34" i="3" s="1"/>
  <c r="I512" i="7"/>
  <c r="AB513" i="7"/>
  <c r="AB512" i="7" s="1"/>
  <c r="AH529" i="7"/>
  <c r="AK529" i="7" s="1"/>
  <c r="AH542" i="7"/>
  <c r="AK542" i="7" s="1"/>
  <c r="AH559" i="7"/>
  <c r="AK559" i="7" s="1"/>
  <c r="AH583" i="7"/>
  <c r="AK583" i="7" s="1"/>
  <c r="E28" i="3" l="1"/>
  <c r="U287" i="7"/>
  <c r="E27" i="3" s="1"/>
  <c r="AX287" i="7"/>
  <c r="K27" i="3" s="1"/>
  <c r="G28" i="3"/>
  <c r="AB287" i="7"/>
  <c r="G27" i="3" s="1"/>
  <c r="H288" i="7"/>
  <c r="H287" i="7" s="1"/>
  <c r="I287" i="7"/>
  <c r="D27" i="3" s="1"/>
  <c r="H28" i="3"/>
  <c r="AD132" i="7"/>
  <c r="AD131" i="7" s="1"/>
  <c r="H24" i="3" s="1"/>
  <c r="AK470" i="7"/>
  <c r="J9" i="7"/>
  <c r="J8" i="7" s="1"/>
  <c r="AH547" i="7"/>
  <c r="AH546" i="7" s="1"/>
  <c r="Y67" i="7"/>
  <c r="Y66" i="7" s="1"/>
  <c r="F23" i="3" s="1"/>
  <c r="AD11" i="7"/>
  <c r="AD10" i="7" s="1"/>
  <c r="H22" i="3" s="1"/>
  <c r="AD67" i="7"/>
  <c r="AD66" i="7" s="1"/>
  <c r="H23" i="3" s="1"/>
  <c r="AK220" i="7"/>
  <c r="AH498" i="7"/>
  <c r="AK498" i="7" s="1"/>
  <c r="AK497" i="7" s="1"/>
  <c r="AK496" i="7" s="1"/>
  <c r="AK548" i="7"/>
  <c r="AK547" i="7" s="1"/>
  <c r="AK546" i="7" s="1"/>
  <c r="AK552" i="7"/>
  <c r="AK551" i="7" s="1"/>
  <c r="AK550" i="7" s="1"/>
  <c r="AH455" i="7"/>
  <c r="AH454" i="7" s="1"/>
  <c r="I30" i="3" s="1"/>
  <c r="AK212" i="7"/>
  <c r="AK172" i="7"/>
  <c r="AH489" i="7"/>
  <c r="AH488" i="7" s="1"/>
  <c r="AH487" i="7" s="1"/>
  <c r="AK116" i="7"/>
  <c r="AD228" i="7"/>
  <c r="AD227" i="7" s="1"/>
  <c r="H26" i="3" s="1"/>
  <c r="AH233" i="7"/>
  <c r="AK233" i="7" s="1"/>
  <c r="AD168" i="7"/>
  <c r="AD167" i="7" s="1"/>
  <c r="H25" i="3" s="1"/>
  <c r="AH566" i="7"/>
  <c r="AH565" i="7" s="1"/>
  <c r="AK464" i="7"/>
  <c r="AH535" i="7"/>
  <c r="AH534" i="7" s="1"/>
  <c r="AH471" i="7"/>
  <c r="AH479" i="7"/>
  <c r="AH478" i="7" s="1"/>
  <c r="Y478" i="7"/>
  <c r="AD477" i="7"/>
  <c r="AD476" i="7"/>
  <c r="AD475" i="7" s="1"/>
  <c r="H33" i="3" s="1"/>
  <c r="AK364" i="7"/>
  <c r="AH71" i="7"/>
  <c r="AK71" i="7" s="1"/>
  <c r="AH138" i="7"/>
  <c r="AK138" i="7" s="1"/>
  <c r="AK566" i="7"/>
  <c r="AK565" i="7" s="1"/>
  <c r="AH522" i="7"/>
  <c r="AH521" i="7" s="1"/>
  <c r="AH577" i="7"/>
  <c r="AH576" i="7" s="1"/>
  <c r="I34" i="3" s="1"/>
  <c r="AB477" i="7"/>
  <c r="AB476" i="7"/>
  <c r="AB475" i="7" s="1"/>
  <c r="G33" i="3" s="1"/>
  <c r="G21" i="3" s="1"/>
  <c r="AH12" i="7"/>
  <c r="Y11" i="7"/>
  <c r="AK513" i="7"/>
  <c r="AK512" i="7" s="1"/>
  <c r="AD326" i="7"/>
  <c r="AD325" i="7" s="1"/>
  <c r="H29" i="3" s="1"/>
  <c r="AH235" i="7"/>
  <c r="AK235" i="7" s="1"/>
  <c r="I9" i="7"/>
  <c r="AK578" i="7"/>
  <c r="AK577" i="7" s="1"/>
  <c r="AK576" i="7" s="1"/>
  <c r="J34" i="3" s="1"/>
  <c r="L34" i="3" s="1"/>
  <c r="M34" i="3" s="1"/>
  <c r="AH554" i="7"/>
  <c r="AH553" i="7" s="1"/>
  <c r="AK456" i="7"/>
  <c r="AK455" i="7" s="1"/>
  <c r="AK454" i="7" s="1"/>
  <c r="J30" i="3" s="1"/>
  <c r="L30" i="3" s="1"/>
  <c r="M30" i="3" s="1"/>
  <c r="AD462" i="7"/>
  <c r="AD461" i="7" s="1"/>
  <c r="H31" i="3" s="1"/>
  <c r="AX475" i="7"/>
  <c r="K33" i="3" s="1"/>
  <c r="AX9" i="7"/>
  <c r="AX8" i="7" s="1"/>
  <c r="AK554" i="7"/>
  <c r="AK553" i="7" s="1"/>
  <c r="AH513" i="7"/>
  <c r="AH512" i="7" s="1"/>
  <c r="AK467" i="7"/>
  <c r="AH474" i="7"/>
  <c r="AK474" i="7" s="1"/>
  <c r="AH295" i="7"/>
  <c r="AH294" i="7" s="1"/>
  <c r="AH293" i="7" s="1"/>
  <c r="Y294" i="7"/>
  <c r="Y293" i="7" s="1"/>
  <c r="AH328" i="7"/>
  <c r="AH326" i="7" s="1"/>
  <c r="AH325" i="7" s="1"/>
  <c r="I29" i="3" s="1"/>
  <c r="Y326" i="7"/>
  <c r="Y325" i="7" s="1"/>
  <c r="F29" i="3" s="1"/>
  <c r="AH168" i="7"/>
  <c r="AH167" i="7" s="1"/>
  <c r="I25" i="3" s="1"/>
  <c r="AK133" i="7"/>
  <c r="U476" i="7"/>
  <c r="U475" i="7" s="1"/>
  <c r="E33" i="3" s="1"/>
  <c r="E21" i="3" s="1"/>
  <c r="AH463" i="7"/>
  <c r="AH462" i="7" s="1"/>
  <c r="AH461" i="7" s="1"/>
  <c r="I31" i="3" s="1"/>
  <c r="AH248" i="7"/>
  <c r="AK248" i="7" s="1"/>
  <c r="AK466" i="7"/>
  <c r="AK535" i="7"/>
  <c r="AK534" i="7" s="1"/>
  <c r="AK465" i="7"/>
  <c r="AK523" i="7"/>
  <c r="AK522" i="7" s="1"/>
  <c r="AK521" i="7" s="1"/>
  <c r="AK380" i="7"/>
  <c r="Y228" i="7"/>
  <c r="Y227" i="7" s="1"/>
  <c r="F26" i="3" s="1"/>
  <c r="AH497" i="7" l="1"/>
  <c r="AH496" i="7" s="1"/>
  <c r="K21" i="3"/>
  <c r="F28" i="3"/>
  <c r="Y287" i="7"/>
  <c r="F27" i="3" s="1"/>
  <c r="I28" i="3"/>
  <c r="AH287" i="7"/>
  <c r="I27" i="3" s="1"/>
  <c r="AD287" i="7"/>
  <c r="H27" i="3" s="1"/>
  <c r="H21" i="3" s="1"/>
  <c r="AK489" i="7"/>
  <c r="AK488" i="7" s="1"/>
  <c r="AK487" i="7" s="1"/>
  <c r="AK168" i="7"/>
  <c r="AK167" i="7" s="1"/>
  <c r="J25" i="3" s="1"/>
  <c r="L25" i="3" s="1"/>
  <c r="M25" i="3" s="1"/>
  <c r="AH11" i="7"/>
  <c r="AH10" i="7" s="1"/>
  <c r="I22" i="3" s="1"/>
  <c r="AK12" i="7"/>
  <c r="AK11" i="7" s="1"/>
  <c r="AK10" i="7" s="1"/>
  <c r="J22" i="3" s="1"/>
  <c r="AK328" i="7"/>
  <c r="AK326" i="7" s="1"/>
  <c r="AK325" i="7" s="1"/>
  <c r="J29" i="3" s="1"/>
  <c r="L29" i="3" s="1"/>
  <c r="M29" i="3" s="1"/>
  <c r="K168" i="7"/>
  <c r="K167" i="7" s="1"/>
  <c r="AK463" i="7"/>
  <c r="AK462" i="7" s="1"/>
  <c r="AK461" i="7" s="1"/>
  <c r="J31" i="3" s="1"/>
  <c r="L31" i="3" s="1"/>
  <c r="M31" i="3" s="1"/>
  <c r="AH132" i="7"/>
  <c r="AH131" i="7" s="1"/>
  <c r="I24" i="3" s="1"/>
  <c r="AK228" i="7"/>
  <c r="AK227" i="7" s="1"/>
  <c r="J26" i="3" s="1"/>
  <c r="L26" i="3" s="1"/>
  <c r="M26" i="3" s="1"/>
  <c r="AB9" i="7"/>
  <c r="AB8" i="7" s="1"/>
  <c r="AK295" i="7"/>
  <c r="AK294" i="7" s="1"/>
  <c r="AK293" i="7" s="1"/>
  <c r="AK67" i="7"/>
  <c r="AK66" i="7" s="1"/>
  <c r="J23" i="3" s="1"/>
  <c r="L23" i="3" s="1"/>
  <c r="M23" i="3" s="1"/>
  <c r="U9" i="7"/>
  <c r="U8" i="7" s="1"/>
  <c r="AH477" i="7"/>
  <c r="AH476" i="7"/>
  <c r="AH475" i="7" s="1"/>
  <c r="I33" i="3" s="1"/>
  <c r="AH228" i="7"/>
  <c r="AH227" i="7" s="1"/>
  <c r="I26" i="3" s="1"/>
  <c r="AH469" i="7"/>
  <c r="AH468" i="7" s="1"/>
  <c r="I32" i="3" s="1"/>
  <c r="AK132" i="7"/>
  <c r="AK131" i="7" s="1"/>
  <c r="J24" i="3" s="1"/>
  <c r="L24" i="3" s="1"/>
  <c r="M24" i="3" s="1"/>
  <c r="AD9" i="7"/>
  <c r="AD8" i="7" s="1"/>
  <c r="Y10" i="7"/>
  <c r="F22" i="3" s="1"/>
  <c r="AK471" i="7"/>
  <c r="AK469" i="7" s="1"/>
  <c r="AK468" i="7" s="1"/>
  <c r="J32" i="3" s="1"/>
  <c r="L32" i="3" s="1"/>
  <c r="M32" i="3" s="1"/>
  <c r="I8" i="7"/>
  <c r="H9" i="7"/>
  <c r="H8" i="7" s="1"/>
  <c r="AK479" i="7"/>
  <c r="AK478" i="7" s="1"/>
  <c r="AH67" i="7"/>
  <c r="AH66" i="7" s="1"/>
  <c r="I23" i="3" s="1"/>
  <c r="Y477" i="7"/>
  <c r="Y476" i="7"/>
  <c r="Y475" i="7" s="1"/>
  <c r="F33" i="3" s="1"/>
  <c r="J28" i="3" l="1"/>
  <c r="L28" i="3" s="1"/>
  <c r="M28" i="3" s="1"/>
  <c r="AK287" i="7"/>
  <c r="J27" i="3" s="1"/>
  <c r="L27" i="3" s="1"/>
  <c r="M27" i="3" s="1"/>
  <c r="F21" i="3"/>
  <c r="I21" i="3"/>
  <c r="L22" i="3"/>
  <c r="K9" i="7"/>
  <c r="K8" i="7" s="1"/>
  <c r="AH9" i="7"/>
  <c r="AH8" i="7" s="1"/>
  <c r="Y9" i="7"/>
  <c r="Y8" i="7" s="1"/>
  <c r="AK476" i="7"/>
  <c r="AK475" i="7" s="1"/>
  <c r="J33" i="3" s="1"/>
  <c r="L33" i="3" s="1"/>
  <c r="M33" i="3" s="1"/>
  <c r="AK477" i="7"/>
  <c r="AB457" i="4"/>
  <c r="AD457" i="4" s="1"/>
  <c r="AB309" i="4"/>
  <c r="AD309" i="4" s="1"/>
  <c r="J21" i="3" l="1"/>
  <c r="M22" i="3"/>
  <c r="M21" i="3" s="1"/>
  <c r="L21" i="3"/>
  <c r="AK9" i="7"/>
  <c r="AK8" i="7" s="1"/>
  <c r="AJ452" i="4"/>
  <c r="AB452" i="4"/>
  <c r="AD452" i="4" s="1"/>
  <c r="U452" i="4"/>
  <c r="Y452" i="4" s="1"/>
  <c r="H452" i="4"/>
  <c r="AH452" i="4" l="1"/>
  <c r="AK452" i="4" s="1"/>
  <c r="AJ194" i="4" l="1"/>
  <c r="U453" i="4" l="1"/>
  <c r="U451" i="4"/>
  <c r="U450" i="4"/>
  <c r="U449" i="4"/>
  <c r="U448" i="4"/>
  <c r="U447" i="4"/>
  <c r="U446" i="4"/>
  <c r="U445" i="4"/>
  <c r="U444" i="4"/>
  <c r="U443" i="4"/>
  <c r="U442" i="4"/>
  <c r="U441" i="4"/>
  <c r="U440" i="4"/>
  <c r="U439" i="4"/>
  <c r="U438" i="4"/>
  <c r="U437" i="4"/>
  <c r="U436" i="4"/>
  <c r="U435" i="4"/>
  <c r="U434" i="4"/>
  <c r="U433" i="4"/>
  <c r="U432" i="4"/>
  <c r="U431" i="4"/>
  <c r="U430" i="4"/>
  <c r="U429" i="4"/>
  <c r="U428" i="4"/>
  <c r="U427" i="4"/>
  <c r="U426" i="4"/>
  <c r="U425" i="4"/>
  <c r="U424" i="4"/>
  <c r="U423" i="4"/>
  <c r="U422" i="4"/>
  <c r="U421" i="4"/>
  <c r="U420" i="4"/>
  <c r="U419" i="4"/>
  <c r="U418" i="4"/>
  <c r="U417" i="4"/>
  <c r="U416" i="4"/>
  <c r="U415" i="4"/>
  <c r="U414" i="4"/>
  <c r="U413" i="4"/>
  <c r="U412" i="4"/>
  <c r="U411" i="4"/>
  <c r="U410" i="4"/>
  <c r="U409" i="4"/>
  <c r="U408" i="4"/>
  <c r="U407" i="4"/>
  <c r="U406" i="4"/>
  <c r="U405" i="4"/>
  <c r="U404" i="4"/>
  <c r="U403" i="4"/>
  <c r="U402" i="4"/>
  <c r="U401" i="4"/>
  <c r="U400" i="4"/>
  <c r="U399" i="4"/>
  <c r="U398" i="4"/>
  <c r="U397" i="4"/>
  <c r="U396" i="4"/>
  <c r="U395" i="4"/>
  <c r="U394" i="4"/>
  <c r="U393" i="4"/>
  <c r="U392" i="4"/>
  <c r="U391" i="4"/>
  <c r="U390" i="4"/>
  <c r="U389" i="4"/>
  <c r="U388" i="4"/>
  <c r="U387" i="4"/>
  <c r="U386" i="4"/>
  <c r="U385" i="4"/>
  <c r="U384" i="4"/>
  <c r="U383" i="4"/>
  <c r="U382" i="4"/>
  <c r="U381" i="4"/>
  <c r="U380" i="4"/>
  <c r="U379" i="4"/>
  <c r="U378" i="4"/>
  <c r="U377" i="4"/>
  <c r="U376" i="4"/>
  <c r="U375" i="4"/>
  <c r="U374" i="4"/>
  <c r="U373" i="4"/>
  <c r="U372" i="4"/>
  <c r="U371" i="4"/>
  <c r="U370" i="4"/>
  <c r="U369" i="4"/>
  <c r="U368" i="4"/>
  <c r="U367" i="4"/>
  <c r="U366" i="4"/>
  <c r="U365" i="4"/>
  <c r="U364" i="4"/>
  <c r="U363" i="4"/>
  <c r="U362" i="4"/>
  <c r="U361" i="4"/>
  <c r="U360" i="4"/>
  <c r="U359" i="4"/>
  <c r="U358" i="4"/>
  <c r="U357" i="4"/>
  <c r="U356" i="4"/>
  <c r="U355" i="4"/>
  <c r="U354" i="4"/>
  <c r="U353" i="4"/>
  <c r="U352" i="4"/>
  <c r="U351" i="4"/>
  <c r="U350" i="4"/>
  <c r="U349" i="4"/>
  <c r="U348" i="4"/>
  <c r="U347" i="4"/>
  <c r="U346" i="4"/>
  <c r="U345" i="4"/>
  <c r="U344" i="4"/>
  <c r="U343" i="4"/>
  <c r="U342" i="4"/>
  <c r="U341" i="4"/>
  <c r="U340" i="4"/>
  <c r="U339" i="4"/>
  <c r="U338" i="4"/>
  <c r="U337" i="4"/>
  <c r="U336" i="4"/>
  <c r="U335" i="4"/>
  <c r="U334" i="4"/>
  <c r="U333" i="4"/>
  <c r="U332" i="4"/>
  <c r="U331" i="4"/>
  <c r="U330" i="4"/>
  <c r="U329" i="4"/>
  <c r="U328" i="4"/>
  <c r="U327" i="4"/>
  <c r="H232" i="4" l="1"/>
  <c r="U232" i="4"/>
  <c r="Y232" i="4" s="1"/>
  <c r="AB232" i="4"/>
  <c r="AD232" i="4" s="1"/>
  <c r="AJ232" i="4"/>
  <c r="AH232" i="4" l="1"/>
  <c r="AK232" i="4" s="1"/>
  <c r="K8" i="3" l="1"/>
  <c r="AX551" i="4"/>
  <c r="AX550" i="4" s="1"/>
  <c r="J15" i="3"/>
  <c r="AJ467" i="4"/>
  <c r="AB467" i="4"/>
  <c r="AD467" i="4" s="1"/>
  <c r="U467" i="4"/>
  <c r="H467" i="4"/>
  <c r="AJ466" i="4"/>
  <c r="AB466" i="4"/>
  <c r="AD466" i="4" s="1"/>
  <c r="U466" i="4"/>
  <c r="H466" i="4"/>
  <c r="AJ465" i="4"/>
  <c r="AB465" i="4"/>
  <c r="AD465" i="4" s="1"/>
  <c r="U465" i="4"/>
  <c r="H465" i="4"/>
  <c r="AJ464" i="4"/>
  <c r="AB464" i="4"/>
  <c r="AD464" i="4" s="1"/>
  <c r="U464" i="4"/>
  <c r="H464" i="4"/>
  <c r="AJ463" i="4"/>
  <c r="AB463" i="4"/>
  <c r="AD463" i="4" s="1"/>
  <c r="U463" i="4"/>
  <c r="H463" i="4"/>
  <c r="Y462" i="4"/>
  <c r="Y461" i="4" s="1"/>
  <c r="F15" i="3" s="1"/>
  <c r="K462" i="4"/>
  <c r="K461" i="4" s="1"/>
  <c r="J462" i="4"/>
  <c r="J461" i="4" s="1"/>
  <c r="I462" i="4"/>
  <c r="L15" i="3" l="1"/>
  <c r="M15" i="3" s="1"/>
  <c r="AH467" i="4"/>
  <c r="AH466" i="4"/>
  <c r="AX168" i="4"/>
  <c r="AX547" i="4"/>
  <c r="AX546" i="4" s="1"/>
  <c r="AX132" i="4"/>
  <c r="AX131" i="4" s="1"/>
  <c r="AX469" i="4"/>
  <c r="AX468" i="4" s="1"/>
  <c r="K16" i="3" s="1"/>
  <c r="AX228" i="4"/>
  <c r="AX227" i="4" s="1"/>
  <c r="K10" i="3" s="1"/>
  <c r="AX513" i="4"/>
  <c r="AX512" i="4" s="1"/>
  <c r="AX522" i="4"/>
  <c r="AX521" i="4" s="1"/>
  <c r="AX554" i="4"/>
  <c r="AX553" i="4" s="1"/>
  <c r="AX67" i="4"/>
  <c r="AX66" i="4" s="1"/>
  <c r="K7" i="3" s="1"/>
  <c r="AX462" i="4"/>
  <c r="AX461" i="4" s="1"/>
  <c r="K15" i="3" s="1"/>
  <c r="AX478" i="4"/>
  <c r="AX477" i="4" s="1"/>
  <c r="AX488" i="4"/>
  <c r="AX487" i="4" s="1"/>
  <c r="AX497" i="4"/>
  <c r="AX496" i="4" s="1"/>
  <c r="AX455" i="4"/>
  <c r="AX454" i="4" s="1"/>
  <c r="K14" i="3" s="1"/>
  <c r="AX535" i="4"/>
  <c r="AX534" i="4" s="1"/>
  <c r="AX294" i="4"/>
  <c r="AX577" i="4"/>
  <c r="AX576" i="4" s="1"/>
  <c r="K18" i="3" s="1"/>
  <c r="AX566" i="4"/>
  <c r="AX11" i="4"/>
  <c r="AB462" i="4"/>
  <c r="AB461" i="4" s="1"/>
  <c r="G15" i="3" s="1"/>
  <c r="U462" i="4"/>
  <c r="U461" i="4" s="1"/>
  <c r="E15" i="3" s="1"/>
  <c r="H462" i="4"/>
  <c r="H461" i="4" s="1"/>
  <c r="I461" i="4"/>
  <c r="D15" i="3" s="1"/>
  <c r="H323" i="4"/>
  <c r="U323" i="4"/>
  <c r="Y323" i="4" s="1"/>
  <c r="AX293" i="4" l="1"/>
  <c r="K12" i="3" s="1"/>
  <c r="AX287" i="4"/>
  <c r="K11" i="3" s="1"/>
  <c r="AD462" i="4"/>
  <c r="AD461" i="4" s="1"/>
  <c r="H15" i="3" s="1"/>
  <c r="AK466" i="4"/>
  <c r="AK467" i="4"/>
  <c r="AH465" i="4"/>
  <c r="AK465" i="4" s="1"/>
  <c r="AH323" i="4"/>
  <c r="AK323" i="4" s="1"/>
  <c r="AH464" i="4"/>
  <c r="AK464" i="4" s="1"/>
  <c r="AH463" i="4"/>
  <c r="AX476" i="4"/>
  <c r="AX10" i="4"/>
  <c r="K6" i="3" s="1"/>
  <c r="AB281" i="4"/>
  <c r="AD281" i="4" s="1"/>
  <c r="H281" i="4"/>
  <c r="AX475" i="4" l="1"/>
  <c r="K17" i="3" s="1"/>
  <c r="AX9" i="4"/>
  <c r="AH462" i="4"/>
  <c r="AH461" i="4" s="1"/>
  <c r="I15" i="3" s="1"/>
  <c r="AK463" i="4"/>
  <c r="AK462" i="4" s="1"/>
  <c r="AK461" i="4" s="1"/>
  <c r="AU11" i="4"/>
  <c r="AT11" i="4"/>
  <c r="AS11" i="4"/>
  <c r="AR11" i="4"/>
  <c r="AQ11" i="4"/>
  <c r="AP11" i="4"/>
  <c r="AO11" i="4"/>
  <c r="AN11" i="4"/>
  <c r="AM11" i="4"/>
  <c r="AL11" i="4"/>
  <c r="AH281" i="4" l="1"/>
  <c r="AK281" i="4" s="1"/>
  <c r="K322" i="4" l="1"/>
  <c r="K319" i="4"/>
  <c r="K317" i="4"/>
  <c r="K316" i="4"/>
  <c r="K314" i="4"/>
  <c r="K313" i="4"/>
  <c r="K312" i="4"/>
  <c r="K309" i="4"/>
  <c r="K307" i="4"/>
  <c r="K306" i="4"/>
  <c r="K304" i="4"/>
  <c r="K302" i="4"/>
  <c r="K301" i="4"/>
  <c r="K300" i="4"/>
  <c r="K299" i="4"/>
  <c r="K298" i="4"/>
  <c r="K297" i="4"/>
  <c r="K296" i="4"/>
  <c r="AB296" i="4" s="1"/>
  <c r="AD296" i="4" s="1"/>
  <c r="K295" i="4"/>
  <c r="AB295" i="4" s="1"/>
  <c r="AD295" i="4" s="1"/>
  <c r="K469" i="4"/>
  <c r="K468" i="4" s="1"/>
  <c r="K294" i="4" l="1"/>
  <c r="K287" i="4" s="1"/>
  <c r="AB137" i="4"/>
  <c r="AD137" i="4" s="1"/>
  <c r="AB451" i="4"/>
  <c r="AD451" i="4" s="1"/>
  <c r="AB450" i="4"/>
  <c r="AD450" i="4" s="1"/>
  <c r="AB453" i="4"/>
  <c r="AD453" i="4" s="1"/>
  <c r="AB449" i="4"/>
  <c r="AD449" i="4" s="1"/>
  <c r="AB448" i="4"/>
  <c r="AD448" i="4" s="1"/>
  <c r="AB447" i="4"/>
  <c r="AD447" i="4" s="1"/>
  <c r="AB446" i="4"/>
  <c r="AD446" i="4" s="1"/>
  <c r="AB445" i="4"/>
  <c r="AD445" i="4" s="1"/>
  <c r="AB444" i="4"/>
  <c r="AD444" i="4" s="1"/>
  <c r="AB443" i="4"/>
  <c r="AD443" i="4" s="1"/>
  <c r="AB442" i="4"/>
  <c r="AD442" i="4" s="1"/>
  <c r="AB441" i="4"/>
  <c r="AD441" i="4" s="1"/>
  <c r="AB440" i="4"/>
  <c r="AD440" i="4" s="1"/>
  <c r="AB439" i="4"/>
  <c r="AD439" i="4" s="1"/>
  <c r="AB438" i="4"/>
  <c r="AD438" i="4" s="1"/>
  <c r="AB437" i="4"/>
  <c r="AD437" i="4" s="1"/>
  <c r="AB436" i="4"/>
  <c r="AD436" i="4" s="1"/>
  <c r="AB435" i="4"/>
  <c r="AD435" i="4" s="1"/>
  <c r="AB434" i="4"/>
  <c r="AD434" i="4" s="1"/>
  <c r="AB433" i="4"/>
  <c r="AD433" i="4" s="1"/>
  <c r="AB432" i="4"/>
  <c r="AD432" i="4" s="1"/>
  <c r="AB431" i="4"/>
  <c r="AD431" i="4" s="1"/>
  <c r="AB430" i="4"/>
  <c r="AD430" i="4" s="1"/>
  <c r="AB429" i="4"/>
  <c r="AD429" i="4" s="1"/>
  <c r="AB428" i="4"/>
  <c r="AD428" i="4" s="1"/>
  <c r="AB427" i="4"/>
  <c r="AD427" i="4" s="1"/>
  <c r="AB426" i="4"/>
  <c r="AD426" i="4" s="1"/>
  <c r="AB425" i="4"/>
  <c r="AD425" i="4" s="1"/>
  <c r="AB424" i="4"/>
  <c r="AD424" i="4" s="1"/>
  <c r="AB423" i="4"/>
  <c r="AD423" i="4" s="1"/>
  <c r="AB422" i="4"/>
  <c r="AD422" i="4" s="1"/>
  <c r="AB421" i="4"/>
  <c r="AD421" i="4" s="1"/>
  <c r="AB420" i="4"/>
  <c r="AD420" i="4" s="1"/>
  <c r="AB419" i="4"/>
  <c r="AD419" i="4" s="1"/>
  <c r="AB418" i="4"/>
  <c r="AD418" i="4" s="1"/>
  <c r="AB417" i="4"/>
  <c r="AD417" i="4" s="1"/>
  <c r="AB416" i="4"/>
  <c r="AD416" i="4" s="1"/>
  <c r="AB415" i="4"/>
  <c r="AD415" i="4" s="1"/>
  <c r="AB414" i="4"/>
  <c r="AD414" i="4" s="1"/>
  <c r="AB413" i="4"/>
  <c r="AD413" i="4" s="1"/>
  <c r="AB412" i="4"/>
  <c r="AD412" i="4" s="1"/>
  <c r="AB411" i="4"/>
  <c r="AD411" i="4" s="1"/>
  <c r="AB410" i="4"/>
  <c r="AD410" i="4" s="1"/>
  <c r="AB409" i="4"/>
  <c r="AD409" i="4" s="1"/>
  <c r="AB408" i="4"/>
  <c r="AD408" i="4" s="1"/>
  <c r="AB407" i="4"/>
  <c r="AD407" i="4" s="1"/>
  <c r="AB406" i="4"/>
  <c r="AD406" i="4" s="1"/>
  <c r="AB405" i="4"/>
  <c r="AD405" i="4" s="1"/>
  <c r="AB404" i="4"/>
  <c r="AD404" i="4" s="1"/>
  <c r="AB403" i="4"/>
  <c r="AD403" i="4" s="1"/>
  <c r="AB402" i="4"/>
  <c r="AD402" i="4" s="1"/>
  <c r="AB401" i="4"/>
  <c r="AD401" i="4" s="1"/>
  <c r="AB400" i="4"/>
  <c r="AD400" i="4" s="1"/>
  <c r="AB399" i="4"/>
  <c r="AD399" i="4" s="1"/>
  <c r="AB398" i="4"/>
  <c r="AD398" i="4" s="1"/>
  <c r="AB397" i="4"/>
  <c r="AD397" i="4" s="1"/>
  <c r="AB396" i="4"/>
  <c r="AD396" i="4" s="1"/>
  <c r="AB395" i="4"/>
  <c r="AD395" i="4" s="1"/>
  <c r="AB394" i="4"/>
  <c r="AD394" i="4" s="1"/>
  <c r="AB393" i="4"/>
  <c r="AD393" i="4" s="1"/>
  <c r="AB392" i="4"/>
  <c r="AD392" i="4" s="1"/>
  <c r="AB391" i="4"/>
  <c r="AD391" i="4" s="1"/>
  <c r="AB390" i="4"/>
  <c r="AD390" i="4" s="1"/>
  <c r="AB389" i="4"/>
  <c r="AD389" i="4" s="1"/>
  <c r="AB388" i="4"/>
  <c r="AD388" i="4" s="1"/>
  <c r="AB387" i="4"/>
  <c r="AD387" i="4" s="1"/>
  <c r="AB386" i="4"/>
  <c r="AD386" i="4" s="1"/>
  <c r="AB385" i="4"/>
  <c r="AD385" i="4" s="1"/>
  <c r="AB384" i="4"/>
  <c r="AD384" i="4" s="1"/>
  <c r="AB383" i="4"/>
  <c r="AD383" i="4" s="1"/>
  <c r="AB382" i="4"/>
  <c r="AD382" i="4" s="1"/>
  <c r="AB381" i="4"/>
  <c r="AD381" i="4" s="1"/>
  <c r="AB380" i="4"/>
  <c r="AD380" i="4" s="1"/>
  <c r="AB379" i="4"/>
  <c r="AD379" i="4" s="1"/>
  <c r="AB378" i="4"/>
  <c r="AD378" i="4" s="1"/>
  <c r="AB377" i="4"/>
  <c r="AD377" i="4" s="1"/>
  <c r="AB376" i="4"/>
  <c r="AD376" i="4" s="1"/>
  <c r="AB375" i="4"/>
  <c r="AD375" i="4" s="1"/>
  <c r="AB374" i="4"/>
  <c r="AD374" i="4" s="1"/>
  <c r="AB373" i="4"/>
  <c r="AD373" i="4" s="1"/>
  <c r="AB372" i="4"/>
  <c r="AD372" i="4" s="1"/>
  <c r="AB371" i="4"/>
  <c r="AD371" i="4" s="1"/>
  <c r="AB370" i="4"/>
  <c r="AD370" i="4" s="1"/>
  <c r="AB369" i="4"/>
  <c r="AD369" i="4" s="1"/>
  <c r="AB368" i="4"/>
  <c r="AD368" i="4" s="1"/>
  <c r="AB367" i="4"/>
  <c r="AD367" i="4" s="1"/>
  <c r="AB366" i="4"/>
  <c r="AD366" i="4" s="1"/>
  <c r="AB365" i="4"/>
  <c r="AD365" i="4" s="1"/>
  <c r="AB364" i="4"/>
  <c r="AD364" i="4" s="1"/>
  <c r="AB363" i="4"/>
  <c r="AD363" i="4" s="1"/>
  <c r="AB362" i="4"/>
  <c r="AD362" i="4" s="1"/>
  <c r="AB361" i="4"/>
  <c r="AD361" i="4" s="1"/>
  <c r="AB360" i="4"/>
  <c r="AD360" i="4" s="1"/>
  <c r="AB359" i="4"/>
  <c r="AD359" i="4" s="1"/>
  <c r="AB358" i="4"/>
  <c r="AD358" i="4" s="1"/>
  <c r="AB357" i="4"/>
  <c r="AD357" i="4" s="1"/>
  <c r="AB356" i="4"/>
  <c r="AD356" i="4" s="1"/>
  <c r="AB355" i="4"/>
  <c r="AD355" i="4" s="1"/>
  <c r="AB354" i="4"/>
  <c r="AD354" i="4" s="1"/>
  <c r="AB353" i="4"/>
  <c r="AD353" i="4" s="1"/>
  <c r="AB352" i="4"/>
  <c r="AD352" i="4" s="1"/>
  <c r="AB351" i="4"/>
  <c r="AD351" i="4" s="1"/>
  <c r="AB350" i="4"/>
  <c r="AD350" i="4" s="1"/>
  <c r="AB349" i="4"/>
  <c r="AD349" i="4" s="1"/>
  <c r="AB348" i="4"/>
  <c r="AD348" i="4" s="1"/>
  <c r="AB347" i="4"/>
  <c r="AD347" i="4" s="1"/>
  <c r="AB346" i="4"/>
  <c r="AD346" i="4" s="1"/>
  <c r="AB345" i="4"/>
  <c r="AD345" i="4" s="1"/>
  <c r="AB344" i="4"/>
  <c r="AD344" i="4" s="1"/>
  <c r="AB343" i="4"/>
  <c r="AD343" i="4" s="1"/>
  <c r="AB342" i="4"/>
  <c r="AD342" i="4" s="1"/>
  <c r="AB341" i="4"/>
  <c r="AD341" i="4" s="1"/>
  <c r="AB340" i="4"/>
  <c r="AD340" i="4" s="1"/>
  <c r="AB339" i="4"/>
  <c r="AD339" i="4" s="1"/>
  <c r="AB338" i="4"/>
  <c r="AD338" i="4" s="1"/>
  <c r="AB337" i="4"/>
  <c r="AD337" i="4" s="1"/>
  <c r="AB336" i="4"/>
  <c r="AD336" i="4" s="1"/>
  <c r="AB335" i="4"/>
  <c r="AD335" i="4" s="1"/>
  <c r="AB334" i="4"/>
  <c r="AD334" i="4" s="1"/>
  <c r="AB333" i="4"/>
  <c r="AD333" i="4" s="1"/>
  <c r="AB332" i="4"/>
  <c r="AD332" i="4" s="1"/>
  <c r="AB331" i="4"/>
  <c r="AD331" i="4" s="1"/>
  <c r="AB330" i="4"/>
  <c r="AD330" i="4" s="1"/>
  <c r="AB329" i="4"/>
  <c r="AD329" i="4" s="1"/>
  <c r="AB328" i="4"/>
  <c r="AD328" i="4" s="1"/>
  <c r="AB327" i="4"/>
  <c r="AD327" i="4" s="1"/>
  <c r="K577" i="4" l="1"/>
  <c r="K576" i="4" s="1"/>
  <c r="K566" i="4"/>
  <c r="K565" i="4" s="1"/>
  <c r="K554" i="4"/>
  <c r="K553" i="4" s="1"/>
  <c r="K551" i="4"/>
  <c r="K550" i="4" s="1"/>
  <c r="K547" i="4"/>
  <c r="K546" i="4" s="1"/>
  <c r="K522" i="4"/>
  <c r="K521" i="4" s="1"/>
  <c r="K513" i="4"/>
  <c r="K512" i="4" s="1"/>
  <c r="K497" i="4"/>
  <c r="K496" i="4" s="1"/>
  <c r="K488" i="4"/>
  <c r="K487" i="4" s="1"/>
  <c r="K478" i="4"/>
  <c r="K477" i="4" s="1"/>
  <c r="K455" i="4"/>
  <c r="K454" i="4" s="1"/>
  <c r="K326" i="4"/>
  <c r="K325" i="4" s="1"/>
  <c r="K293" i="4"/>
  <c r="K228" i="4"/>
  <c r="K227" i="4" s="1"/>
  <c r="K132" i="4"/>
  <c r="K131" i="4" s="1"/>
  <c r="K67" i="4"/>
  <c r="K66" i="4" s="1"/>
  <c r="K11" i="4"/>
  <c r="K10" i="4" l="1"/>
  <c r="K476" i="4"/>
  <c r="K475" i="4" s="1"/>
  <c r="AJ451" i="4" l="1"/>
  <c r="AJ450" i="4"/>
  <c r="AJ453" i="4"/>
  <c r="AJ449" i="4"/>
  <c r="AJ448" i="4"/>
  <c r="AJ447" i="4"/>
  <c r="AJ446" i="4"/>
  <c r="AJ445" i="4"/>
  <c r="AJ444" i="4"/>
  <c r="AJ443" i="4"/>
  <c r="AJ442" i="4"/>
  <c r="AJ441" i="4"/>
  <c r="AJ440" i="4"/>
  <c r="AJ439" i="4"/>
  <c r="AJ438" i="4"/>
  <c r="AJ437" i="4"/>
  <c r="AJ436" i="4"/>
  <c r="AJ435" i="4"/>
  <c r="AJ434" i="4"/>
  <c r="AJ433" i="4"/>
  <c r="AJ432" i="4"/>
  <c r="AJ431" i="4"/>
  <c r="AJ430" i="4"/>
  <c r="AJ429" i="4"/>
  <c r="AJ428" i="4"/>
  <c r="AJ427" i="4"/>
  <c r="AJ426" i="4"/>
  <c r="AJ425" i="4"/>
  <c r="AJ424" i="4"/>
  <c r="AJ423" i="4"/>
  <c r="AJ422" i="4"/>
  <c r="AJ421" i="4"/>
  <c r="AJ420" i="4"/>
  <c r="AJ419" i="4"/>
  <c r="AJ418" i="4"/>
  <c r="AJ417" i="4"/>
  <c r="AJ416" i="4"/>
  <c r="AJ415" i="4"/>
  <c r="AJ414" i="4"/>
  <c r="AJ413" i="4"/>
  <c r="AJ412" i="4"/>
  <c r="AJ411" i="4"/>
  <c r="AJ410" i="4"/>
  <c r="AJ409" i="4"/>
  <c r="AJ408" i="4"/>
  <c r="AJ407" i="4"/>
  <c r="AJ406" i="4"/>
  <c r="AJ405" i="4"/>
  <c r="AJ404" i="4"/>
  <c r="AJ403" i="4"/>
  <c r="AJ402" i="4"/>
  <c r="AJ401" i="4"/>
  <c r="AJ400" i="4"/>
  <c r="AJ399" i="4"/>
  <c r="AJ398" i="4"/>
  <c r="AJ397" i="4"/>
  <c r="AJ396" i="4"/>
  <c r="AJ395" i="4"/>
  <c r="AJ394" i="4"/>
  <c r="AJ393" i="4"/>
  <c r="AJ392" i="4"/>
  <c r="AJ391" i="4"/>
  <c r="AJ390" i="4"/>
  <c r="AJ389" i="4"/>
  <c r="AJ388" i="4"/>
  <c r="AJ387" i="4"/>
  <c r="AJ386" i="4"/>
  <c r="AJ385" i="4"/>
  <c r="AJ384" i="4"/>
  <c r="AJ383" i="4"/>
  <c r="AJ382" i="4"/>
  <c r="AJ381" i="4"/>
  <c r="AJ380" i="4"/>
  <c r="AJ379" i="4"/>
  <c r="AJ378" i="4"/>
  <c r="AJ377" i="4"/>
  <c r="AJ376" i="4"/>
  <c r="AJ375" i="4"/>
  <c r="AJ374" i="4"/>
  <c r="AJ373" i="4"/>
  <c r="AJ372" i="4"/>
  <c r="AJ371" i="4"/>
  <c r="AJ370" i="4"/>
  <c r="AJ369" i="4"/>
  <c r="AJ368" i="4"/>
  <c r="AJ367" i="4"/>
  <c r="AJ366" i="4"/>
  <c r="AJ365" i="4"/>
  <c r="AJ364" i="4"/>
  <c r="AJ363" i="4"/>
  <c r="AJ362" i="4"/>
  <c r="AJ361" i="4"/>
  <c r="AJ360" i="4"/>
  <c r="AJ359" i="4"/>
  <c r="AJ358" i="4"/>
  <c r="AJ357" i="4"/>
  <c r="AJ356" i="4"/>
  <c r="AJ355" i="4"/>
  <c r="AJ354" i="4"/>
  <c r="AJ353" i="4"/>
  <c r="AJ352" i="4"/>
  <c r="AJ351" i="4"/>
  <c r="AJ350" i="4"/>
  <c r="AJ349" i="4"/>
  <c r="AJ348" i="4"/>
  <c r="AJ347" i="4"/>
  <c r="AJ346" i="4"/>
  <c r="AJ345" i="4"/>
  <c r="AJ344" i="4"/>
  <c r="AJ343" i="4"/>
  <c r="AJ342" i="4"/>
  <c r="AJ341" i="4"/>
  <c r="AJ340" i="4"/>
  <c r="AJ339" i="4"/>
  <c r="AJ338" i="4"/>
  <c r="AJ337" i="4"/>
  <c r="AJ336" i="4"/>
  <c r="AJ335" i="4"/>
  <c r="AJ334" i="4"/>
  <c r="AJ333" i="4"/>
  <c r="AJ332" i="4"/>
  <c r="AJ331" i="4"/>
  <c r="AJ330" i="4"/>
  <c r="AJ329" i="4"/>
  <c r="AJ328" i="4"/>
  <c r="AJ327" i="4"/>
  <c r="AJ578" i="4" l="1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67" i="4"/>
  <c r="AJ568" i="4"/>
  <c r="AJ569" i="4"/>
  <c r="AJ570" i="4"/>
  <c r="AJ571" i="4"/>
  <c r="AJ572" i="4"/>
  <c r="AJ573" i="4"/>
  <c r="AJ574" i="4"/>
  <c r="AJ575" i="4"/>
  <c r="AJ555" i="4"/>
  <c r="AJ556" i="4"/>
  <c r="AJ557" i="4"/>
  <c r="AJ558" i="4"/>
  <c r="AJ559" i="4"/>
  <c r="AJ560" i="4"/>
  <c r="AJ561" i="4"/>
  <c r="AJ562" i="4"/>
  <c r="AJ563" i="4"/>
  <c r="AJ564" i="4"/>
  <c r="AJ552" i="4"/>
  <c r="AJ548" i="4"/>
  <c r="AJ549" i="4"/>
  <c r="AJ536" i="4"/>
  <c r="AJ537" i="4"/>
  <c r="AJ538" i="4"/>
  <c r="AJ539" i="4"/>
  <c r="AJ540" i="4"/>
  <c r="AJ541" i="4"/>
  <c r="AJ542" i="4"/>
  <c r="AJ543" i="4"/>
  <c r="AJ544" i="4"/>
  <c r="AJ545" i="4"/>
  <c r="AJ523" i="4"/>
  <c r="AJ524" i="4"/>
  <c r="AJ525" i="4"/>
  <c r="AJ526" i="4"/>
  <c r="AJ527" i="4"/>
  <c r="AJ528" i="4"/>
  <c r="AJ529" i="4"/>
  <c r="AJ530" i="4"/>
  <c r="AJ531" i="4"/>
  <c r="AJ532" i="4"/>
  <c r="AJ533" i="4"/>
  <c r="AJ514" i="4"/>
  <c r="AJ515" i="4"/>
  <c r="AJ516" i="4"/>
  <c r="AJ517" i="4"/>
  <c r="AJ518" i="4"/>
  <c r="AJ519" i="4"/>
  <c r="AJ520" i="4"/>
  <c r="AJ498" i="4"/>
  <c r="AJ499" i="4"/>
  <c r="AJ500" i="4"/>
  <c r="AJ501" i="4"/>
  <c r="AJ502" i="4"/>
  <c r="AJ503" i="4"/>
  <c r="AJ504" i="4"/>
  <c r="AJ505" i="4"/>
  <c r="AJ506" i="4"/>
  <c r="AJ509" i="4"/>
  <c r="AJ511" i="4"/>
  <c r="AJ489" i="4"/>
  <c r="AJ490" i="4"/>
  <c r="AJ491" i="4"/>
  <c r="AJ492" i="4"/>
  <c r="AJ493" i="4"/>
  <c r="AJ494" i="4"/>
  <c r="AJ495" i="4"/>
  <c r="AJ479" i="4"/>
  <c r="AJ480" i="4"/>
  <c r="AJ481" i="4"/>
  <c r="AJ482" i="4"/>
  <c r="AJ483" i="4"/>
  <c r="AJ484" i="4"/>
  <c r="AJ485" i="4"/>
  <c r="AJ486" i="4"/>
  <c r="AJ470" i="4"/>
  <c r="AJ471" i="4"/>
  <c r="AJ472" i="4"/>
  <c r="AJ473" i="4"/>
  <c r="AJ474" i="4"/>
  <c r="AJ456" i="4"/>
  <c r="AJ458" i="4"/>
  <c r="AJ459" i="4"/>
  <c r="AJ460" i="4"/>
  <c r="AJ229" i="4"/>
  <c r="AJ230" i="4"/>
  <c r="AJ231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2" i="4"/>
  <c r="AJ283" i="4"/>
  <c r="AJ284" i="4"/>
  <c r="AJ285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30" i="4"/>
  <c r="AJ12" i="4"/>
  <c r="AJ15" i="4"/>
  <c r="AJ24" i="4"/>
  <c r="AJ18" i="4"/>
  <c r="AJ19" i="4"/>
  <c r="AJ13" i="4"/>
  <c r="AJ14" i="4"/>
  <c r="AJ16" i="4"/>
  <c r="AJ17" i="4"/>
  <c r="AJ20" i="4"/>
  <c r="AJ21" i="4"/>
  <c r="AJ22" i="4"/>
  <c r="AJ23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U578" i="4"/>
  <c r="AB578" i="4"/>
  <c r="AD578" i="4" s="1"/>
  <c r="U579" i="4"/>
  <c r="AB579" i="4"/>
  <c r="AD579" i="4" s="1"/>
  <c r="AB580" i="4"/>
  <c r="AD580" i="4" s="1"/>
  <c r="U581" i="4"/>
  <c r="AB581" i="4"/>
  <c r="AD581" i="4" s="1"/>
  <c r="U582" i="4"/>
  <c r="AB582" i="4"/>
  <c r="AD582" i="4" s="1"/>
  <c r="U583" i="4"/>
  <c r="AB583" i="4"/>
  <c r="AD583" i="4" s="1"/>
  <c r="U584" i="4"/>
  <c r="AB584" i="4"/>
  <c r="AD584" i="4" s="1"/>
  <c r="U585" i="4"/>
  <c r="AB585" i="4"/>
  <c r="AD585" i="4" s="1"/>
  <c r="U586" i="4"/>
  <c r="AB586" i="4"/>
  <c r="AD586" i="4" s="1"/>
  <c r="U587" i="4"/>
  <c r="AB587" i="4"/>
  <c r="AD587" i="4" s="1"/>
  <c r="U588" i="4"/>
  <c r="AB588" i="4"/>
  <c r="AD588" i="4" s="1"/>
  <c r="U589" i="4"/>
  <c r="AB589" i="4"/>
  <c r="AD589" i="4" s="1"/>
  <c r="U590" i="4"/>
  <c r="AB590" i="4"/>
  <c r="AD590" i="4" s="1"/>
  <c r="U567" i="4"/>
  <c r="AB567" i="4"/>
  <c r="AD567" i="4" s="1"/>
  <c r="U568" i="4"/>
  <c r="AB568" i="4"/>
  <c r="AD568" i="4" s="1"/>
  <c r="U569" i="4"/>
  <c r="AB569" i="4"/>
  <c r="AD569" i="4" s="1"/>
  <c r="U570" i="4"/>
  <c r="AB570" i="4"/>
  <c r="AD570" i="4" s="1"/>
  <c r="U571" i="4"/>
  <c r="AB571" i="4"/>
  <c r="AD571" i="4" s="1"/>
  <c r="U572" i="4"/>
  <c r="AB572" i="4"/>
  <c r="AD572" i="4" s="1"/>
  <c r="U573" i="4"/>
  <c r="U574" i="4"/>
  <c r="AB574" i="4"/>
  <c r="AD574" i="4" s="1"/>
  <c r="U575" i="4"/>
  <c r="AB575" i="4"/>
  <c r="AD575" i="4" s="1"/>
  <c r="U555" i="4"/>
  <c r="AB555" i="4"/>
  <c r="AD555" i="4" s="1"/>
  <c r="U556" i="4"/>
  <c r="AB556" i="4"/>
  <c r="AD556" i="4" s="1"/>
  <c r="U557" i="4"/>
  <c r="AB557" i="4"/>
  <c r="AD557" i="4" s="1"/>
  <c r="U558" i="4"/>
  <c r="AB558" i="4"/>
  <c r="AD558" i="4" s="1"/>
  <c r="U559" i="4"/>
  <c r="AB559" i="4"/>
  <c r="AD559" i="4" s="1"/>
  <c r="U560" i="4"/>
  <c r="AB560" i="4"/>
  <c r="AD560" i="4" s="1"/>
  <c r="U561" i="4"/>
  <c r="AB561" i="4"/>
  <c r="AD561" i="4" s="1"/>
  <c r="U562" i="4"/>
  <c r="AB562" i="4"/>
  <c r="AD562" i="4" s="1"/>
  <c r="U563" i="4"/>
  <c r="AB563" i="4"/>
  <c r="AD563" i="4" s="1"/>
  <c r="U564" i="4"/>
  <c r="AB564" i="4"/>
  <c r="AD564" i="4" s="1"/>
  <c r="U552" i="4"/>
  <c r="AB552" i="4"/>
  <c r="AD552" i="4" s="1"/>
  <c r="U548" i="4"/>
  <c r="AB548" i="4"/>
  <c r="AD548" i="4" s="1"/>
  <c r="U549" i="4"/>
  <c r="AB549" i="4"/>
  <c r="AD549" i="4" s="1"/>
  <c r="U536" i="4"/>
  <c r="AB536" i="4"/>
  <c r="AD536" i="4" s="1"/>
  <c r="U537" i="4"/>
  <c r="AB537" i="4"/>
  <c r="AD537" i="4" s="1"/>
  <c r="U538" i="4"/>
  <c r="AB538" i="4"/>
  <c r="AD538" i="4" s="1"/>
  <c r="U539" i="4"/>
  <c r="AB539" i="4"/>
  <c r="AD539" i="4" s="1"/>
  <c r="U540" i="4"/>
  <c r="AB540" i="4"/>
  <c r="AD540" i="4" s="1"/>
  <c r="U541" i="4"/>
  <c r="AB541" i="4"/>
  <c r="AD541" i="4" s="1"/>
  <c r="U542" i="4"/>
  <c r="AB542" i="4"/>
  <c r="AD542" i="4" s="1"/>
  <c r="U543" i="4"/>
  <c r="AB543" i="4"/>
  <c r="AD543" i="4" s="1"/>
  <c r="U544" i="4"/>
  <c r="AB544" i="4"/>
  <c r="AD544" i="4" s="1"/>
  <c r="U545" i="4"/>
  <c r="AB545" i="4"/>
  <c r="AD545" i="4" s="1"/>
  <c r="U523" i="4"/>
  <c r="AB523" i="4"/>
  <c r="AD523" i="4" s="1"/>
  <c r="U524" i="4"/>
  <c r="AB524" i="4"/>
  <c r="AD524" i="4" s="1"/>
  <c r="U525" i="4"/>
  <c r="AB525" i="4"/>
  <c r="AD525" i="4" s="1"/>
  <c r="U526" i="4"/>
  <c r="AB526" i="4"/>
  <c r="AD526" i="4" s="1"/>
  <c r="U527" i="4"/>
  <c r="AB527" i="4"/>
  <c r="AD527" i="4" s="1"/>
  <c r="U528" i="4"/>
  <c r="AB528" i="4"/>
  <c r="AD528" i="4" s="1"/>
  <c r="U529" i="4"/>
  <c r="AB529" i="4"/>
  <c r="AD529" i="4" s="1"/>
  <c r="U530" i="4"/>
  <c r="AB530" i="4"/>
  <c r="AD530" i="4" s="1"/>
  <c r="U531" i="4"/>
  <c r="AB531" i="4"/>
  <c r="AD531" i="4" s="1"/>
  <c r="U532" i="4"/>
  <c r="AB532" i="4"/>
  <c r="AD532" i="4" s="1"/>
  <c r="U533" i="4"/>
  <c r="AB533" i="4"/>
  <c r="AD533" i="4" s="1"/>
  <c r="U514" i="4"/>
  <c r="AB514" i="4"/>
  <c r="AD514" i="4" s="1"/>
  <c r="U515" i="4"/>
  <c r="AB515" i="4"/>
  <c r="AD515" i="4" s="1"/>
  <c r="U516" i="4"/>
  <c r="AB516" i="4"/>
  <c r="AD516" i="4" s="1"/>
  <c r="U517" i="4"/>
  <c r="AB517" i="4"/>
  <c r="AD517" i="4" s="1"/>
  <c r="U518" i="4"/>
  <c r="AB518" i="4"/>
  <c r="AD518" i="4" s="1"/>
  <c r="U519" i="4"/>
  <c r="AB519" i="4"/>
  <c r="AD519" i="4" s="1"/>
  <c r="U520" i="4"/>
  <c r="AB520" i="4"/>
  <c r="AD520" i="4" s="1"/>
  <c r="U498" i="4"/>
  <c r="AB498" i="4"/>
  <c r="AD498" i="4" s="1"/>
  <c r="U499" i="4"/>
  <c r="AB499" i="4"/>
  <c r="AD499" i="4" s="1"/>
  <c r="U500" i="4"/>
  <c r="AB500" i="4"/>
  <c r="AD500" i="4" s="1"/>
  <c r="U501" i="4"/>
  <c r="AB501" i="4"/>
  <c r="AD501" i="4" s="1"/>
  <c r="U502" i="4"/>
  <c r="AB502" i="4"/>
  <c r="AD502" i="4" s="1"/>
  <c r="U503" i="4"/>
  <c r="AB503" i="4"/>
  <c r="AD503" i="4" s="1"/>
  <c r="U504" i="4"/>
  <c r="AB504" i="4"/>
  <c r="AD504" i="4" s="1"/>
  <c r="U505" i="4"/>
  <c r="AB505" i="4"/>
  <c r="AD505" i="4" s="1"/>
  <c r="U506" i="4"/>
  <c r="AB506" i="4"/>
  <c r="AD506" i="4" s="1"/>
  <c r="U509" i="4"/>
  <c r="AB509" i="4"/>
  <c r="AD509" i="4" s="1"/>
  <c r="U511" i="4"/>
  <c r="AB511" i="4"/>
  <c r="AD511" i="4" s="1"/>
  <c r="U489" i="4"/>
  <c r="AB489" i="4"/>
  <c r="AD489" i="4" s="1"/>
  <c r="U490" i="4"/>
  <c r="AB490" i="4"/>
  <c r="AD490" i="4" s="1"/>
  <c r="U491" i="4"/>
  <c r="AB491" i="4"/>
  <c r="AD491" i="4" s="1"/>
  <c r="U492" i="4"/>
  <c r="AB492" i="4"/>
  <c r="AD492" i="4" s="1"/>
  <c r="U493" i="4"/>
  <c r="AB493" i="4"/>
  <c r="AD493" i="4" s="1"/>
  <c r="U494" i="4"/>
  <c r="AB494" i="4"/>
  <c r="AD494" i="4" s="1"/>
  <c r="U495" i="4"/>
  <c r="AB495" i="4"/>
  <c r="AD495" i="4" s="1"/>
  <c r="U479" i="4"/>
  <c r="AB479" i="4"/>
  <c r="AD479" i="4" s="1"/>
  <c r="U480" i="4"/>
  <c r="AB480" i="4"/>
  <c r="AD480" i="4" s="1"/>
  <c r="U481" i="4"/>
  <c r="AB481" i="4"/>
  <c r="AD481" i="4" s="1"/>
  <c r="U482" i="4"/>
  <c r="AB482" i="4"/>
  <c r="AD482" i="4" s="1"/>
  <c r="U483" i="4"/>
  <c r="AB483" i="4"/>
  <c r="AD483" i="4" s="1"/>
  <c r="U484" i="4"/>
  <c r="AB484" i="4"/>
  <c r="AD484" i="4" s="1"/>
  <c r="U485" i="4"/>
  <c r="AB485" i="4"/>
  <c r="AD485" i="4" s="1"/>
  <c r="U486" i="4"/>
  <c r="AB486" i="4"/>
  <c r="AD486" i="4" s="1"/>
  <c r="AB474" i="4"/>
  <c r="AD474" i="4" s="1"/>
  <c r="AB473" i="4"/>
  <c r="AD473" i="4" s="1"/>
  <c r="AB472" i="4"/>
  <c r="AD472" i="4" s="1"/>
  <c r="AB471" i="4"/>
  <c r="AD471" i="4" s="1"/>
  <c r="AB470" i="4"/>
  <c r="AD470" i="4" s="1"/>
  <c r="AB460" i="4"/>
  <c r="AD460" i="4" s="1"/>
  <c r="AB459" i="4"/>
  <c r="AD459" i="4" s="1"/>
  <c r="AB458" i="4"/>
  <c r="AD458" i="4" s="1"/>
  <c r="AB456" i="4"/>
  <c r="AD456" i="4" s="1"/>
  <c r="AB324" i="4"/>
  <c r="AD324" i="4" s="1"/>
  <c r="AB322" i="4"/>
  <c r="AD322" i="4" s="1"/>
  <c r="AB321" i="4"/>
  <c r="AD321" i="4" s="1"/>
  <c r="AB320" i="4"/>
  <c r="AD320" i="4" s="1"/>
  <c r="AB319" i="4"/>
  <c r="AD319" i="4" s="1"/>
  <c r="AB318" i="4"/>
  <c r="AD318" i="4" s="1"/>
  <c r="AB317" i="4"/>
  <c r="AD317" i="4" s="1"/>
  <c r="AB316" i="4"/>
  <c r="AD316" i="4" s="1"/>
  <c r="AB315" i="4"/>
  <c r="AD315" i="4" s="1"/>
  <c r="AB314" i="4"/>
  <c r="AD314" i="4" s="1"/>
  <c r="AB313" i="4"/>
  <c r="AD313" i="4" s="1"/>
  <c r="AB312" i="4"/>
  <c r="AD312" i="4" s="1"/>
  <c r="AB311" i="4"/>
  <c r="AD311" i="4" s="1"/>
  <c r="AB310" i="4"/>
  <c r="AD310" i="4" s="1"/>
  <c r="AB308" i="4"/>
  <c r="AD308" i="4" s="1"/>
  <c r="AB307" i="4"/>
  <c r="AD307" i="4" s="1"/>
  <c r="AB306" i="4"/>
  <c r="AD306" i="4" s="1"/>
  <c r="AB305" i="4"/>
  <c r="AD305" i="4" s="1"/>
  <c r="AB304" i="4"/>
  <c r="AD304" i="4" s="1"/>
  <c r="AB303" i="4"/>
  <c r="AD303" i="4" s="1"/>
  <c r="AB302" i="4"/>
  <c r="AD302" i="4" s="1"/>
  <c r="AB301" i="4"/>
  <c r="AD301" i="4" s="1"/>
  <c r="AB300" i="4"/>
  <c r="AD300" i="4" s="1"/>
  <c r="AB299" i="4"/>
  <c r="AD299" i="4" s="1"/>
  <c r="AB298" i="4"/>
  <c r="AD298" i="4" s="1"/>
  <c r="AB297" i="4"/>
  <c r="AD297" i="4" s="1"/>
  <c r="AB286" i="4"/>
  <c r="AD286" i="4" s="1"/>
  <c r="AB285" i="4"/>
  <c r="AD285" i="4" s="1"/>
  <c r="AB284" i="4"/>
  <c r="AD284" i="4" s="1"/>
  <c r="AB283" i="4"/>
  <c r="AD283" i="4" s="1"/>
  <c r="AB282" i="4"/>
  <c r="AD282" i="4" s="1"/>
  <c r="AB280" i="4"/>
  <c r="AD280" i="4" s="1"/>
  <c r="AB279" i="4"/>
  <c r="AD279" i="4" s="1"/>
  <c r="AB278" i="4"/>
  <c r="AD278" i="4" s="1"/>
  <c r="AB277" i="4"/>
  <c r="AD277" i="4" s="1"/>
  <c r="AB276" i="4"/>
  <c r="AD276" i="4" s="1"/>
  <c r="AB275" i="4"/>
  <c r="AD275" i="4" s="1"/>
  <c r="AB274" i="4"/>
  <c r="AD274" i="4" s="1"/>
  <c r="AB273" i="4"/>
  <c r="AD273" i="4" s="1"/>
  <c r="AB272" i="4"/>
  <c r="AD272" i="4" s="1"/>
  <c r="AB271" i="4"/>
  <c r="AD271" i="4" s="1"/>
  <c r="AB270" i="4"/>
  <c r="AD270" i="4" s="1"/>
  <c r="AB269" i="4"/>
  <c r="AD269" i="4" s="1"/>
  <c r="AB268" i="4"/>
  <c r="AD268" i="4" s="1"/>
  <c r="AB267" i="4"/>
  <c r="AD267" i="4" s="1"/>
  <c r="AB266" i="4"/>
  <c r="AD266" i="4" s="1"/>
  <c r="AB265" i="4"/>
  <c r="AD265" i="4" s="1"/>
  <c r="AB264" i="4"/>
  <c r="AD264" i="4" s="1"/>
  <c r="AB263" i="4"/>
  <c r="AD263" i="4" s="1"/>
  <c r="AB262" i="4"/>
  <c r="AD262" i="4" s="1"/>
  <c r="AB261" i="4"/>
  <c r="AD261" i="4" s="1"/>
  <c r="AB260" i="4"/>
  <c r="AD260" i="4" s="1"/>
  <c r="AB259" i="4"/>
  <c r="AD259" i="4" s="1"/>
  <c r="AB258" i="4"/>
  <c r="AD258" i="4" s="1"/>
  <c r="AB257" i="4"/>
  <c r="AD257" i="4" s="1"/>
  <c r="AB256" i="4"/>
  <c r="AD256" i="4" s="1"/>
  <c r="AB255" i="4"/>
  <c r="AD255" i="4" s="1"/>
  <c r="AB254" i="4"/>
  <c r="AD254" i="4" s="1"/>
  <c r="AB253" i="4"/>
  <c r="AD253" i="4" s="1"/>
  <c r="AB252" i="4"/>
  <c r="AD252" i="4" s="1"/>
  <c r="AB251" i="4"/>
  <c r="AD251" i="4" s="1"/>
  <c r="AB250" i="4"/>
  <c r="AD250" i="4" s="1"/>
  <c r="AB249" i="4"/>
  <c r="AD249" i="4" s="1"/>
  <c r="AB248" i="4"/>
  <c r="AD248" i="4" s="1"/>
  <c r="AB247" i="4"/>
  <c r="AD247" i="4" s="1"/>
  <c r="AB246" i="4"/>
  <c r="AD246" i="4" s="1"/>
  <c r="AB245" i="4"/>
  <c r="AD245" i="4" s="1"/>
  <c r="AB244" i="4"/>
  <c r="AD244" i="4" s="1"/>
  <c r="AB243" i="4"/>
  <c r="AD243" i="4" s="1"/>
  <c r="AB242" i="4"/>
  <c r="AD242" i="4" s="1"/>
  <c r="AB241" i="4"/>
  <c r="AD241" i="4" s="1"/>
  <c r="AB240" i="4"/>
  <c r="AD240" i="4" s="1"/>
  <c r="AB239" i="4"/>
  <c r="AD239" i="4" s="1"/>
  <c r="AB238" i="4"/>
  <c r="AD238" i="4" s="1"/>
  <c r="AB237" i="4"/>
  <c r="AD237" i="4" s="1"/>
  <c r="AB236" i="4"/>
  <c r="AD236" i="4" s="1"/>
  <c r="AB235" i="4"/>
  <c r="AD235" i="4" s="1"/>
  <c r="AB234" i="4"/>
  <c r="AD234" i="4" s="1"/>
  <c r="AB233" i="4"/>
  <c r="AD233" i="4" s="1"/>
  <c r="AB231" i="4"/>
  <c r="AD231" i="4" s="1"/>
  <c r="AB230" i="4"/>
  <c r="AD230" i="4" s="1"/>
  <c r="AB229" i="4"/>
  <c r="AD229" i="4" s="1"/>
  <c r="AB226" i="4"/>
  <c r="AD226" i="4" s="1"/>
  <c r="AB225" i="4"/>
  <c r="AD225" i="4" s="1"/>
  <c r="AB224" i="4"/>
  <c r="AD224" i="4" s="1"/>
  <c r="AB223" i="4"/>
  <c r="AD223" i="4" s="1"/>
  <c r="AB222" i="4"/>
  <c r="AD222" i="4" s="1"/>
  <c r="AB221" i="4"/>
  <c r="AD221" i="4" s="1"/>
  <c r="AB220" i="4"/>
  <c r="AD220" i="4" s="1"/>
  <c r="AB219" i="4"/>
  <c r="AD219" i="4" s="1"/>
  <c r="AB218" i="4"/>
  <c r="AD218" i="4" s="1"/>
  <c r="AB217" i="4"/>
  <c r="AD217" i="4" s="1"/>
  <c r="AB216" i="4"/>
  <c r="AD216" i="4" s="1"/>
  <c r="AB215" i="4"/>
  <c r="AD215" i="4" s="1"/>
  <c r="AB214" i="4"/>
  <c r="AD214" i="4" s="1"/>
  <c r="AB213" i="4"/>
  <c r="AD213" i="4" s="1"/>
  <c r="AB212" i="4"/>
  <c r="AD212" i="4" s="1"/>
  <c r="AB211" i="4"/>
  <c r="AD211" i="4" s="1"/>
  <c r="AB210" i="4"/>
  <c r="AD210" i="4" s="1"/>
  <c r="AB209" i="4"/>
  <c r="AD209" i="4" s="1"/>
  <c r="AB208" i="4"/>
  <c r="AD208" i="4" s="1"/>
  <c r="AB207" i="4"/>
  <c r="AD207" i="4" s="1"/>
  <c r="AB206" i="4"/>
  <c r="AD206" i="4" s="1"/>
  <c r="AB205" i="4"/>
  <c r="AD205" i="4" s="1"/>
  <c r="AB204" i="4"/>
  <c r="AD204" i="4" s="1"/>
  <c r="AB203" i="4"/>
  <c r="AD203" i="4" s="1"/>
  <c r="AB202" i="4"/>
  <c r="AD202" i="4" s="1"/>
  <c r="AB201" i="4"/>
  <c r="AD201" i="4" s="1"/>
  <c r="AB200" i="4"/>
  <c r="AD200" i="4" s="1"/>
  <c r="AB199" i="4"/>
  <c r="AD199" i="4" s="1"/>
  <c r="AB198" i="4"/>
  <c r="AD198" i="4" s="1"/>
  <c r="AB197" i="4"/>
  <c r="AD197" i="4" s="1"/>
  <c r="AB196" i="4"/>
  <c r="AD196" i="4" s="1"/>
  <c r="AB195" i="4"/>
  <c r="AD195" i="4" s="1"/>
  <c r="AB194" i="4"/>
  <c r="AD194" i="4" s="1"/>
  <c r="AB193" i="4"/>
  <c r="AD193" i="4" s="1"/>
  <c r="AB192" i="4"/>
  <c r="AD192" i="4" s="1"/>
  <c r="AB191" i="4"/>
  <c r="AD191" i="4" s="1"/>
  <c r="AB190" i="4"/>
  <c r="AD190" i="4" s="1"/>
  <c r="AB189" i="4"/>
  <c r="AD189" i="4" s="1"/>
  <c r="AB188" i="4"/>
  <c r="AD188" i="4" s="1"/>
  <c r="AB187" i="4"/>
  <c r="AD187" i="4" s="1"/>
  <c r="AB186" i="4"/>
  <c r="AD186" i="4" s="1"/>
  <c r="AB185" i="4"/>
  <c r="AD185" i="4" s="1"/>
  <c r="AB184" i="4"/>
  <c r="AD184" i="4" s="1"/>
  <c r="AB183" i="4"/>
  <c r="AD183" i="4" s="1"/>
  <c r="AB182" i="4"/>
  <c r="AD182" i="4" s="1"/>
  <c r="AB181" i="4"/>
  <c r="AD181" i="4" s="1"/>
  <c r="AB180" i="4"/>
  <c r="AD180" i="4" s="1"/>
  <c r="AB179" i="4"/>
  <c r="AD179" i="4" s="1"/>
  <c r="AB178" i="4"/>
  <c r="AD178" i="4" s="1"/>
  <c r="AB177" i="4"/>
  <c r="AD177" i="4" s="1"/>
  <c r="AB176" i="4"/>
  <c r="AD176" i="4" s="1"/>
  <c r="AB175" i="4"/>
  <c r="AD175" i="4" s="1"/>
  <c r="AB174" i="4"/>
  <c r="AD174" i="4" s="1"/>
  <c r="AB173" i="4"/>
  <c r="AD173" i="4" s="1"/>
  <c r="AB172" i="4"/>
  <c r="AD172" i="4" s="1"/>
  <c r="AB171" i="4"/>
  <c r="AD171" i="4" s="1"/>
  <c r="AB170" i="4"/>
  <c r="AD170" i="4" s="1"/>
  <c r="AB169" i="4"/>
  <c r="AD169" i="4" s="1"/>
  <c r="AB166" i="4"/>
  <c r="AD166" i="4" s="1"/>
  <c r="AB165" i="4"/>
  <c r="AD165" i="4" s="1"/>
  <c r="AB164" i="4"/>
  <c r="AD164" i="4" s="1"/>
  <c r="AB163" i="4"/>
  <c r="AD163" i="4" s="1"/>
  <c r="AB162" i="4"/>
  <c r="AD162" i="4" s="1"/>
  <c r="AB161" i="4"/>
  <c r="AD161" i="4" s="1"/>
  <c r="AB160" i="4"/>
  <c r="AD160" i="4" s="1"/>
  <c r="AB159" i="4"/>
  <c r="AD159" i="4" s="1"/>
  <c r="AB158" i="4"/>
  <c r="AD158" i="4" s="1"/>
  <c r="AB157" i="4"/>
  <c r="AD157" i="4" s="1"/>
  <c r="AB156" i="4"/>
  <c r="AD156" i="4" s="1"/>
  <c r="AB155" i="4"/>
  <c r="AD155" i="4" s="1"/>
  <c r="AB154" i="4"/>
  <c r="AD154" i="4" s="1"/>
  <c r="AB153" i="4"/>
  <c r="AD153" i="4" s="1"/>
  <c r="AB152" i="4"/>
  <c r="AD152" i="4" s="1"/>
  <c r="AB151" i="4"/>
  <c r="AD151" i="4" s="1"/>
  <c r="AB150" i="4"/>
  <c r="AD150" i="4" s="1"/>
  <c r="AB149" i="4"/>
  <c r="AD149" i="4" s="1"/>
  <c r="AB148" i="4"/>
  <c r="AD148" i="4" s="1"/>
  <c r="AB147" i="4"/>
  <c r="AD147" i="4" s="1"/>
  <c r="AB146" i="4"/>
  <c r="AD146" i="4" s="1"/>
  <c r="AB145" i="4"/>
  <c r="AD145" i="4" s="1"/>
  <c r="AB144" i="4"/>
  <c r="AD144" i="4" s="1"/>
  <c r="AB143" i="4"/>
  <c r="AD143" i="4" s="1"/>
  <c r="AB142" i="4"/>
  <c r="AD142" i="4" s="1"/>
  <c r="AB141" i="4"/>
  <c r="AD141" i="4" s="1"/>
  <c r="AB140" i="4"/>
  <c r="AD140" i="4" s="1"/>
  <c r="AB139" i="4"/>
  <c r="AD139" i="4" s="1"/>
  <c r="AB138" i="4"/>
  <c r="AD138" i="4" s="1"/>
  <c r="AB136" i="4"/>
  <c r="AD136" i="4" s="1"/>
  <c r="AB135" i="4"/>
  <c r="AD135" i="4" s="1"/>
  <c r="AB134" i="4"/>
  <c r="AD134" i="4" s="1"/>
  <c r="AB133" i="4"/>
  <c r="AD133" i="4" s="1"/>
  <c r="AB130" i="4"/>
  <c r="AD130" i="4" s="1"/>
  <c r="AB126" i="4"/>
  <c r="AD126" i="4" s="1"/>
  <c r="AB125" i="4"/>
  <c r="AD125" i="4" s="1"/>
  <c r="AB124" i="4"/>
  <c r="AD124" i="4" s="1"/>
  <c r="AB123" i="4"/>
  <c r="AD123" i="4" s="1"/>
  <c r="AB122" i="4"/>
  <c r="AD122" i="4" s="1"/>
  <c r="AB121" i="4"/>
  <c r="AD121" i="4" s="1"/>
  <c r="AB120" i="4"/>
  <c r="AD120" i="4" s="1"/>
  <c r="AB119" i="4"/>
  <c r="AD119" i="4" s="1"/>
  <c r="AB118" i="4"/>
  <c r="AD118" i="4" s="1"/>
  <c r="AB117" i="4"/>
  <c r="AB116" i="4"/>
  <c r="AD116" i="4" s="1"/>
  <c r="AB115" i="4"/>
  <c r="AD115" i="4" s="1"/>
  <c r="AB114" i="4"/>
  <c r="AD114" i="4" s="1"/>
  <c r="AB113" i="4"/>
  <c r="AD113" i="4" s="1"/>
  <c r="AB112" i="4"/>
  <c r="AD112" i="4" s="1"/>
  <c r="AB111" i="4"/>
  <c r="AD111" i="4" s="1"/>
  <c r="AB110" i="4"/>
  <c r="AD110" i="4" s="1"/>
  <c r="AB109" i="4"/>
  <c r="AD109" i="4" s="1"/>
  <c r="AB108" i="4"/>
  <c r="AD108" i="4" s="1"/>
  <c r="AB107" i="4"/>
  <c r="AD107" i="4" s="1"/>
  <c r="AB106" i="4"/>
  <c r="AD106" i="4" s="1"/>
  <c r="AB105" i="4"/>
  <c r="AD105" i="4" s="1"/>
  <c r="AB104" i="4"/>
  <c r="AD104" i="4" s="1"/>
  <c r="AB103" i="4"/>
  <c r="AD103" i="4" s="1"/>
  <c r="AB102" i="4"/>
  <c r="AD102" i="4" s="1"/>
  <c r="AB101" i="4"/>
  <c r="AD101" i="4" s="1"/>
  <c r="AB100" i="4"/>
  <c r="AD100" i="4" s="1"/>
  <c r="AB99" i="4"/>
  <c r="AD99" i="4" s="1"/>
  <c r="AB98" i="4"/>
  <c r="AD98" i="4" s="1"/>
  <c r="AB97" i="4"/>
  <c r="AD97" i="4" s="1"/>
  <c r="AB96" i="4"/>
  <c r="AD96" i="4" s="1"/>
  <c r="AB95" i="4"/>
  <c r="AD95" i="4" s="1"/>
  <c r="AB94" i="4"/>
  <c r="AD94" i="4" s="1"/>
  <c r="AB93" i="4"/>
  <c r="AD93" i="4" s="1"/>
  <c r="AB92" i="4"/>
  <c r="AD92" i="4" s="1"/>
  <c r="AB91" i="4"/>
  <c r="AD91" i="4" s="1"/>
  <c r="AB90" i="4"/>
  <c r="AD90" i="4" s="1"/>
  <c r="AB89" i="4"/>
  <c r="AD89" i="4" s="1"/>
  <c r="AB88" i="4"/>
  <c r="AD88" i="4" s="1"/>
  <c r="AB87" i="4"/>
  <c r="AD87" i="4" s="1"/>
  <c r="AB86" i="4"/>
  <c r="AD86" i="4" s="1"/>
  <c r="AB85" i="4"/>
  <c r="AD85" i="4" s="1"/>
  <c r="AB84" i="4"/>
  <c r="AD84" i="4" s="1"/>
  <c r="AB83" i="4"/>
  <c r="AD83" i="4" s="1"/>
  <c r="AB82" i="4"/>
  <c r="AD82" i="4" s="1"/>
  <c r="AB81" i="4"/>
  <c r="AD81" i="4" s="1"/>
  <c r="AB80" i="4"/>
  <c r="AD80" i="4" s="1"/>
  <c r="AB79" i="4"/>
  <c r="AD79" i="4" s="1"/>
  <c r="AB78" i="4"/>
  <c r="AD78" i="4" s="1"/>
  <c r="AB77" i="4"/>
  <c r="AD77" i="4" s="1"/>
  <c r="AB76" i="4"/>
  <c r="AD76" i="4" s="1"/>
  <c r="AB75" i="4"/>
  <c r="AD75" i="4" s="1"/>
  <c r="AB74" i="4"/>
  <c r="AD74" i="4" s="1"/>
  <c r="AB73" i="4"/>
  <c r="AD73" i="4" s="1"/>
  <c r="AB72" i="4"/>
  <c r="AD72" i="4" s="1"/>
  <c r="AB71" i="4"/>
  <c r="AD71" i="4" s="1"/>
  <c r="AB70" i="4"/>
  <c r="AD70" i="4" s="1"/>
  <c r="AB69" i="4"/>
  <c r="AD69" i="4" s="1"/>
  <c r="AB68" i="4"/>
  <c r="AD68" i="4" s="1"/>
  <c r="AB65" i="4"/>
  <c r="AD65" i="4" s="1"/>
  <c r="AB64" i="4"/>
  <c r="AD64" i="4" s="1"/>
  <c r="AB63" i="4"/>
  <c r="AD63" i="4" s="1"/>
  <c r="AB62" i="4"/>
  <c r="AD62" i="4" s="1"/>
  <c r="AB61" i="4"/>
  <c r="AB60" i="4"/>
  <c r="AD60" i="4" s="1"/>
  <c r="AB59" i="4"/>
  <c r="AD59" i="4" s="1"/>
  <c r="AB58" i="4"/>
  <c r="AD58" i="4" s="1"/>
  <c r="AB57" i="4"/>
  <c r="AD57" i="4" s="1"/>
  <c r="AB56" i="4"/>
  <c r="AD56" i="4" s="1"/>
  <c r="AB55" i="4"/>
  <c r="AD55" i="4" s="1"/>
  <c r="AB54" i="4"/>
  <c r="AD54" i="4" s="1"/>
  <c r="AB53" i="4"/>
  <c r="AD53" i="4" s="1"/>
  <c r="AB52" i="4"/>
  <c r="AD52" i="4" s="1"/>
  <c r="AB51" i="4"/>
  <c r="AD51" i="4" s="1"/>
  <c r="AB50" i="4"/>
  <c r="AD50" i="4" s="1"/>
  <c r="AB49" i="4"/>
  <c r="AD49" i="4" s="1"/>
  <c r="AB48" i="4"/>
  <c r="AD48" i="4" s="1"/>
  <c r="AB47" i="4"/>
  <c r="AD47" i="4" s="1"/>
  <c r="AB46" i="4"/>
  <c r="AD46" i="4" s="1"/>
  <c r="AB45" i="4"/>
  <c r="AD45" i="4" s="1"/>
  <c r="AB44" i="4"/>
  <c r="AD44" i="4" s="1"/>
  <c r="AB43" i="4"/>
  <c r="AD43" i="4" s="1"/>
  <c r="AB42" i="4"/>
  <c r="AD42" i="4" s="1"/>
  <c r="AB41" i="4"/>
  <c r="AD41" i="4" s="1"/>
  <c r="AB40" i="4"/>
  <c r="AD40" i="4" s="1"/>
  <c r="AB39" i="4"/>
  <c r="AD39" i="4" s="1"/>
  <c r="AB38" i="4"/>
  <c r="AD38" i="4" s="1"/>
  <c r="AB37" i="4"/>
  <c r="AD37" i="4" s="1"/>
  <c r="AB36" i="4"/>
  <c r="AD36" i="4" s="1"/>
  <c r="AB35" i="4"/>
  <c r="AD35" i="4" s="1"/>
  <c r="AB34" i="4"/>
  <c r="AD34" i="4" s="1"/>
  <c r="AB33" i="4"/>
  <c r="AD33" i="4" s="1"/>
  <c r="AB32" i="4"/>
  <c r="AD32" i="4" s="1"/>
  <c r="AB31" i="4"/>
  <c r="AD31" i="4" s="1"/>
  <c r="AB30" i="4"/>
  <c r="AD30" i="4" s="1"/>
  <c r="AB29" i="4"/>
  <c r="AD29" i="4" s="1"/>
  <c r="AB28" i="4"/>
  <c r="AD28" i="4" s="1"/>
  <c r="AB27" i="4"/>
  <c r="AD27" i="4" s="1"/>
  <c r="AB26" i="4"/>
  <c r="AD26" i="4" s="1"/>
  <c r="AB25" i="4"/>
  <c r="AD25" i="4" s="1"/>
  <c r="AB24" i="4"/>
  <c r="AD24" i="4" s="1"/>
  <c r="AB23" i="4"/>
  <c r="AD23" i="4" s="1"/>
  <c r="AB22" i="4"/>
  <c r="AD22" i="4" s="1"/>
  <c r="AB21" i="4"/>
  <c r="AD21" i="4" s="1"/>
  <c r="AB20" i="4"/>
  <c r="AD20" i="4" s="1"/>
  <c r="AB19" i="4"/>
  <c r="AD19" i="4" s="1"/>
  <c r="AB18" i="4"/>
  <c r="AD18" i="4" s="1"/>
  <c r="AB17" i="4"/>
  <c r="AD17" i="4" s="1"/>
  <c r="AB16" i="4"/>
  <c r="AD16" i="4" s="1"/>
  <c r="AB15" i="4"/>
  <c r="AD15" i="4" s="1"/>
  <c r="AB14" i="4"/>
  <c r="AD14" i="4" s="1"/>
  <c r="AB13" i="4"/>
  <c r="AD13" i="4" s="1"/>
  <c r="AB12" i="4"/>
  <c r="AD12" i="4" s="1"/>
  <c r="U176" i="4"/>
  <c r="Y176" i="4" s="1"/>
  <c r="H176" i="4"/>
  <c r="U175" i="4"/>
  <c r="Y175" i="4" s="1"/>
  <c r="H175" i="4"/>
  <c r="AJ286" i="4"/>
  <c r="U474" i="4"/>
  <c r="Y474" i="4" s="1"/>
  <c r="U473" i="4"/>
  <c r="Y473" i="4" s="1"/>
  <c r="U472" i="4"/>
  <c r="U471" i="4"/>
  <c r="Y471" i="4" s="1"/>
  <c r="U470" i="4"/>
  <c r="Y470" i="4" s="1"/>
  <c r="U460" i="4"/>
  <c r="Y460" i="4" s="1"/>
  <c r="U459" i="4"/>
  <c r="Y459" i="4" s="1"/>
  <c r="U458" i="4"/>
  <c r="Y458" i="4" s="1"/>
  <c r="U457" i="4"/>
  <c r="Y457" i="4" s="1"/>
  <c r="U456" i="4"/>
  <c r="Y456" i="4" s="1"/>
  <c r="U324" i="4"/>
  <c r="Y324" i="4" s="1"/>
  <c r="U322" i="4"/>
  <c r="Y322" i="4" s="1"/>
  <c r="U321" i="4"/>
  <c r="Y321" i="4" s="1"/>
  <c r="U320" i="4"/>
  <c r="Y320" i="4" s="1"/>
  <c r="U319" i="4"/>
  <c r="Y319" i="4" s="1"/>
  <c r="U318" i="4"/>
  <c r="Y318" i="4" s="1"/>
  <c r="U317" i="4"/>
  <c r="Y317" i="4" s="1"/>
  <c r="U316" i="4"/>
  <c r="Y316" i="4" s="1"/>
  <c r="U315" i="4"/>
  <c r="Y315" i="4" s="1"/>
  <c r="U314" i="4"/>
  <c r="Y314" i="4" s="1"/>
  <c r="U313" i="4"/>
  <c r="Y313" i="4" s="1"/>
  <c r="U312" i="4"/>
  <c r="Y312" i="4" s="1"/>
  <c r="U311" i="4"/>
  <c r="Y311" i="4" s="1"/>
  <c r="U310" i="4"/>
  <c r="Y310" i="4" s="1"/>
  <c r="U309" i="4"/>
  <c r="Y309" i="4" s="1"/>
  <c r="U308" i="4"/>
  <c r="Y308" i="4" s="1"/>
  <c r="U307" i="4"/>
  <c r="Y307" i="4" s="1"/>
  <c r="U306" i="4"/>
  <c r="Y306" i="4" s="1"/>
  <c r="U305" i="4"/>
  <c r="Y305" i="4" s="1"/>
  <c r="U304" i="4"/>
  <c r="Y304" i="4" s="1"/>
  <c r="U303" i="4"/>
  <c r="Y303" i="4" s="1"/>
  <c r="U302" i="4"/>
  <c r="Y302" i="4" s="1"/>
  <c r="U301" i="4"/>
  <c r="Y301" i="4" s="1"/>
  <c r="U300" i="4"/>
  <c r="Y300" i="4" s="1"/>
  <c r="U299" i="4"/>
  <c r="Y299" i="4" s="1"/>
  <c r="U298" i="4"/>
  <c r="Y298" i="4" s="1"/>
  <c r="U297" i="4"/>
  <c r="Y297" i="4" s="1"/>
  <c r="U296" i="4"/>
  <c r="Y296" i="4" s="1"/>
  <c r="U295" i="4"/>
  <c r="Y295" i="4" s="1"/>
  <c r="U286" i="4"/>
  <c r="Y286" i="4" s="1"/>
  <c r="U285" i="4"/>
  <c r="U284" i="4"/>
  <c r="Y284" i="4" s="1"/>
  <c r="U283" i="4"/>
  <c r="U282" i="4"/>
  <c r="Y282" i="4" s="1"/>
  <c r="U280" i="4"/>
  <c r="Y280" i="4" s="1"/>
  <c r="U279" i="4"/>
  <c r="Y279" i="4" s="1"/>
  <c r="U278" i="4"/>
  <c r="U277" i="4"/>
  <c r="Y277" i="4" s="1"/>
  <c r="U276" i="4"/>
  <c r="U275" i="4"/>
  <c r="Y275" i="4" s="1"/>
  <c r="U274" i="4"/>
  <c r="Y274" i="4" s="1"/>
  <c r="U273" i="4"/>
  <c r="Y273" i="4" s="1"/>
  <c r="U272" i="4"/>
  <c r="Y272" i="4" s="1"/>
  <c r="U271" i="4"/>
  <c r="U270" i="4"/>
  <c r="U269" i="4"/>
  <c r="Y269" i="4" s="1"/>
  <c r="U268" i="4"/>
  <c r="U267" i="4"/>
  <c r="Y267" i="4" s="1"/>
  <c r="U266" i="4"/>
  <c r="Y266" i="4" s="1"/>
  <c r="U265" i="4"/>
  <c r="Y265" i="4" s="1"/>
  <c r="U264" i="4"/>
  <c r="Y264" i="4" s="1"/>
  <c r="U263" i="4"/>
  <c r="Y263" i="4" s="1"/>
  <c r="U262" i="4"/>
  <c r="U261" i="4"/>
  <c r="Y261" i="4" s="1"/>
  <c r="U260" i="4"/>
  <c r="U259" i="4"/>
  <c r="Y259" i="4" s="1"/>
  <c r="U258" i="4"/>
  <c r="Y258" i="4" s="1"/>
  <c r="U257" i="4"/>
  <c r="Y257" i="4" s="1"/>
  <c r="U256" i="4"/>
  <c r="Y256" i="4" s="1"/>
  <c r="U255" i="4"/>
  <c r="Y255" i="4" s="1"/>
  <c r="U254" i="4"/>
  <c r="U253" i="4"/>
  <c r="Y253" i="4" s="1"/>
  <c r="U252" i="4"/>
  <c r="U251" i="4"/>
  <c r="Y251" i="4" s="1"/>
  <c r="U250" i="4"/>
  <c r="Y250" i="4" s="1"/>
  <c r="U249" i="4"/>
  <c r="Y249" i="4" s="1"/>
  <c r="U248" i="4"/>
  <c r="Y248" i="4" s="1"/>
  <c r="U247" i="4"/>
  <c r="Y247" i="4" s="1"/>
  <c r="U246" i="4"/>
  <c r="U245" i="4"/>
  <c r="Y245" i="4" s="1"/>
  <c r="U244" i="4"/>
  <c r="U243" i="4"/>
  <c r="Y243" i="4" s="1"/>
  <c r="U242" i="4"/>
  <c r="Y242" i="4" s="1"/>
  <c r="U241" i="4"/>
  <c r="Y241" i="4" s="1"/>
  <c r="U240" i="4"/>
  <c r="Y240" i="4" s="1"/>
  <c r="U239" i="4"/>
  <c r="Y239" i="4" s="1"/>
  <c r="U238" i="4"/>
  <c r="U237" i="4"/>
  <c r="Y237" i="4" s="1"/>
  <c r="U236" i="4"/>
  <c r="U235" i="4"/>
  <c r="Y235" i="4" s="1"/>
  <c r="U234" i="4"/>
  <c r="Y234" i="4" s="1"/>
  <c r="U233" i="4"/>
  <c r="Y233" i="4" s="1"/>
  <c r="U231" i="4"/>
  <c r="Y231" i="4" s="1"/>
  <c r="U230" i="4"/>
  <c r="U229" i="4"/>
  <c r="U226" i="4"/>
  <c r="Y226" i="4" s="1"/>
  <c r="U225" i="4"/>
  <c r="Y225" i="4" s="1"/>
  <c r="U224" i="4"/>
  <c r="Y224" i="4" s="1"/>
  <c r="U223" i="4"/>
  <c r="Y223" i="4" s="1"/>
  <c r="U222" i="4"/>
  <c r="Y222" i="4" s="1"/>
  <c r="U221" i="4"/>
  <c r="Y221" i="4" s="1"/>
  <c r="U220" i="4"/>
  <c r="U219" i="4"/>
  <c r="Y219" i="4" s="1"/>
  <c r="U218" i="4"/>
  <c r="Y218" i="4" s="1"/>
  <c r="U217" i="4"/>
  <c r="Y217" i="4" s="1"/>
  <c r="U216" i="4"/>
  <c r="Y216" i="4" s="1"/>
  <c r="U215" i="4"/>
  <c r="Y215" i="4" s="1"/>
  <c r="U214" i="4"/>
  <c r="Y214" i="4" s="1"/>
  <c r="U213" i="4"/>
  <c r="Y213" i="4" s="1"/>
  <c r="U212" i="4"/>
  <c r="U211" i="4"/>
  <c r="Y211" i="4" s="1"/>
  <c r="U210" i="4"/>
  <c r="Y210" i="4" s="1"/>
  <c r="U209" i="4"/>
  <c r="Y209" i="4" s="1"/>
  <c r="U208" i="4"/>
  <c r="Y208" i="4" s="1"/>
  <c r="U207" i="4"/>
  <c r="Y207" i="4" s="1"/>
  <c r="U206" i="4"/>
  <c r="Y206" i="4" s="1"/>
  <c r="U205" i="4"/>
  <c r="Y205" i="4" s="1"/>
  <c r="U204" i="4"/>
  <c r="U203" i="4"/>
  <c r="Y203" i="4" s="1"/>
  <c r="U202" i="4"/>
  <c r="Y202" i="4" s="1"/>
  <c r="U201" i="4"/>
  <c r="Y201" i="4" s="1"/>
  <c r="U200" i="4"/>
  <c r="Y200" i="4" s="1"/>
  <c r="U199" i="4"/>
  <c r="Y199" i="4" s="1"/>
  <c r="U198" i="4"/>
  <c r="Y198" i="4" s="1"/>
  <c r="U197" i="4"/>
  <c r="Y197" i="4" s="1"/>
  <c r="U196" i="4"/>
  <c r="U195" i="4"/>
  <c r="Y195" i="4" s="1"/>
  <c r="U194" i="4"/>
  <c r="Y194" i="4" s="1"/>
  <c r="U193" i="4"/>
  <c r="Y193" i="4" s="1"/>
  <c r="U192" i="4"/>
  <c r="Y192" i="4" s="1"/>
  <c r="U191" i="4"/>
  <c r="Y191" i="4" s="1"/>
  <c r="U190" i="4"/>
  <c r="Y190" i="4" s="1"/>
  <c r="U189" i="4"/>
  <c r="Y189" i="4" s="1"/>
  <c r="U188" i="4"/>
  <c r="U187" i="4"/>
  <c r="Y187" i="4" s="1"/>
  <c r="U186" i="4"/>
  <c r="Y186" i="4" s="1"/>
  <c r="U185" i="4"/>
  <c r="Y185" i="4" s="1"/>
  <c r="U184" i="4"/>
  <c r="Y184" i="4" s="1"/>
  <c r="U183" i="4"/>
  <c r="Y183" i="4" s="1"/>
  <c r="U182" i="4"/>
  <c r="Y182" i="4" s="1"/>
  <c r="U181" i="4"/>
  <c r="Y181" i="4" s="1"/>
  <c r="U180" i="4"/>
  <c r="U179" i="4"/>
  <c r="Y179" i="4" s="1"/>
  <c r="U178" i="4"/>
  <c r="Y178" i="4" s="1"/>
  <c r="U177" i="4"/>
  <c r="Y177" i="4" s="1"/>
  <c r="U174" i="4"/>
  <c r="Y174" i="4" s="1"/>
  <c r="U173" i="4"/>
  <c r="Y173" i="4" s="1"/>
  <c r="U172" i="4"/>
  <c r="U171" i="4"/>
  <c r="Y171" i="4" s="1"/>
  <c r="U170" i="4"/>
  <c r="Y170" i="4" s="1"/>
  <c r="U169" i="4"/>
  <c r="U166" i="4"/>
  <c r="Y166" i="4" s="1"/>
  <c r="U165" i="4"/>
  <c r="Y165" i="4" s="1"/>
  <c r="U164" i="4"/>
  <c r="Y164" i="4" s="1"/>
  <c r="U163" i="4"/>
  <c r="Y163" i="4" s="1"/>
  <c r="U162" i="4"/>
  <c r="U161" i="4"/>
  <c r="Y161" i="4" s="1"/>
  <c r="U160" i="4"/>
  <c r="Y160" i="4" s="1"/>
  <c r="U159" i="4"/>
  <c r="Y159" i="4" s="1"/>
  <c r="U158" i="4"/>
  <c r="Y158" i="4" s="1"/>
  <c r="U157" i="4"/>
  <c r="Y157" i="4" s="1"/>
  <c r="U156" i="4"/>
  <c r="Y156" i="4" s="1"/>
  <c r="U155" i="4"/>
  <c r="Y155" i="4" s="1"/>
  <c r="U154" i="4"/>
  <c r="U153" i="4"/>
  <c r="Y153" i="4" s="1"/>
  <c r="U152" i="4"/>
  <c r="Y152" i="4" s="1"/>
  <c r="U151" i="4"/>
  <c r="Y151" i="4" s="1"/>
  <c r="U150" i="4"/>
  <c r="Y150" i="4" s="1"/>
  <c r="U149" i="4"/>
  <c r="Y149" i="4" s="1"/>
  <c r="U148" i="4"/>
  <c r="Y148" i="4" s="1"/>
  <c r="U147" i="4"/>
  <c r="Y147" i="4" s="1"/>
  <c r="U146" i="4"/>
  <c r="U145" i="4"/>
  <c r="Y145" i="4" s="1"/>
  <c r="U144" i="4"/>
  <c r="Y144" i="4" s="1"/>
  <c r="U143" i="4"/>
  <c r="Y143" i="4" s="1"/>
  <c r="U142" i="4"/>
  <c r="Y142" i="4" s="1"/>
  <c r="U141" i="4"/>
  <c r="Y141" i="4" s="1"/>
  <c r="U140" i="4"/>
  <c r="Y140" i="4" s="1"/>
  <c r="U139" i="4"/>
  <c r="Y139" i="4" s="1"/>
  <c r="U138" i="4"/>
  <c r="U137" i="4"/>
  <c r="U136" i="4"/>
  <c r="Y136" i="4" s="1"/>
  <c r="U135" i="4"/>
  <c r="Y135" i="4" s="1"/>
  <c r="U134" i="4"/>
  <c r="Y134" i="4" s="1"/>
  <c r="U133" i="4"/>
  <c r="Y133" i="4" s="1"/>
  <c r="U130" i="4"/>
  <c r="Y130" i="4" s="1"/>
  <c r="U126" i="4"/>
  <c r="U125" i="4"/>
  <c r="Y125" i="4" s="1"/>
  <c r="U124" i="4"/>
  <c r="Y124" i="4" s="1"/>
  <c r="U123" i="4"/>
  <c r="Y123" i="4" s="1"/>
  <c r="U122" i="4"/>
  <c r="Y122" i="4" s="1"/>
  <c r="U121" i="4"/>
  <c r="Y121" i="4" s="1"/>
  <c r="U120" i="4"/>
  <c r="Y120" i="4" s="1"/>
  <c r="U119" i="4"/>
  <c r="Y119" i="4" s="1"/>
  <c r="U118" i="4"/>
  <c r="Y118" i="4" s="1"/>
  <c r="U117" i="4"/>
  <c r="U116" i="4"/>
  <c r="Y116" i="4" s="1"/>
  <c r="U115" i="4"/>
  <c r="Y115" i="4" s="1"/>
  <c r="U114" i="4"/>
  <c r="Y114" i="4" s="1"/>
  <c r="U113" i="4"/>
  <c r="Y113" i="4" s="1"/>
  <c r="U112" i="4"/>
  <c r="Y112" i="4" s="1"/>
  <c r="U111" i="4"/>
  <c r="Y111" i="4" s="1"/>
  <c r="U110" i="4"/>
  <c r="Y110" i="4" s="1"/>
  <c r="U109" i="4"/>
  <c r="U108" i="4"/>
  <c r="Y108" i="4" s="1"/>
  <c r="U107" i="4"/>
  <c r="Y107" i="4" s="1"/>
  <c r="U106" i="4"/>
  <c r="Y106" i="4" s="1"/>
  <c r="U105" i="4"/>
  <c r="Y105" i="4" s="1"/>
  <c r="U104" i="4"/>
  <c r="Y104" i="4" s="1"/>
  <c r="U103" i="4"/>
  <c r="Y103" i="4" s="1"/>
  <c r="U102" i="4"/>
  <c r="Y102" i="4" s="1"/>
  <c r="U101" i="4"/>
  <c r="U100" i="4"/>
  <c r="Y100" i="4" s="1"/>
  <c r="U99" i="4"/>
  <c r="Y99" i="4" s="1"/>
  <c r="U98" i="4"/>
  <c r="Y98" i="4" s="1"/>
  <c r="U97" i="4"/>
  <c r="Y97" i="4" s="1"/>
  <c r="U96" i="4"/>
  <c r="Y96" i="4" s="1"/>
  <c r="U95" i="4"/>
  <c r="Y95" i="4" s="1"/>
  <c r="U94" i="4"/>
  <c r="Y94" i="4" s="1"/>
  <c r="U93" i="4"/>
  <c r="U92" i="4"/>
  <c r="Y92" i="4" s="1"/>
  <c r="U91" i="4"/>
  <c r="Y91" i="4" s="1"/>
  <c r="U90" i="4"/>
  <c r="Y90" i="4" s="1"/>
  <c r="U89" i="4"/>
  <c r="Y89" i="4" s="1"/>
  <c r="U88" i="4"/>
  <c r="Y88" i="4" s="1"/>
  <c r="U87" i="4"/>
  <c r="Y87" i="4" s="1"/>
  <c r="U86" i="4"/>
  <c r="Y86" i="4" s="1"/>
  <c r="U85" i="4"/>
  <c r="U84" i="4"/>
  <c r="Y84" i="4" s="1"/>
  <c r="U83" i="4"/>
  <c r="Y83" i="4" s="1"/>
  <c r="U82" i="4"/>
  <c r="Y82" i="4" s="1"/>
  <c r="U81" i="4"/>
  <c r="Y81" i="4" s="1"/>
  <c r="U80" i="4"/>
  <c r="Y80" i="4" s="1"/>
  <c r="U79" i="4"/>
  <c r="Y79" i="4" s="1"/>
  <c r="U78" i="4"/>
  <c r="Y78" i="4" s="1"/>
  <c r="U77" i="4"/>
  <c r="U76" i="4"/>
  <c r="Y76" i="4" s="1"/>
  <c r="U75" i="4"/>
  <c r="Y75" i="4" s="1"/>
  <c r="U74" i="4"/>
  <c r="Y74" i="4" s="1"/>
  <c r="U73" i="4"/>
  <c r="Y73" i="4" s="1"/>
  <c r="U72" i="4"/>
  <c r="Y72" i="4" s="1"/>
  <c r="U71" i="4"/>
  <c r="Y71" i="4" s="1"/>
  <c r="U70" i="4"/>
  <c r="Y70" i="4" s="1"/>
  <c r="U69" i="4"/>
  <c r="U68" i="4"/>
  <c r="Y68" i="4" s="1"/>
  <c r="U65" i="4"/>
  <c r="Y65" i="4" s="1"/>
  <c r="U64" i="4"/>
  <c r="Y64" i="4" s="1"/>
  <c r="U63" i="4"/>
  <c r="Y63" i="4" s="1"/>
  <c r="U62" i="4"/>
  <c r="Y62" i="4" s="1"/>
  <c r="U61" i="4"/>
  <c r="U60" i="4"/>
  <c r="Y60" i="4" s="1"/>
  <c r="U59" i="4"/>
  <c r="U58" i="4"/>
  <c r="Y58" i="4" s="1"/>
  <c r="U57" i="4"/>
  <c r="Y57" i="4" s="1"/>
  <c r="U56" i="4"/>
  <c r="Y56" i="4" s="1"/>
  <c r="U55" i="4"/>
  <c r="Y55" i="4" s="1"/>
  <c r="U54" i="4"/>
  <c r="Y54" i="4" s="1"/>
  <c r="U53" i="4"/>
  <c r="Y53" i="4" s="1"/>
  <c r="U52" i="4"/>
  <c r="Y52" i="4" s="1"/>
  <c r="U51" i="4"/>
  <c r="U50" i="4"/>
  <c r="Y50" i="4" s="1"/>
  <c r="U49" i="4"/>
  <c r="Y49" i="4" s="1"/>
  <c r="U48" i="4"/>
  <c r="Y48" i="4" s="1"/>
  <c r="U47" i="4"/>
  <c r="Y47" i="4" s="1"/>
  <c r="U46" i="4"/>
  <c r="Y46" i="4" s="1"/>
  <c r="U45" i="4"/>
  <c r="Y45" i="4" s="1"/>
  <c r="U44" i="4"/>
  <c r="Y44" i="4" s="1"/>
  <c r="U43" i="4"/>
  <c r="U42" i="4"/>
  <c r="Y42" i="4" s="1"/>
  <c r="U41" i="4"/>
  <c r="Y41" i="4" s="1"/>
  <c r="U40" i="4"/>
  <c r="Y40" i="4" s="1"/>
  <c r="U39" i="4"/>
  <c r="Y39" i="4" s="1"/>
  <c r="U38" i="4"/>
  <c r="Y38" i="4" s="1"/>
  <c r="U37" i="4"/>
  <c r="Y37" i="4" s="1"/>
  <c r="U36" i="4"/>
  <c r="Y36" i="4" s="1"/>
  <c r="U35" i="4"/>
  <c r="U34" i="4"/>
  <c r="Y34" i="4" s="1"/>
  <c r="U33" i="4"/>
  <c r="Y33" i="4" s="1"/>
  <c r="U32" i="4"/>
  <c r="Y32" i="4" s="1"/>
  <c r="U31" i="4"/>
  <c r="Y31" i="4" s="1"/>
  <c r="U30" i="4"/>
  <c r="Y30" i="4" s="1"/>
  <c r="U29" i="4"/>
  <c r="Y29" i="4" s="1"/>
  <c r="U28" i="4"/>
  <c r="Y28" i="4" s="1"/>
  <c r="U27" i="4"/>
  <c r="U26" i="4"/>
  <c r="Y26" i="4" s="1"/>
  <c r="U25" i="4"/>
  <c r="Y25" i="4" s="1"/>
  <c r="U24" i="4"/>
  <c r="Y24" i="4" s="1"/>
  <c r="U23" i="4"/>
  <c r="Y23" i="4" s="1"/>
  <c r="U22" i="4"/>
  <c r="Y22" i="4" s="1"/>
  <c r="U21" i="4"/>
  <c r="Y21" i="4" s="1"/>
  <c r="U20" i="4"/>
  <c r="Y20" i="4" s="1"/>
  <c r="U19" i="4"/>
  <c r="U18" i="4"/>
  <c r="Y18" i="4" s="1"/>
  <c r="U17" i="4"/>
  <c r="Y17" i="4" s="1"/>
  <c r="U16" i="4"/>
  <c r="Y16" i="4" s="1"/>
  <c r="U15" i="4"/>
  <c r="Y15" i="4" s="1"/>
  <c r="U14" i="4"/>
  <c r="Y14" i="4" s="1"/>
  <c r="U13" i="4"/>
  <c r="Y13" i="4" s="1"/>
  <c r="U12" i="4"/>
  <c r="Y12" i="4" s="1"/>
  <c r="J14" i="3"/>
  <c r="AB326" i="4"/>
  <c r="AB325" i="4" s="1"/>
  <c r="G13" i="3" s="1"/>
  <c r="AD547" i="4"/>
  <c r="AD546" i="4" s="1"/>
  <c r="Y472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3" i="4"/>
  <c r="Y450" i="4"/>
  <c r="Y451" i="4"/>
  <c r="Y230" i="4"/>
  <c r="Y236" i="4"/>
  <c r="Y244" i="4"/>
  <c r="Y252" i="4"/>
  <c r="Y260" i="4"/>
  <c r="Y262" i="4"/>
  <c r="Y268" i="4"/>
  <c r="Y271" i="4"/>
  <c r="Y276" i="4"/>
  <c r="Y283" i="4"/>
  <c r="U551" i="4"/>
  <c r="U550" i="4" s="1"/>
  <c r="U326" i="4"/>
  <c r="U325" i="4" s="1"/>
  <c r="E13" i="3" s="1"/>
  <c r="J566" i="4"/>
  <c r="J565" i="4" s="1"/>
  <c r="J554" i="4"/>
  <c r="J553" i="4" s="1"/>
  <c r="J551" i="4"/>
  <c r="J550" i="4" s="1"/>
  <c r="J547" i="4"/>
  <c r="J546" i="4" s="1"/>
  <c r="J535" i="4"/>
  <c r="J534" i="4" s="1"/>
  <c r="J522" i="4"/>
  <c r="J521" i="4" s="1"/>
  <c r="J513" i="4"/>
  <c r="J512" i="4" s="1"/>
  <c r="J497" i="4"/>
  <c r="J496" i="4" s="1"/>
  <c r="J488" i="4"/>
  <c r="J487" i="4" s="1"/>
  <c r="J478" i="4"/>
  <c r="J477" i="4" s="1"/>
  <c r="I522" i="4"/>
  <c r="I478" i="4"/>
  <c r="I477" i="4" s="1"/>
  <c r="I488" i="4"/>
  <c r="I487" i="4" s="1"/>
  <c r="I497" i="4"/>
  <c r="I496" i="4" s="1"/>
  <c r="I513" i="4"/>
  <c r="I512" i="4" s="1"/>
  <c r="I554" i="4"/>
  <c r="I553" i="4" s="1"/>
  <c r="I535" i="4"/>
  <c r="I534" i="4" s="1"/>
  <c r="I547" i="4"/>
  <c r="I546" i="4" s="1"/>
  <c r="I551" i="4"/>
  <c r="I550" i="4" s="1"/>
  <c r="I566" i="4"/>
  <c r="I565" i="4" s="1"/>
  <c r="I577" i="4"/>
  <c r="I576" i="4" s="1"/>
  <c r="D18" i="3" s="1"/>
  <c r="I469" i="4"/>
  <c r="I468" i="4" s="1"/>
  <c r="D16" i="3" s="1"/>
  <c r="I455" i="4"/>
  <c r="I454" i="4" s="1"/>
  <c r="D14" i="3" s="1"/>
  <c r="I326" i="4"/>
  <c r="AX326" i="4" s="1"/>
  <c r="I294" i="4"/>
  <c r="I228" i="4"/>
  <c r="I227" i="4" s="1"/>
  <c r="D10" i="3" s="1"/>
  <c r="I168" i="4"/>
  <c r="I167" i="4" s="1"/>
  <c r="D9" i="3" s="1"/>
  <c r="I132" i="4"/>
  <c r="I67" i="4"/>
  <c r="I66" i="4" s="1"/>
  <c r="D7" i="3" s="1"/>
  <c r="I11" i="4"/>
  <c r="I10" i="4" s="1"/>
  <c r="D6" i="3" s="1"/>
  <c r="J455" i="4"/>
  <c r="J454" i="4" s="1"/>
  <c r="J294" i="4"/>
  <c r="J326" i="4"/>
  <c r="J325" i="4" s="1"/>
  <c r="J11" i="4"/>
  <c r="J67" i="4"/>
  <c r="J132" i="4"/>
  <c r="J131" i="4" s="1"/>
  <c r="J168" i="4"/>
  <c r="J167" i="4" s="1"/>
  <c r="J228" i="4"/>
  <c r="J469" i="4"/>
  <c r="J577" i="4"/>
  <c r="J576" i="4" s="1"/>
  <c r="H459" i="4"/>
  <c r="H458" i="4"/>
  <c r="H457" i="4"/>
  <c r="H456" i="4"/>
  <c r="H460" i="4"/>
  <c r="H449" i="4"/>
  <c r="H453" i="4"/>
  <c r="H450" i="4"/>
  <c r="H3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5" i="4"/>
  <c r="H574" i="4"/>
  <c r="H573" i="4"/>
  <c r="H572" i="4"/>
  <c r="H571" i="4"/>
  <c r="H570" i="4"/>
  <c r="H569" i="4"/>
  <c r="H568" i="4"/>
  <c r="H567" i="4"/>
  <c r="H577" i="4"/>
  <c r="H576" i="4" s="1"/>
  <c r="H566" i="4"/>
  <c r="H565" i="4" s="1"/>
  <c r="H554" i="4"/>
  <c r="H553" i="4" s="1"/>
  <c r="H564" i="4"/>
  <c r="H563" i="4"/>
  <c r="H562" i="4"/>
  <c r="H561" i="4"/>
  <c r="H560" i="4"/>
  <c r="H559" i="4"/>
  <c r="H558" i="4"/>
  <c r="H557" i="4"/>
  <c r="H556" i="4"/>
  <c r="H555" i="4"/>
  <c r="H552" i="4"/>
  <c r="H545" i="4"/>
  <c r="H544" i="4"/>
  <c r="H543" i="4"/>
  <c r="H531" i="4"/>
  <c r="H533" i="4"/>
  <c r="H498" i="4"/>
  <c r="H499" i="4"/>
  <c r="H500" i="4"/>
  <c r="H501" i="4"/>
  <c r="H502" i="4"/>
  <c r="H503" i="4"/>
  <c r="H504" i="4"/>
  <c r="H505" i="4"/>
  <c r="H506" i="4"/>
  <c r="H509" i="4"/>
  <c r="H511" i="4"/>
  <c r="H451" i="4"/>
  <c r="H448" i="4"/>
  <c r="H447" i="4"/>
  <c r="H446" i="4"/>
  <c r="H445" i="4"/>
  <c r="H444" i="4"/>
  <c r="H324" i="4"/>
  <c r="H320" i="4"/>
  <c r="H322" i="4"/>
  <c r="H321" i="4"/>
  <c r="H286" i="4"/>
  <c r="H285" i="4"/>
  <c r="H260" i="4"/>
  <c r="H259" i="4"/>
  <c r="H258" i="4"/>
  <c r="H257" i="4"/>
  <c r="H256" i="4"/>
  <c r="H255" i="4"/>
  <c r="H254" i="4"/>
  <c r="H253" i="4"/>
  <c r="H252" i="4"/>
  <c r="H251" i="4"/>
  <c r="H249" i="4"/>
  <c r="H247" i="4"/>
  <c r="H246" i="4"/>
  <c r="H245" i="4"/>
  <c r="H244" i="4"/>
  <c r="H243" i="4"/>
  <c r="H242" i="4"/>
  <c r="H240" i="4"/>
  <c r="H239" i="4"/>
  <c r="H238" i="4"/>
  <c r="H234" i="4"/>
  <c r="H216" i="4"/>
  <c r="H212" i="4"/>
  <c r="H211" i="4"/>
  <c r="H196" i="4"/>
  <c r="H195" i="4"/>
  <c r="H166" i="4"/>
  <c r="H165" i="4"/>
  <c r="H80" i="4"/>
  <c r="H126" i="4"/>
  <c r="H125" i="4"/>
  <c r="H124" i="4"/>
  <c r="H269" i="4"/>
  <c r="H280" i="4"/>
  <c r="H181" i="4"/>
  <c r="H174" i="4"/>
  <c r="H30" i="4"/>
  <c r="H123" i="4"/>
  <c r="H442" i="4"/>
  <c r="H441" i="4"/>
  <c r="H476" i="4"/>
  <c r="H475" i="4" s="1"/>
  <c r="H443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84" i="4"/>
  <c r="H283" i="4"/>
  <c r="H282" i="4"/>
  <c r="H279" i="4"/>
  <c r="H278" i="4"/>
  <c r="H277" i="4"/>
  <c r="H276" i="4"/>
  <c r="H275" i="4"/>
  <c r="H274" i="4"/>
  <c r="H273" i="4"/>
  <c r="H272" i="4"/>
  <c r="H271" i="4"/>
  <c r="H270" i="4"/>
  <c r="H268" i="4"/>
  <c r="H267" i="4"/>
  <c r="H266" i="4"/>
  <c r="H265" i="4"/>
  <c r="H264" i="4"/>
  <c r="H263" i="4"/>
  <c r="H262" i="4"/>
  <c r="H261" i="4"/>
  <c r="H250" i="4"/>
  <c r="H248" i="4"/>
  <c r="H241" i="4"/>
  <c r="H237" i="4"/>
  <c r="H236" i="4"/>
  <c r="H235" i="4"/>
  <c r="H233" i="4"/>
  <c r="H231" i="4"/>
  <c r="H230" i="4"/>
  <c r="H226" i="4"/>
  <c r="H225" i="4"/>
  <c r="H224" i="4"/>
  <c r="H223" i="4"/>
  <c r="H222" i="4"/>
  <c r="H221" i="4"/>
  <c r="H220" i="4"/>
  <c r="H218" i="4"/>
  <c r="H217" i="4"/>
  <c r="H215" i="4"/>
  <c r="H214" i="4"/>
  <c r="H213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0" i="4"/>
  <c r="H179" i="4"/>
  <c r="H178" i="4"/>
  <c r="H177" i="4"/>
  <c r="H173" i="4"/>
  <c r="H172" i="4"/>
  <c r="H171" i="4"/>
  <c r="H170" i="4"/>
  <c r="H169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79" i="4"/>
  <c r="H78" i="4"/>
  <c r="H77" i="4"/>
  <c r="H76" i="4"/>
  <c r="H75" i="4"/>
  <c r="H74" i="4"/>
  <c r="H73" i="4"/>
  <c r="H72" i="4"/>
  <c r="H71" i="4"/>
  <c r="H70" i="4"/>
  <c r="H69" i="4"/>
  <c r="H68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3" i="4"/>
  <c r="H42" i="4"/>
  <c r="H41" i="4"/>
  <c r="H40" i="4"/>
  <c r="H39" i="4"/>
  <c r="H38" i="4"/>
  <c r="H37" i="4"/>
  <c r="H36" i="4"/>
  <c r="H35" i="4"/>
  <c r="H34" i="4"/>
  <c r="H33" i="4"/>
  <c r="H32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474" i="4"/>
  <c r="H473" i="4"/>
  <c r="H472" i="4"/>
  <c r="H471" i="4"/>
  <c r="H470" i="4"/>
  <c r="H616" i="4"/>
  <c r="H615" i="4"/>
  <c r="H614" i="4"/>
  <c r="H613" i="4"/>
  <c r="H612" i="4"/>
  <c r="H611" i="4"/>
  <c r="H610" i="4"/>
  <c r="H609" i="4"/>
  <c r="H608" i="4"/>
  <c r="H549" i="4"/>
  <c r="H548" i="4"/>
  <c r="H542" i="4"/>
  <c r="H541" i="4"/>
  <c r="H540" i="4"/>
  <c r="H539" i="4"/>
  <c r="H538" i="4"/>
  <c r="H537" i="4"/>
  <c r="H536" i="4"/>
  <c r="H532" i="4"/>
  <c r="H530" i="4"/>
  <c r="H529" i="4"/>
  <c r="H528" i="4"/>
  <c r="H527" i="4"/>
  <c r="H526" i="4"/>
  <c r="H525" i="4"/>
  <c r="H524" i="4"/>
  <c r="H523" i="4"/>
  <c r="H520" i="4"/>
  <c r="H519" i="4"/>
  <c r="H518" i="4"/>
  <c r="H517" i="4"/>
  <c r="H516" i="4"/>
  <c r="H515" i="4"/>
  <c r="H514" i="4"/>
  <c r="H495" i="4"/>
  <c r="H494" i="4"/>
  <c r="H493" i="4"/>
  <c r="H492" i="4"/>
  <c r="H491" i="4"/>
  <c r="H490" i="4"/>
  <c r="H489" i="4"/>
  <c r="H486" i="4"/>
  <c r="H485" i="4"/>
  <c r="H484" i="4"/>
  <c r="H483" i="4"/>
  <c r="H482" i="4"/>
  <c r="H481" i="4"/>
  <c r="H480" i="4"/>
  <c r="H479" i="4"/>
  <c r="AB554" i="4"/>
  <c r="AB553" i="4" s="1"/>
  <c r="AB522" i="4"/>
  <c r="AB521" i="4" s="1"/>
  <c r="J227" i="4" l="1"/>
  <c r="J9" i="4"/>
  <c r="J293" i="4"/>
  <c r="J287" i="4"/>
  <c r="I287" i="4"/>
  <c r="U577" i="4"/>
  <c r="U576" i="4" s="1"/>
  <c r="E18" i="3" s="1"/>
  <c r="AB488" i="4"/>
  <c r="AB487" i="4" s="1"/>
  <c r="AB497" i="4"/>
  <c r="AB496" i="4" s="1"/>
  <c r="L14" i="3"/>
  <c r="M14" i="3" s="1"/>
  <c r="Y117" i="4"/>
  <c r="Y61" i="4"/>
  <c r="AD117" i="4"/>
  <c r="AD61" i="4"/>
  <c r="Y455" i="4"/>
  <c r="Y454" i="4" s="1"/>
  <c r="F14" i="3" s="1"/>
  <c r="U566" i="4"/>
  <c r="U565" i="4" s="1"/>
  <c r="AB168" i="4"/>
  <c r="AH276" i="4"/>
  <c r="AK276" i="4" s="1"/>
  <c r="AH248" i="4"/>
  <c r="AK248" i="4" s="1"/>
  <c r="AH303" i="4"/>
  <c r="AK303" i="4" s="1"/>
  <c r="AH447" i="4"/>
  <c r="AK447" i="4" s="1"/>
  <c r="AH439" i="4"/>
  <c r="AK439" i="4" s="1"/>
  <c r="AH431" i="4"/>
  <c r="AK431" i="4" s="1"/>
  <c r="AH423" i="4"/>
  <c r="AK423" i="4" s="1"/>
  <c r="AH415" i="4"/>
  <c r="AK415" i="4" s="1"/>
  <c r="AH407" i="4"/>
  <c r="AK407" i="4" s="1"/>
  <c r="AH399" i="4"/>
  <c r="AK399" i="4" s="1"/>
  <c r="AH391" i="4"/>
  <c r="AK391" i="4" s="1"/>
  <c r="AH383" i="4"/>
  <c r="AK383" i="4" s="1"/>
  <c r="AH375" i="4"/>
  <c r="AK375" i="4" s="1"/>
  <c r="AH367" i="4"/>
  <c r="AK367" i="4" s="1"/>
  <c r="AH359" i="4"/>
  <c r="AK359" i="4" s="1"/>
  <c r="AH351" i="4"/>
  <c r="AK351" i="4" s="1"/>
  <c r="AH343" i="4"/>
  <c r="AK343" i="4" s="1"/>
  <c r="AH335" i="4"/>
  <c r="AK335" i="4" s="1"/>
  <c r="AH327" i="4"/>
  <c r="AK327" i="4" s="1"/>
  <c r="AH20" i="4"/>
  <c r="AK20" i="4" s="1"/>
  <c r="AH28" i="4"/>
  <c r="AK28" i="4" s="1"/>
  <c r="AH36" i="4"/>
  <c r="AK36" i="4" s="1"/>
  <c r="AH44" i="4"/>
  <c r="AK44" i="4" s="1"/>
  <c r="AH52" i="4"/>
  <c r="AK52" i="4" s="1"/>
  <c r="AH60" i="4"/>
  <c r="AK60" i="4" s="1"/>
  <c r="AH70" i="4"/>
  <c r="AK70" i="4" s="1"/>
  <c r="AH78" i="4"/>
  <c r="AK78" i="4" s="1"/>
  <c r="AH86" i="4"/>
  <c r="AK86" i="4" s="1"/>
  <c r="AH94" i="4"/>
  <c r="AK94" i="4" s="1"/>
  <c r="AH102" i="4"/>
  <c r="AK102" i="4" s="1"/>
  <c r="AH110" i="4"/>
  <c r="AK110" i="4" s="1"/>
  <c r="AH118" i="4"/>
  <c r="AK118" i="4" s="1"/>
  <c r="AH139" i="4"/>
  <c r="AK139" i="4" s="1"/>
  <c r="AH147" i="4"/>
  <c r="AK147" i="4" s="1"/>
  <c r="AH155" i="4"/>
  <c r="AK155" i="4" s="1"/>
  <c r="AH163" i="4"/>
  <c r="AK163" i="4" s="1"/>
  <c r="AH173" i="4"/>
  <c r="AK173" i="4" s="1"/>
  <c r="AH183" i="4"/>
  <c r="AK183" i="4" s="1"/>
  <c r="AH191" i="4"/>
  <c r="AK191" i="4" s="1"/>
  <c r="AH199" i="4"/>
  <c r="AK199" i="4" s="1"/>
  <c r="AH207" i="4"/>
  <c r="AK207" i="4" s="1"/>
  <c r="AH215" i="4"/>
  <c r="AK215" i="4" s="1"/>
  <c r="AH223" i="4"/>
  <c r="AK223" i="4" s="1"/>
  <c r="AH234" i="4"/>
  <c r="AK234" i="4" s="1"/>
  <c r="AH242" i="4"/>
  <c r="AK242" i="4" s="1"/>
  <c r="AH250" i="4"/>
  <c r="AK250" i="4" s="1"/>
  <c r="AH258" i="4"/>
  <c r="AK258" i="4" s="1"/>
  <c r="AH266" i="4"/>
  <c r="AK266" i="4" s="1"/>
  <c r="AH274" i="4"/>
  <c r="AK274" i="4" s="1"/>
  <c r="AH297" i="4"/>
  <c r="AK297" i="4" s="1"/>
  <c r="AH305" i="4"/>
  <c r="AK305" i="4" s="1"/>
  <c r="AH313" i="4"/>
  <c r="AK313" i="4" s="1"/>
  <c r="AH321" i="4"/>
  <c r="AK321" i="4" s="1"/>
  <c r="AH470" i="4"/>
  <c r="AK470" i="4" s="1"/>
  <c r="AH271" i="4"/>
  <c r="AK271" i="4" s="1"/>
  <c r="AH244" i="4"/>
  <c r="AK244" i="4" s="1"/>
  <c r="AH299" i="4"/>
  <c r="AK299" i="4" s="1"/>
  <c r="AH446" i="4"/>
  <c r="AK446" i="4" s="1"/>
  <c r="AH438" i="4"/>
  <c r="AK438" i="4" s="1"/>
  <c r="AH430" i="4"/>
  <c r="AK430" i="4" s="1"/>
  <c r="AH422" i="4"/>
  <c r="AK422" i="4" s="1"/>
  <c r="AH414" i="4"/>
  <c r="AK414" i="4" s="1"/>
  <c r="AH406" i="4"/>
  <c r="AK406" i="4" s="1"/>
  <c r="AH398" i="4"/>
  <c r="AK398" i="4" s="1"/>
  <c r="AH390" i="4"/>
  <c r="AK390" i="4" s="1"/>
  <c r="AH382" i="4"/>
  <c r="AK382" i="4" s="1"/>
  <c r="AH374" i="4"/>
  <c r="AK374" i="4" s="1"/>
  <c r="AH366" i="4"/>
  <c r="AK366" i="4" s="1"/>
  <c r="AH358" i="4"/>
  <c r="AK358" i="4" s="1"/>
  <c r="AH350" i="4"/>
  <c r="AK350" i="4" s="1"/>
  <c r="AH342" i="4"/>
  <c r="AK342" i="4" s="1"/>
  <c r="AH334" i="4"/>
  <c r="AK334" i="4" s="1"/>
  <c r="AH13" i="4"/>
  <c r="AK13" i="4" s="1"/>
  <c r="AH21" i="4"/>
  <c r="AK21" i="4" s="1"/>
  <c r="AH29" i="4"/>
  <c r="AK29" i="4" s="1"/>
  <c r="AH37" i="4"/>
  <c r="AK37" i="4" s="1"/>
  <c r="AH45" i="4"/>
  <c r="AK45" i="4" s="1"/>
  <c r="AH53" i="4"/>
  <c r="AK53" i="4" s="1"/>
  <c r="AH71" i="4"/>
  <c r="AK71" i="4" s="1"/>
  <c r="AH79" i="4"/>
  <c r="AK79" i="4" s="1"/>
  <c r="AH87" i="4"/>
  <c r="AK87" i="4" s="1"/>
  <c r="AH95" i="4"/>
  <c r="AK95" i="4" s="1"/>
  <c r="AH103" i="4"/>
  <c r="AK103" i="4" s="1"/>
  <c r="AH111" i="4"/>
  <c r="AK111" i="4" s="1"/>
  <c r="AH119" i="4"/>
  <c r="AK119" i="4" s="1"/>
  <c r="AH130" i="4"/>
  <c r="AK130" i="4" s="1"/>
  <c r="AH140" i="4"/>
  <c r="AK140" i="4" s="1"/>
  <c r="AH148" i="4"/>
  <c r="AK148" i="4" s="1"/>
  <c r="AH156" i="4"/>
  <c r="AK156" i="4" s="1"/>
  <c r="AH164" i="4"/>
  <c r="AK164" i="4" s="1"/>
  <c r="AH174" i="4"/>
  <c r="AK174" i="4" s="1"/>
  <c r="AH184" i="4"/>
  <c r="AK184" i="4" s="1"/>
  <c r="AH192" i="4"/>
  <c r="AK192" i="4" s="1"/>
  <c r="AH200" i="4"/>
  <c r="AK200" i="4" s="1"/>
  <c r="AH208" i="4"/>
  <c r="AK208" i="4" s="1"/>
  <c r="AH216" i="4"/>
  <c r="AK216" i="4" s="1"/>
  <c r="AH224" i="4"/>
  <c r="AK224" i="4" s="1"/>
  <c r="AH235" i="4"/>
  <c r="AK235" i="4" s="1"/>
  <c r="AH243" i="4"/>
  <c r="AK243" i="4" s="1"/>
  <c r="AH251" i="4"/>
  <c r="AK251" i="4" s="1"/>
  <c r="AH259" i="4"/>
  <c r="AK259" i="4" s="1"/>
  <c r="AH267" i="4"/>
  <c r="AK267" i="4" s="1"/>
  <c r="AH275" i="4"/>
  <c r="AK275" i="4" s="1"/>
  <c r="AH306" i="4"/>
  <c r="AK306" i="4" s="1"/>
  <c r="AH314" i="4"/>
  <c r="AK314" i="4" s="1"/>
  <c r="AH322" i="4"/>
  <c r="AK322" i="4" s="1"/>
  <c r="AH471" i="4"/>
  <c r="AK471" i="4" s="1"/>
  <c r="AH176" i="4"/>
  <c r="AK176" i="4" s="1"/>
  <c r="AH286" i="4"/>
  <c r="AK286" i="4" s="1"/>
  <c r="AH324" i="4"/>
  <c r="AK324" i="4" s="1"/>
  <c r="AH268" i="4"/>
  <c r="AK268" i="4" s="1"/>
  <c r="AH236" i="4"/>
  <c r="AK236" i="4" s="1"/>
  <c r="AH295" i="4"/>
  <c r="AK295" i="4" s="1"/>
  <c r="AH445" i="4"/>
  <c r="AK445" i="4" s="1"/>
  <c r="AH437" i="4"/>
  <c r="AK437" i="4" s="1"/>
  <c r="AH429" i="4"/>
  <c r="AK429" i="4" s="1"/>
  <c r="AH421" i="4"/>
  <c r="AK421" i="4" s="1"/>
  <c r="AH413" i="4"/>
  <c r="AK413" i="4" s="1"/>
  <c r="AH405" i="4"/>
  <c r="AK405" i="4" s="1"/>
  <c r="AH397" i="4"/>
  <c r="AK397" i="4" s="1"/>
  <c r="AH389" i="4"/>
  <c r="AK389" i="4" s="1"/>
  <c r="AH381" i="4"/>
  <c r="AK381" i="4" s="1"/>
  <c r="AH373" i="4"/>
  <c r="AK373" i="4" s="1"/>
  <c r="AH365" i="4"/>
  <c r="AK365" i="4" s="1"/>
  <c r="AH357" i="4"/>
  <c r="AK357" i="4" s="1"/>
  <c r="AH349" i="4"/>
  <c r="AK349" i="4" s="1"/>
  <c r="AH341" i="4"/>
  <c r="AK341" i="4" s="1"/>
  <c r="AH333" i="4"/>
  <c r="AK333" i="4" s="1"/>
  <c r="AH474" i="4"/>
  <c r="AK474" i="4" s="1"/>
  <c r="AH14" i="4"/>
  <c r="AK14" i="4" s="1"/>
  <c r="AH22" i="4"/>
  <c r="AK22" i="4" s="1"/>
  <c r="AH30" i="4"/>
  <c r="AK30" i="4" s="1"/>
  <c r="AH38" i="4"/>
  <c r="AK38" i="4" s="1"/>
  <c r="AH46" i="4"/>
  <c r="AK46" i="4" s="1"/>
  <c r="AH54" i="4"/>
  <c r="AK54" i="4" s="1"/>
  <c r="AH62" i="4"/>
  <c r="AK62" i="4" s="1"/>
  <c r="AH72" i="4"/>
  <c r="AK72" i="4" s="1"/>
  <c r="AH80" i="4"/>
  <c r="AK80" i="4" s="1"/>
  <c r="AH88" i="4"/>
  <c r="AK88" i="4" s="1"/>
  <c r="AH96" i="4"/>
  <c r="AK96" i="4" s="1"/>
  <c r="AH104" i="4"/>
  <c r="AK104" i="4" s="1"/>
  <c r="AH112" i="4"/>
  <c r="AK112" i="4" s="1"/>
  <c r="AH120" i="4"/>
  <c r="AK120" i="4" s="1"/>
  <c r="AH133" i="4"/>
  <c r="AK133" i="4" s="1"/>
  <c r="AH141" i="4"/>
  <c r="AK141" i="4" s="1"/>
  <c r="AH149" i="4"/>
  <c r="AK149" i="4" s="1"/>
  <c r="AH157" i="4"/>
  <c r="AK157" i="4" s="1"/>
  <c r="AH165" i="4"/>
  <c r="AK165" i="4" s="1"/>
  <c r="AH177" i="4"/>
  <c r="AK177" i="4" s="1"/>
  <c r="AH185" i="4"/>
  <c r="AK185" i="4" s="1"/>
  <c r="AH193" i="4"/>
  <c r="AK193" i="4" s="1"/>
  <c r="AH201" i="4"/>
  <c r="AK201" i="4" s="1"/>
  <c r="AH209" i="4"/>
  <c r="AK209" i="4" s="1"/>
  <c r="AH217" i="4"/>
  <c r="AK217" i="4" s="1"/>
  <c r="AH225" i="4"/>
  <c r="AK225" i="4" s="1"/>
  <c r="AD566" i="4"/>
  <c r="AD565" i="4" s="1"/>
  <c r="AH262" i="4"/>
  <c r="AK262" i="4" s="1"/>
  <c r="AH230" i="4"/>
  <c r="AK230" i="4" s="1"/>
  <c r="AH451" i="4"/>
  <c r="AK451" i="4" s="1"/>
  <c r="AH444" i="4"/>
  <c r="AK444" i="4" s="1"/>
  <c r="AH436" i="4"/>
  <c r="AK436" i="4" s="1"/>
  <c r="AH428" i="4"/>
  <c r="AK428" i="4" s="1"/>
  <c r="AH420" i="4"/>
  <c r="AK420" i="4" s="1"/>
  <c r="AH412" i="4"/>
  <c r="AK412" i="4" s="1"/>
  <c r="AH404" i="4"/>
  <c r="AK404" i="4" s="1"/>
  <c r="AH396" i="4"/>
  <c r="AK396" i="4" s="1"/>
  <c r="AH388" i="4"/>
  <c r="AK388" i="4" s="1"/>
  <c r="AH380" i="4"/>
  <c r="AK380" i="4" s="1"/>
  <c r="AH372" i="4"/>
  <c r="AK372" i="4" s="1"/>
  <c r="AH364" i="4"/>
  <c r="AK364" i="4" s="1"/>
  <c r="AH356" i="4"/>
  <c r="AK356" i="4" s="1"/>
  <c r="AH348" i="4"/>
  <c r="AK348" i="4" s="1"/>
  <c r="AH340" i="4"/>
  <c r="AK340" i="4" s="1"/>
  <c r="AH332" i="4"/>
  <c r="AK332" i="4" s="1"/>
  <c r="AH472" i="4"/>
  <c r="AK472" i="4" s="1"/>
  <c r="AH15" i="4"/>
  <c r="AK15" i="4" s="1"/>
  <c r="AH23" i="4"/>
  <c r="AK23" i="4" s="1"/>
  <c r="AH31" i="4"/>
  <c r="AK31" i="4" s="1"/>
  <c r="AH39" i="4"/>
  <c r="AK39" i="4" s="1"/>
  <c r="AH47" i="4"/>
  <c r="AK47" i="4" s="1"/>
  <c r="AH55" i="4"/>
  <c r="AK55" i="4" s="1"/>
  <c r="AH63" i="4"/>
  <c r="AK63" i="4" s="1"/>
  <c r="AH73" i="4"/>
  <c r="AK73" i="4" s="1"/>
  <c r="AH81" i="4"/>
  <c r="AK81" i="4" s="1"/>
  <c r="AH89" i="4"/>
  <c r="AK89" i="4" s="1"/>
  <c r="AH97" i="4"/>
  <c r="AK97" i="4" s="1"/>
  <c r="AH105" i="4"/>
  <c r="AK105" i="4" s="1"/>
  <c r="AH113" i="4"/>
  <c r="AK113" i="4" s="1"/>
  <c r="AH121" i="4"/>
  <c r="AK121" i="4" s="1"/>
  <c r="AH134" i="4"/>
  <c r="AK134" i="4" s="1"/>
  <c r="AH142" i="4"/>
  <c r="AK142" i="4" s="1"/>
  <c r="AH150" i="4"/>
  <c r="AK150" i="4" s="1"/>
  <c r="AH158" i="4"/>
  <c r="AK158" i="4" s="1"/>
  <c r="AH166" i="4"/>
  <c r="AK166" i="4" s="1"/>
  <c r="AH178" i="4"/>
  <c r="AK178" i="4" s="1"/>
  <c r="AH186" i="4"/>
  <c r="AK186" i="4" s="1"/>
  <c r="AH194" i="4"/>
  <c r="AK194" i="4" s="1"/>
  <c r="AH210" i="4"/>
  <c r="AK210" i="4" s="1"/>
  <c r="AH218" i="4"/>
  <c r="AH226" i="4"/>
  <c r="AK226" i="4" s="1"/>
  <c r="AH237" i="4"/>
  <c r="AK237" i="4" s="1"/>
  <c r="AH245" i="4"/>
  <c r="AK245" i="4" s="1"/>
  <c r="AH253" i="4"/>
  <c r="AK253" i="4" s="1"/>
  <c r="AH261" i="4"/>
  <c r="AK261" i="4" s="1"/>
  <c r="AH269" i="4"/>
  <c r="AK269" i="4" s="1"/>
  <c r="AH277" i="4"/>
  <c r="AK277" i="4" s="1"/>
  <c r="AH284" i="4"/>
  <c r="AK284" i="4" s="1"/>
  <c r="AH300" i="4"/>
  <c r="AK300" i="4" s="1"/>
  <c r="AH308" i="4"/>
  <c r="AK308" i="4" s="1"/>
  <c r="AH316" i="4"/>
  <c r="AK316" i="4" s="1"/>
  <c r="AH473" i="4"/>
  <c r="AK473" i="4" s="1"/>
  <c r="AD478" i="4"/>
  <c r="AD477" i="4" s="1"/>
  <c r="AH260" i="4"/>
  <c r="AK260" i="4" s="1"/>
  <c r="AH319" i="4"/>
  <c r="AK319" i="4" s="1"/>
  <c r="AH450" i="4"/>
  <c r="AK450" i="4" s="1"/>
  <c r="AH443" i="4"/>
  <c r="AK443" i="4" s="1"/>
  <c r="AH435" i="4"/>
  <c r="AK435" i="4" s="1"/>
  <c r="AH427" i="4"/>
  <c r="AK427" i="4" s="1"/>
  <c r="AH419" i="4"/>
  <c r="AK419" i="4" s="1"/>
  <c r="AH411" i="4"/>
  <c r="AK411" i="4" s="1"/>
  <c r="AH403" i="4"/>
  <c r="AK403" i="4" s="1"/>
  <c r="AH395" i="4"/>
  <c r="AK395" i="4" s="1"/>
  <c r="AH387" i="4"/>
  <c r="AK387" i="4" s="1"/>
  <c r="AH379" i="4"/>
  <c r="AK379" i="4" s="1"/>
  <c r="AH371" i="4"/>
  <c r="AK371" i="4" s="1"/>
  <c r="AH363" i="4"/>
  <c r="AK363" i="4" s="1"/>
  <c r="AH355" i="4"/>
  <c r="AK355" i="4" s="1"/>
  <c r="AH347" i="4"/>
  <c r="AK347" i="4" s="1"/>
  <c r="AH339" i="4"/>
  <c r="AK339" i="4" s="1"/>
  <c r="AH331" i="4"/>
  <c r="AK331" i="4" s="1"/>
  <c r="AH16" i="4"/>
  <c r="AK16" i="4" s="1"/>
  <c r="AH24" i="4"/>
  <c r="AK24" i="4" s="1"/>
  <c r="AH32" i="4"/>
  <c r="AK32" i="4" s="1"/>
  <c r="AH40" i="4"/>
  <c r="AK40" i="4" s="1"/>
  <c r="AH48" i="4"/>
  <c r="AK48" i="4" s="1"/>
  <c r="AH56" i="4"/>
  <c r="AK56" i="4" s="1"/>
  <c r="AH64" i="4"/>
  <c r="AK64" i="4" s="1"/>
  <c r="AH74" i="4"/>
  <c r="AK74" i="4" s="1"/>
  <c r="AH82" i="4"/>
  <c r="AK82" i="4" s="1"/>
  <c r="AH90" i="4"/>
  <c r="AK90" i="4" s="1"/>
  <c r="AH98" i="4"/>
  <c r="AK98" i="4" s="1"/>
  <c r="AH106" i="4"/>
  <c r="AK106" i="4" s="1"/>
  <c r="AH114" i="4"/>
  <c r="AK114" i="4" s="1"/>
  <c r="AH122" i="4"/>
  <c r="AK122" i="4" s="1"/>
  <c r="AH135" i="4"/>
  <c r="AK135" i="4" s="1"/>
  <c r="AH143" i="4"/>
  <c r="AK143" i="4" s="1"/>
  <c r="AH151" i="4"/>
  <c r="AK151" i="4" s="1"/>
  <c r="AH159" i="4"/>
  <c r="AK159" i="4" s="1"/>
  <c r="AH179" i="4"/>
  <c r="AK179" i="4" s="1"/>
  <c r="AH187" i="4"/>
  <c r="AK187" i="4" s="1"/>
  <c r="AH195" i="4"/>
  <c r="AK195" i="4" s="1"/>
  <c r="AH203" i="4"/>
  <c r="AK203" i="4" s="1"/>
  <c r="AH211" i="4"/>
  <c r="AK211" i="4" s="1"/>
  <c r="AH219" i="4"/>
  <c r="AK219" i="4" s="1"/>
  <c r="AH214" i="4"/>
  <c r="AK214" i="4" s="1"/>
  <c r="AH256" i="4"/>
  <c r="AK256" i="4" s="1"/>
  <c r="AH315" i="4"/>
  <c r="AK315" i="4" s="1"/>
  <c r="AH453" i="4"/>
  <c r="AK453" i="4" s="1"/>
  <c r="AH442" i="4"/>
  <c r="AK442" i="4" s="1"/>
  <c r="AH434" i="4"/>
  <c r="AK434" i="4" s="1"/>
  <c r="AH426" i="4"/>
  <c r="AK426" i="4" s="1"/>
  <c r="AH418" i="4"/>
  <c r="AK418" i="4" s="1"/>
  <c r="AH410" i="4"/>
  <c r="AK410" i="4" s="1"/>
  <c r="AH402" i="4"/>
  <c r="AK402" i="4" s="1"/>
  <c r="AH394" i="4"/>
  <c r="AK394" i="4" s="1"/>
  <c r="AH386" i="4"/>
  <c r="AK386" i="4" s="1"/>
  <c r="AH378" i="4"/>
  <c r="AK378" i="4" s="1"/>
  <c r="AH370" i="4"/>
  <c r="AK370" i="4" s="1"/>
  <c r="AH362" i="4"/>
  <c r="AK362" i="4" s="1"/>
  <c r="AH354" i="4"/>
  <c r="AK354" i="4" s="1"/>
  <c r="AH346" i="4"/>
  <c r="AK346" i="4" s="1"/>
  <c r="AH338" i="4"/>
  <c r="AK338" i="4" s="1"/>
  <c r="AH330" i="4"/>
  <c r="AK330" i="4" s="1"/>
  <c r="AH17" i="4"/>
  <c r="AK17" i="4" s="1"/>
  <c r="AH25" i="4"/>
  <c r="AK25" i="4" s="1"/>
  <c r="AH33" i="4"/>
  <c r="AK33" i="4" s="1"/>
  <c r="AH41" i="4"/>
  <c r="AK41" i="4" s="1"/>
  <c r="AH49" i="4"/>
  <c r="AK49" i="4" s="1"/>
  <c r="AH57" i="4"/>
  <c r="AK57" i="4" s="1"/>
  <c r="AH65" i="4"/>
  <c r="AK65" i="4" s="1"/>
  <c r="AH75" i="4"/>
  <c r="AK75" i="4" s="1"/>
  <c r="AH83" i="4"/>
  <c r="AK83" i="4" s="1"/>
  <c r="AH91" i="4"/>
  <c r="AK91" i="4" s="1"/>
  <c r="AH99" i="4"/>
  <c r="AK99" i="4" s="1"/>
  <c r="AH107" i="4"/>
  <c r="AK107" i="4" s="1"/>
  <c r="AH115" i="4"/>
  <c r="AK115" i="4" s="1"/>
  <c r="AH123" i="4"/>
  <c r="AK123" i="4" s="1"/>
  <c r="AH136" i="4"/>
  <c r="AK136" i="4" s="1"/>
  <c r="AH144" i="4"/>
  <c r="AK144" i="4" s="1"/>
  <c r="AH152" i="4"/>
  <c r="AK152" i="4" s="1"/>
  <c r="AH160" i="4"/>
  <c r="AK160" i="4" s="1"/>
  <c r="AH170" i="4"/>
  <c r="AK170" i="4" s="1"/>
  <c r="AH239" i="4"/>
  <c r="AK239" i="4" s="1"/>
  <c r="AH247" i="4"/>
  <c r="AK247" i="4" s="1"/>
  <c r="AH263" i="4"/>
  <c r="AK263" i="4" s="1"/>
  <c r="AH279" i="4"/>
  <c r="AK279" i="4" s="1"/>
  <c r="AH302" i="4"/>
  <c r="AK302" i="4" s="1"/>
  <c r="AH310" i="4"/>
  <c r="AK310" i="4" s="1"/>
  <c r="AH318" i="4"/>
  <c r="AK318" i="4" s="1"/>
  <c r="AH458" i="4"/>
  <c r="AB551" i="4"/>
  <c r="AB550" i="4" s="1"/>
  <c r="AD551" i="4"/>
  <c r="AD550" i="4" s="1"/>
  <c r="AH202" i="4"/>
  <c r="AK202" i="4" s="1"/>
  <c r="AH255" i="4"/>
  <c r="AK255" i="4" s="1"/>
  <c r="AH307" i="4"/>
  <c r="AK307" i="4" s="1"/>
  <c r="AH449" i="4"/>
  <c r="AK449" i="4" s="1"/>
  <c r="AH441" i="4"/>
  <c r="AK441" i="4" s="1"/>
  <c r="AH433" i="4"/>
  <c r="AK433" i="4" s="1"/>
  <c r="AH425" i="4"/>
  <c r="AK425" i="4" s="1"/>
  <c r="AH417" i="4"/>
  <c r="AK417" i="4" s="1"/>
  <c r="AH409" i="4"/>
  <c r="AK409" i="4" s="1"/>
  <c r="AH401" i="4"/>
  <c r="AK401" i="4" s="1"/>
  <c r="AH393" i="4"/>
  <c r="AK393" i="4" s="1"/>
  <c r="AH385" i="4"/>
  <c r="AK385" i="4" s="1"/>
  <c r="AH377" i="4"/>
  <c r="AK377" i="4" s="1"/>
  <c r="AH369" i="4"/>
  <c r="AK369" i="4" s="1"/>
  <c r="AH361" i="4"/>
  <c r="AK361" i="4" s="1"/>
  <c r="AH353" i="4"/>
  <c r="AK353" i="4" s="1"/>
  <c r="AH345" i="4"/>
  <c r="AK345" i="4" s="1"/>
  <c r="AH337" i="4"/>
  <c r="AK337" i="4" s="1"/>
  <c r="AH329" i="4"/>
  <c r="AK329" i="4" s="1"/>
  <c r="AH18" i="4"/>
  <c r="AK18" i="4" s="1"/>
  <c r="AH26" i="4"/>
  <c r="AK26" i="4" s="1"/>
  <c r="AH34" i="4"/>
  <c r="AK34" i="4" s="1"/>
  <c r="AH42" i="4"/>
  <c r="AK42" i="4" s="1"/>
  <c r="AH50" i="4"/>
  <c r="AK50" i="4" s="1"/>
  <c r="AH58" i="4"/>
  <c r="AK58" i="4" s="1"/>
  <c r="AH68" i="4"/>
  <c r="AK68" i="4" s="1"/>
  <c r="AH76" i="4"/>
  <c r="AK76" i="4" s="1"/>
  <c r="AH84" i="4"/>
  <c r="AK84" i="4" s="1"/>
  <c r="AH92" i="4"/>
  <c r="AK92" i="4" s="1"/>
  <c r="AH100" i="4"/>
  <c r="AK100" i="4" s="1"/>
  <c r="AH108" i="4"/>
  <c r="AK108" i="4" s="1"/>
  <c r="AH116" i="4"/>
  <c r="AK116" i="4" s="1"/>
  <c r="AH124" i="4"/>
  <c r="AK124" i="4" s="1"/>
  <c r="AH145" i="4"/>
  <c r="AK145" i="4" s="1"/>
  <c r="AH153" i="4"/>
  <c r="AK153" i="4" s="1"/>
  <c r="AH161" i="4"/>
  <c r="AK161" i="4" s="1"/>
  <c r="AH171" i="4"/>
  <c r="AK171" i="4" s="1"/>
  <c r="AH181" i="4"/>
  <c r="AK181" i="4" s="1"/>
  <c r="AH189" i="4"/>
  <c r="AK189" i="4" s="1"/>
  <c r="AH197" i="4"/>
  <c r="AK197" i="4" s="1"/>
  <c r="AH205" i="4"/>
  <c r="AK205" i="4" s="1"/>
  <c r="AH213" i="4"/>
  <c r="AK213" i="4" s="1"/>
  <c r="AH221" i="4"/>
  <c r="AK221" i="4" s="1"/>
  <c r="AH231" i="4"/>
  <c r="AK231" i="4" s="1"/>
  <c r="AH240" i="4"/>
  <c r="AK240" i="4" s="1"/>
  <c r="AH264" i="4"/>
  <c r="AK264" i="4" s="1"/>
  <c r="AH272" i="4"/>
  <c r="AK272" i="4" s="1"/>
  <c r="AH280" i="4"/>
  <c r="AK280" i="4" s="1"/>
  <c r="AH311" i="4"/>
  <c r="AK311" i="4" s="1"/>
  <c r="AH457" i="4"/>
  <c r="AK457" i="4" s="1"/>
  <c r="AH283" i="4"/>
  <c r="AK283" i="4" s="1"/>
  <c r="AH252" i="4"/>
  <c r="AK252" i="4" s="1"/>
  <c r="AH304" i="4"/>
  <c r="AK304" i="4" s="1"/>
  <c r="AH448" i="4"/>
  <c r="AK448" i="4" s="1"/>
  <c r="AH440" i="4"/>
  <c r="AK440" i="4" s="1"/>
  <c r="AH432" i="4"/>
  <c r="AK432" i="4" s="1"/>
  <c r="AH424" i="4"/>
  <c r="AK424" i="4" s="1"/>
  <c r="AH416" i="4"/>
  <c r="AK416" i="4" s="1"/>
  <c r="AH408" i="4"/>
  <c r="AK408" i="4" s="1"/>
  <c r="AH400" i="4"/>
  <c r="AK400" i="4" s="1"/>
  <c r="AH392" i="4"/>
  <c r="AK392" i="4" s="1"/>
  <c r="AH384" i="4"/>
  <c r="AK384" i="4" s="1"/>
  <c r="AH376" i="4"/>
  <c r="AH368" i="4"/>
  <c r="AK368" i="4" s="1"/>
  <c r="AH360" i="4"/>
  <c r="AK360" i="4" s="1"/>
  <c r="AH352" i="4"/>
  <c r="AK352" i="4" s="1"/>
  <c r="AH344" i="4"/>
  <c r="AH336" i="4"/>
  <c r="AK336" i="4" s="1"/>
  <c r="AH328" i="4"/>
  <c r="AK328" i="4" s="1"/>
  <c r="AH125" i="4"/>
  <c r="AK125" i="4" s="1"/>
  <c r="AH182" i="4"/>
  <c r="AH190" i="4"/>
  <c r="AK190" i="4" s="1"/>
  <c r="AH198" i="4"/>
  <c r="AK198" i="4" s="1"/>
  <c r="AH206" i="4"/>
  <c r="AK206" i="4" s="1"/>
  <c r="AH222" i="4"/>
  <c r="AK222" i="4" s="1"/>
  <c r="AH233" i="4"/>
  <c r="AK233" i="4" s="1"/>
  <c r="AH241" i="4"/>
  <c r="AK241" i="4" s="1"/>
  <c r="AH249" i="4"/>
  <c r="AK249" i="4" s="1"/>
  <c r="AH257" i="4"/>
  <c r="AK257" i="4" s="1"/>
  <c r="AH265" i="4"/>
  <c r="AK265" i="4" s="1"/>
  <c r="AH273" i="4"/>
  <c r="AK273" i="4" s="1"/>
  <c r="AH282" i="4"/>
  <c r="AK282" i="4" s="1"/>
  <c r="AH296" i="4"/>
  <c r="AK296" i="4" s="1"/>
  <c r="AH312" i="4"/>
  <c r="AK312" i="4" s="1"/>
  <c r="AH320" i="4"/>
  <c r="AK320" i="4" s="1"/>
  <c r="AH175" i="4"/>
  <c r="AK175" i="4" s="1"/>
  <c r="AH460" i="4"/>
  <c r="AB469" i="4"/>
  <c r="AB468" i="4" s="1"/>
  <c r="G16" i="3" s="1"/>
  <c r="U547" i="4"/>
  <c r="U546" i="4" s="1"/>
  <c r="U478" i="4"/>
  <c r="U477" i="4" s="1"/>
  <c r="U488" i="4"/>
  <c r="U487" i="4" s="1"/>
  <c r="U497" i="4"/>
  <c r="U496" i="4" s="1"/>
  <c r="U513" i="4"/>
  <c r="U512" i="4" s="1"/>
  <c r="U522" i="4"/>
  <c r="U521" i="4" s="1"/>
  <c r="U535" i="4"/>
  <c r="U534" i="4" s="1"/>
  <c r="U554" i="4"/>
  <c r="U553" i="4" s="1"/>
  <c r="AB566" i="4"/>
  <c r="AB565" i="4" s="1"/>
  <c r="AB11" i="4"/>
  <c r="AB9" i="4" s="1"/>
  <c r="J10" i="4"/>
  <c r="AB547" i="4"/>
  <c r="AB546" i="4" s="1"/>
  <c r="AB478" i="4"/>
  <c r="AB477" i="4" s="1"/>
  <c r="AB577" i="4"/>
  <c r="AB576" i="4" s="1"/>
  <c r="G18" i="3" s="1"/>
  <c r="AB67" i="4"/>
  <c r="AB66" i="4" s="1"/>
  <c r="G7" i="3" s="1"/>
  <c r="AB455" i="4"/>
  <c r="AB454" i="4" s="1"/>
  <c r="G14" i="3" s="1"/>
  <c r="AB535" i="4"/>
  <c r="AB534" i="4" s="1"/>
  <c r="AB294" i="4"/>
  <c r="AB228" i="4"/>
  <c r="AB227" i="4" s="1"/>
  <c r="G10" i="3" s="1"/>
  <c r="AB513" i="4"/>
  <c r="AB512" i="4" s="1"/>
  <c r="AD469" i="4"/>
  <c r="AD468" i="4" s="1"/>
  <c r="H16" i="3" s="1"/>
  <c r="Y154" i="4"/>
  <c r="Y220" i="4"/>
  <c r="Y188" i="4"/>
  <c r="Y270" i="4"/>
  <c r="Y172" i="4"/>
  <c r="Y238" i="4"/>
  <c r="Y278" i="4"/>
  <c r="Y162" i="4"/>
  <c r="Y196" i="4"/>
  <c r="Y246" i="4"/>
  <c r="AD554" i="4"/>
  <c r="AD553" i="4" s="1"/>
  <c r="Y180" i="4"/>
  <c r="Y254" i="4"/>
  <c r="Y19" i="4"/>
  <c r="Y27" i="4"/>
  <c r="Y35" i="4"/>
  <c r="Y43" i="4"/>
  <c r="Y59" i="4"/>
  <c r="Y69" i="4"/>
  <c r="Y77" i="4"/>
  <c r="Y85" i="4"/>
  <c r="Y93" i="4"/>
  <c r="Y109" i="4"/>
  <c r="Y204" i="4"/>
  <c r="Y285" i="4"/>
  <c r="Y51" i="4"/>
  <c r="Y101" i="4"/>
  <c r="Y146" i="4"/>
  <c r="Y212" i="4"/>
  <c r="U168" i="4"/>
  <c r="Y169" i="4"/>
  <c r="Y580" i="4"/>
  <c r="Y126" i="4"/>
  <c r="Y499" i="4"/>
  <c r="H67" i="4"/>
  <c r="H66" i="4" s="1"/>
  <c r="Y529" i="4"/>
  <c r="Y516" i="4"/>
  <c r="Y532" i="4"/>
  <c r="Y588" i="4"/>
  <c r="Y519" i="4"/>
  <c r="H11" i="4"/>
  <c r="H10" i="4" s="1"/>
  <c r="U228" i="4"/>
  <c r="U455" i="4"/>
  <c r="U454" i="4" s="1"/>
  <c r="E14" i="3" s="1"/>
  <c r="Y514" i="4"/>
  <c r="Y530" i="4"/>
  <c r="H326" i="4"/>
  <c r="H325" i="4" s="1"/>
  <c r="Y506" i="4"/>
  <c r="Y570" i="4"/>
  <c r="Y590" i="4"/>
  <c r="Y582" i="4"/>
  <c r="Y578" i="4"/>
  <c r="U469" i="4"/>
  <c r="U468" i="4" s="1"/>
  <c r="E16" i="3" s="1"/>
  <c r="Y229" i="4"/>
  <c r="U11" i="4"/>
  <c r="Y480" i="4"/>
  <c r="Y489" i="4"/>
  <c r="Y536" i="4"/>
  <c r="Y556" i="4"/>
  <c r="Y573" i="4"/>
  <c r="Y569" i="4"/>
  <c r="U67" i="4"/>
  <c r="U66" i="4" s="1"/>
  <c r="E7" i="3" s="1"/>
  <c r="U132" i="4"/>
  <c r="U131" i="4" s="1"/>
  <c r="E8" i="3" s="1"/>
  <c r="Y511" i="4"/>
  <c r="Y504" i="4"/>
  <c r="Y528" i="4"/>
  <c r="Y486" i="4"/>
  <c r="Y482" i="4"/>
  <c r="Y495" i="4"/>
  <c r="Y509" i="4"/>
  <c r="Y538" i="4"/>
  <c r="Y548" i="4"/>
  <c r="Y562" i="4"/>
  <c r="Y575" i="4"/>
  <c r="Y571" i="4"/>
  <c r="Y485" i="4"/>
  <c r="Y481" i="4"/>
  <c r="Y494" i="4"/>
  <c r="Y527" i="4"/>
  <c r="Y555" i="4"/>
  <c r="Y572" i="4"/>
  <c r="Y568" i="4"/>
  <c r="Y581" i="4"/>
  <c r="H469" i="4"/>
  <c r="H468" i="4" s="1"/>
  <c r="H455" i="4"/>
  <c r="H454" i="4" s="1"/>
  <c r="H132" i="4"/>
  <c r="H131" i="4" s="1"/>
  <c r="Y484" i="4"/>
  <c r="Y505" i="4"/>
  <c r="Y533" i="4"/>
  <c r="Y537" i="4"/>
  <c r="Y587" i="4"/>
  <c r="Y483" i="4"/>
  <c r="Y479" i="4"/>
  <c r="Y520" i="4"/>
  <c r="Y561" i="4"/>
  <c r="Y557" i="4"/>
  <c r="Y574" i="4"/>
  <c r="Y579" i="4"/>
  <c r="Y543" i="4"/>
  <c r="Y515" i="4"/>
  <c r="Y531" i="4"/>
  <c r="Y539" i="4"/>
  <c r="Y549" i="4"/>
  <c r="Y589" i="4"/>
  <c r="Y326" i="4"/>
  <c r="Y325" i="4" s="1"/>
  <c r="F13" i="3" s="1"/>
  <c r="H551" i="4"/>
  <c r="H550" i="4" s="1"/>
  <c r="H294" i="4"/>
  <c r="H293" i="4" s="1"/>
  <c r="Y469" i="4"/>
  <c r="Y468" i="4" s="1"/>
  <c r="F16" i="3" s="1"/>
  <c r="Y492" i="4"/>
  <c r="Y502" i="4"/>
  <c r="Y498" i="4"/>
  <c r="Y525" i="4"/>
  <c r="Y544" i="4"/>
  <c r="Y541" i="4"/>
  <c r="Y559" i="4"/>
  <c r="Y586" i="4"/>
  <c r="Y583" i="4"/>
  <c r="H535" i="4"/>
  <c r="H534" i="4" s="1"/>
  <c r="Y491" i="4"/>
  <c r="Y501" i="4"/>
  <c r="Y518" i="4"/>
  <c r="Y524" i="4"/>
  <c r="Y540" i="4"/>
  <c r="Y552" i="4"/>
  <c r="Y558" i="4"/>
  <c r="H497" i="4"/>
  <c r="H496" i="4" s="1"/>
  <c r="H488" i="4"/>
  <c r="H487" i="4" s="1"/>
  <c r="J468" i="4"/>
  <c r="I131" i="4"/>
  <c r="D8" i="3" s="1"/>
  <c r="Y493" i="4"/>
  <c r="Y490" i="4"/>
  <c r="Y503" i="4"/>
  <c r="Y500" i="4"/>
  <c r="Y517" i="4"/>
  <c r="Y526" i="4"/>
  <c r="Y523" i="4"/>
  <c r="Y542" i="4"/>
  <c r="Y564" i="4"/>
  <c r="Y545" i="4"/>
  <c r="Y563" i="4"/>
  <c r="Y567" i="4"/>
  <c r="Y584" i="4"/>
  <c r="H228" i="4"/>
  <c r="H227" i="4" s="1"/>
  <c r="I293" i="4"/>
  <c r="D12" i="3" s="1"/>
  <c r="H522" i="4"/>
  <c r="H521" i="4" s="1"/>
  <c r="AD326" i="4"/>
  <c r="AD325" i="4" s="1"/>
  <c r="H13" i="3" s="1"/>
  <c r="J66" i="4"/>
  <c r="H478" i="4"/>
  <c r="H477" i="4" s="1"/>
  <c r="J476" i="4"/>
  <c r="J475" i="4" s="1"/>
  <c r="H513" i="4"/>
  <c r="H512" i="4" s="1"/>
  <c r="H547" i="4"/>
  <c r="H546" i="4" s="1"/>
  <c r="I325" i="4"/>
  <c r="Y560" i="4"/>
  <c r="Y585" i="4"/>
  <c r="U294" i="4"/>
  <c r="H168" i="4"/>
  <c r="H167" i="4" s="1"/>
  <c r="Y138" i="4"/>
  <c r="AB132" i="4"/>
  <c r="AB131" i="4" s="1"/>
  <c r="G8" i="3" s="1"/>
  <c r="Y137" i="4"/>
  <c r="I521" i="4"/>
  <c r="I476" i="4"/>
  <c r="I9" i="4" s="1"/>
  <c r="U227" i="4" l="1"/>
  <c r="E10" i="3" s="1"/>
  <c r="U9" i="4"/>
  <c r="D21" i="3"/>
  <c r="D11" i="3"/>
  <c r="U293" i="4"/>
  <c r="E12" i="3" s="1"/>
  <c r="U287" i="4"/>
  <c r="E11" i="3" s="1"/>
  <c r="H287" i="4"/>
  <c r="AB293" i="4"/>
  <c r="G12" i="3" s="1"/>
  <c r="AB287" i="4"/>
  <c r="G11" i="3" s="1"/>
  <c r="AH117" i="4"/>
  <c r="AK117" i="4" s="1"/>
  <c r="AH61" i="4"/>
  <c r="AK376" i="4"/>
  <c r="AK344" i="4"/>
  <c r="AK182" i="4"/>
  <c r="AK218" i="4"/>
  <c r="D13" i="3"/>
  <c r="AX325" i="4"/>
  <c r="K13" i="3" s="1"/>
  <c r="AH326" i="4"/>
  <c r="AH325" i="4" s="1"/>
  <c r="I13" i="3" s="1"/>
  <c r="AK469" i="4"/>
  <c r="AK468" i="4" s="1"/>
  <c r="J16" i="3" s="1"/>
  <c r="AH469" i="4"/>
  <c r="AH468" i="4" s="1"/>
  <c r="I16" i="3" s="1"/>
  <c r="AH498" i="4"/>
  <c r="AK498" i="4" s="1"/>
  <c r="AH511" i="4"/>
  <c r="AK511" i="4" s="1"/>
  <c r="AH588" i="4"/>
  <c r="AK588" i="4" s="1"/>
  <c r="AH238" i="4"/>
  <c r="AK238" i="4" s="1"/>
  <c r="AH500" i="4"/>
  <c r="AK500" i="4" s="1"/>
  <c r="AH532" i="4"/>
  <c r="AK532" i="4" s="1"/>
  <c r="AH585" i="4"/>
  <c r="AH563" i="4"/>
  <c r="AH503" i="4"/>
  <c r="AK503" i="4" s="1"/>
  <c r="AH558" i="4"/>
  <c r="AK558" i="4" s="1"/>
  <c r="AH583" i="4"/>
  <c r="AK583" i="4" s="1"/>
  <c r="AH492" i="4"/>
  <c r="AK492" i="4" s="1"/>
  <c r="AH531" i="4"/>
  <c r="AH109" i="4"/>
  <c r="AK109" i="4" s="1"/>
  <c r="AH27" i="4"/>
  <c r="AK27" i="4" s="1"/>
  <c r="AH317" i="4"/>
  <c r="AK317" i="4" s="1"/>
  <c r="AH517" i="4"/>
  <c r="AK517" i="4" s="1"/>
  <c r="AH549" i="4"/>
  <c r="AK549" i="4" s="1"/>
  <c r="AH555" i="4"/>
  <c r="AH480" i="4"/>
  <c r="AK480" i="4" s="1"/>
  <c r="AH567" i="4"/>
  <c r="AH502" i="4"/>
  <c r="AK502" i="4" s="1"/>
  <c r="AH539" i="4"/>
  <c r="AK539" i="4" s="1"/>
  <c r="AH520" i="4"/>
  <c r="AK520" i="4" s="1"/>
  <c r="AH484" i="4"/>
  <c r="AK484" i="4" s="1"/>
  <c r="AH527" i="4"/>
  <c r="AK527" i="4" s="1"/>
  <c r="AH538" i="4"/>
  <c r="AK538" i="4" s="1"/>
  <c r="AH246" i="4"/>
  <c r="AK246" i="4" s="1"/>
  <c r="AH137" i="4"/>
  <c r="AK137" i="4" s="1"/>
  <c r="AH560" i="4"/>
  <c r="AK560" i="4" s="1"/>
  <c r="AH545" i="4"/>
  <c r="AK545" i="4" s="1"/>
  <c r="AH301" i="4"/>
  <c r="AK301" i="4" s="1"/>
  <c r="AH93" i="4"/>
  <c r="AK93" i="4" s="1"/>
  <c r="AH19" i="4"/>
  <c r="AK19" i="4" s="1"/>
  <c r="AH584" i="4"/>
  <c r="AK584" i="4" s="1"/>
  <c r="AH212" i="4"/>
  <c r="AK212" i="4" s="1"/>
  <c r="AH556" i="4"/>
  <c r="AK556" i="4" s="1"/>
  <c r="AH491" i="4"/>
  <c r="AK491" i="4" s="1"/>
  <c r="AH138" i="4"/>
  <c r="AK138" i="4" s="1"/>
  <c r="AH146" i="4"/>
  <c r="AK146" i="4" s="1"/>
  <c r="AH254" i="4"/>
  <c r="AK254" i="4" s="1"/>
  <c r="AH523" i="4"/>
  <c r="AH518" i="4"/>
  <c r="AK518" i="4" s="1"/>
  <c r="AH544" i="4"/>
  <c r="AK544" i="4" s="1"/>
  <c r="AH574" i="4"/>
  <c r="AK574" i="4" s="1"/>
  <c r="AH533" i="4"/>
  <c r="AK533" i="4" s="1"/>
  <c r="AH568" i="4"/>
  <c r="AK568" i="4" s="1"/>
  <c r="AH575" i="4"/>
  <c r="AK575" i="4" s="1"/>
  <c r="AH528" i="4"/>
  <c r="AK528" i="4" s="1"/>
  <c r="AH536" i="4"/>
  <c r="AH590" i="4"/>
  <c r="AK590" i="4" s="1"/>
  <c r="AH126" i="4"/>
  <c r="AK126" i="4" s="1"/>
  <c r="AH154" i="4"/>
  <c r="AK154" i="4" s="1"/>
  <c r="AH85" i="4"/>
  <c r="AK85" i="4" s="1"/>
  <c r="AH579" i="4"/>
  <c r="AK579" i="4" s="1"/>
  <c r="AH537" i="4"/>
  <c r="AK537" i="4" s="1"/>
  <c r="AH581" i="4"/>
  <c r="AK581" i="4" s="1"/>
  <c r="AH571" i="4"/>
  <c r="AK571" i="4" s="1"/>
  <c r="AH486" i="4"/>
  <c r="AK486" i="4" s="1"/>
  <c r="AH582" i="4"/>
  <c r="AK582" i="4" s="1"/>
  <c r="AH499" i="4"/>
  <c r="AK499" i="4" s="1"/>
  <c r="AH77" i="4"/>
  <c r="AK77" i="4" s="1"/>
  <c r="AH298" i="4"/>
  <c r="AK298" i="4" s="1"/>
  <c r="AH526" i="4"/>
  <c r="AK526" i="4" s="1"/>
  <c r="AH501" i="4"/>
  <c r="AK501" i="4" s="1"/>
  <c r="AH525" i="4"/>
  <c r="AK525" i="4" s="1"/>
  <c r="AH589" i="4"/>
  <c r="AK589" i="4" s="1"/>
  <c r="AH557" i="4"/>
  <c r="AK557" i="4" s="1"/>
  <c r="AH505" i="4"/>
  <c r="AH572" i="4"/>
  <c r="AH562" i="4"/>
  <c r="AK562" i="4" s="1"/>
  <c r="AH504" i="4"/>
  <c r="AK504" i="4" s="1"/>
  <c r="AH489" i="4"/>
  <c r="AK489" i="4" s="1"/>
  <c r="AH570" i="4"/>
  <c r="AK570" i="4" s="1"/>
  <c r="AH519" i="4"/>
  <c r="AK519" i="4" s="1"/>
  <c r="AH580" i="4"/>
  <c r="AK580" i="4" s="1"/>
  <c r="AH548" i="4"/>
  <c r="AK548" i="4" s="1"/>
  <c r="AH561" i="4"/>
  <c r="AK561" i="4" s="1"/>
  <c r="AH506" i="4"/>
  <c r="AK506" i="4" s="1"/>
  <c r="AH101" i="4"/>
  <c r="AK101" i="4" s="1"/>
  <c r="AH69" i="4"/>
  <c r="AK69" i="4" s="1"/>
  <c r="AH180" i="4"/>
  <c r="AK180" i="4" s="1"/>
  <c r="AH196" i="4"/>
  <c r="AK196" i="4" s="1"/>
  <c r="AH309" i="4"/>
  <c r="AK309" i="4" s="1"/>
  <c r="AH459" i="4"/>
  <c r="AK459" i="4" s="1"/>
  <c r="AK458" i="4"/>
  <c r="AH490" i="4"/>
  <c r="AK490" i="4" s="1"/>
  <c r="Y551" i="4"/>
  <c r="Y550" i="4" s="1"/>
  <c r="AH552" i="4"/>
  <c r="AH551" i="4" s="1"/>
  <c r="AH550" i="4" s="1"/>
  <c r="AH586" i="4"/>
  <c r="AK586" i="4" s="1"/>
  <c r="AH515" i="4"/>
  <c r="AH479" i="4"/>
  <c r="AK479" i="4" s="1"/>
  <c r="AH494" i="4"/>
  <c r="AK494" i="4" s="1"/>
  <c r="AH509" i="4"/>
  <c r="AK509" i="4" s="1"/>
  <c r="AH229" i="4"/>
  <c r="AK229" i="4" s="1"/>
  <c r="AH530" i="4"/>
  <c r="AK530" i="4" s="1"/>
  <c r="AH516" i="4"/>
  <c r="AK516" i="4" s="1"/>
  <c r="AH169" i="4"/>
  <c r="AK169" i="4" s="1"/>
  <c r="AH51" i="4"/>
  <c r="AK51" i="4" s="1"/>
  <c r="AH59" i="4"/>
  <c r="AK59" i="4" s="1"/>
  <c r="AH162" i="4"/>
  <c r="AK162" i="4" s="1"/>
  <c r="AH270" i="4"/>
  <c r="AK270" i="4" s="1"/>
  <c r="AK460" i="4"/>
  <c r="AH564" i="4"/>
  <c r="AK564" i="4" s="1"/>
  <c r="AH493" i="4"/>
  <c r="AK493" i="4" s="1"/>
  <c r="AH540" i="4"/>
  <c r="AK540" i="4" s="1"/>
  <c r="AH559" i="4"/>
  <c r="AK559" i="4" s="1"/>
  <c r="AH543" i="4"/>
  <c r="AK543" i="4" s="1"/>
  <c r="AH483" i="4"/>
  <c r="AK483" i="4" s="1"/>
  <c r="AH481" i="4"/>
  <c r="AK481" i="4" s="1"/>
  <c r="AH495" i="4"/>
  <c r="AK495" i="4" s="1"/>
  <c r="AH569" i="4"/>
  <c r="AK569" i="4" s="1"/>
  <c r="AH514" i="4"/>
  <c r="AH529" i="4"/>
  <c r="AH285" i="4"/>
  <c r="AK285" i="4" s="1"/>
  <c r="AH43" i="4"/>
  <c r="AK43" i="4" s="1"/>
  <c r="AH188" i="4"/>
  <c r="AK188" i="4" s="1"/>
  <c r="AH542" i="4"/>
  <c r="AK542" i="4" s="1"/>
  <c r="AH524" i="4"/>
  <c r="AK524" i="4" s="1"/>
  <c r="AH541" i="4"/>
  <c r="AH587" i="4"/>
  <c r="AK587" i="4" s="1"/>
  <c r="AH485" i="4"/>
  <c r="AK485" i="4" s="1"/>
  <c r="AH482" i="4"/>
  <c r="AK482" i="4" s="1"/>
  <c r="AH573" i="4"/>
  <c r="AK573" i="4" s="1"/>
  <c r="AH578" i="4"/>
  <c r="AH204" i="4"/>
  <c r="AK204" i="4" s="1"/>
  <c r="AH35" i="4"/>
  <c r="AK35" i="4" s="1"/>
  <c r="AD455" i="4"/>
  <c r="AD454" i="4" s="1"/>
  <c r="H14" i="3" s="1"/>
  <c r="AH278" i="4"/>
  <c r="AH220" i="4"/>
  <c r="AK220" i="4" s="1"/>
  <c r="AH456" i="4"/>
  <c r="AH172" i="4"/>
  <c r="AK172" i="4" s="1"/>
  <c r="AD488" i="4"/>
  <c r="U476" i="4"/>
  <c r="U475" i="4" s="1"/>
  <c r="E17" i="3" s="1"/>
  <c r="AB10" i="4"/>
  <c r="G6" i="3" s="1"/>
  <c r="J8" i="4"/>
  <c r="AB476" i="4"/>
  <c r="AB475" i="4" s="1"/>
  <c r="G17" i="3" s="1"/>
  <c r="Y67" i="4"/>
  <c r="Y66" i="4" s="1"/>
  <c r="F7" i="3" s="1"/>
  <c r="AD168" i="4"/>
  <c r="AD167" i="4" s="1"/>
  <c r="H9" i="3" s="1"/>
  <c r="AD294" i="4"/>
  <c r="Y11" i="4"/>
  <c r="AD228" i="4"/>
  <c r="AD497" i="4"/>
  <c r="AD496" i="4" s="1"/>
  <c r="Y294" i="4"/>
  <c r="Y228" i="4"/>
  <c r="AD513" i="4"/>
  <c r="AD512" i="4" s="1"/>
  <c r="AD577" i="4"/>
  <c r="AD576" i="4" s="1"/>
  <c r="H18" i="3" s="1"/>
  <c r="AD535" i="4"/>
  <c r="AD534" i="4" s="1"/>
  <c r="AD522" i="4"/>
  <c r="Y168" i="4"/>
  <c r="Y167" i="4" s="1"/>
  <c r="F9" i="3" s="1"/>
  <c r="U10" i="4"/>
  <c r="E6" i="3" s="1"/>
  <c r="AD67" i="4"/>
  <c r="AD66" i="4" s="1"/>
  <c r="H7" i="3" s="1"/>
  <c r="Y478" i="4"/>
  <c r="Y477" i="4" s="1"/>
  <c r="Y547" i="4"/>
  <c r="Y546" i="4" s="1"/>
  <c r="Y513" i="4"/>
  <c r="Y512" i="4" s="1"/>
  <c r="Y566" i="4"/>
  <c r="Y565" i="4" s="1"/>
  <c r="Y488" i="4"/>
  <c r="Y487" i="4" s="1"/>
  <c r="Y522" i="4"/>
  <c r="Y521" i="4" s="1"/>
  <c r="Y497" i="4"/>
  <c r="Y496" i="4" s="1"/>
  <c r="Y577" i="4"/>
  <c r="Y576" i="4" s="1"/>
  <c r="F18" i="3" s="1"/>
  <c r="Y535" i="4"/>
  <c r="Y534" i="4" s="1"/>
  <c r="Y554" i="4"/>
  <c r="Y553" i="4" s="1"/>
  <c r="Y132" i="4"/>
  <c r="Y131" i="4" s="1"/>
  <c r="F8" i="3" s="1"/>
  <c r="AD132" i="4"/>
  <c r="AD131" i="4" s="1"/>
  <c r="H8" i="3" s="1"/>
  <c r="I475" i="4"/>
  <c r="Y227" i="4" l="1"/>
  <c r="F10" i="3" s="1"/>
  <c r="Y9" i="4"/>
  <c r="AD227" i="4"/>
  <c r="H10" i="3" s="1"/>
  <c r="H9" i="4"/>
  <c r="H8" i="4" s="1"/>
  <c r="Y293" i="4"/>
  <c r="F12" i="3" s="1"/>
  <c r="Y287" i="4"/>
  <c r="F11" i="3" s="1"/>
  <c r="AD293" i="4"/>
  <c r="H12" i="3" s="1"/>
  <c r="AD287" i="4"/>
  <c r="H11" i="3" s="1"/>
  <c r="AK61" i="4"/>
  <c r="AK585" i="4"/>
  <c r="AK572" i="4"/>
  <c r="AK563" i="4"/>
  <c r="AK541" i="4"/>
  <c r="AK531" i="4"/>
  <c r="AD521" i="4"/>
  <c r="AK529" i="4"/>
  <c r="AK515" i="4"/>
  <c r="AK505" i="4"/>
  <c r="AK497" i="4" s="1"/>
  <c r="AK496" i="4" s="1"/>
  <c r="L16" i="3"/>
  <c r="M16" i="3" s="1"/>
  <c r="AK326" i="4"/>
  <c r="AK325" i="4" s="1"/>
  <c r="J13" i="3" s="1"/>
  <c r="AK278" i="4"/>
  <c r="AK168" i="4"/>
  <c r="AK167" i="4" s="1"/>
  <c r="J9" i="3" s="1"/>
  <c r="U8" i="4"/>
  <c r="AH513" i="4"/>
  <c r="AH512" i="4" s="1"/>
  <c r="AK552" i="4"/>
  <c r="AK551" i="4" s="1"/>
  <c r="AK550" i="4" s="1"/>
  <c r="AH455" i="4"/>
  <c r="AH454" i="4" s="1"/>
  <c r="I14" i="3" s="1"/>
  <c r="AH577" i="4"/>
  <c r="AH576" i="4" s="1"/>
  <c r="I18" i="3" s="1"/>
  <c r="AH228" i="4"/>
  <c r="AH547" i="4"/>
  <c r="AH546" i="4" s="1"/>
  <c r="K168" i="4"/>
  <c r="K8" i="4" s="1"/>
  <c r="AB167" i="4"/>
  <c r="G9" i="3" s="1"/>
  <c r="G5" i="3" s="1"/>
  <c r="AK294" i="4"/>
  <c r="AK132" i="4"/>
  <c r="AK131" i="4" s="1"/>
  <c r="J8" i="3" s="1"/>
  <c r="AK67" i="4"/>
  <c r="AK66" i="4" s="1"/>
  <c r="J7" i="3" s="1"/>
  <c r="AH535" i="4"/>
  <c r="AH534" i="4" s="1"/>
  <c r="AH522" i="4"/>
  <c r="AH554" i="4"/>
  <c r="AH553" i="4" s="1"/>
  <c r="AK478" i="4"/>
  <c r="AH488" i="4"/>
  <c r="AH487" i="4" s="1"/>
  <c r="AK536" i="4"/>
  <c r="AK523" i="4"/>
  <c r="AK555" i="4"/>
  <c r="AH67" i="4"/>
  <c r="AH66" i="4" s="1"/>
  <c r="I7" i="3" s="1"/>
  <c r="AK547" i="4"/>
  <c r="AK546" i="4" s="1"/>
  <c r="AK488" i="4"/>
  <c r="AK487" i="4" s="1"/>
  <c r="AK456" i="4"/>
  <c r="AK455" i="4" s="1"/>
  <c r="AK454" i="4" s="1"/>
  <c r="AH566" i="4"/>
  <c r="AH565" i="4" s="1"/>
  <c r="AH132" i="4"/>
  <c r="AH131" i="4" s="1"/>
  <c r="I8" i="3" s="1"/>
  <c r="AH168" i="4"/>
  <c r="AH167" i="4" s="1"/>
  <c r="I9" i="3" s="1"/>
  <c r="AK578" i="4"/>
  <c r="AK577" i="4" s="1"/>
  <c r="AK576" i="4" s="1"/>
  <c r="J18" i="3" s="1"/>
  <c r="AK514" i="4"/>
  <c r="AH478" i="4"/>
  <c r="AK567" i="4"/>
  <c r="AH497" i="4"/>
  <c r="AH496" i="4" s="1"/>
  <c r="AH294" i="4"/>
  <c r="AD487" i="4"/>
  <c r="AD476" i="4"/>
  <c r="AD475" i="4" s="1"/>
  <c r="H17" i="3" s="1"/>
  <c r="Y10" i="4"/>
  <c r="F6" i="3" s="1"/>
  <c r="AX167" i="4"/>
  <c r="K9" i="3" s="1"/>
  <c r="K5" i="3" s="1"/>
  <c r="AX8" i="4"/>
  <c r="D17" i="3"/>
  <c r="D5" i="3" s="1"/>
  <c r="U167" i="4"/>
  <c r="E9" i="3" s="1"/>
  <c r="E5" i="3" s="1"/>
  <c r="Y476" i="4"/>
  <c r="Y475" i="4" s="1"/>
  <c r="F17" i="3" s="1"/>
  <c r="I8" i="4"/>
  <c r="AH227" i="4" l="1"/>
  <c r="I10" i="3" s="1"/>
  <c r="AH293" i="4"/>
  <c r="I12" i="3" s="1"/>
  <c r="AH287" i="4"/>
  <c r="I11" i="3" s="1"/>
  <c r="AK293" i="4"/>
  <c r="J12" i="3" s="1"/>
  <c r="L12" i="3" s="1"/>
  <c r="M12" i="3" s="1"/>
  <c r="AK287" i="4"/>
  <c r="J11" i="3" s="1"/>
  <c r="L11" i="3" s="1"/>
  <c r="M11" i="3" s="1"/>
  <c r="AK535" i="4"/>
  <c r="AK534" i="4" s="1"/>
  <c r="AK513" i="4"/>
  <c r="AK512" i="4" s="1"/>
  <c r="F5" i="3"/>
  <c r="AK554" i="4"/>
  <c r="AK553" i="4" s="1"/>
  <c r="AK228" i="4"/>
  <c r="AK566" i="4"/>
  <c r="AK565" i="4" s="1"/>
  <c r="AK522" i="4"/>
  <c r="AK521" i="4" s="1"/>
  <c r="L18" i="3"/>
  <c r="M18" i="3" s="1"/>
  <c r="AH521" i="4"/>
  <c r="L13" i="3"/>
  <c r="M13" i="3" s="1"/>
  <c r="L9" i="3"/>
  <c r="M9" i="3" s="1"/>
  <c r="L8" i="3"/>
  <c r="M8" i="3" s="1"/>
  <c r="L7" i="3"/>
  <c r="M7" i="3" s="1"/>
  <c r="AB8" i="4"/>
  <c r="AH477" i="4"/>
  <c r="AH476" i="4"/>
  <c r="AH475" i="4" s="1"/>
  <c r="I17" i="3" s="1"/>
  <c r="AK477" i="4"/>
  <c r="K167" i="4"/>
  <c r="Y8" i="4"/>
  <c r="AK227" i="4" l="1"/>
  <c r="J10" i="3" s="1"/>
  <c r="L10" i="3" s="1"/>
  <c r="M10" i="3" s="1"/>
  <c r="AK476" i="4"/>
  <c r="AK475" i="4" s="1"/>
  <c r="J17" i="3" s="1"/>
  <c r="L17" i="3" s="1"/>
  <c r="M17" i="3" s="1"/>
  <c r="AD11" i="4"/>
  <c r="AH12" i="4"/>
  <c r="AH11" i="4" s="1"/>
  <c r="AH9" i="4" s="1"/>
  <c r="AD9" i="4" l="1"/>
  <c r="AD8" i="4" s="1"/>
  <c r="AH8" i="4"/>
  <c r="AH10" i="4"/>
  <c r="I6" i="3" s="1"/>
  <c r="I5" i="3" s="1"/>
  <c r="AK12" i="4"/>
  <c r="AK11" i="4" s="1"/>
  <c r="AK9" i="4" s="1"/>
  <c r="AD10" i="4"/>
  <c r="H6" i="3" s="1"/>
  <c r="H5" i="3" s="1"/>
  <c r="AK10" i="4" l="1"/>
  <c r="J6" i="3" s="1"/>
  <c r="J5" i="3" s="1"/>
  <c r="AK8" i="4"/>
  <c r="L6" i="3" l="1"/>
  <c r="L5" i="3" l="1"/>
  <c r="M6" i="3"/>
  <c r="M5" i="3" s="1"/>
</calcChain>
</file>

<file path=xl/comments1.xml><?xml version="1.0" encoding="utf-8"?>
<comments xmlns="http://schemas.openxmlformats.org/spreadsheetml/2006/main">
  <authors>
    <author>Wayne Zhou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TL/PL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QM</t>
        </r>
      </text>
    </comment>
  </commentList>
</comments>
</file>

<file path=xl/comments2.xml><?xml version="1.0" encoding="utf-8"?>
<comments xmlns="http://schemas.openxmlformats.org/spreadsheetml/2006/main">
  <authors>
    <author>Sun. June (CITII)</author>
    <author/>
    <author>Gu. Timmy (CITII)</author>
    <author>Yang. Carl (CITII)</author>
    <author>Wang. Mars (CITII)</author>
  </authors>
  <commentList>
    <comment ref="T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Support Mark: Y; Not support mark: N</t>
        </r>
      </text>
    </comment>
    <comment ref="V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填寫工程師名字</t>
        </r>
      </text>
    </comment>
    <comment ref="W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填寫該項測試的時間</t>
        </r>
      </text>
    </comment>
    <comment ref="X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填入根據</t>
        </r>
        <r>
          <rPr>
            <sz val="11"/>
            <color indexed="81"/>
            <rFont val="Calibri"/>
            <family val="2"/>
          </rPr>
          <t>LNV SW Test matrix</t>
        </r>
        <r>
          <rPr>
            <sz val="11"/>
            <color indexed="81"/>
            <rFont val="標楷體"/>
            <family val="4"/>
            <charset val="136"/>
          </rPr>
          <t>安排</t>
        </r>
        <r>
          <rPr>
            <sz val="11"/>
            <color indexed="81"/>
            <rFont val="Calibri"/>
            <family val="2"/>
          </rPr>
          <t>Test plan</t>
        </r>
        <r>
          <rPr>
            <sz val="11"/>
            <color indexed="81"/>
            <rFont val="標楷體"/>
            <family val="4"/>
            <charset val="136"/>
          </rPr>
          <t>所需測試的</t>
        </r>
        <r>
          <rPr>
            <sz val="11"/>
            <color indexed="81"/>
            <rFont val="Calibri"/>
            <family val="2"/>
          </rPr>
          <t>SKU</t>
        </r>
        <r>
          <rPr>
            <sz val="11"/>
            <color indexed="81"/>
            <rFont val="標楷體"/>
            <family val="4"/>
            <charset val="136"/>
          </rPr>
          <t>數量</t>
        </r>
      </text>
    </comment>
    <comment ref="Y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添加</t>
        </r>
        <r>
          <rPr>
            <sz val="11"/>
            <color indexed="81"/>
            <rFont val="Calibri"/>
            <family val="2"/>
          </rPr>
          <t>total SKU</t>
        </r>
        <r>
          <rPr>
            <sz val="11"/>
            <color indexed="81"/>
            <rFont val="標楷體"/>
            <family val="4"/>
            <charset val="136"/>
          </rPr>
          <t>數量</t>
        </r>
      </text>
    </comment>
    <comment ref="AA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Automation Mark: Y; Can't Automation mark: N</t>
        </r>
      </text>
    </comment>
    <comment ref="AC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Leverage Mark: Y; Can't leverage mark: N</t>
        </r>
      </text>
    </comment>
    <comment ref="AE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Leverage</t>
        </r>
        <r>
          <rPr>
            <sz val="11"/>
            <color indexed="81"/>
            <rFont val="標楷體"/>
            <family val="4"/>
            <charset val="136"/>
          </rPr>
          <t>的考量因素</t>
        </r>
      </text>
    </comment>
    <comment ref="AF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Smart Mark: Y; Can't Smart mark: N</t>
        </r>
      </text>
    </comment>
    <comment ref="AG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Smart</t>
        </r>
        <r>
          <rPr>
            <sz val="11"/>
            <color indexed="81"/>
            <rFont val="標楷體"/>
            <family val="4"/>
            <charset val="136"/>
          </rPr>
          <t xml:space="preserve">的百分比
</t>
        </r>
        <r>
          <rPr>
            <sz val="11"/>
            <color indexed="81"/>
            <rFont val="Calibri"/>
            <family val="2"/>
          </rPr>
          <t>Ps:</t>
        </r>
        <r>
          <rPr>
            <sz val="11"/>
            <color indexed="81"/>
            <rFont val="標楷體"/>
            <family val="4"/>
            <charset val="136"/>
          </rPr>
          <t>部分smart需手動填寫</t>
        </r>
      </text>
    </comment>
    <comment ref="AI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Smart</t>
        </r>
        <r>
          <rPr>
            <sz val="11"/>
            <color indexed="81"/>
            <rFont val="標楷體"/>
            <family val="4"/>
            <charset val="136"/>
          </rPr>
          <t>的考量因素</t>
        </r>
      </text>
    </comment>
    <comment ref="AJ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Stress, Mobile phone nearing (CPI test)</t>
        </r>
        <r>
          <rPr>
            <sz val="11"/>
            <color indexed="81"/>
            <rFont val="標楷體"/>
            <family val="4"/>
            <charset val="136"/>
          </rPr>
          <t>机台特殊性，需手动输入</t>
        </r>
      </text>
    </comment>
    <comment ref="AL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通過左側</t>
        </r>
        <r>
          <rPr>
            <sz val="11"/>
            <color indexed="81"/>
            <rFont val="Calibri"/>
            <family val="2"/>
          </rPr>
          <t>Leverage, Reduction, Automation</t>
        </r>
        <r>
          <rPr>
            <sz val="11"/>
            <color indexed="81"/>
            <rFont val="標楷體"/>
            <family val="4"/>
            <charset val="136"/>
          </rPr>
          <t>之後合理挑選</t>
        </r>
        <r>
          <rPr>
            <sz val="11"/>
            <color indexed="81"/>
            <rFont val="Calibri"/>
            <family val="2"/>
          </rPr>
          <t>Test SKU</t>
        </r>
        <r>
          <rPr>
            <sz val="11"/>
            <color indexed="81"/>
            <rFont val="標楷體"/>
            <family val="4"/>
            <charset val="136"/>
          </rPr>
          <t>並生成的</t>
        </r>
        <r>
          <rPr>
            <sz val="11"/>
            <color indexed="81"/>
            <rFont val="Calibri"/>
            <family val="2"/>
          </rPr>
          <t xml:space="preserve">Test plan
</t>
        </r>
        <r>
          <rPr>
            <b/>
            <sz val="11"/>
            <color indexed="81"/>
            <rFont val="Calibri"/>
            <family val="2"/>
          </rPr>
          <t>V</t>
        </r>
        <r>
          <rPr>
            <sz val="11"/>
            <color indexed="81"/>
            <rFont val="Calibri"/>
            <family val="2"/>
          </rPr>
          <t xml:space="preserve"> means: need test; </t>
        </r>
        <r>
          <rPr>
            <b/>
            <sz val="11"/>
            <color indexed="81"/>
            <rFont val="Calibri"/>
            <family val="2"/>
          </rPr>
          <t>X</t>
        </r>
        <r>
          <rPr>
            <sz val="11"/>
            <color indexed="81"/>
            <rFont val="Calibri"/>
            <family val="2"/>
          </rPr>
          <t xml:space="preserve"> means: no need test;
</t>
        </r>
        <r>
          <rPr>
            <b/>
            <sz val="11"/>
            <color indexed="81"/>
            <rFont val="Calibri"/>
            <family val="2"/>
          </rPr>
          <t>A</t>
        </r>
        <r>
          <rPr>
            <sz val="11"/>
            <color indexed="81"/>
            <rFont val="Calibri"/>
            <family val="2"/>
          </rPr>
          <t xml:space="preserve"> means: Automation; </t>
        </r>
        <r>
          <rPr>
            <b/>
            <sz val="11"/>
            <color indexed="81"/>
            <rFont val="Calibri"/>
            <family val="2"/>
          </rPr>
          <t>L</t>
        </r>
        <r>
          <rPr>
            <sz val="11"/>
            <color indexed="81"/>
            <rFont val="Calibri"/>
            <family val="2"/>
          </rPr>
          <t xml:space="preserve"> means: Leverage; </t>
        </r>
        <r>
          <rPr>
            <b/>
            <sz val="11"/>
            <color indexed="81"/>
            <rFont val="Calibri"/>
            <family val="2"/>
          </rPr>
          <t xml:space="preserve">S </t>
        </r>
        <r>
          <rPr>
            <sz val="11"/>
            <color indexed="81"/>
            <rFont val="Calibri"/>
            <family val="2"/>
          </rPr>
          <t>means: Smart</t>
        </r>
      </text>
    </comment>
    <comment ref="AV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更新專案過程中</t>
        </r>
        <r>
          <rPr>
            <sz val="11"/>
            <color indexed="81"/>
            <rFont val="Calibri"/>
            <family val="2"/>
          </rPr>
          <t>retest</t>
        </r>
        <r>
          <rPr>
            <sz val="11"/>
            <color indexed="81"/>
            <rFont val="標楷體"/>
            <family val="4"/>
            <charset val="136"/>
          </rPr>
          <t>的次数</t>
        </r>
      </text>
    </comment>
    <comment ref="AW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更新專案過程中</t>
        </r>
        <r>
          <rPr>
            <sz val="11"/>
            <color indexed="81"/>
            <rFont val="Calibri"/>
            <family val="2"/>
          </rPr>
          <t>retest</t>
        </r>
        <r>
          <rPr>
            <sz val="11"/>
            <color indexed="81"/>
            <rFont val="標楷體"/>
            <family val="4"/>
            <charset val="136"/>
          </rPr>
          <t>的</t>
        </r>
        <r>
          <rPr>
            <sz val="11"/>
            <color indexed="81"/>
            <rFont val="Calibri"/>
            <family val="2"/>
          </rPr>
          <t>SKU</t>
        </r>
        <r>
          <rPr>
            <sz val="11"/>
            <color indexed="81"/>
            <rFont val="標楷體"/>
            <family val="4"/>
            <charset val="136"/>
          </rPr>
          <t>數量</t>
        </r>
      </text>
    </comment>
    <comment ref="AX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更新專案過程中</t>
        </r>
        <r>
          <rPr>
            <sz val="11"/>
            <color indexed="81"/>
            <rFont val="Calibri"/>
            <family val="2"/>
          </rPr>
          <t>retest</t>
        </r>
        <r>
          <rPr>
            <sz val="11"/>
            <color indexed="81"/>
            <rFont val="標楷體"/>
            <family val="4"/>
            <charset val="136"/>
          </rPr>
          <t>的</t>
        </r>
        <r>
          <rPr>
            <sz val="11"/>
            <color indexed="81"/>
            <rFont val="Calibri"/>
            <family val="2"/>
          </rPr>
          <t>s</t>
        </r>
        <r>
          <rPr>
            <sz val="11"/>
            <color indexed="81"/>
            <rFont val="標楷體"/>
            <family val="4"/>
            <charset val="136"/>
          </rPr>
          <t>時間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參考,無需編輯</t>
        </r>
      </text>
    </comment>
    <comment ref="F56" authorId="1">
      <text>
        <r>
          <rPr>
            <sz val="9"/>
            <color rgb="FF000000"/>
            <rFont val="宋体"/>
          </rPr>
          <t>Gu. Timmy (CITII):
2016/06/03 Align w/ LNV SWPA manager May_Cai via mail: FAI, PCR item, not request in NPI develop phase.</t>
        </r>
      </text>
    </comment>
    <comment ref="F68" authorId="1">
      <text>
        <r>
          <rPr>
            <sz val="9"/>
            <color rgb="FF000000"/>
            <rFont val="宋体"/>
          </rPr>
          <t>Gu. Timmy (CITII):
Audio team handle section: MMA001_ Audio playback v3.1.8 - Loudspeaker loudness test 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F69" authorId="1">
      <text>
        <r>
          <rPr>
            <sz val="9"/>
            <color rgb="FF000000"/>
            <rFont val="宋体"/>
          </rPr>
          <t>Gu. Timmy (CITII):
Audio team handle section: MMA002: Audio Recording test v3.0.9 - Section : Dual Array Mirophone check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F106" authorId="1">
      <text>
        <r>
          <rPr>
            <sz val="9"/>
            <color rgb="FF000000"/>
            <rFont val="宋体"/>
          </rPr>
          <t>Gu. Timmy (CITII):
LNV in-house project currently, if compal project support, will handle by DQA</t>
        </r>
      </text>
    </comment>
    <comment ref="F165" authorId="2">
      <text>
        <r>
          <rPr>
            <b/>
            <sz val="9"/>
            <color indexed="81"/>
            <rFont val="Tahoma"/>
            <family val="2"/>
          </rPr>
          <t>Gu. Timmy (CITII):</t>
        </r>
        <r>
          <rPr>
            <sz val="9"/>
            <color indexed="81"/>
            <rFont val="Tahoma"/>
            <family val="2"/>
          </rPr>
          <t xml:space="preserve">
W/ eSIM Mobility test(Field Test)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I472" authorId="3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J472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I473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J473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I474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J474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F603" authorId="1">
      <text>
        <r>
          <rPr>
            <sz val="9"/>
            <color rgb="FF000000"/>
            <rFont val="宋体"/>
          </rPr>
          <t xml:space="preserve">1. Driver release handle by SA team
2. BIOS web release cover by BFA001_11(SA)
</t>
        </r>
      </text>
    </comment>
    <comment ref="F614" authorId="1">
      <text>
        <r>
          <rPr>
            <sz val="9"/>
            <color rgb="FF000000"/>
            <rFont val="宋体"/>
          </rPr>
          <t>Gu. Timmy (CITII):
Cover by image progress.</t>
        </r>
      </text>
    </comment>
  </commentList>
</comments>
</file>

<file path=xl/comments3.xml><?xml version="1.0" encoding="utf-8"?>
<comments xmlns="http://schemas.openxmlformats.org/spreadsheetml/2006/main">
  <authors>
    <author>Sun. June (CITII)</author>
    <author/>
    <author>Gu. Timmy (CITII)</author>
    <author>Yang. Carl (CITII)</author>
    <author>Wang. Mars (CITII)</author>
  </authors>
  <commentList>
    <comment ref="T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Support Mark: Y; Not support mark: N</t>
        </r>
      </text>
    </comment>
    <comment ref="V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填寫工程師名字</t>
        </r>
      </text>
    </comment>
    <comment ref="W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填寫該項測試的時間</t>
        </r>
      </text>
    </comment>
    <comment ref="X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填入根據</t>
        </r>
        <r>
          <rPr>
            <sz val="11"/>
            <color indexed="81"/>
            <rFont val="Calibri"/>
            <family val="2"/>
          </rPr>
          <t>LNV SW Test matrix</t>
        </r>
        <r>
          <rPr>
            <sz val="11"/>
            <color indexed="81"/>
            <rFont val="標楷體"/>
            <family val="4"/>
            <charset val="136"/>
          </rPr>
          <t>安排</t>
        </r>
        <r>
          <rPr>
            <sz val="11"/>
            <color indexed="81"/>
            <rFont val="Calibri"/>
            <family val="2"/>
          </rPr>
          <t>Test plan</t>
        </r>
        <r>
          <rPr>
            <sz val="11"/>
            <color indexed="81"/>
            <rFont val="標楷體"/>
            <family val="4"/>
            <charset val="136"/>
          </rPr>
          <t>所需測試的</t>
        </r>
        <r>
          <rPr>
            <sz val="11"/>
            <color indexed="81"/>
            <rFont val="Calibri"/>
            <family val="2"/>
          </rPr>
          <t>SKU</t>
        </r>
        <r>
          <rPr>
            <sz val="11"/>
            <color indexed="81"/>
            <rFont val="標楷體"/>
            <family val="4"/>
            <charset val="136"/>
          </rPr>
          <t>數量</t>
        </r>
      </text>
    </comment>
    <comment ref="Y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添加</t>
        </r>
        <r>
          <rPr>
            <sz val="11"/>
            <color indexed="81"/>
            <rFont val="Calibri"/>
            <family val="2"/>
          </rPr>
          <t>total SKU</t>
        </r>
        <r>
          <rPr>
            <sz val="11"/>
            <color indexed="81"/>
            <rFont val="標楷體"/>
            <family val="4"/>
            <charset val="136"/>
          </rPr>
          <t>數量</t>
        </r>
      </text>
    </comment>
    <comment ref="AA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Automation Mark: Y; Can't Automation mark: N</t>
        </r>
      </text>
    </comment>
    <comment ref="AC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Leverage Mark: Y; Can't leverage mark: N</t>
        </r>
      </text>
    </comment>
    <comment ref="AE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Leverage</t>
        </r>
        <r>
          <rPr>
            <sz val="11"/>
            <color indexed="81"/>
            <rFont val="標楷體"/>
            <family val="4"/>
            <charset val="136"/>
          </rPr>
          <t>的考量因素</t>
        </r>
      </text>
    </comment>
    <comment ref="AF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Smart Mark: Y; Can't Smart mark: N</t>
        </r>
      </text>
    </comment>
    <comment ref="AG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Smart</t>
        </r>
        <r>
          <rPr>
            <sz val="11"/>
            <color indexed="81"/>
            <rFont val="標楷體"/>
            <family val="4"/>
            <charset val="136"/>
          </rPr>
          <t xml:space="preserve">的百分比
</t>
        </r>
        <r>
          <rPr>
            <sz val="11"/>
            <color indexed="81"/>
            <rFont val="Calibri"/>
            <family val="2"/>
          </rPr>
          <t>Ps:</t>
        </r>
        <r>
          <rPr>
            <sz val="11"/>
            <color indexed="81"/>
            <rFont val="標楷體"/>
            <family val="4"/>
            <charset val="136"/>
          </rPr>
          <t>部分smart需手動填寫</t>
        </r>
      </text>
    </comment>
    <comment ref="AI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Smart</t>
        </r>
        <r>
          <rPr>
            <sz val="11"/>
            <color indexed="81"/>
            <rFont val="標楷體"/>
            <family val="4"/>
            <charset val="136"/>
          </rPr>
          <t>的考量因素</t>
        </r>
      </text>
    </comment>
    <comment ref="AJ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Stress, Mobile phone nearing (CPI test)</t>
        </r>
        <r>
          <rPr>
            <sz val="11"/>
            <color indexed="81"/>
            <rFont val="標楷體"/>
            <family val="4"/>
            <charset val="136"/>
          </rPr>
          <t>机台特殊性，需手动输入</t>
        </r>
      </text>
    </comment>
    <comment ref="AL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通過左側</t>
        </r>
        <r>
          <rPr>
            <sz val="11"/>
            <color indexed="81"/>
            <rFont val="Calibri"/>
            <family val="2"/>
          </rPr>
          <t>Leverage, Reduction, Automation</t>
        </r>
        <r>
          <rPr>
            <sz val="11"/>
            <color indexed="81"/>
            <rFont val="標楷體"/>
            <family val="4"/>
            <charset val="136"/>
          </rPr>
          <t>之後合理挑選</t>
        </r>
        <r>
          <rPr>
            <sz val="11"/>
            <color indexed="81"/>
            <rFont val="Calibri"/>
            <family val="2"/>
          </rPr>
          <t>Test SKU</t>
        </r>
        <r>
          <rPr>
            <sz val="11"/>
            <color indexed="81"/>
            <rFont val="標楷體"/>
            <family val="4"/>
            <charset val="136"/>
          </rPr>
          <t>並生成的</t>
        </r>
        <r>
          <rPr>
            <sz val="11"/>
            <color indexed="81"/>
            <rFont val="Calibri"/>
            <family val="2"/>
          </rPr>
          <t xml:space="preserve">Test plan
</t>
        </r>
        <r>
          <rPr>
            <b/>
            <sz val="11"/>
            <color indexed="81"/>
            <rFont val="Calibri"/>
            <family val="2"/>
          </rPr>
          <t>V</t>
        </r>
        <r>
          <rPr>
            <sz val="11"/>
            <color indexed="81"/>
            <rFont val="Calibri"/>
            <family val="2"/>
          </rPr>
          <t xml:space="preserve"> means: need test; </t>
        </r>
        <r>
          <rPr>
            <b/>
            <sz val="11"/>
            <color indexed="81"/>
            <rFont val="Calibri"/>
            <family val="2"/>
          </rPr>
          <t>X</t>
        </r>
        <r>
          <rPr>
            <sz val="11"/>
            <color indexed="81"/>
            <rFont val="Calibri"/>
            <family val="2"/>
          </rPr>
          <t xml:space="preserve"> means: no need test;
</t>
        </r>
        <r>
          <rPr>
            <b/>
            <sz val="11"/>
            <color indexed="81"/>
            <rFont val="Calibri"/>
            <family val="2"/>
          </rPr>
          <t>A</t>
        </r>
        <r>
          <rPr>
            <sz val="11"/>
            <color indexed="81"/>
            <rFont val="Calibri"/>
            <family val="2"/>
          </rPr>
          <t xml:space="preserve"> means: Automation; </t>
        </r>
        <r>
          <rPr>
            <b/>
            <sz val="11"/>
            <color indexed="81"/>
            <rFont val="Calibri"/>
            <family val="2"/>
          </rPr>
          <t>L</t>
        </r>
        <r>
          <rPr>
            <sz val="11"/>
            <color indexed="81"/>
            <rFont val="Calibri"/>
            <family val="2"/>
          </rPr>
          <t xml:space="preserve"> means: Leverage; </t>
        </r>
        <r>
          <rPr>
            <b/>
            <sz val="11"/>
            <color indexed="81"/>
            <rFont val="Calibri"/>
            <family val="2"/>
          </rPr>
          <t xml:space="preserve">S </t>
        </r>
        <r>
          <rPr>
            <sz val="11"/>
            <color indexed="81"/>
            <rFont val="Calibri"/>
            <family val="2"/>
          </rPr>
          <t>means: Smart</t>
        </r>
      </text>
    </comment>
    <comment ref="AV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更新專案過程中</t>
        </r>
        <r>
          <rPr>
            <sz val="11"/>
            <color indexed="81"/>
            <rFont val="Calibri"/>
            <family val="2"/>
          </rPr>
          <t>retest</t>
        </r>
        <r>
          <rPr>
            <sz val="11"/>
            <color indexed="81"/>
            <rFont val="標楷體"/>
            <family val="4"/>
            <charset val="136"/>
          </rPr>
          <t>的次数</t>
        </r>
      </text>
    </comment>
    <comment ref="AW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更新專案過程中</t>
        </r>
        <r>
          <rPr>
            <sz val="11"/>
            <color indexed="81"/>
            <rFont val="Calibri"/>
            <family val="2"/>
          </rPr>
          <t>retest</t>
        </r>
        <r>
          <rPr>
            <sz val="11"/>
            <color indexed="81"/>
            <rFont val="標楷體"/>
            <family val="4"/>
            <charset val="136"/>
          </rPr>
          <t>的</t>
        </r>
        <r>
          <rPr>
            <sz val="11"/>
            <color indexed="81"/>
            <rFont val="Calibri"/>
            <family val="2"/>
          </rPr>
          <t>SKU</t>
        </r>
        <r>
          <rPr>
            <sz val="11"/>
            <color indexed="81"/>
            <rFont val="標楷體"/>
            <family val="4"/>
            <charset val="136"/>
          </rPr>
          <t>數量</t>
        </r>
      </text>
    </comment>
    <comment ref="AX5" authorId="0">
      <text>
        <r>
          <rPr>
            <b/>
            <sz val="11"/>
            <color indexed="81"/>
            <rFont val="Calibri"/>
            <family val="2"/>
          </rPr>
          <t>Sun. June (CITII):</t>
        </r>
        <r>
          <rPr>
            <sz val="11"/>
            <color indexed="81"/>
            <rFont val="Calibri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更新專案過程中</t>
        </r>
        <r>
          <rPr>
            <sz val="11"/>
            <color indexed="81"/>
            <rFont val="Calibri"/>
            <family val="2"/>
          </rPr>
          <t>retest</t>
        </r>
        <r>
          <rPr>
            <sz val="11"/>
            <color indexed="81"/>
            <rFont val="標楷體"/>
            <family val="4"/>
            <charset val="136"/>
          </rPr>
          <t>的</t>
        </r>
        <r>
          <rPr>
            <sz val="11"/>
            <color indexed="81"/>
            <rFont val="Calibri"/>
            <family val="2"/>
          </rPr>
          <t>s</t>
        </r>
        <r>
          <rPr>
            <sz val="11"/>
            <color indexed="81"/>
            <rFont val="標楷體"/>
            <family val="4"/>
            <charset val="136"/>
          </rPr>
          <t>時間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參考,無需編輯</t>
        </r>
      </text>
    </comment>
    <comment ref="F56" authorId="1">
      <text>
        <r>
          <rPr>
            <sz val="9"/>
            <color rgb="FF000000"/>
            <rFont val="宋体"/>
          </rPr>
          <t>Gu. Timmy (CITII):
2016/06/03 Align w/ LNV SWPA manager May_Cai via mail: FAI, PCR item, not request in NPI develop phase.</t>
        </r>
      </text>
    </comment>
    <comment ref="F68" authorId="1">
      <text>
        <r>
          <rPr>
            <sz val="9"/>
            <color rgb="FF000000"/>
            <rFont val="宋体"/>
          </rPr>
          <t>Gu. Timmy (CITII):
Audio team handle section: MMA001_ Audio playback v3.1.8 - Loudspeaker loudness test 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F69" authorId="1">
      <text>
        <r>
          <rPr>
            <sz val="9"/>
            <color rgb="FF000000"/>
            <rFont val="宋体"/>
          </rPr>
          <t>Gu. Timmy (CITII):
Audio team handle section: MMA002: Audio Recording test v3.0.9 - Section : Dual Array Mirophone check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F106" authorId="1">
      <text>
        <r>
          <rPr>
            <sz val="9"/>
            <color rgb="FF000000"/>
            <rFont val="宋体"/>
          </rPr>
          <t>Gu. Timmy (CITII):
LNV in-house project currently, if compal project support, will handle by DQA</t>
        </r>
      </text>
    </comment>
    <comment ref="F165" authorId="2">
      <text>
        <r>
          <rPr>
            <b/>
            <sz val="9"/>
            <color indexed="81"/>
            <rFont val="Tahoma"/>
            <family val="2"/>
          </rPr>
          <t>Gu. Timmy (CITII):</t>
        </r>
        <r>
          <rPr>
            <sz val="9"/>
            <color indexed="81"/>
            <rFont val="Tahoma"/>
            <family val="2"/>
          </rPr>
          <t xml:space="preserve">
W/ eSIM Mobility test(Field Test)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I472" authorId="3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J472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I473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J473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I474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J474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F603" authorId="1">
      <text>
        <r>
          <rPr>
            <sz val="9"/>
            <color rgb="FF000000"/>
            <rFont val="宋体"/>
          </rPr>
          <t xml:space="preserve">1. Driver release handle by SA team
2. BIOS web release cover by BFA001_11(SA)
</t>
        </r>
      </text>
    </comment>
    <comment ref="F614" authorId="1">
      <text>
        <r>
          <rPr>
            <sz val="9"/>
            <color rgb="FF000000"/>
            <rFont val="宋体"/>
          </rPr>
          <t>Gu. Timmy (CITII):
Cover by image progress.</t>
        </r>
      </text>
    </comment>
  </commentList>
</comments>
</file>

<file path=xl/sharedStrings.xml><?xml version="1.0" encoding="utf-8"?>
<sst xmlns="http://schemas.openxmlformats.org/spreadsheetml/2006/main" count="14430" uniqueCount="1730">
  <si>
    <t>Case ID</t>
  </si>
  <si>
    <t>Case name</t>
  </si>
  <si>
    <t>Version</t>
  </si>
  <si>
    <t>Release date</t>
  </si>
  <si>
    <t>Owner</t>
  </si>
  <si>
    <t>Priority</t>
  </si>
  <si>
    <t>DQA items
 total time</t>
  </si>
  <si>
    <t>.Hrs</t>
  </si>
  <si>
    <t>.Mins</t>
  </si>
  <si>
    <t>Basic</t>
  </si>
  <si>
    <t>BFA001_01</t>
  </si>
  <si>
    <t>BIOS SETUP (NoteBook)</t>
  </si>
  <si>
    <t>DQA</t>
  </si>
  <si>
    <t>P1</t>
  </si>
  <si>
    <t>BFA001_02</t>
  </si>
  <si>
    <t>BIOS SETUP (Pad)</t>
  </si>
  <si>
    <t>3.1.0</t>
  </si>
  <si>
    <t>BFA001_03</t>
  </si>
  <si>
    <t>BIOS POST screen verification</t>
  </si>
  <si>
    <t>3.0.6</t>
  </si>
  <si>
    <t>NoteBook/ Pad</t>
  </si>
  <si>
    <t>BFA001_04</t>
  </si>
  <si>
    <t>Flash BIOS conditions test</t>
  </si>
  <si>
    <t>3.0.8</t>
  </si>
  <si>
    <t>P2</t>
  </si>
  <si>
    <t>BFA001_05</t>
  </si>
  <si>
    <t>BIOS SLIC table check (OA function)</t>
  </si>
  <si>
    <t>3.0.4</t>
  </si>
  <si>
    <t>SW</t>
  </si>
  <si>
    <t>BFA001_06</t>
  </si>
  <si>
    <t>SMBIOS structure</t>
  </si>
  <si>
    <t>3.1.1</t>
  </si>
  <si>
    <t>BFA001_07</t>
  </si>
  <si>
    <t>BIOS initialize time</t>
  </si>
  <si>
    <t>BFA001_08</t>
  </si>
  <si>
    <t>BIOS Setup help message</t>
  </si>
  <si>
    <t>3.0.7</t>
  </si>
  <si>
    <t>BFA001_09</t>
  </si>
  <si>
    <t>RTC test</t>
  </si>
  <si>
    <t>3.0.3</t>
  </si>
  <si>
    <t>HW</t>
  </si>
  <si>
    <t>BFA001_11</t>
  </si>
  <si>
    <t>BIOS web release</t>
  </si>
  <si>
    <t>3.0.2</t>
  </si>
  <si>
    <t>SA</t>
  </si>
  <si>
    <t>BFA001_12</t>
  </si>
  <si>
    <t>Windows UEFI Firmware Update(for MS MDA)</t>
  </si>
  <si>
    <t>3.0.10</t>
  </si>
  <si>
    <t>BFA001_13</t>
  </si>
  <si>
    <t>BIOS tool Package for Service</t>
  </si>
  <si>
    <t>3.0.1</t>
  </si>
  <si>
    <t>BFA001_14</t>
  </si>
  <si>
    <t>Device Error Check Test</t>
  </si>
  <si>
    <t>SIT</t>
  </si>
  <si>
    <t>BFA001_15</t>
  </si>
  <si>
    <t>PXE Boot</t>
  </si>
  <si>
    <t>BFA001_16</t>
  </si>
  <si>
    <t>Computrace test</t>
  </si>
  <si>
    <t>3.0.5</t>
  </si>
  <si>
    <t>SA/DQA</t>
  </si>
  <si>
    <t>BFA001_17</t>
  </si>
  <si>
    <t>One key battery function test</t>
  </si>
  <si>
    <t>BFA001_18</t>
  </si>
  <si>
    <t>BIOS Wipe storage device test</t>
  </si>
  <si>
    <t>BFA001_20</t>
  </si>
  <si>
    <t>Lenovo BIOS POST Logo DIY</t>
  </si>
  <si>
    <t>BFA002_01</t>
  </si>
  <si>
    <t>Powermanagement System Setting check</t>
  </si>
  <si>
    <t>V3.0.8</t>
  </si>
  <si>
    <t>BFA002_02</t>
  </si>
  <si>
    <t>Powermanagement Manual Test</t>
  </si>
  <si>
    <t>V3.0.7</t>
  </si>
  <si>
    <t>BFA002_03</t>
  </si>
  <si>
    <t>Modern Standby for Notebook</t>
  </si>
  <si>
    <t>V3.0.9</t>
  </si>
  <si>
    <t>BFA002_04</t>
  </si>
  <si>
    <t>Modern Standby for PAD</t>
  </si>
  <si>
    <t>BFA003_01</t>
  </si>
  <si>
    <t>Charge Function Test (For Notebook)</t>
  </si>
  <si>
    <t>BFA003_02</t>
  </si>
  <si>
    <t>Battery Authentication Test</t>
  </si>
  <si>
    <t>BFA003_03</t>
  </si>
  <si>
    <t>Battery ship mode test</t>
  </si>
  <si>
    <t>BFA003_04</t>
  </si>
  <si>
    <t>Battery FW Update</t>
  </si>
  <si>
    <t>BFA003_05</t>
  </si>
  <si>
    <t>Charge function test (for PAD)</t>
  </si>
  <si>
    <t>V3.0.6</t>
  </si>
  <si>
    <t>BFA003_06</t>
  </si>
  <si>
    <t>Dynamic power control</t>
  </si>
  <si>
    <t>V3.0.5</t>
  </si>
  <si>
    <t>BFA003_07</t>
  </si>
  <si>
    <t>Dual battery test case for power bridge operation</t>
  </si>
  <si>
    <t xml:space="preserve">BFA003_08 </t>
  </si>
  <si>
    <t>Dual battery test case for balance Charge/Discharge operation</t>
  </si>
  <si>
    <t>3.0.0</t>
  </si>
  <si>
    <t>BFA004_01</t>
  </si>
  <si>
    <t>Adapter Power Detection</t>
  </si>
  <si>
    <t>V3.1.1</t>
  </si>
  <si>
    <t>BFA004_02</t>
  </si>
  <si>
    <t>BFA004_03</t>
  </si>
  <si>
    <t>USB-DC combo jack</t>
  </si>
  <si>
    <t>BFA011_04</t>
  </si>
  <si>
    <t>NOVO button test</t>
  </si>
  <si>
    <t>BFA012_02</t>
  </si>
  <si>
    <t>Intel AT-configure</t>
  </si>
  <si>
    <t>BFA012_03</t>
  </si>
  <si>
    <t>Intel AT-compliance</t>
  </si>
  <si>
    <t>BFA012_04</t>
  </si>
  <si>
    <t>TPM</t>
  </si>
  <si>
    <t>BFA012_05</t>
  </si>
  <si>
    <t>TCM</t>
  </si>
  <si>
    <t>BFA012_09</t>
  </si>
  <si>
    <t>Intel Software Guard Extensions</t>
  </si>
  <si>
    <t>BFA012_10</t>
  </si>
  <si>
    <t>Intel online connect</t>
  </si>
  <si>
    <t>BFA012_11</t>
  </si>
  <si>
    <t>Lenovo Notebook BIOS Security Test</t>
  </si>
  <si>
    <t>V3.0.1</t>
  </si>
  <si>
    <t xml:space="preserve">BFA013_01 </t>
  </si>
  <si>
    <t>System Quick Functional Verification</t>
  </si>
  <si>
    <t>N/R</t>
  </si>
  <si>
    <t xml:space="preserve">BFA013_02 </t>
  </si>
  <si>
    <t>BIOS and EC Full Function Testcase (for ECR )</t>
  </si>
  <si>
    <t>SW/EC/SA</t>
  </si>
  <si>
    <t>BFA014_01</t>
  </si>
  <si>
    <t>USB basic function test</t>
  </si>
  <si>
    <t>V3.1.0</t>
  </si>
  <si>
    <t>BFA014_02</t>
  </si>
  <si>
    <t>USB charge test case(for old spec)</t>
  </si>
  <si>
    <t>V3.1.2</t>
  </si>
  <si>
    <t>BFA014_03</t>
  </si>
  <si>
    <t xml:space="preserve">USB&amp;USB Type C devices compatibility test </t>
  </si>
  <si>
    <t>BFA015</t>
  </si>
  <si>
    <t>USB Type-C test</t>
  </si>
  <si>
    <t>BFA016</t>
  </si>
  <si>
    <t>Thunderbolt Test</t>
  </si>
  <si>
    <t>BFA017</t>
  </si>
  <si>
    <t>Input&amp;Output devices compatibility test</t>
  </si>
  <si>
    <t>V3.0.4</t>
  </si>
  <si>
    <t xml:space="preserve">BFA018 </t>
  </si>
  <si>
    <t>1.0.0</t>
  </si>
  <si>
    <t>OS Password</t>
  </si>
  <si>
    <t xml:space="preserve">Interaction </t>
  </si>
  <si>
    <t>IAA001</t>
  </si>
  <si>
    <t>Audio playback</t>
  </si>
  <si>
    <t>Audio/DQA</t>
  </si>
  <si>
    <t>IAA002</t>
  </si>
  <si>
    <t>Audio Recording test</t>
  </si>
  <si>
    <t>3.1.7</t>
  </si>
  <si>
    <t>IAA003</t>
  </si>
  <si>
    <t>Audio-Utility test -Realtek</t>
  </si>
  <si>
    <t>3.0.11</t>
  </si>
  <si>
    <t>IAA003_1</t>
  </si>
  <si>
    <t>Realtek Audio Console test</t>
  </si>
  <si>
    <t>IAA004</t>
  </si>
  <si>
    <t>SmartAudio test (Conexant/Synaptics audio UI)</t>
  </si>
  <si>
    <t>3.0.9</t>
  </si>
  <si>
    <t>IAA005</t>
  </si>
  <si>
    <t>Audio-Utility test - IDT</t>
  </si>
  <si>
    <t>IAA006_01</t>
  </si>
  <si>
    <t>F200 3D camera test</t>
  </si>
  <si>
    <t>IAA006_02</t>
  </si>
  <si>
    <t>R200 3D camera</t>
  </si>
  <si>
    <t>IAA007_01</t>
  </si>
  <si>
    <t>Front Camera</t>
  </si>
  <si>
    <t>IAA007_02</t>
  </si>
  <si>
    <t>Rear Camera</t>
  </si>
  <si>
    <t>IAA007_03</t>
  </si>
  <si>
    <t>RGB-IR Camera</t>
  </si>
  <si>
    <t>3.0.14</t>
  </si>
  <si>
    <t>IAA008</t>
  </si>
  <si>
    <t>IAA011</t>
  </si>
  <si>
    <t>Wake on voice</t>
  </si>
  <si>
    <t>Audio</t>
  </si>
  <si>
    <t>IAA012_02</t>
  </si>
  <si>
    <t>Touchpad&amp;Clickpad Basic Function</t>
  </si>
  <si>
    <t>IAA012_03</t>
  </si>
  <si>
    <t>Touchpad&amp;Clickpad Advanced Function</t>
  </si>
  <si>
    <t>3.0.17</t>
  </si>
  <si>
    <t>IAA012_04</t>
  </si>
  <si>
    <t>Touchpad Noise and Compatibility</t>
  </si>
  <si>
    <t>IAA012_05</t>
  </si>
  <si>
    <t>IAA012_06</t>
  </si>
  <si>
    <t>IAA012_07</t>
  </si>
  <si>
    <t>PTP Advanced Function</t>
  </si>
  <si>
    <t>3.0.12</t>
  </si>
  <si>
    <t>IAA012_08</t>
  </si>
  <si>
    <t>PTP Noise and Compatibility</t>
  </si>
  <si>
    <t>IAA012_09</t>
  </si>
  <si>
    <t>PTP FW Windows Update test</t>
  </si>
  <si>
    <t>IAA013_01</t>
  </si>
  <si>
    <t>Touch Panel Basic Function</t>
  </si>
  <si>
    <t>3.0.13</t>
  </si>
  <si>
    <t>IAA013_02</t>
  </si>
  <si>
    <t>Touch Panel Advanced Function</t>
  </si>
  <si>
    <t>IAA013_03</t>
  </si>
  <si>
    <t>Touch panel Compatibility and Noise test</t>
  </si>
  <si>
    <t>IAA014_01</t>
  </si>
  <si>
    <t>Active Pen</t>
  </si>
  <si>
    <t>IAA014_02</t>
  </si>
  <si>
    <t>IAA015_01</t>
  </si>
  <si>
    <t>Keyboard Function</t>
  </si>
  <si>
    <t>IAA015_02</t>
  </si>
  <si>
    <t>Keyboard hot key</t>
  </si>
  <si>
    <t>3.0.15</t>
  </si>
  <si>
    <t>IAA015_03</t>
  </si>
  <si>
    <t>Keyboard Backlight Function Test</t>
  </si>
  <si>
    <t xml:space="preserve">IAA015_05 </t>
  </si>
  <si>
    <t xml:space="preserve">Keyboard Lighting Function Test For Y730 </t>
  </si>
  <si>
    <t>IAA016_01</t>
  </si>
  <si>
    <t>Hot buttons UI Check</t>
  </si>
  <si>
    <t>IAA016_02</t>
  </si>
  <si>
    <t>LEDs Check</t>
  </si>
  <si>
    <t>IAA017_01</t>
  </si>
  <si>
    <t>Fingerprint testcase for win10</t>
  </si>
  <si>
    <t>IAA017_03</t>
  </si>
  <si>
    <t>Fingerprint testcase for win7</t>
  </si>
  <si>
    <t>v3.0.6</t>
  </si>
  <si>
    <t>IAA017_04</t>
  </si>
  <si>
    <t>FingerPrinter One-step login</t>
  </si>
  <si>
    <t>LNV/DQA</t>
  </si>
  <si>
    <t>IAA018_01</t>
  </si>
  <si>
    <t>ALS sensor testcase(For old spec)</t>
  </si>
  <si>
    <t>IAA018_02</t>
  </si>
  <si>
    <t>ALS sensor testcase(For thinkpad spec)</t>
  </si>
  <si>
    <t>IAA019</t>
  </si>
  <si>
    <t>Sensor Motion testcase</t>
  </si>
  <si>
    <t>IAA020</t>
  </si>
  <si>
    <t>IAA021</t>
  </si>
  <si>
    <t>IAA022</t>
  </si>
  <si>
    <t>Continuum for win10</t>
  </si>
  <si>
    <t>IAA023</t>
  </si>
  <si>
    <t>P-Sensor Function Test</t>
  </si>
  <si>
    <t>IAA024_01</t>
  </si>
  <si>
    <t xml:space="preserve">Dolby Audio test (For DCH) </t>
  </si>
  <si>
    <t>IAA024_02</t>
  </si>
  <si>
    <t>IAA024_03</t>
  </si>
  <si>
    <t>IAA024_04</t>
  </si>
  <si>
    <t>Dolby UI test(For Win7)</t>
  </si>
  <si>
    <t>IAA025</t>
  </si>
  <si>
    <t>USB port protection</t>
  </si>
  <si>
    <t>Connectivity</t>
  </si>
  <si>
    <t>CTA001_01</t>
  </si>
  <si>
    <t>Bluetooth function test</t>
  </si>
  <si>
    <t>3.1.9</t>
  </si>
  <si>
    <t>CTA001_02</t>
  </si>
  <si>
    <t>Bluetooth FFRT</t>
  </si>
  <si>
    <t>CTA002</t>
  </si>
  <si>
    <t>Airplane mode test case</t>
  </si>
  <si>
    <t>CTA003</t>
  </si>
  <si>
    <t>USB LAN test case</t>
  </si>
  <si>
    <t>CTA004_01</t>
  </si>
  <si>
    <t>WIFI basic function</t>
  </si>
  <si>
    <t>CTA004_02</t>
  </si>
  <si>
    <t>WIFI FFRT</t>
  </si>
  <si>
    <t>CTA005</t>
  </si>
  <si>
    <t>WIFI Security test case</t>
  </si>
  <si>
    <t>CTA006</t>
  </si>
  <si>
    <t>WIFI Throughput test case</t>
  </si>
  <si>
    <t>RF</t>
  </si>
  <si>
    <t>CTA008</t>
  </si>
  <si>
    <t>WWAN</t>
  </si>
  <si>
    <t>CTA009_01</t>
  </si>
  <si>
    <t>WIDI for Win7&amp;Win8 (Will no longer updated from 2016.6.14)</t>
  </si>
  <si>
    <t>CTA009_03</t>
  </si>
  <si>
    <t>WiDi FFRT (Will no longer updated from 2016.6.14)</t>
  </si>
  <si>
    <t>CTA010</t>
  </si>
  <si>
    <t>NIC test case</t>
  </si>
  <si>
    <t>CTA011</t>
  </si>
  <si>
    <t>NFC function test</t>
  </si>
  <si>
    <t>CTA013</t>
  </si>
  <si>
    <t>GPS basic function test case</t>
  </si>
  <si>
    <t>CTA014</t>
  </si>
  <si>
    <t>LSPT test case</t>
  </si>
  <si>
    <t>CTA015</t>
  </si>
  <si>
    <t>BT performance test case</t>
  </si>
  <si>
    <t>CTA016</t>
  </si>
  <si>
    <t>AMD wireless display test case</t>
  </si>
  <si>
    <t>CTA017</t>
  </si>
  <si>
    <t>CPT for BT</t>
  </si>
  <si>
    <t>CTA018</t>
  </si>
  <si>
    <t>CPT for WIFI</t>
  </si>
  <si>
    <t>CTA020_01</t>
  </si>
  <si>
    <t>Miracast test case</t>
  </si>
  <si>
    <t>CTA020_02</t>
  </si>
  <si>
    <t>Miracast FFRT</t>
  </si>
  <si>
    <t>CTA021</t>
  </si>
  <si>
    <t>WWAN field test case</t>
  </si>
  <si>
    <t>CTA022</t>
  </si>
  <si>
    <t>AMD WLAN Quick Connect</t>
  </si>
  <si>
    <t>CTA024</t>
  </si>
  <si>
    <t>AC downgrade to BGN wifi test case</t>
  </si>
  <si>
    <t>CTA025</t>
  </si>
  <si>
    <t>CTA026</t>
  </si>
  <si>
    <t>WWAN field test for IoT card</t>
  </si>
  <si>
    <t>CTA027</t>
  </si>
  <si>
    <t>Phone impact UX test</t>
  </si>
  <si>
    <t>CTA028_01</t>
  </si>
  <si>
    <t>PC Project Function test case</t>
  </si>
  <si>
    <t>CTA028_02</t>
  </si>
  <si>
    <t>PC Project Function FFRT</t>
  </si>
  <si>
    <t>CTA029</t>
  </si>
  <si>
    <t>MU-MIMO test case</t>
  </si>
  <si>
    <t xml:space="preserve">Process and Stroage </t>
  </si>
  <si>
    <t>PSA001_02</t>
  </si>
  <si>
    <t>Intel CPU FFRT test case</t>
  </si>
  <si>
    <t>PSA001_03</t>
  </si>
  <si>
    <t>Intel DPTF testcase for Dynamic PL1</t>
  </si>
  <si>
    <t>PSA001_04</t>
  </si>
  <si>
    <t>Lenovo Over Clock</t>
  </si>
  <si>
    <t>V3.0.2</t>
  </si>
  <si>
    <t>PSA002_01</t>
  </si>
  <si>
    <t>AMD CPU test</t>
  </si>
  <si>
    <t>PSA002_02</t>
  </si>
  <si>
    <t>AMD CPU FFRT test</t>
  </si>
  <si>
    <t>PSA002_03</t>
  </si>
  <si>
    <t>AMD DPTC basic function test</t>
  </si>
  <si>
    <t>PSA003</t>
  </si>
  <si>
    <t>Graphics basic function</t>
  </si>
  <si>
    <t>PSA004_01</t>
  </si>
  <si>
    <t>Video Display Mode Change</t>
  </si>
  <si>
    <t>PSA004_02</t>
  </si>
  <si>
    <t>Video display mode change for FFRT</t>
  </si>
  <si>
    <t>PSA004_03</t>
  </si>
  <si>
    <t>Monitor compatibility test</t>
  </si>
  <si>
    <t>PSA005</t>
  </si>
  <si>
    <t>Video Power Management</t>
  </si>
  <si>
    <t>PSA006</t>
  </si>
  <si>
    <t>Decode Transcode</t>
  </si>
  <si>
    <t>PSA008</t>
  </si>
  <si>
    <t>Stereoscopic 3D</t>
  </si>
  <si>
    <t>PSA010</t>
  </si>
  <si>
    <t>PSA011</t>
  </si>
  <si>
    <t>Display power saving technology</t>
  </si>
  <si>
    <t>PSA013_02</t>
  </si>
  <si>
    <t>Intel Graphic Control Panel For CUI9.0</t>
  </si>
  <si>
    <t>PSA014</t>
  </si>
  <si>
    <t>PX5.5 for Intel platform</t>
  </si>
  <si>
    <t>PSA015</t>
  </si>
  <si>
    <t>PX7.0 for Intel platform</t>
  </si>
  <si>
    <t>PSA015_01</t>
  </si>
  <si>
    <t>PX8.0 for Intel platform</t>
  </si>
  <si>
    <t>PSA016</t>
  </si>
  <si>
    <t>Optimus</t>
  </si>
  <si>
    <t>PSA017</t>
  </si>
  <si>
    <t>NVidia SLI (2nd graphic) test</t>
  </si>
  <si>
    <t>PSA018</t>
  </si>
  <si>
    <t>NVIDIA Control Panel</t>
  </si>
  <si>
    <t>PSA019_01</t>
  </si>
  <si>
    <t>Hybrid graphic test for NVIDIA</t>
  </si>
  <si>
    <t>PSA019_02</t>
  </si>
  <si>
    <t>FFRT-Hybrid graphic test for NVIDIA</t>
  </si>
  <si>
    <t>PSA020</t>
  </si>
  <si>
    <t>AMD Control Center</t>
  </si>
  <si>
    <t>PSA021_01</t>
  </si>
  <si>
    <t>Hybrid graphic test for AMD</t>
  </si>
  <si>
    <t>PSA021_02</t>
  </si>
  <si>
    <t>FFRT-Hybrid graphic test for AMD</t>
  </si>
  <si>
    <t>PSA022_01</t>
  </si>
  <si>
    <t>PX5.5 for AMD platform</t>
  </si>
  <si>
    <t>PSA023</t>
  </si>
  <si>
    <t>PX7.0 for AMD platform</t>
  </si>
  <si>
    <t>PSA024</t>
  </si>
  <si>
    <t>AMD Radeon Setting</t>
  </si>
  <si>
    <t>PSA025</t>
  </si>
  <si>
    <t>AMD Dual graphic</t>
  </si>
  <si>
    <t>PSA026</t>
  </si>
  <si>
    <t>G-SYNC Test</t>
  </si>
  <si>
    <t>PSA027</t>
  </si>
  <si>
    <t>GFE Test</t>
  </si>
  <si>
    <t>PSA028</t>
  </si>
  <si>
    <t>Media card testcase</t>
  </si>
  <si>
    <t>PSA030</t>
  </si>
  <si>
    <t>Memory Function test</t>
  </si>
  <si>
    <t>PSA031</t>
  </si>
  <si>
    <t>ODD function test</t>
  </si>
  <si>
    <t>PSA032</t>
  </si>
  <si>
    <t>Storage information check</t>
  </si>
  <si>
    <t>PSA033</t>
  </si>
  <si>
    <t>UFS_EMMC test</t>
  </si>
  <si>
    <t>PSA034</t>
  </si>
  <si>
    <t>Storage Raid0 function test</t>
  </si>
  <si>
    <t>PSA035</t>
  </si>
  <si>
    <t>Intel Optane test</t>
  </si>
  <si>
    <t>PSA036</t>
  </si>
  <si>
    <t>APS test</t>
  </si>
  <si>
    <t>Performance</t>
  </si>
  <si>
    <t>PFA000</t>
  </si>
  <si>
    <t>Performance Test Report Template</t>
  </si>
  <si>
    <t xml:space="preserve">PFA001_01 </t>
  </si>
  <si>
    <t>WinSAT</t>
  </si>
  <si>
    <t>PFA001_03</t>
  </si>
  <si>
    <t>PCMark8</t>
  </si>
  <si>
    <t>PFA001_05</t>
  </si>
  <si>
    <t>SYSMark2014</t>
  </si>
  <si>
    <t xml:space="preserve">PFA001_06 </t>
  </si>
  <si>
    <t>PFA001_08</t>
  </si>
  <si>
    <t>7-ZIP</t>
  </si>
  <si>
    <t>PFA001_09</t>
  </si>
  <si>
    <t>Sysmark2014 SE</t>
  </si>
  <si>
    <t>PFA001_10</t>
  </si>
  <si>
    <t>PCMark10</t>
  </si>
  <si>
    <t>PFA001_11</t>
  </si>
  <si>
    <t>GeekBench4</t>
  </si>
  <si>
    <t>PFA002_01</t>
  </si>
  <si>
    <t>PFA002_02</t>
  </si>
  <si>
    <t>3DMark</t>
  </si>
  <si>
    <t>3.1.5</t>
  </si>
  <si>
    <t>PFA002_03</t>
  </si>
  <si>
    <t>Heaven Benchmark</t>
  </si>
  <si>
    <t>PFA003_01</t>
  </si>
  <si>
    <t>CrystalDiskMark</t>
  </si>
  <si>
    <t>PFA003_02</t>
  </si>
  <si>
    <t>PCmark Vantage</t>
  </si>
  <si>
    <t>PFA003_03</t>
  </si>
  <si>
    <t>PFA004</t>
  </si>
  <si>
    <t>Lenovo WER Performance</t>
  </si>
  <si>
    <t>PFA004_02</t>
  </si>
  <si>
    <t>WER performance test for WIMBOOT (WimBoot)</t>
  </si>
  <si>
    <t>PFA004_03</t>
  </si>
  <si>
    <t>JS Performance test case</t>
  </si>
  <si>
    <t>SIT/DQA</t>
  </si>
  <si>
    <t xml:space="preserve">PFA004_04 </t>
  </si>
  <si>
    <t>Performance test for Signature V2 image</t>
  </si>
  <si>
    <t>V3.2</t>
  </si>
  <si>
    <t>PFA005_01</t>
  </si>
  <si>
    <t>Idle</t>
  </si>
  <si>
    <t>3.1.8</t>
  </si>
  <si>
    <t>PFA005_02</t>
  </si>
  <si>
    <t>HD movie play back (1080p)</t>
  </si>
  <si>
    <t>PFA005_05</t>
  </si>
  <si>
    <t>MobileMark2014</t>
  </si>
  <si>
    <t>PFA005_06</t>
  </si>
  <si>
    <t>Web browse battery life</t>
  </si>
  <si>
    <t>PFA005_07</t>
  </si>
  <si>
    <t>Online_video_playback_WLAN</t>
  </si>
  <si>
    <t>PFA005_08</t>
  </si>
  <si>
    <t>Online_video_through_WWAN</t>
  </si>
  <si>
    <t>PFA005_09</t>
  </si>
  <si>
    <t>Jeita2.0</t>
  </si>
  <si>
    <t>PFA005_10</t>
  </si>
  <si>
    <t>Battery leackage testcase</t>
  </si>
  <si>
    <t xml:space="preserve">PFA005_11 </t>
  </si>
  <si>
    <t>PFA005_12</t>
  </si>
  <si>
    <t>Modern Standby_battery life</t>
  </si>
  <si>
    <t>PFA007_01</t>
  </si>
  <si>
    <t>PFA008_01</t>
  </si>
  <si>
    <t>Game test</t>
  </si>
  <si>
    <t>PFA008_02</t>
  </si>
  <si>
    <t>Game for FFRT</t>
  </si>
  <si>
    <t>PFA010_01</t>
  </si>
  <si>
    <t>VR test</t>
  </si>
  <si>
    <t>V1.0.2</t>
  </si>
  <si>
    <t>PFA011_02</t>
  </si>
  <si>
    <t>MR Test Case</t>
  </si>
  <si>
    <t>Stress</t>
  </si>
  <si>
    <t>APP Stress</t>
  </si>
  <si>
    <t>STA001</t>
  </si>
  <si>
    <t>Stress - coldboot test</t>
  </si>
  <si>
    <t>STA002</t>
  </si>
  <si>
    <t>Stress - S3 Cycle</t>
  </si>
  <si>
    <t>STA003</t>
  </si>
  <si>
    <t>Stress - S4 Cycle test</t>
  </si>
  <si>
    <t>STA004</t>
  </si>
  <si>
    <t>Stress - Warmboot test</t>
  </si>
  <si>
    <t>STA007</t>
  </si>
  <si>
    <t>Stress - MP3+Copy&amp;Compare test</t>
  </si>
  <si>
    <t>STA008</t>
  </si>
  <si>
    <t>Stress - Media Play test</t>
  </si>
  <si>
    <t>STA009</t>
  </si>
  <si>
    <t>Stress - 3D Screen saver (For Touchpanel SKU)</t>
  </si>
  <si>
    <t>STA009_01</t>
  </si>
  <si>
    <t>Stress - 3D Screen saver test</t>
  </si>
  <si>
    <t>STA010</t>
  </si>
  <si>
    <t>Stress - Wifi stress</t>
  </si>
  <si>
    <t>STA011</t>
  </si>
  <si>
    <t>STA013</t>
  </si>
  <si>
    <t>Stress - BIOS flash test</t>
  </si>
  <si>
    <t>STA014_01</t>
  </si>
  <si>
    <t>Stress - BurnIn for PAD</t>
  </si>
  <si>
    <t>STA014_02</t>
  </si>
  <si>
    <t>Stress - BurnIn for Notebook</t>
  </si>
  <si>
    <t>STA016</t>
  </si>
  <si>
    <t>Stress - Memory Stress test under UEFI mode</t>
  </si>
  <si>
    <t>STA017</t>
  </si>
  <si>
    <t>STA018</t>
  </si>
  <si>
    <t>Stress - Charge Loading Cycle</t>
  </si>
  <si>
    <t>STA019</t>
  </si>
  <si>
    <t>Stress - PSR stress</t>
  </si>
  <si>
    <t>STA020</t>
  </si>
  <si>
    <t>Stress - 3DMark</t>
  </si>
  <si>
    <t>STA021_01</t>
  </si>
  <si>
    <t>Stress - Touch panel stress for PAD</t>
  </si>
  <si>
    <t>STA021_02</t>
  </si>
  <si>
    <t>Stress - Touchpanel stress for Notebook</t>
  </si>
  <si>
    <t>STA021_03</t>
  </si>
  <si>
    <t>Stress - Active pen stress</t>
  </si>
  <si>
    <t>STA022</t>
  </si>
  <si>
    <t>STA024</t>
  </si>
  <si>
    <t>Stress-3D Mark11</t>
  </si>
  <si>
    <t>STA025</t>
  </si>
  <si>
    <t>Stress - Lenovo Over Clock</t>
  </si>
  <si>
    <t>STA027</t>
  </si>
  <si>
    <t>Stress-Idle stress</t>
  </si>
  <si>
    <t xml:space="preserve">STA_000 </t>
  </si>
  <si>
    <t xml:space="preserve">Stress Test Report Template </t>
  </si>
  <si>
    <t xml:space="preserve">3.0.1 </t>
  </si>
  <si>
    <t>Linux and DOS</t>
  </si>
  <si>
    <t>PLC001</t>
  </si>
  <si>
    <t>FreeDOS test case</t>
  </si>
  <si>
    <t>1.0.3</t>
  </si>
  <si>
    <t>PLC002</t>
  </si>
  <si>
    <t>FreeDOS Keyparts test case</t>
  </si>
  <si>
    <t>PLC010</t>
  </si>
  <si>
    <t>Linpus_Lite2.2_testcase</t>
  </si>
  <si>
    <t>1.0.2</t>
  </si>
  <si>
    <t>PLC011</t>
  </si>
  <si>
    <t>Linpus_Lite2.2 FFRT testcase</t>
  </si>
  <si>
    <t>1.0.1</t>
  </si>
  <si>
    <t>PLC012</t>
  </si>
  <si>
    <t>Linpus_Lite2.2 Keyparts testcase</t>
  </si>
  <si>
    <t>Application</t>
  </si>
  <si>
    <t>APA000</t>
  </si>
  <si>
    <t>APP testcase Matirx</t>
  </si>
  <si>
    <t>APA001</t>
  </si>
  <si>
    <t>LSC 3.0</t>
  </si>
  <si>
    <t>1.0.8</t>
  </si>
  <si>
    <t>APA002</t>
  </si>
  <si>
    <t>Photo Master 2.0</t>
  </si>
  <si>
    <t>APA003</t>
  </si>
  <si>
    <t>Motion Control 2.0</t>
  </si>
  <si>
    <t>1.0.5</t>
  </si>
  <si>
    <t>APA004</t>
  </si>
  <si>
    <t>Metrics(LEI)</t>
  </si>
  <si>
    <t>APA005</t>
  </si>
  <si>
    <t>Smart Fingerprint</t>
  </si>
  <si>
    <t>APA006</t>
  </si>
  <si>
    <t>V1.4</t>
  </si>
  <si>
    <t>APA007</t>
  </si>
  <si>
    <t>Stagelight</t>
  </si>
  <si>
    <t>APA008</t>
  </si>
  <si>
    <t>Default Second HomePage for US</t>
  </si>
  <si>
    <t>APA009</t>
  </si>
  <si>
    <t>Lenovo Business Vantage 3.0</t>
  </si>
  <si>
    <t>1.7.1</t>
  </si>
  <si>
    <t>APA010</t>
  </si>
  <si>
    <t>BT locker</t>
  </si>
  <si>
    <t>APA011</t>
  </si>
  <si>
    <t>Demo</t>
  </si>
  <si>
    <t>APA012</t>
  </si>
  <si>
    <t>Absolute Reminder</t>
  </si>
  <si>
    <t>APA013</t>
  </si>
  <si>
    <t>CCSDK2.0</t>
  </si>
  <si>
    <t>APA014</t>
  </si>
  <si>
    <t>Reachit</t>
  </si>
  <si>
    <t>APA015</t>
  </si>
  <si>
    <t>Harmony 2.0 for Yoga/Flex</t>
  </si>
  <si>
    <t>1.0.9</t>
  </si>
  <si>
    <t>APA016</t>
  </si>
  <si>
    <t>Win10-OOBE</t>
  </si>
  <si>
    <t>APA016_02</t>
  </si>
  <si>
    <t>Win10-OOBE-Signature</t>
  </si>
  <si>
    <t>APA017</t>
  </si>
  <si>
    <t>LenovoID</t>
  </si>
  <si>
    <t>1.6.1</t>
  </si>
  <si>
    <t>APA018</t>
  </si>
  <si>
    <t>YMC2.0</t>
  </si>
  <si>
    <t>2.2.0</t>
  </si>
  <si>
    <t>APA019</t>
  </si>
  <si>
    <t>Lenovo Settings3.0</t>
  </si>
  <si>
    <t>1.3.2</t>
  </si>
  <si>
    <t>APA020</t>
  </si>
  <si>
    <t>Paper Display Hotkey Installer</t>
  </si>
  <si>
    <t>APA021</t>
  </si>
  <si>
    <t>APA022</t>
  </si>
  <si>
    <t>V1.6</t>
  </si>
  <si>
    <t>APA023</t>
  </si>
  <si>
    <t>Shareit</t>
  </si>
  <si>
    <t>APA024</t>
  </si>
  <si>
    <t>EPOS</t>
  </si>
  <si>
    <t>1.3.3</t>
  </si>
  <si>
    <t>APA026</t>
  </si>
  <si>
    <t>APA027</t>
  </si>
  <si>
    <t>Prism(lenovo companion)</t>
  </si>
  <si>
    <t>1.4.6</t>
  </si>
  <si>
    <t>APA028</t>
  </si>
  <si>
    <t>OKR</t>
  </si>
  <si>
    <t>1.0.4</t>
  </si>
  <si>
    <t>APA029</t>
  </si>
  <si>
    <t>USB Blocker2.0</t>
  </si>
  <si>
    <t>V1.7.1</t>
  </si>
  <si>
    <t>APA030</t>
  </si>
  <si>
    <t>User Guide4.0</t>
  </si>
  <si>
    <t>APA031</t>
  </si>
  <si>
    <t>3D Camera OOBE</t>
  </si>
  <si>
    <t>V1.1</t>
  </si>
  <si>
    <t>APA032</t>
  </si>
  <si>
    <t>Utiltiy</t>
  </si>
  <si>
    <t>APA033</t>
  </si>
  <si>
    <t>APA034</t>
  </si>
  <si>
    <t>McAfee LiveSafe14.0</t>
  </si>
  <si>
    <t>1.8.1</t>
  </si>
  <si>
    <t>APA035</t>
  </si>
  <si>
    <t>Power 2 Go</t>
  </si>
  <si>
    <t>APA037</t>
  </si>
  <si>
    <t>Active Protection System(APS)</t>
  </si>
  <si>
    <t>APA038</t>
  </si>
  <si>
    <t>Oneplay</t>
  </si>
  <si>
    <t>1.1.1</t>
  </si>
  <si>
    <t>APA039</t>
  </si>
  <si>
    <t>PowerDVD</t>
  </si>
  <si>
    <t>APA040</t>
  </si>
  <si>
    <t>V1.3</t>
  </si>
  <si>
    <t>APA042</t>
  </si>
  <si>
    <t>Harmony2.0 for Miix</t>
  </si>
  <si>
    <t>APA044</t>
  </si>
  <si>
    <t>LSC 2.0</t>
  </si>
  <si>
    <t>APA046</t>
  </si>
  <si>
    <t>DAD-Lenovo APP Explorer</t>
  </si>
  <si>
    <t>APA046_02</t>
  </si>
  <si>
    <t>DAD-Lenovo App Explorer for Signature OS</t>
  </si>
  <si>
    <t>APA046_03</t>
  </si>
  <si>
    <t>DAD-Lenovo App Explorer for Feature PC</t>
  </si>
  <si>
    <t>APA047</t>
  </si>
  <si>
    <t>Nascar'15 Demo</t>
  </si>
  <si>
    <t>1.1.0</t>
  </si>
  <si>
    <t>APA048</t>
  </si>
  <si>
    <t>APA049</t>
  </si>
  <si>
    <t>Intel Showcase Link Test case</t>
  </si>
  <si>
    <t>APA051</t>
  </si>
  <si>
    <t>Minipay Test case</t>
  </si>
  <si>
    <t>V1.0</t>
  </si>
  <si>
    <t>APA052</t>
  </si>
  <si>
    <t>Lenovo Certified Calendar</t>
  </si>
  <si>
    <t>APA053</t>
  </si>
  <si>
    <t>Lenovo Application store</t>
  </si>
  <si>
    <t>APA054</t>
  </si>
  <si>
    <t>Lenovo  Cloud</t>
  </si>
  <si>
    <t>V1.9.1</t>
  </si>
  <si>
    <t>APA055</t>
  </si>
  <si>
    <t>1.2.0</t>
  </si>
  <si>
    <t>APA057</t>
  </si>
  <si>
    <t>Tencent PC Manager</t>
  </si>
  <si>
    <t>APA058_01</t>
  </si>
  <si>
    <t>Office2016 without AFO</t>
  </si>
  <si>
    <t>APA058_02</t>
  </si>
  <si>
    <t>Office2016AFO</t>
  </si>
  <si>
    <t>APA058_03</t>
  </si>
  <si>
    <t>APA058_04</t>
  </si>
  <si>
    <t>APA059</t>
  </si>
  <si>
    <t>Writeit2.0</t>
  </si>
  <si>
    <t>APA060</t>
  </si>
  <si>
    <t>Lenovo Always Online</t>
  </si>
  <si>
    <t>APA061</t>
  </si>
  <si>
    <t>Y900 Traning Manual</t>
  </si>
  <si>
    <t>LNV</t>
  </si>
  <si>
    <t>APA062</t>
  </si>
  <si>
    <t>Onekey Migration</t>
  </si>
  <si>
    <t>APA063</t>
  </si>
  <si>
    <t>1.3.1</t>
  </si>
  <si>
    <t>APA064</t>
  </si>
  <si>
    <t>Gaming Zone(nerve center)</t>
  </si>
  <si>
    <t>APA065_02</t>
  </si>
  <si>
    <t>PC manager_Utility</t>
  </si>
  <si>
    <t>APA065_03</t>
  </si>
  <si>
    <t>PC manager_EM Driver with YMC</t>
  </si>
  <si>
    <t>APA065_04</t>
  </si>
  <si>
    <t>PC manager_ITS2.0</t>
  </si>
  <si>
    <t>APA065_05</t>
  </si>
  <si>
    <t>PC Manager_SMB with LBV</t>
  </si>
  <si>
    <t>APA065_06</t>
  </si>
  <si>
    <t>PC Manager_SMB with APS</t>
  </si>
  <si>
    <t>APA065_07</t>
  </si>
  <si>
    <t>APA066</t>
  </si>
  <si>
    <t>1.0.0.0509</t>
  </si>
  <si>
    <t>APA067</t>
  </si>
  <si>
    <t>Unionpay FP Payment</t>
  </si>
  <si>
    <t>APA069</t>
  </si>
  <si>
    <t xml:space="preserve">Adobe Reader DC </t>
  </si>
  <si>
    <t>APA071</t>
  </si>
  <si>
    <t xml:space="preserve">IQIYI </t>
  </si>
  <si>
    <t>V1.4.1</t>
  </si>
  <si>
    <t>APA072</t>
  </si>
  <si>
    <t xml:space="preserve">Lenovo Entertainment Hub </t>
  </si>
  <si>
    <t>v1.0.3</t>
  </si>
  <si>
    <t>APA073</t>
  </si>
  <si>
    <t xml:space="preserve">Lenovo Antivirus </t>
  </si>
  <si>
    <t>APA074_01</t>
  </si>
  <si>
    <t>Connected Standby_Pre-installed APP Compatibility Test</t>
  </si>
  <si>
    <t>APA074_02</t>
  </si>
  <si>
    <t>Connected Standby_Popular APP compatibility test</t>
  </si>
  <si>
    <t>APA075</t>
  </si>
  <si>
    <t>Lenovo Settings2 0</t>
  </si>
  <si>
    <t>APA076</t>
  </si>
  <si>
    <t>OneKey Optimized</t>
  </si>
  <si>
    <t>V1.0.0</t>
  </si>
  <si>
    <t>APA077</t>
  </si>
  <si>
    <t xml:space="preserve">Office Centennial Preview </t>
  </si>
  <si>
    <t>APA078</t>
  </si>
  <si>
    <t>LBV v2</t>
  </si>
  <si>
    <t>1.2.2</t>
  </si>
  <si>
    <t>APA079_01</t>
  </si>
  <si>
    <t>Tangram (exclude hardware settings)</t>
  </si>
  <si>
    <t>APA079_02</t>
  </si>
  <si>
    <t>Tangram_Hardware Settings</t>
  </si>
  <si>
    <t>APA079_03</t>
  </si>
  <si>
    <t>Tangram_EM Driver with YMC</t>
  </si>
  <si>
    <t>APA079_04</t>
  </si>
  <si>
    <t>Tangram_Utility</t>
  </si>
  <si>
    <t>APA079_05</t>
  </si>
  <si>
    <t>Tangram_ITS2.0</t>
  </si>
  <si>
    <t>APA079_06</t>
  </si>
  <si>
    <t>Lenovo Welcome</t>
  </si>
  <si>
    <t>APA079_07</t>
  </si>
  <si>
    <t>Tangram for gaming</t>
  </si>
  <si>
    <t>v1.0.0</t>
  </si>
  <si>
    <t>APA079_08</t>
  </si>
  <si>
    <t>APA080</t>
  </si>
  <si>
    <t>McAfee LiveSafe16.0</t>
  </si>
  <si>
    <t>APA081</t>
  </si>
  <si>
    <t>PowerDVD(UWP)</t>
  </si>
  <si>
    <t>APA082</t>
  </si>
  <si>
    <t>Y920 TrainingManual</t>
  </si>
  <si>
    <t>APA083</t>
  </si>
  <si>
    <t>Power 2Go(UWP)</t>
  </si>
  <si>
    <t>APA084</t>
  </si>
  <si>
    <t>LinkedIn</t>
  </si>
  <si>
    <t>APA085</t>
  </si>
  <si>
    <t>Office2016 UWP</t>
  </si>
  <si>
    <t>APA085_02</t>
  </si>
  <si>
    <t>Office2016 UWP JP</t>
  </si>
  <si>
    <t xml:space="preserve">APA086 </t>
  </si>
  <si>
    <t xml:space="preserve">Lenovo Antivirus Plus </t>
  </si>
  <si>
    <t>APA087</t>
  </si>
  <si>
    <t>Ymc3.0</t>
  </si>
  <si>
    <t>APA088</t>
  </si>
  <si>
    <t>Magic Y key</t>
  </si>
  <si>
    <t>APA089</t>
  </si>
  <si>
    <t>Amazon Alexa App function testcase</t>
  </si>
  <si>
    <t>APA090</t>
  </si>
  <si>
    <t>Dolby Vision</t>
  </si>
  <si>
    <t>APA091</t>
  </si>
  <si>
    <t>iCUE</t>
  </si>
  <si>
    <t>Accessories for full function test</t>
  </si>
  <si>
    <t>Accessories time</t>
  </si>
  <si>
    <t>WiGig Dock</t>
  </si>
  <si>
    <t>ASA001_01</t>
  </si>
  <si>
    <t>Basic function for Intel WiGig</t>
  </si>
  <si>
    <t>ASA001_02</t>
  </si>
  <si>
    <t>USB function for Intel WiGig</t>
  </si>
  <si>
    <t>ASA001_03</t>
  </si>
  <si>
    <t>Video function for Intel WiGig</t>
  </si>
  <si>
    <t>ASA001_04</t>
  </si>
  <si>
    <t>LAN function for Intel WiGig</t>
  </si>
  <si>
    <t>ASA001_05</t>
  </si>
  <si>
    <t>Compatibility test for Intel WiGig</t>
  </si>
  <si>
    <t>ASA001_06.</t>
  </si>
  <si>
    <t>Power Management test for Intel WiGig</t>
  </si>
  <si>
    <t>ASA001_07</t>
  </si>
  <si>
    <t>Intel WiGig Performance test</t>
  </si>
  <si>
    <t xml:space="preserve">3.0.3 </t>
  </si>
  <si>
    <t>ASA001_08</t>
  </si>
  <si>
    <t>Stress test for Intel WiGig</t>
  </si>
  <si>
    <t>Cable(USB/One-link)Dock(Draft)</t>
  </si>
  <si>
    <t>CBD001_01</t>
  </si>
  <si>
    <t>LAN function for cable Dock</t>
  </si>
  <si>
    <t>CBD001_02</t>
  </si>
  <si>
    <t>Video function for cable dock</t>
  </si>
  <si>
    <t>CBD001_03</t>
  </si>
  <si>
    <t>Power Management with cable dock</t>
  </si>
  <si>
    <t>CBD001_04</t>
  </si>
  <si>
    <t>Compatibility test for cable dock</t>
  </si>
  <si>
    <t>CBD001_05</t>
  </si>
  <si>
    <t>USB function test for cable dock</t>
  </si>
  <si>
    <t>CBD001_06</t>
  </si>
  <si>
    <t>PXE boot for usb dock</t>
  </si>
  <si>
    <t>CBD001_07</t>
  </si>
  <si>
    <t>Cable dock stress testcase</t>
  </si>
  <si>
    <t>TBT Gfx Dock(Draft)</t>
  </si>
  <si>
    <t xml:space="preserve">TGD001-01 </t>
  </si>
  <si>
    <t xml:space="preserve">Basic function for TBT GFX Dock </t>
  </si>
  <si>
    <t>TGD001-02</t>
  </si>
  <si>
    <t>Post screen for TBT GFX Dock</t>
  </si>
  <si>
    <t>TGD001-03</t>
  </si>
  <si>
    <t>PXE BOOT for TBT dock</t>
  </si>
  <si>
    <t>TGD001-04</t>
  </si>
  <si>
    <t>USB function test for TBT GFX dock</t>
  </si>
  <si>
    <t>TGD001-06</t>
  </si>
  <si>
    <t>LAN port function for TBT GFX dock</t>
  </si>
  <si>
    <t>TGD001-07</t>
  </si>
  <si>
    <t>TBT GFX Dock Audio port test</t>
  </si>
  <si>
    <t>TGD001-09</t>
  </si>
  <si>
    <t xml:space="preserve">Performance test for TBT GFX dock </t>
  </si>
  <si>
    <t>TGD001-10</t>
  </si>
  <si>
    <t>Compatibility test for TBT GFX dock</t>
  </si>
  <si>
    <t>TGD001-11</t>
  </si>
  <si>
    <t>Lenovo TBT Dock Stress</t>
  </si>
  <si>
    <t>TGD001-05</t>
  </si>
  <si>
    <t xml:space="preserve">Power Management with TBT GFX dock </t>
  </si>
  <si>
    <t>TGD001-08</t>
  </si>
  <si>
    <t>TBT Dock GFX basic function</t>
  </si>
  <si>
    <t>Folio Case(Draft)</t>
  </si>
  <si>
    <t>FCA001_01</t>
  </si>
  <si>
    <t>Folio Touchpad test</t>
  </si>
  <si>
    <t>FCA001_02</t>
  </si>
  <si>
    <t>Folio PTP test</t>
  </si>
  <si>
    <t>FCA001_03</t>
  </si>
  <si>
    <t>Folio Keyboard test</t>
  </si>
  <si>
    <t>FCA001_04</t>
  </si>
  <si>
    <t>Folio PM test</t>
  </si>
  <si>
    <t>FCA001_05</t>
  </si>
  <si>
    <t>Folio advanced function test</t>
  </si>
  <si>
    <t>FCA001_06</t>
  </si>
  <si>
    <t>Folio basic function test</t>
  </si>
  <si>
    <t>FCA001_07</t>
  </si>
  <si>
    <t>Folio case stress testcase</t>
  </si>
  <si>
    <t>UCD001_01</t>
  </si>
  <si>
    <t>UCD001_02</t>
  </si>
  <si>
    <t>UCD001_03</t>
  </si>
  <si>
    <t>UCD001_04</t>
  </si>
  <si>
    <t>UCD001_05</t>
  </si>
  <si>
    <t>USB function test for USB-C dock</t>
  </si>
  <si>
    <t>UCD001_06</t>
  </si>
  <si>
    <t>Power Management with USB-C dock</t>
  </si>
  <si>
    <t>UCD001_07</t>
  </si>
  <si>
    <t>Compatibility test for USB-C dock</t>
  </si>
  <si>
    <t>UCD001_08</t>
  </si>
  <si>
    <t>UCD001_09</t>
  </si>
  <si>
    <t>TBD001_01</t>
  </si>
  <si>
    <t>TBD001_02</t>
  </si>
  <si>
    <t>POST screen for TBT dock</t>
  </si>
  <si>
    <t>TBD001_03</t>
  </si>
  <si>
    <t>TBD001_04</t>
  </si>
  <si>
    <t>TBD001_05</t>
  </si>
  <si>
    <t>TBD001_06</t>
  </si>
  <si>
    <t>Power Management with TBT dock</t>
  </si>
  <si>
    <t>TBD001_07</t>
  </si>
  <si>
    <t>Compatibility test for TBT dock</t>
  </si>
  <si>
    <t>TBD001_08</t>
  </si>
  <si>
    <t>TBD001_09</t>
  </si>
  <si>
    <t>EXB001_01</t>
  </si>
  <si>
    <t xml:space="preserve">Xbox function test </t>
  </si>
  <si>
    <t>EXB001_02</t>
  </si>
  <si>
    <t xml:space="preserve">XBOX Frequency Hopping </t>
  </si>
  <si>
    <t>Pad Docking</t>
  </si>
  <si>
    <t>PDA001</t>
  </si>
  <si>
    <t>Pad Docking test</t>
  </si>
  <si>
    <t xml:space="preserve">Accessories for compatibility test </t>
  </si>
  <si>
    <t>Preload and OS</t>
  </si>
  <si>
    <t>Preload and OS time</t>
  </si>
  <si>
    <t>PLA009</t>
  </si>
  <si>
    <t>Win7&amp;Win8.1&amp;Win10 Retail OS Installation</t>
  </si>
  <si>
    <t>2.0.8</t>
  </si>
  <si>
    <t>PLA011</t>
  </si>
  <si>
    <t>Win7&amp;Win8.1&amp;Win10 DriverCD installation</t>
  </si>
  <si>
    <t>PLA012</t>
  </si>
  <si>
    <t>Win7&amp;Win8.1&amp;Win10 Web driver &amp;Bios &amp;FW test</t>
  </si>
  <si>
    <t>2.0.15</t>
  </si>
  <si>
    <t>SA/SED</t>
  </si>
  <si>
    <t>PLB002</t>
  </si>
  <si>
    <t>Win7 Preload test</t>
  </si>
  <si>
    <t>1.0.18</t>
  </si>
  <si>
    <t>PLB005</t>
  </si>
  <si>
    <t>Win7 Preload RDVD testcase</t>
  </si>
  <si>
    <t>1.0.14</t>
  </si>
  <si>
    <t>PLD002</t>
  </si>
  <si>
    <t>WHCK test case</t>
  </si>
  <si>
    <t>1.0.10</t>
  </si>
  <si>
    <t>PLE002</t>
  </si>
  <si>
    <t>Win7 Upgrade to Win10 testcase</t>
  </si>
  <si>
    <t>PLE003</t>
  </si>
  <si>
    <t>Win10 Preload testcase</t>
  </si>
  <si>
    <t>PLE004</t>
  </si>
  <si>
    <t>Win10 Preload RDVD testcase</t>
  </si>
  <si>
    <t>PLE007</t>
  </si>
  <si>
    <t>Win10 HLK test case</t>
  </si>
  <si>
    <t>PLE008</t>
  </si>
  <si>
    <t>WU Driver Firmware Publishing Test case</t>
  </si>
  <si>
    <t>SA/SW/SED</t>
  </si>
  <si>
    <t>PLE012</t>
  </si>
  <si>
    <t>Win10 PBR test case</t>
  </si>
  <si>
    <t>PLE014</t>
  </si>
  <si>
    <t xml:space="preserve">Win10 Microsoft Signature Experience V2 testcase </t>
  </si>
  <si>
    <t xml:space="preserve">PLE015 </t>
  </si>
  <si>
    <t xml:space="preserve">SCCM Installation testcase </t>
  </si>
  <si>
    <t>PLE017</t>
  </si>
  <si>
    <t>Win10 Transition Priority test Case</t>
  </si>
  <si>
    <t>PLE018</t>
  </si>
  <si>
    <t>Win10 Transition OOBE stress test</t>
  </si>
  <si>
    <t>Lenovo Audit</t>
  </si>
  <si>
    <t>Lenovo Audit time</t>
  </si>
  <si>
    <t>LBF007_01</t>
  </si>
  <si>
    <t>Touchpad performance test</t>
  </si>
  <si>
    <t>LBF008_01</t>
  </si>
  <si>
    <t>Touch panel performance test</t>
  </si>
  <si>
    <t>LBF009_01</t>
  </si>
  <si>
    <t>Active Pen performance test</t>
  </si>
  <si>
    <t xml:space="preserve">LBF010_01 </t>
  </si>
  <si>
    <t>Roaming test in modern standby</t>
  </si>
  <si>
    <t>LCT006_01</t>
  </si>
  <si>
    <t>Wifi Throughput test</t>
  </si>
  <si>
    <t>LCT006_02</t>
  </si>
  <si>
    <t>WIFI throughput UE test</t>
  </si>
  <si>
    <t>LCT006_03</t>
  </si>
  <si>
    <t>Roaming test</t>
  </si>
  <si>
    <t>LCT013_01</t>
  </si>
  <si>
    <t>GPS performance test</t>
  </si>
  <si>
    <t>LCT020_01</t>
  </si>
  <si>
    <t>AIP test</t>
  </si>
  <si>
    <t>LMB001</t>
  </si>
  <si>
    <t>USB PassMark Test</t>
  </si>
  <si>
    <t>LMB008_01</t>
  </si>
  <si>
    <t>ALS test case</t>
  </si>
  <si>
    <t>LMB009_01</t>
  </si>
  <si>
    <t>Gyrometer Validation</t>
  </si>
  <si>
    <t>LMB009_02</t>
  </si>
  <si>
    <t>Sensor magnetic field scanning test</t>
  </si>
  <si>
    <t>LMF001_01</t>
  </si>
  <si>
    <t>Audio Audit Test</t>
  </si>
  <si>
    <t>LMF001_02</t>
  </si>
  <si>
    <t>Voice Recognition Test</t>
  </si>
  <si>
    <t>LMF001_03</t>
  </si>
  <si>
    <t>Cortana Test</t>
  </si>
  <si>
    <t>LMF004_01</t>
  </si>
  <si>
    <t>Front camera subjective test</t>
  </si>
  <si>
    <t>LMF004_02</t>
  </si>
  <si>
    <t>Rear camera subjective test</t>
  </si>
  <si>
    <t>LMF004_03</t>
  </si>
  <si>
    <t xml:space="preserve">Camera objective test </t>
  </si>
  <si>
    <t>LNW008_01</t>
  </si>
  <si>
    <t>WWAN Mobility test</t>
  </si>
  <si>
    <t>LNW018_01</t>
  </si>
  <si>
    <t>CPT for WIFI UE test</t>
  </si>
  <si>
    <t>LPF001_01</t>
  </si>
  <si>
    <t>System performane audit test</t>
  </si>
  <si>
    <t>LPLE007</t>
  </si>
  <si>
    <t>3.0.2.</t>
  </si>
  <si>
    <t>LST001</t>
  </si>
  <si>
    <t>Video UE test</t>
  </si>
  <si>
    <t>SIT</t>
    <phoneticPr fontId="7" type="noConversion"/>
  </si>
  <si>
    <t>IAA024_05</t>
  </si>
  <si>
    <t>IAA024_06</t>
  </si>
  <si>
    <t>IAA024_07</t>
  </si>
  <si>
    <t>IAA024_08</t>
  </si>
  <si>
    <t>P1</t>
    <phoneticPr fontId="7" type="noConversion"/>
  </si>
  <si>
    <t>CTA030</t>
  </si>
  <si>
    <t>PSA001_10</t>
  </si>
  <si>
    <t>PSA004_04</t>
  </si>
  <si>
    <t>3.0.4</t>
    <phoneticPr fontId="7" type="noConversion"/>
  </si>
  <si>
    <t>Garantia Estendida[Only for BAZ( Brazil) language OS]</t>
  </si>
  <si>
    <t>Japan icons and Bookmarks[Only for JP( Japan) language OS]</t>
  </si>
  <si>
    <t>Photo services[Only for DE( German) language OS]</t>
  </si>
  <si>
    <t>Office Universal Apps[Only for JP( Japan) language OS]</t>
  </si>
  <si>
    <t>Yandex Browser[Only for RUS(Russia) language OS]</t>
  </si>
  <si>
    <t>Dropbox 25GB[Only for JP( Japan) language OS]</t>
  </si>
  <si>
    <t>Office2016 Japanese[Only for JP( Japan) language OS]</t>
  </si>
  <si>
    <t>Office2016 Japanese Premium[Only for JP( Japan) language OS]</t>
  </si>
  <si>
    <t>APA065_08</t>
  </si>
  <si>
    <t>APA079_09</t>
  </si>
  <si>
    <t>APA079_10</t>
  </si>
  <si>
    <t>APA079_11</t>
  </si>
  <si>
    <t>APA092</t>
  </si>
  <si>
    <t>APA093</t>
  </si>
  <si>
    <t>APA094</t>
  </si>
  <si>
    <t>APA095</t>
  </si>
  <si>
    <t>APA097</t>
  </si>
  <si>
    <t>APA098</t>
  </si>
  <si>
    <t>APA099</t>
  </si>
  <si>
    <t>USB AOU Function test</t>
  </si>
  <si>
    <t>Type C AOU Function test</t>
  </si>
  <si>
    <t>PSA002_06</t>
  </si>
  <si>
    <t>ACT_003</t>
  </si>
  <si>
    <t>USB-C Dock</t>
    <phoneticPr fontId="7" type="noConversion"/>
  </si>
  <si>
    <t>Thunderbolt Dock</t>
    <phoneticPr fontId="7" type="noConversion"/>
  </si>
  <si>
    <t>UCD001_10</t>
  </si>
  <si>
    <t>Symbol error test for USB-C Dock</t>
  </si>
  <si>
    <t>PFA002_02_Auto_02</t>
  </si>
  <si>
    <t>PFA002_02_Auto_03</t>
  </si>
  <si>
    <t>PFA002_02_Auto_04</t>
  </si>
  <si>
    <t>PFA002_02_Auto_05</t>
  </si>
  <si>
    <t>PFA002_02_Auto_06</t>
  </si>
  <si>
    <t>PFA002_02_Auto_07</t>
  </si>
  <si>
    <t>PFA002_02_Auto_08</t>
  </si>
  <si>
    <t>PFA002_02_Auto_09</t>
  </si>
  <si>
    <t>PFA002_02_Auto_10</t>
  </si>
  <si>
    <t>CTA031</t>
  </si>
  <si>
    <t>CTA032</t>
  </si>
  <si>
    <t>3.0.8</t>
    <phoneticPr fontId="7" type="noConversion"/>
  </si>
  <si>
    <t>3.0.16</t>
    <phoneticPr fontId="7" type="noConversion"/>
  </si>
  <si>
    <t>PLE020</t>
  </si>
  <si>
    <t>Win10 RS5 Upgrade testcase</t>
    <phoneticPr fontId="7" type="noConversion"/>
  </si>
  <si>
    <t>3.0.0</t>
    <phoneticPr fontId="7" type="noConversion"/>
  </si>
  <si>
    <t>PLE021</t>
  </si>
  <si>
    <t>PLE022</t>
  </si>
  <si>
    <t>PLE023</t>
  </si>
  <si>
    <t>GSKU Preload Test for V0-H</t>
    <phoneticPr fontId="7" type="noConversion"/>
  </si>
  <si>
    <t>3.0.1</t>
    <phoneticPr fontId="7" type="noConversion"/>
  </si>
  <si>
    <t>BIOS WU WHLK Test</t>
    <phoneticPr fontId="7" type="noConversion"/>
  </si>
  <si>
    <t>3.0.0</t>
    <phoneticPr fontId="7" type="noConversion"/>
  </si>
  <si>
    <t>Win10 19H1 Upgrade testcase</t>
    <phoneticPr fontId="7" type="noConversion"/>
  </si>
  <si>
    <t>3.0.1</t>
    <phoneticPr fontId="7" type="noConversion"/>
  </si>
  <si>
    <t>3.0.16</t>
  </si>
  <si>
    <t>IAA007_05</t>
  </si>
  <si>
    <t>Camear background blur</t>
  </si>
  <si>
    <t>Lenovo Pen Settings UI Check</t>
  </si>
  <si>
    <t>v3.0.8</t>
  </si>
  <si>
    <t>v3.0.2</t>
  </si>
  <si>
    <t>Detect Angle by lid and G-sensor testcase for flex(300 degree)</t>
  </si>
  <si>
    <t>IAA027</t>
  </si>
  <si>
    <t>PSA013_03</t>
  </si>
  <si>
    <t>PFA001_12</t>
  </si>
  <si>
    <t>3.0.2</t>
    <phoneticPr fontId="7" type="noConversion"/>
  </si>
  <si>
    <t>PXE BOOT for USB-C Dock</t>
    <phoneticPr fontId="7" type="noConversion"/>
  </si>
  <si>
    <t>POST screen for USB-C Dock</t>
    <phoneticPr fontId="7" type="noConversion"/>
  </si>
  <si>
    <t>3.0.4</t>
    <phoneticPr fontId="7" type="noConversion"/>
  </si>
  <si>
    <t>Power Button for USB-C Dock</t>
    <phoneticPr fontId="7" type="noConversion"/>
  </si>
  <si>
    <t>LAN funciton for USB-C Dock</t>
    <phoneticPr fontId="7" type="noConversion"/>
  </si>
  <si>
    <t>3.0.3</t>
    <phoneticPr fontId="7" type="noConversion"/>
  </si>
  <si>
    <t>Display function for USB-C dock</t>
    <phoneticPr fontId="7" type="noConversion"/>
  </si>
  <si>
    <t>UCD001_11</t>
  </si>
  <si>
    <t>Audio function for USB-C dock</t>
    <phoneticPr fontId="7" type="noConversion"/>
  </si>
  <si>
    <t>Stress for USB-C dock</t>
    <phoneticPr fontId="7" type="noConversion"/>
  </si>
  <si>
    <t>3.0.0</t>
    <phoneticPr fontId="7" type="noConversion"/>
  </si>
  <si>
    <t>Power Button for TBT dock</t>
    <phoneticPr fontId="7" type="noConversion"/>
  </si>
  <si>
    <t>LAN funciton for TBT dock</t>
    <phoneticPr fontId="7" type="noConversion"/>
  </si>
  <si>
    <t>USB&amp;TBT port function test for TBT dock</t>
    <phoneticPr fontId="7" type="noConversion"/>
  </si>
  <si>
    <t>TBD001_10</t>
  </si>
  <si>
    <t>Display function test for TBT dock</t>
    <phoneticPr fontId="7" type="noConversion"/>
  </si>
  <si>
    <t>Audio function for TBT dock</t>
    <phoneticPr fontId="7" type="noConversion"/>
  </si>
  <si>
    <t>TBT dock stress test</t>
    <phoneticPr fontId="7" type="noConversion"/>
  </si>
  <si>
    <t>Hybrid Dock</t>
    <phoneticPr fontId="7" type="noConversion"/>
  </si>
  <si>
    <t>HBD001_01</t>
    <phoneticPr fontId="7" type="noConversion"/>
  </si>
  <si>
    <t>HBD001_02</t>
  </si>
  <si>
    <t>HBD001_03</t>
  </si>
  <si>
    <t>HBD001_04</t>
  </si>
  <si>
    <t>HBD001_05</t>
  </si>
  <si>
    <t>HBD001_06</t>
  </si>
  <si>
    <t>HBD001_07</t>
  </si>
  <si>
    <t>HBD001_08</t>
  </si>
  <si>
    <t>HBD001_09</t>
  </si>
  <si>
    <t>HBD001_10</t>
  </si>
  <si>
    <t>PXE BOOT for Hybrid dock</t>
    <phoneticPr fontId="7" type="noConversion"/>
  </si>
  <si>
    <t>POST screen forHybrid dock</t>
    <phoneticPr fontId="7" type="noConversion"/>
  </si>
  <si>
    <t>Power Button for Hybrid dock</t>
    <phoneticPr fontId="7" type="noConversion"/>
  </si>
  <si>
    <t>LAN funciton for Hybrid dock</t>
    <phoneticPr fontId="7" type="noConversion"/>
  </si>
  <si>
    <t>Power Management with Hybrid dock</t>
    <phoneticPr fontId="7" type="noConversion"/>
  </si>
  <si>
    <t>Compatibility test for Hybrid dock</t>
    <phoneticPr fontId="7" type="noConversion"/>
  </si>
  <si>
    <t>Display function test for Hybrid dock</t>
    <phoneticPr fontId="7" type="noConversion"/>
  </si>
  <si>
    <t>Audio function for Hybrid dock</t>
    <phoneticPr fontId="7" type="noConversion"/>
  </si>
  <si>
    <t>Stress test for Hybrid dock</t>
    <phoneticPr fontId="7" type="noConversion"/>
  </si>
  <si>
    <t>USB function test for Hybrid dock</t>
    <phoneticPr fontId="7" type="noConversion"/>
  </si>
  <si>
    <t>UTH001_01</t>
    <phoneticPr fontId="7" type="noConversion"/>
  </si>
  <si>
    <t>UTH001_02</t>
  </si>
  <si>
    <t>UTH001_03</t>
  </si>
  <si>
    <t>UTH001_04</t>
  </si>
  <si>
    <t>UTH001_05</t>
  </si>
  <si>
    <t>UTH001_06</t>
  </si>
  <si>
    <t>UTH001_07</t>
  </si>
  <si>
    <t>UTH001_08</t>
  </si>
  <si>
    <t>ACT_004</t>
  </si>
  <si>
    <t>ACT_005</t>
  </si>
  <si>
    <t>ACT_006</t>
  </si>
  <si>
    <t>ACT_007</t>
  </si>
  <si>
    <t>ACT_008</t>
  </si>
  <si>
    <t>ACT_009</t>
  </si>
  <si>
    <t>ACT_010</t>
  </si>
  <si>
    <t>ACT_011</t>
  </si>
  <si>
    <t>ACT_012</t>
  </si>
  <si>
    <t>ACT_013</t>
  </si>
  <si>
    <t>BFA003_09</t>
  </si>
  <si>
    <t>Battery Learning</t>
  </si>
  <si>
    <t>PSA024_02</t>
  </si>
  <si>
    <t>3.0.18</t>
    <phoneticPr fontId="7" type="noConversion"/>
  </si>
  <si>
    <t>IAA028_02</t>
  </si>
  <si>
    <t>v3.0.10</t>
  </si>
  <si>
    <t>PFA001_12_Auto_02</t>
  </si>
  <si>
    <t>PFA001_12_Auto_03</t>
  </si>
  <si>
    <t>STA030</t>
  </si>
  <si>
    <t>APA104</t>
  </si>
  <si>
    <t>APA105</t>
  </si>
  <si>
    <t>APA106</t>
  </si>
  <si>
    <t>APA107</t>
  </si>
  <si>
    <t>APA108</t>
  </si>
  <si>
    <t>3.0.2</t>
    <phoneticPr fontId="7" type="noConversion"/>
  </si>
  <si>
    <t>Power USB-C  Travel Hub &amp; USB-C Mini dock</t>
    <phoneticPr fontId="7" type="noConversion"/>
  </si>
  <si>
    <t>UTH001_09</t>
  </si>
  <si>
    <t>Audio function test</t>
    <phoneticPr fontId="7" type="noConversion"/>
  </si>
  <si>
    <t>PXE BOOT test</t>
    <phoneticPr fontId="7" type="noConversion"/>
  </si>
  <si>
    <t>LAN funciton test</t>
    <phoneticPr fontId="7" type="noConversion"/>
  </si>
  <si>
    <t>USB function test</t>
    <phoneticPr fontId="7" type="noConversion"/>
  </si>
  <si>
    <t>Power Management for USB-C Gen2 Travel Hub &amp; USB-C Mini Dock</t>
    <phoneticPr fontId="7" type="noConversion"/>
  </si>
  <si>
    <t>Compatibility test</t>
    <phoneticPr fontId="7" type="noConversion"/>
  </si>
  <si>
    <t>Display function test</t>
    <phoneticPr fontId="7" type="noConversion"/>
  </si>
  <si>
    <t>POST screen test</t>
    <phoneticPr fontId="7" type="noConversion"/>
  </si>
  <si>
    <t>Stress test</t>
    <phoneticPr fontId="7" type="noConversion"/>
  </si>
  <si>
    <t>ACT_001</t>
    <phoneticPr fontId="7" type="noConversion"/>
  </si>
  <si>
    <t>ACT_002</t>
  </si>
  <si>
    <t>Dock test</t>
    <phoneticPr fontId="7" type="noConversion"/>
  </si>
  <si>
    <t>Hub test</t>
    <phoneticPr fontId="7" type="noConversion"/>
  </si>
  <si>
    <t>Display adapter &amp; cable</t>
    <phoneticPr fontId="7" type="noConversion"/>
  </si>
  <si>
    <t>Mouse &amp; Keyboard</t>
    <phoneticPr fontId="7" type="noConversion"/>
  </si>
  <si>
    <t>USB storage</t>
    <phoneticPr fontId="7" type="noConversion"/>
  </si>
  <si>
    <t>AC power adapter</t>
    <phoneticPr fontId="7" type="noConversion"/>
  </si>
  <si>
    <t>BT speaker</t>
    <phoneticPr fontId="7" type="noConversion"/>
  </si>
  <si>
    <t>Headphone &amp; headser &amp; soundar</t>
    <phoneticPr fontId="7" type="noConversion"/>
  </si>
  <si>
    <t>Ethernet Adapter</t>
    <phoneticPr fontId="7" type="noConversion"/>
  </si>
  <si>
    <t>MR Test</t>
    <phoneticPr fontId="7" type="noConversion"/>
  </si>
  <si>
    <t>TBT Graphucs Dock</t>
    <phoneticPr fontId="7" type="noConversion"/>
  </si>
  <si>
    <t>YSB-C to USB-A adapter</t>
    <phoneticPr fontId="7" type="noConversion"/>
  </si>
  <si>
    <t>360° camera speaker</t>
    <phoneticPr fontId="7" type="noConversion"/>
  </si>
  <si>
    <t>P1</t>
    <phoneticPr fontId="7" type="noConversion"/>
  </si>
  <si>
    <r>
      <t xml:space="preserve">TDMS 
Total time
</t>
    </r>
    <r>
      <rPr>
        <b/>
        <sz val="11"/>
        <color rgb="FFFF6600"/>
        <rFont val="Calibri"/>
        <family val="2"/>
      </rPr>
      <t>(A+U)</t>
    </r>
  </si>
  <si>
    <r>
      <t xml:space="preserve">(TDMS)
</t>
    </r>
    <r>
      <rPr>
        <b/>
        <sz val="11"/>
        <color rgb="FFFF6600"/>
        <rFont val="Calibri"/>
        <family val="2"/>
      </rPr>
      <t>U</t>
    </r>
    <r>
      <rPr>
        <b/>
        <sz val="11"/>
        <rFont val="Calibri"/>
        <family val="2"/>
      </rPr>
      <t>nattended 
time</t>
    </r>
  </si>
  <si>
    <t>MyTimeLine[Only for JP( Japan) language OS]</t>
  </si>
  <si>
    <r>
      <t>Embeded Xbox</t>
    </r>
    <r>
      <rPr>
        <b/>
        <sz val="10"/>
        <rFont val="SimSun"/>
        <family val="2"/>
        <charset val="134"/>
      </rPr>
      <t>（</t>
    </r>
    <r>
      <rPr>
        <b/>
        <sz val="10"/>
        <rFont val="Calibri"/>
        <family val="2"/>
      </rPr>
      <t>S.T. Martin)</t>
    </r>
  </si>
  <si>
    <t>BFA001_24</t>
  </si>
  <si>
    <t>[C38_Notebook] LNV SW Test planning Template</t>
    <phoneticPr fontId="7" type="noConversion"/>
  </si>
  <si>
    <t>Coverage</t>
    <phoneticPr fontId="7" type="noConversion"/>
  </si>
  <si>
    <t>TE</t>
    <phoneticPr fontId="7" type="noConversion"/>
  </si>
  <si>
    <t>Schedule</t>
    <phoneticPr fontId="7" type="noConversion"/>
  </si>
  <si>
    <t>SKU1</t>
    <phoneticPr fontId="7" type="noConversion"/>
  </si>
  <si>
    <t>SKU2</t>
  </si>
  <si>
    <t>SKU3</t>
  </si>
  <si>
    <t>SKU4</t>
  </si>
  <si>
    <t>SKU5</t>
  </si>
  <si>
    <t>SKU6</t>
  </si>
  <si>
    <t>SKU7</t>
  </si>
  <si>
    <t>SKU8</t>
  </si>
  <si>
    <t>SKU9</t>
  </si>
  <si>
    <t>SKU10</t>
  </si>
  <si>
    <t>UMA</t>
    <phoneticPr fontId="7" type="noConversion"/>
  </si>
  <si>
    <t>i3-8145U</t>
  </si>
  <si>
    <t>i5-8265U</t>
  </si>
  <si>
    <t>i7-8565U</t>
  </si>
  <si>
    <t>N17S-G2-A1</t>
    <phoneticPr fontId="7" type="noConversion"/>
  </si>
  <si>
    <t>N17S-G0-A1</t>
    <phoneticPr fontId="7" type="noConversion"/>
  </si>
  <si>
    <t>Picasso</t>
    <phoneticPr fontId="7" type="noConversion"/>
  </si>
  <si>
    <t>Planning after Optimize</t>
    <phoneticPr fontId="7" type="noConversion"/>
  </si>
  <si>
    <t>Chramshell</t>
    <phoneticPr fontId="7" type="noConversion"/>
  </si>
  <si>
    <t>Convertible</t>
    <phoneticPr fontId="7" type="noConversion"/>
  </si>
  <si>
    <t>NB Mode</t>
    <phoneticPr fontId="7" type="noConversion"/>
  </si>
  <si>
    <t>Detachable</t>
    <phoneticPr fontId="7" type="noConversion"/>
  </si>
  <si>
    <t>TDMS Calculation Time</t>
    <phoneticPr fontId="7" type="noConversion"/>
  </si>
  <si>
    <t>V</t>
    <phoneticPr fontId="7" type="noConversion"/>
  </si>
  <si>
    <t>X</t>
    <phoneticPr fontId="7" type="noConversion"/>
  </si>
  <si>
    <t>V</t>
    <phoneticPr fontId="7" type="noConversion"/>
  </si>
  <si>
    <t>X</t>
    <phoneticPr fontId="7" type="noConversion"/>
  </si>
  <si>
    <t>X</t>
    <phoneticPr fontId="7" type="noConversion"/>
  </si>
  <si>
    <t>UMA &amp; Discrete</t>
    <phoneticPr fontId="7" type="noConversion"/>
  </si>
  <si>
    <t>X</t>
    <phoneticPr fontId="7" type="noConversion"/>
  </si>
  <si>
    <t>V</t>
    <phoneticPr fontId="7" type="noConversion"/>
  </si>
  <si>
    <t>Pad Mode</t>
    <phoneticPr fontId="7" type="noConversion"/>
  </si>
  <si>
    <t>W Dock mode</t>
    <phoneticPr fontId="7" type="noConversion"/>
  </si>
  <si>
    <t>SIT</t>
    <phoneticPr fontId="7" type="noConversion"/>
  </si>
  <si>
    <t>Phase</t>
    <phoneticPr fontId="7" type="noConversion"/>
  </si>
  <si>
    <t>V</t>
    <phoneticPr fontId="7" type="noConversion"/>
  </si>
  <si>
    <t xml:space="preserve"> Yoga Pad mode/
Flex 300°</t>
    <phoneticPr fontId="7" type="noConversion"/>
  </si>
  <si>
    <t>FVT</t>
    <phoneticPr fontId="7" type="noConversion"/>
  </si>
  <si>
    <t>V</t>
    <phoneticPr fontId="7" type="noConversion"/>
  </si>
  <si>
    <t>V</t>
    <phoneticPr fontId="7" type="noConversion"/>
  </si>
  <si>
    <t>X</t>
    <phoneticPr fontId="7" type="noConversion"/>
  </si>
  <si>
    <t>One unit</t>
    <phoneticPr fontId="7" type="noConversion"/>
  </si>
  <si>
    <t>X</t>
    <phoneticPr fontId="7" type="noConversion"/>
  </si>
  <si>
    <t>V</t>
    <phoneticPr fontId="7" type="noConversion"/>
  </si>
  <si>
    <t>X</t>
    <phoneticPr fontId="7" type="noConversion"/>
  </si>
  <si>
    <t>V</t>
    <phoneticPr fontId="7" type="noConversion"/>
  </si>
  <si>
    <t>Cover all battery type</t>
    <phoneticPr fontId="7" type="noConversion"/>
  </si>
  <si>
    <t>X</t>
    <phoneticPr fontId="7" type="noConversion"/>
  </si>
  <si>
    <t>V</t>
    <phoneticPr fontId="7" type="noConversion"/>
  </si>
  <si>
    <t>V</t>
    <phoneticPr fontId="7" type="noConversion"/>
  </si>
  <si>
    <t>V</t>
    <phoneticPr fontId="7" type="noConversion"/>
  </si>
  <si>
    <t>V</t>
    <phoneticPr fontId="7" type="noConversion"/>
  </si>
  <si>
    <t>High/Low SKU</t>
    <phoneticPr fontId="7" type="noConversion"/>
  </si>
  <si>
    <t>X</t>
    <phoneticPr fontId="7" type="noConversion"/>
  </si>
  <si>
    <t>Cover all FP Sensors, all FP Cable</t>
    <phoneticPr fontId="7" type="noConversion"/>
  </si>
  <si>
    <t>Cover all SKUs</t>
    <phoneticPr fontId="7" type="noConversion"/>
  </si>
  <si>
    <t>Base on FAN table, cover all CPUs</t>
    <phoneticPr fontId="7" type="noConversion"/>
  </si>
  <si>
    <t>Cover USB chipset/port
If EE use re-drive IC or Hub for USB port:
cover all USB re-drive IC source;
Cover all USB Hub source</t>
    <phoneticPr fontId="7" type="noConversion"/>
  </si>
  <si>
    <t>Cover all USB charger port.
Cover all USB charger IC source.
Cover different USB device.</t>
    <phoneticPr fontId="7" type="noConversion"/>
  </si>
  <si>
    <t>Cover all USB/Type-C charger port.
Cover all USB charger IC source.
Cover different USB device.</t>
    <phoneticPr fontId="7" type="noConversion"/>
  </si>
  <si>
    <t>O</t>
    <phoneticPr fontId="7" type="noConversion"/>
  </si>
  <si>
    <t>Cover all Type-C chips/ports;
Cover all kinds of Type-C dongle/Hub/Device</t>
    <phoneticPr fontId="7" type="noConversion"/>
  </si>
  <si>
    <t>Cover all Thunderbolt ports;
Cover APEX Board and corresponding TBT devices</t>
    <phoneticPr fontId="7" type="noConversion"/>
  </si>
  <si>
    <t>Cover all IO port</t>
    <phoneticPr fontId="7" type="noConversion"/>
  </si>
  <si>
    <t>Cover all Type-C charger port;
Cover different Type-C PD device</t>
    <phoneticPr fontId="7" type="noConversion"/>
  </si>
  <si>
    <t>Cover all Audio codec</t>
    <phoneticPr fontId="7" type="noConversion"/>
  </si>
  <si>
    <t>Cover Realtek Audio codec</t>
    <phoneticPr fontId="7" type="noConversion"/>
  </si>
  <si>
    <t>Cover Conexant/Synaptics Audio codec</t>
    <phoneticPr fontId="7" type="noConversion"/>
  </si>
  <si>
    <t>Cover IDT Audio codec</t>
    <phoneticPr fontId="7" type="noConversion"/>
  </si>
  <si>
    <t>Cover all 3D camera vender</t>
    <phoneticPr fontId="7" type="noConversion"/>
  </si>
  <si>
    <t>Cover all camera vender</t>
    <phoneticPr fontId="7" type="noConversion"/>
  </si>
  <si>
    <t>Cover all IR camera vender</t>
    <phoneticPr fontId="7" type="noConversion"/>
  </si>
  <si>
    <t>V</t>
    <phoneticPr fontId="7" type="noConversion"/>
  </si>
  <si>
    <t>X</t>
    <phoneticPr fontId="7" type="noConversion"/>
  </si>
  <si>
    <t>Cover all LCD Vender</t>
    <phoneticPr fontId="7" type="noConversion"/>
  </si>
  <si>
    <t>Cover all panel Vender</t>
    <phoneticPr fontId="7" type="noConversion"/>
  </si>
  <si>
    <t>O</t>
    <phoneticPr fontId="7" type="noConversion"/>
  </si>
  <si>
    <t>X</t>
    <phoneticPr fontId="7" type="noConversion"/>
  </si>
  <si>
    <t>Cover all touchpad module</t>
    <phoneticPr fontId="7" type="noConversion"/>
  </si>
  <si>
    <t>Cover all touchpad module, facesheet</t>
    <phoneticPr fontId="7" type="noConversion"/>
  </si>
  <si>
    <t>Cover all PTP touchpad module</t>
    <phoneticPr fontId="7" type="noConversion"/>
  </si>
  <si>
    <t>V</t>
    <phoneticPr fontId="7" type="noConversion"/>
  </si>
  <si>
    <t>V</t>
    <phoneticPr fontId="7" type="noConversion"/>
  </si>
  <si>
    <t>V</t>
    <phoneticPr fontId="7" type="noConversion"/>
  </si>
  <si>
    <t>Cover all touch IC &amp; sensor, panel</t>
    <phoneticPr fontId="7" type="noConversion"/>
  </si>
  <si>
    <t>Cover all USB charger IC</t>
    <phoneticPr fontId="7" type="noConversion"/>
  </si>
  <si>
    <t>V</t>
    <phoneticPr fontId="7" type="noConversion"/>
  </si>
  <si>
    <t>X</t>
    <phoneticPr fontId="7" type="noConversion"/>
  </si>
  <si>
    <t>X</t>
    <phoneticPr fontId="7" type="noConversion"/>
  </si>
  <si>
    <t>Cover all KB type</t>
    <phoneticPr fontId="7" type="noConversion"/>
  </si>
  <si>
    <t>V</t>
    <phoneticPr fontId="7" type="noConversion"/>
  </si>
  <si>
    <t>O</t>
    <phoneticPr fontId="7" type="noConversion"/>
  </si>
  <si>
    <t>Cover all MB type</t>
    <phoneticPr fontId="7" type="noConversion"/>
  </si>
  <si>
    <t>V</t>
    <phoneticPr fontId="7" type="noConversion"/>
  </si>
  <si>
    <t>V</t>
    <phoneticPr fontId="7" type="noConversion"/>
  </si>
  <si>
    <t>O</t>
    <phoneticPr fontId="7" type="noConversion"/>
  </si>
  <si>
    <t>Cover all ALS source/Touch panel glass</t>
    <phoneticPr fontId="7" type="noConversion"/>
  </si>
  <si>
    <t>Cover all acceler/gyro/compass souce</t>
    <phoneticPr fontId="7" type="noConversion"/>
  </si>
  <si>
    <t>Cover all acceler souce</t>
    <phoneticPr fontId="7" type="noConversion"/>
  </si>
  <si>
    <t>Cover EN 7 SC Pre-load</t>
    <phoneticPr fontId="7" type="noConversion"/>
  </si>
  <si>
    <t>Cover each WiFi module and P-Sensor</t>
    <phoneticPr fontId="7" type="noConversion"/>
  </si>
  <si>
    <t>X</t>
    <phoneticPr fontId="7" type="noConversion"/>
  </si>
  <si>
    <t>Cover all WLAN module</t>
    <phoneticPr fontId="7" type="noConversion"/>
  </si>
  <si>
    <t>X</t>
    <phoneticPr fontId="7" type="noConversion"/>
  </si>
  <si>
    <t>O</t>
    <phoneticPr fontId="7" type="noConversion"/>
  </si>
  <si>
    <t>V</t>
    <phoneticPr fontId="7" type="noConversion"/>
  </si>
  <si>
    <t>X</t>
    <phoneticPr fontId="7" type="noConversion"/>
  </si>
  <si>
    <t>Cover all WLAN module, platform and antenna</t>
    <phoneticPr fontId="7" type="noConversion"/>
  </si>
  <si>
    <t>Cover all WWAN module, platform and antenna</t>
    <phoneticPr fontId="7" type="noConversion"/>
  </si>
  <si>
    <t>Cover all LAN module, platform</t>
    <phoneticPr fontId="7" type="noConversion"/>
  </si>
  <si>
    <t>Cover all NFC module</t>
    <phoneticPr fontId="7" type="noConversion"/>
  </si>
  <si>
    <t>Cover all GPS module, platform and Antenna</t>
    <phoneticPr fontId="7" type="noConversion"/>
  </si>
  <si>
    <t>O</t>
    <phoneticPr fontId="7" type="noConversion"/>
  </si>
  <si>
    <t>Cover all WLAN/BT module, platform and Antenna</t>
    <phoneticPr fontId="7" type="noConversion"/>
  </si>
  <si>
    <t>Cover all WLAN/BT module, platform and antenna</t>
    <phoneticPr fontId="7" type="noConversion"/>
  </si>
  <si>
    <t>Cover support module, platform and antenna</t>
    <phoneticPr fontId="7" type="noConversion"/>
  </si>
  <si>
    <t>Cover support module</t>
    <phoneticPr fontId="7" type="noConversion"/>
  </si>
  <si>
    <t>V</t>
    <phoneticPr fontId="7" type="noConversion"/>
  </si>
  <si>
    <t>V</t>
    <phoneticPr fontId="7" type="noConversion"/>
  </si>
  <si>
    <t>X</t>
    <phoneticPr fontId="7" type="noConversion"/>
  </si>
  <si>
    <t>Cover all CPU &amp; TDP Type</t>
    <phoneticPr fontId="7" type="noConversion"/>
  </si>
  <si>
    <t>Cover all CPU &amp; TDP/TGP Type</t>
    <phoneticPr fontId="7" type="noConversion"/>
  </si>
  <si>
    <t>X</t>
    <phoneticPr fontId="7" type="noConversion"/>
  </si>
  <si>
    <t>Cover GPU source, VRAM size</t>
    <phoneticPr fontId="7" type="noConversion"/>
  </si>
  <si>
    <t>X</t>
    <phoneticPr fontId="7" type="noConversion"/>
  </si>
  <si>
    <t>P1</t>
    <phoneticPr fontId="7" type="noConversion"/>
  </si>
  <si>
    <t>Cover all GPU type</t>
    <phoneticPr fontId="7" type="noConversion"/>
  </si>
  <si>
    <t>V</t>
    <phoneticPr fontId="7" type="noConversion"/>
  </si>
  <si>
    <t>Cover all Panel vender</t>
    <phoneticPr fontId="7" type="noConversion"/>
  </si>
  <si>
    <t>Cover Discrete and UMA</t>
    <phoneticPr fontId="7" type="noConversion"/>
  </si>
  <si>
    <t>Cover AMD GPU type</t>
    <phoneticPr fontId="7" type="noConversion"/>
  </si>
  <si>
    <t>P2</t>
    <phoneticPr fontId="7" type="noConversion"/>
  </si>
  <si>
    <t>Cover NV GPU type</t>
    <phoneticPr fontId="7" type="noConversion"/>
  </si>
  <si>
    <t>Cover Legio series</t>
    <phoneticPr fontId="7" type="noConversion"/>
  </si>
  <si>
    <t>Cover all card reader controller;
Cover project supported various type cards</t>
    <phoneticPr fontId="7" type="noConversion"/>
  </si>
  <si>
    <t>Cover all HDD/SSD/SSHD source;
If EE use re-drive IC for SATA port:
Cover all USB re-drive IC source</t>
    <phoneticPr fontId="7" type="noConversion"/>
  </si>
  <si>
    <t>Cover all memory source
Cover all PCBA (such ad 2nd/3rd) source</t>
    <phoneticPr fontId="7" type="noConversion"/>
  </si>
  <si>
    <t>Cover all ODD source</t>
    <phoneticPr fontId="7" type="noConversion"/>
  </si>
  <si>
    <t>Cover all HDD/SSD/SSHD vender;
Can leverage by family;
If projects wasn't pre-installed IRST UI, please skip</t>
    <phoneticPr fontId="7" type="noConversion"/>
  </si>
  <si>
    <t>Cover all EMMC/UFS source</t>
    <phoneticPr fontId="7" type="noConversion"/>
  </si>
  <si>
    <t>Cover all size intel optane source and HDD configuration</t>
    <phoneticPr fontId="7" type="noConversion"/>
  </si>
  <si>
    <t>Cover all NVME SSD raid0 config</t>
    <phoneticPr fontId="7" type="noConversion"/>
  </si>
  <si>
    <t>Cover all shock sensor source;
Cover all HDD source;
Can Leverage by family</t>
    <phoneticPr fontId="7" type="noConversion"/>
  </si>
  <si>
    <t>O</t>
    <phoneticPr fontId="7" type="noConversion"/>
  </si>
  <si>
    <t>O</t>
    <phoneticPr fontId="7" type="noConversion"/>
  </si>
  <si>
    <t>All SKU</t>
    <phoneticPr fontId="7" type="noConversion"/>
  </si>
  <si>
    <t>V</t>
    <phoneticPr fontId="7" type="noConversion"/>
  </si>
  <si>
    <t>X</t>
    <phoneticPr fontId="7" type="noConversion"/>
  </si>
  <si>
    <t>Low/High SKU +HDD</t>
    <phoneticPr fontId="7" type="noConversion"/>
  </si>
  <si>
    <t>Cover GPU type</t>
    <phoneticPr fontId="7" type="noConversion"/>
  </si>
  <si>
    <t>X</t>
    <phoneticPr fontId="7" type="noConversion"/>
  </si>
  <si>
    <t>5units/SKU, no less than 20units</t>
    <phoneticPr fontId="7" type="noConversion"/>
  </si>
  <si>
    <t>V</t>
    <phoneticPr fontId="7" type="noConversion"/>
  </si>
  <si>
    <t>V</t>
    <phoneticPr fontId="7" type="noConversion"/>
  </si>
  <si>
    <t>X</t>
    <phoneticPr fontId="7" type="noConversion"/>
  </si>
  <si>
    <t>V</t>
    <phoneticPr fontId="7" type="noConversion"/>
  </si>
  <si>
    <t>O</t>
    <phoneticPr fontId="7" type="noConversion"/>
  </si>
  <si>
    <t>10 units/platform</t>
    <phoneticPr fontId="7" type="noConversion"/>
  </si>
  <si>
    <t>V</t>
    <phoneticPr fontId="7" type="noConversion"/>
  </si>
  <si>
    <t>X</t>
    <phoneticPr fontId="7" type="noConversion"/>
  </si>
  <si>
    <t>AC/DC 5 units, no less than 20units</t>
    <phoneticPr fontId="7" type="noConversion"/>
  </si>
  <si>
    <t>1units/SKU, and matrix cover EN/CS</t>
    <phoneticPr fontId="7" type="noConversion"/>
  </si>
  <si>
    <t>All WiGig module</t>
    <phoneticPr fontId="7" type="noConversion"/>
  </si>
  <si>
    <t>All USB port of test unit</t>
    <phoneticPr fontId="7" type="noConversion"/>
  </si>
  <si>
    <t>Each Thunderbolr port of test unit</t>
    <phoneticPr fontId="7" type="noConversion"/>
  </si>
  <si>
    <t>Cover each SKU and each folio case vernder</t>
    <phoneticPr fontId="7" type="noConversion"/>
  </si>
  <si>
    <t>x</t>
    <phoneticPr fontId="7" type="noConversion"/>
  </si>
  <si>
    <t>Each type-C port of test unit</t>
    <phoneticPr fontId="7" type="noConversion"/>
  </si>
  <si>
    <t>Each Thunderbolt port of test unit</t>
    <phoneticPr fontId="7" type="noConversion"/>
  </si>
  <si>
    <t>Xbox controller module</t>
    <phoneticPr fontId="7" type="noConversion"/>
  </si>
  <si>
    <t>Each docking type</t>
    <phoneticPr fontId="7" type="noConversion"/>
  </si>
  <si>
    <t>Vantage_Gaming</t>
  </si>
  <si>
    <t>APA109_01</t>
  </si>
  <si>
    <t>Vantage(Excluding My Device Settings)</t>
  </si>
  <si>
    <t>APA109_02</t>
  </si>
  <si>
    <t>Vantage_My Device Settings</t>
  </si>
  <si>
    <t>--</t>
  </si>
  <si>
    <t>--</t>
    <phoneticPr fontId="7" type="noConversion"/>
  </si>
  <si>
    <t>N/A</t>
    <phoneticPr fontId="7" type="noConversion"/>
  </si>
  <si>
    <t>Base on Keybaord vender</t>
    <phoneticPr fontId="7" type="noConversion"/>
  </si>
  <si>
    <t>Base on Storage device &amp; G-Sensor vender</t>
    <phoneticPr fontId="7" type="noConversion"/>
  </si>
  <si>
    <t>Base on LTE</t>
    <phoneticPr fontId="7" type="noConversion"/>
  </si>
  <si>
    <t>Base on WLAN/LAN vender</t>
    <phoneticPr fontId="7" type="noConversion"/>
  </si>
  <si>
    <t>Base on USB</t>
    <phoneticPr fontId="7" type="noConversion"/>
  </si>
  <si>
    <t>Base on CPU/VGA/Audio/KB/Touchpad/Adapter</t>
    <phoneticPr fontId="7" type="noConversion"/>
  </si>
  <si>
    <t>Base on CPU/Memory/VGA/VRAM/Storage/Motherboard/Audio/Camera/LCD/Battery/WLAN/LAN/G-Sensor/Adapter</t>
    <phoneticPr fontId="7" type="noConversion"/>
  </si>
  <si>
    <t>Base on keyboard</t>
    <phoneticPr fontId="7" type="noConversion"/>
  </si>
  <si>
    <t>Base on keyboard/Touchpad/G-Sensor</t>
    <phoneticPr fontId="7" type="noConversion"/>
  </si>
  <si>
    <t>Base on CPU</t>
    <phoneticPr fontId="7" type="noConversion"/>
  </si>
  <si>
    <t>Base on Storage/TPM/TCM/USB</t>
    <phoneticPr fontId="7" type="noConversion"/>
  </si>
  <si>
    <t>Base on Storage/G-Sensor</t>
    <phoneticPr fontId="7" type="noConversion"/>
  </si>
  <si>
    <t>Base on CPU/G-Sensor</t>
    <phoneticPr fontId="7" type="noConversion"/>
  </si>
  <si>
    <t>Base on BIOS/CPU/Memory/Storage/Motherboard/IR Camer/Fingerprint</t>
    <phoneticPr fontId="7" type="noConversion"/>
  </si>
  <si>
    <t>Base on Audio/camera/IR Camera/Battery/Keyboard/touchpad/G-Sensor/TOF-Sensor/Active Pen/Adapter/USB</t>
    <phoneticPr fontId="7" type="noConversion"/>
  </si>
  <si>
    <t>Base on: Keyboard/Touchpad/G-sensor</t>
    <phoneticPr fontId="7" type="noConversion"/>
  </si>
  <si>
    <t>Base on BIOS/CPU/Memory/VGA/Storage/Audio/Keyboard/Touchpad</t>
    <phoneticPr fontId="7" type="noConversion"/>
  </si>
  <si>
    <t>Base on Keyboard</t>
    <phoneticPr fontId="7" type="noConversion"/>
  </si>
  <si>
    <t>Base on LCD/BIOS</t>
    <phoneticPr fontId="7" type="noConversion"/>
  </si>
  <si>
    <t>Base on Touchpad</t>
    <phoneticPr fontId="7" type="noConversion"/>
  </si>
  <si>
    <t>Base on Camera</t>
    <phoneticPr fontId="7" type="noConversion"/>
  </si>
  <si>
    <t>3.1.2</t>
  </si>
  <si>
    <t>BFA001_23</t>
  </si>
  <si>
    <t>TPM setting check for modern preload</t>
  </si>
  <si>
    <t>BIOS setup on OS (WMI)</t>
  </si>
  <si>
    <t>V3.1.11</t>
  </si>
  <si>
    <t>V3.1.7</t>
  </si>
  <si>
    <t>v3.0.3</t>
  </si>
  <si>
    <t>V3.1.3</t>
  </si>
  <si>
    <t>V3.1.5</t>
  </si>
  <si>
    <t>[Compal]</t>
  </si>
  <si>
    <t>Fan Table test</t>
  </si>
  <si>
    <t>3.1.18</t>
  </si>
  <si>
    <t>IAA007_04</t>
  </si>
  <si>
    <t>Easycamera privacy</t>
  </si>
  <si>
    <t>Windows hello test</t>
  </si>
  <si>
    <t>IAA009</t>
  </si>
  <si>
    <t>Display quality</t>
  </si>
  <si>
    <t>IAA010</t>
  </si>
  <si>
    <t>Panel Self Refrsh test</t>
  </si>
  <si>
    <t>PTP Setting Test</t>
  </si>
  <si>
    <t>PTP Basic Function</t>
  </si>
  <si>
    <t>3.1.11</t>
  </si>
  <si>
    <t>v3.0.14</t>
  </si>
  <si>
    <t>v3.0.9</t>
  </si>
  <si>
    <t>Detect Angle by lid and G-sensor testcase for Yoga&amp;Flex(360 degree)</t>
  </si>
  <si>
    <t>v3.0.13</t>
  </si>
  <si>
    <t>v3.0.5</t>
  </si>
  <si>
    <t>Dolby Atmos test (For DCH)</t>
  </si>
  <si>
    <t xml:space="preserve">Dolby Atmos Speaker System test (For DCH) </t>
  </si>
  <si>
    <t xml:space="preserve">Dolby Audio Premium test (For DCH) </t>
  </si>
  <si>
    <t xml:space="preserve">Dolby Audio Speaker System test (For DCH) </t>
  </si>
  <si>
    <t xml:space="preserve">Dolby Atmos for Gaming test (For DCH) </t>
  </si>
  <si>
    <t xml:space="preserve">Dolby Atmos Speaker System for Gaming test (For DCH) </t>
  </si>
  <si>
    <t>Amazon Alexa basic function test</t>
  </si>
  <si>
    <t>IAA025_02</t>
  </si>
  <si>
    <t>Alexa Stability Test</t>
  </si>
  <si>
    <t>IAA026</t>
  </si>
  <si>
    <t>Low Power Audio Playback test</t>
  </si>
  <si>
    <t>Zero Touch test case</t>
  </si>
  <si>
    <t>IAA028_01</t>
  </si>
  <si>
    <t>Flip to boot with Hall sensor</t>
  </si>
  <si>
    <t>Flip to boot with Hall sensor and TOF sensor</t>
  </si>
  <si>
    <t>3.1.3</t>
  </si>
  <si>
    <t>3.2.8</t>
  </si>
  <si>
    <t>3.1.6</t>
  </si>
  <si>
    <t>3.1.4</t>
  </si>
  <si>
    <t>CTA023</t>
  </si>
  <si>
    <t>Killer Network test</t>
  </si>
  <si>
    <t>WWAN for IoT card</t>
  </si>
  <si>
    <t xml:space="preserve">MU-MIMO function test case </t>
  </si>
  <si>
    <t>E-SIM</t>
  </si>
  <si>
    <t>WWAN field quick test</t>
  </si>
  <si>
    <t>PSA001_01</t>
  </si>
  <si>
    <t>CPU (Intel) test case</t>
  </si>
  <si>
    <t>V3.0.19</t>
  </si>
  <si>
    <t>V3.0.11</t>
  </si>
  <si>
    <t xml:space="preserve">ITS4.0 (Intel) </t>
  </si>
  <si>
    <t>ITS4.0 (AMD)</t>
  </si>
  <si>
    <t>HDR</t>
  </si>
  <si>
    <t>PSA007</t>
  </si>
  <si>
    <t>Media UE</t>
  </si>
  <si>
    <t>PSA009</t>
  </si>
  <si>
    <t>3 Symmetric Independent Displays test</t>
  </si>
  <si>
    <t>Content Protection</t>
  </si>
  <si>
    <t>V3.0.14</t>
  </si>
  <si>
    <t>Intel Graphics Command Center(IGCC)</t>
  </si>
  <si>
    <t>V3.0.3</t>
  </si>
  <si>
    <t>PSA013_04</t>
  </si>
  <si>
    <t>Super Resolution</t>
  </si>
  <si>
    <t>V3.1.6</t>
  </si>
  <si>
    <t>PSA024_01</t>
  </si>
  <si>
    <t>AMD feature-AMD Link(Draft)</t>
  </si>
  <si>
    <t>V3.0.0</t>
  </si>
  <si>
    <t>AMD feature-Relive 3.0(Draft)</t>
  </si>
  <si>
    <t>PSA026_01</t>
  </si>
  <si>
    <t xml:space="preserve">AMD Graphics FreeSync Test </t>
  </si>
  <si>
    <t>PSA026_02</t>
  </si>
  <si>
    <t>"Fn+Q" function for Legion</t>
  </si>
  <si>
    <t>PSA029</t>
  </si>
  <si>
    <t>HDDSSD function test</t>
  </si>
  <si>
    <t>V3.0.10</t>
  </si>
  <si>
    <t>DQA</t>
    <phoneticPr fontId="7" type="noConversion"/>
  </si>
  <si>
    <t>CineBench</t>
  </si>
  <si>
    <t>PFA001_06 _Auto</t>
  </si>
  <si>
    <t>PFA001_10_Auto_01</t>
  </si>
  <si>
    <t>PFA001_10_Auto_02</t>
  </si>
  <si>
    <t>PCMark10 Express</t>
  </si>
  <si>
    <t>PFA001_10_Auto_03</t>
  </si>
  <si>
    <t>PCMark10 Extendes</t>
  </si>
  <si>
    <t>PFA001_11_Auto</t>
  </si>
  <si>
    <t>CineBench r20</t>
  </si>
  <si>
    <t>PFA001_12_Auto_01</t>
  </si>
  <si>
    <t>CineBench r20-All</t>
  </si>
  <si>
    <t>CineBench r20-Multi</t>
  </si>
  <si>
    <t>CineBench r20-Single</t>
  </si>
  <si>
    <t>PFA001_13</t>
  </si>
  <si>
    <t>Sysmark2018</t>
  </si>
  <si>
    <t>3DMark11</t>
  </si>
  <si>
    <t>PFA002_01_Auto</t>
  </si>
  <si>
    <t>PFA002_02_Auto_01</t>
  </si>
  <si>
    <t>3DMark_Ice Storm</t>
  </si>
  <si>
    <t>3DMark_Ice Storm unlimited</t>
  </si>
  <si>
    <t>3DMark_Cloud Gate</t>
  </si>
  <si>
    <t>3DMark_Sky Driver</t>
  </si>
  <si>
    <t>3DMark_Fire Strike</t>
  </si>
  <si>
    <t>3DMark_Fire Strike Extreme</t>
  </si>
  <si>
    <t>3DMark_Fire Strike Ultra</t>
  </si>
  <si>
    <t>3DMark_Time Spy</t>
  </si>
  <si>
    <t>3DMark_Time Spy Extreme</t>
  </si>
  <si>
    <t>3DMark_Night Raid</t>
  </si>
  <si>
    <t>3.2.1</t>
  </si>
  <si>
    <t>POST time</t>
  </si>
  <si>
    <t>5.3.1</t>
  </si>
  <si>
    <t>PFA004_05</t>
  </si>
  <si>
    <t>JS Performance Manual Test</t>
  </si>
  <si>
    <t>v1.1</t>
  </si>
  <si>
    <t>3.2.4</t>
  </si>
  <si>
    <t>3.2.0</t>
  </si>
  <si>
    <t>HD movie play back (1080p)35℃</t>
  </si>
  <si>
    <t>PFA005_14</t>
  </si>
  <si>
    <t>MobileMark2018</t>
  </si>
  <si>
    <t>UE test for WimBOOT (Wimboot)</t>
  </si>
  <si>
    <t>3.0.21</t>
  </si>
  <si>
    <t>PFA013_01</t>
  </si>
  <si>
    <t>V1.5</t>
  </si>
  <si>
    <t>PFA013_02</t>
  </si>
  <si>
    <t>Stress - S3/MS&amp;S4 random stress</t>
  </si>
  <si>
    <t>Stress - Modern Standby Cycle</t>
  </si>
  <si>
    <t>STA029</t>
  </si>
  <si>
    <t>Stress-Cinebench loop</t>
  </si>
  <si>
    <t>Stress-AIDA64+Furmark Double Roasting Test</t>
  </si>
  <si>
    <t>STA031</t>
  </si>
  <si>
    <t>V2.3</t>
  </si>
  <si>
    <t>聯程芯鎖可信服務系統</t>
  </si>
  <si>
    <t>V2.2</t>
  </si>
  <si>
    <t xml:space="preserve">數據粉碎 TestcaseV1.2_For ODM_20160522 </t>
  </si>
  <si>
    <t>APA065_01</t>
  </si>
  <si>
    <t>PC manager</t>
  </si>
  <si>
    <t>PC Manager_ITS3.0 for Intel</t>
  </si>
  <si>
    <t xml:space="preserve">PC Manager_ITS 3.0 For AMD </t>
  </si>
  <si>
    <t>Lenovo101(only for 310s) - Timmy: please confirm S-seris  w/ PPA</t>
  </si>
  <si>
    <t>2.7.1</t>
  </si>
  <si>
    <t>v2.7.1</t>
  </si>
  <si>
    <t>Tangram_ITS 3.0 for Intel</t>
  </si>
  <si>
    <t>Tangram_ITS 3.0 for AMD</t>
  </si>
  <si>
    <t>Tangram AP Policy 2.0</t>
  </si>
  <si>
    <t>Tangram_Lenovo Welcome 2.0</t>
  </si>
  <si>
    <t xml:space="preserve">Mirkat </t>
  </si>
  <si>
    <t xml:space="preserve">McAfee Security UWP </t>
  </si>
  <si>
    <t xml:space="preserve">Super Touchpad </t>
  </si>
  <si>
    <t xml:space="preserve">Office 2019 UWP </t>
  </si>
  <si>
    <t xml:space="preserve">Office2019 UWP JP </t>
  </si>
  <si>
    <t xml:space="preserve">Alexa Toast test </t>
  </si>
  <si>
    <t xml:space="preserve">Glance </t>
  </si>
  <si>
    <t>APA101</t>
  </si>
  <si>
    <t>Ofice V1904</t>
  </si>
  <si>
    <t>APA102</t>
  </si>
  <si>
    <t>Ofice V1904 JP</t>
  </si>
  <si>
    <t>APA103</t>
  </si>
  <si>
    <t>ITS4.0</t>
  </si>
  <si>
    <t>Amazon Alexa UWP</t>
  </si>
  <si>
    <t>X-Rite</t>
  </si>
  <si>
    <t>WPS Office 2019</t>
  </si>
  <si>
    <t>Compal internal test case</t>
    <phoneticPr fontId="7" type="noConversion"/>
  </si>
  <si>
    <t>USB Type C for PD</t>
    <phoneticPr fontId="7" type="noConversion"/>
  </si>
  <si>
    <t>Cover for TBT IC and support PD funciton</t>
    <phoneticPr fontId="7" type="noConversion"/>
  </si>
  <si>
    <t>Y</t>
    <phoneticPr fontId="7" type="noConversion"/>
  </si>
  <si>
    <t>N</t>
    <phoneticPr fontId="7" type="noConversion"/>
  </si>
  <si>
    <t>Config-Leverage time</t>
  </si>
  <si>
    <t>Config-Leverage time</t>
    <phoneticPr fontId="7" type="noConversion"/>
  </si>
  <si>
    <t>Config-Leverage Item</t>
    <phoneticPr fontId="7" type="noConversion"/>
  </si>
  <si>
    <t>Config-Automation Item</t>
    <phoneticPr fontId="7" type="noConversion"/>
  </si>
  <si>
    <t>Config-Automation time</t>
    <phoneticPr fontId="7" type="noConversion"/>
  </si>
  <si>
    <t>Attend time-Optimize</t>
  </si>
  <si>
    <t>Config-Automation time</t>
    <phoneticPr fontId="7" type="noConversion"/>
  </si>
  <si>
    <t>Time w/ Config-follow matrix</t>
    <phoneticPr fontId="7" type="noConversion"/>
  </si>
  <si>
    <t>Category</t>
    <phoneticPr fontId="7" type="noConversion"/>
  </si>
  <si>
    <t>Time</t>
    <phoneticPr fontId="7" type="noConversion"/>
  </si>
  <si>
    <t>Y</t>
    <phoneticPr fontId="7" type="noConversion"/>
  </si>
  <si>
    <t>3.1.24</t>
    <phoneticPr fontId="7" type="noConversion"/>
  </si>
  <si>
    <t>PSA001_11</t>
  </si>
  <si>
    <t>PSA001_12</t>
  </si>
  <si>
    <t>Machine Leraning (draft)</t>
    <phoneticPr fontId="7" type="noConversion"/>
  </si>
  <si>
    <t>3.0.0</t>
    <phoneticPr fontId="7" type="noConversion"/>
  </si>
  <si>
    <t>PSA001_13</t>
  </si>
  <si>
    <t>Dynamic Power Distribution 1.0 (draft)</t>
    <phoneticPr fontId="7" type="noConversion"/>
  </si>
  <si>
    <t>3.1.7</t>
    <phoneticPr fontId="7" type="noConversion"/>
  </si>
  <si>
    <t>3.0.7</t>
    <phoneticPr fontId="7" type="noConversion"/>
  </si>
  <si>
    <t>[C38_Notebook] SW Test case planning Readme</t>
    <phoneticPr fontId="7" type="noConversion"/>
  </si>
  <si>
    <t>Ver.</t>
    <phoneticPr fontId="42" type="noConversion"/>
  </si>
  <si>
    <t>Date</t>
    <phoneticPr fontId="42" type="noConversion"/>
  </si>
  <si>
    <t>Author</t>
    <phoneticPr fontId="42" type="noConversion"/>
  </si>
  <si>
    <t>Approver</t>
    <phoneticPr fontId="42" type="noConversion"/>
  </si>
  <si>
    <t>Change Item ( Add / Remove / Modify )</t>
    <phoneticPr fontId="42" type="noConversion"/>
  </si>
  <si>
    <t>Initial release</t>
    <phoneticPr fontId="7" type="noConversion"/>
  </si>
  <si>
    <t>June_Sun</t>
    <phoneticPr fontId="7" type="noConversion"/>
  </si>
  <si>
    <t>V1.0</t>
    <phoneticPr fontId="7" type="noConversion"/>
  </si>
  <si>
    <t>N17S-G2-A1</t>
    <phoneticPr fontId="7" type="noConversion"/>
  </si>
  <si>
    <t>Cover all CPU &amp; TDP Type</t>
    <phoneticPr fontId="7" type="noConversion"/>
  </si>
  <si>
    <r>
      <t xml:space="preserve">Cover all TDP type
</t>
    </r>
    <r>
      <rPr>
        <sz val="10"/>
        <color rgb="FF0000FF"/>
        <rFont val="Calibri"/>
        <family val="2"/>
      </rPr>
      <t>Cover all CPU + GPU, and corresponding adapters</t>
    </r>
    <phoneticPr fontId="7" type="noConversion"/>
  </si>
  <si>
    <r>
      <t xml:space="preserve">Cover all Audio codec
</t>
    </r>
    <r>
      <rPr>
        <sz val="10"/>
        <color rgb="FF0000FF"/>
        <rFont val="Calibri"/>
        <family val="2"/>
      </rPr>
      <t>Cover all Speaker vender</t>
    </r>
    <phoneticPr fontId="7" type="noConversion"/>
  </si>
  <si>
    <r>
      <t xml:space="preserve">Cover all Audio codec
</t>
    </r>
    <r>
      <rPr>
        <sz val="10"/>
        <color rgb="FF0000FF"/>
        <rFont val="Calibri"/>
        <family val="2"/>
      </rPr>
      <t>Cover all Micophone vender</t>
    </r>
    <phoneticPr fontId="7" type="noConversion"/>
  </si>
  <si>
    <t>NO.</t>
    <phoneticPr fontId="7" type="noConversion"/>
  </si>
  <si>
    <t>Comments</t>
    <phoneticPr fontId="7" type="noConversion"/>
  </si>
  <si>
    <t>Hybrid power boost</t>
    <phoneticPr fontId="7" type="noConversion"/>
  </si>
  <si>
    <t>Case ID</t>
    <phoneticPr fontId="7" type="noConversion"/>
  </si>
  <si>
    <t>Item</t>
    <phoneticPr fontId="7" type="noConversion"/>
  </si>
  <si>
    <t>Case name</t>
    <phoneticPr fontId="7" type="noConversion"/>
  </si>
  <si>
    <t>Version</t>
    <phoneticPr fontId="7" type="noConversion"/>
  </si>
  <si>
    <t>Release date</t>
    <phoneticPr fontId="7" type="noConversion"/>
  </si>
  <si>
    <t>Owner</t>
    <phoneticPr fontId="7" type="noConversion"/>
  </si>
  <si>
    <t>Priority</t>
    <phoneticPr fontId="7" type="noConversion"/>
  </si>
  <si>
    <t>TDMS 
Total time
(A+U)</t>
    <phoneticPr fontId="7" type="noConversion"/>
  </si>
  <si>
    <t>Base time-overall</t>
    <phoneticPr fontId="7" type="noConversion"/>
  </si>
  <si>
    <t>(TDMS)
Unattended 
time</t>
    <phoneticPr fontId="7" type="noConversion"/>
  </si>
  <si>
    <t>測試報告的序列號</t>
    <phoneticPr fontId="7" type="noConversion"/>
  </si>
  <si>
    <t>測試報告名稱</t>
    <phoneticPr fontId="7" type="noConversion"/>
  </si>
  <si>
    <t>測試報告版本</t>
    <phoneticPr fontId="7" type="noConversion"/>
  </si>
  <si>
    <t>測試報告最新更新的日期</t>
    <phoneticPr fontId="7" type="noConversion"/>
  </si>
  <si>
    <r>
      <t>測試報告的測試優先級;</t>
    </r>
    <r>
      <rPr>
        <sz val="12"/>
        <rFont val="Calibri"/>
        <family val="2"/>
      </rPr>
      <t xml:space="preserve"> P1, P2; P1 </t>
    </r>
    <r>
      <rPr>
        <sz val="12"/>
        <rFont val="標楷體"/>
        <family val="4"/>
        <charset val="136"/>
      </rPr>
      <t>的項目需要在轉案</t>
    </r>
    <r>
      <rPr>
        <sz val="12"/>
        <rFont val="Calibri"/>
        <family val="2"/>
      </rPr>
      <t>Gerber</t>
    </r>
    <r>
      <rPr>
        <sz val="12"/>
        <rFont val="標楷體"/>
        <family val="4"/>
        <charset val="136"/>
      </rPr>
      <t>前完成</t>
    </r>
    <phoneticPr fontId="7" type="noConversion"/>
  </si>
  <si>
    <t>測試報告中所有人工參與的時間</t>
    <phoneticPr fontId="7" type="noConversion"/>
  </si>
  <si>
    <t>測試報告中所有非人工參與的時間</t>
    <phoneticPr fontId="7" type="noConversion"/>
  </si>
  <si>
    <t>Chramshell</t>
    <phoneticPr fontId="7" type="noConversion"/>
  </si>
  <si>
    <r>
      <rPr>
        <sz val="12"/>
        <rFont val="標楷體"/>
        <family val="4"/>
        <charset val="136"/>
      </rPr>
      <t>傳統筆記本的</t>
    </r>
    <r>
      <rPr>
        <sz val="12"/>
        <rFont val="Calibri"/>
        <family val="2"/>
      </rPr>
      <t>NB</t>
    </r>
    <r>
      <rPr>
        <sz val="12"/>
        <rFont val="標楷體"/>
        <family val="4"/>
        <charset val="136"/>
      </rPr>
      <t>模式</t>
    </r>
    <phoneticPr fontId="7" type="noConversion"/>
  </si>
  <si>
    <t>Convertible</t>
    <phoneticPr fontId="7" type="noConversion"/>
  </si>
  <si>
    <t>Detachable</t>
    <phoneticPr fontId="7" type="noConversion"/>
  </si>
  <si>
    <r>
      <t xml:space="preserve">Cover AMD GPU type, </t>
    </r>
    <r>
      <rPr>
        <sz val="10"/>
        <color rgb="FF0000FF"/>
        <rFont val="Calibri"/>
        <family val="2"/>
      </rPr>
      <t>Panel vender</t>
    </r>
    <phoneticPr fontId="7" type="noConversion"/>
  </si>
  <si>
    <r>
      <rPr>
        <sz val="12"/>
        <rFont val="標楷體"/>
        <family val="4"/>
        <charset val="136"/>
      </rPr>
      <t>可翻轉成不同模式的筆記本</t>
    </r>
    <r>
      <rPr>
        <sz val="12"/>
        <rFont val="Calibri"/>
        <family val="2"/>
      </rPr>
      <t xml:space="preserve">; Yoga 360°/Flex 300°; </t>
    </r>
    <r>
      <rPr>
        <sz val="12"/>
        <rFont val="標楷體"/>
        <family val="4"/>
        <charset val="136"/>
      </rPr>
      <t>測試時</t>
    </r>
    <r>
      <rPr>
        <sz val="12"/>
        <rFont val="Calibri"/>
        <family val="2"/>
      </rPr>
      <t xml:space="preserve">, </t>
    </r>
    <r>
      <rPr>
        <sz val="12"/>
        <rFont val="標楷體"/>
        <family val="4"/>
        <charset val="136"/>
      </rPr>
      <t>需按照</t>
    </r>
    <r>
      <rPr>
        <sz val="12"/>
        <rFont val="Calibri"/>
        <family val="2"/>
      </rPr>
      <t xml:space="preserve">LNV test matrix cover NB mode/Yoga Pad mode/Flex 300°, </t>
    </r>
    <r>
      <rPr>
        <sz val="12"/>
        <rFont val="標楷體"/>
        <family val="4"/>
        <charset val="136"/>
      </rPr>
      <t>詳細信息如</t>
    </r>
    <r>
      <rPr>
        <sz val="12"/>
        <rFont val="Calibri"/>
        <family val="2"/>
      </rPr>
      <t>Test plan</t>
    </r>
    <r>
      <rPr>
        <sz val="12"/>
        <rFont val="標楷體"/>
        <family val="4"/>
        <charset val="136"/>
      </rPr>
      <t>中</t>
    </r>
    <r>
      <rPr>
        <sz val="12"/>
        <rFont val="Calibri"/>
        <family val="2"/>
      </rPr>
      <t xml:space="preserve"> mark "V"</t>
    </r>
    <phoneticPr fontId="7" type="noConversion"/>
  </si>
  <si>
    <r>
      <rPr>
        <sz val="12"/>
        <rFont val="標楷體"/>
        <family val="4"/>
        <charset val="136"/>
      </rPr>
      <t>可將拆卸的筆記本</t>
    </r>
    <r>
      <rPr>
        <sz val="12"/>
        <rFont val="Calibri"/>
        <family val="2"/>
      </rPr>
      <t xml:space="preserve">; </t>
    </r>
    <r>
      <rPr>
        <sz val="12"/>
        <rFont val="標楷體"/>
        <family val="4"/>
        <charset val="136"/>
      </rPr>
      <t>可將筆記本顯示屏拆卸下來</t>
    </r>
    <r>
      <rPr>
        <sz val="12"/>
        <rFont val="Calibri"/>
        <family val="2"/>
      </rPr>
      <t xml:space="preserve">; </t>
    </r>
    <r>
      <rPr>
        <sz val="12"/>
        <rFont val="標楷體"/>
        <family val="4"/>
        <charset val="136"/>
      </rPr>
      <t>測試時</t>
    </r>
    <r>
      <rPr>
        <sz val="12"/>
        <rFont val="Calibri"/>
        <family val="2"/>
      </rPr>
      <t xml:space="preserve">, </t>
    </r>
    <r>
      <rPr>
        <sz val="12"/>
        <rFont val="標楷體"/>
        <family val="4"/>
        <charset val="136"/>
      </rPr>
      <t>需按照</t>
    </r>
    <r>
      <rPr>
        <sz val="12"/>
        <rFont val="Calibri"/>
        <family val="2"/>
      </rPr>
      <t xml:space="preserve">LNV test matrix cover Pad mode/W Dock mode, </t>
    </r>
    <r>
      <rPr>
        <sz val="12"/>
        <rFont val="標楷體"/>
        <family val="4"/>
        <charset val="136"/>
      </rPr>
      <t>詳細信息如</t>
    </r>
    <r>
      <rPr>
        <sz val="12"/>
        <rFont val="Calibri"/>
        <family val="2"/>
      </rPr>
      <t>Test plan</t>
    </r>
    <r>
      <rPr>
        <sz val="12"/>
        <rFont val="標楷體"/>
        <family val="4"/>
        <charset val="136"/>
      </rPr>
      <t>中</t>
    </r>
    <r>
      <rPr>
        <sz val="12"/>
        <rFont val="Calibri"/>
        <family val="2"/>
      </rPr>
      <t xml:space="preserve"> mark "V"</t>
    </r>
    <phoneticPr fontId="7" type="noConversion"/>
  </si>
  <si>
    <t>Phase</t>
    <phoneticPr fontId="7" type="noConversion"/>
  </si>
  <si>
    <r>
      <rPr>
        <sz val="12"/>
        <rFont val="標楷體"/>
        <family val="4"/>
        <charset val="136"/>
      </rPr>
      <t>測試報告相關信息</t>
    </r>
    <r>
      <rPr>
        <sz val="12"/>
        <rFont val="Calibri"/>
        <family val="2"/>
      </rPr>
      <t>,</t>
    </r>
    <r>
      <rPr>
        <sz val="12"/>
        <rFont val="標楷體"/>
        <family val="4"/>
        <charset val="136"/>
      </rPr>
      <t>會定期檢查</t>
    </r>
    <r>
      <rPr>
        <sz val="12"/>
        <rFont val="Calibri"/>
        <family val="2"/>
      </rPr>
      <t>TDMS</t>
    </r>
    <r>
      <rPr>
        <sz val="12"/>
        <rFont val="標楷體"/>
        <family val="4"/>
        <charset val="136"/>
      </rPr>
      <t>系統中的狀況並更新版本</t>
    </r>
    <r>
      <rPr>
        <sz val="12"/>
        <rFont val="Calibri"/>
        <family val="2"/>
      </rPr>
      <t>;</t>
    </r>
    <phoneticPr fontId="7" type="noConversion"/>
  </si>
  <si>
    <t>Coverage</t>
    <phoneticPr fontId="7" type="noConversion"/>
  </si>
  <si>
    <r>
      <rPr>
        <sz val="12"/>
        <rFont val="標楷體"/>
        <family val="4"/>
        <charset val="136"/>
      </rPr>
      <t>測試報告在安排</t>
    </r>
    <r>
      <rPr>
        <sz val="12"/>
        <rFont val="Calibri"/>
        <family val="2"/>
      </rPr>
      <t>plan</t>
    </r>
    <r>
      <rPr>
        <sz val="12"/>
        <rFont val="標楷體"/>
        <family val="4"/>
        <charset val="136"/>
      </rPr>
      <t>的時候要注意此項測試會對那些方面有影響</t>
    </r>
    <r>
      <rPr>
        <sz val="12"/>
        <rFont val="Calibri"/>
        <family val="2"/>
      </rPr>
      <t xml:space="preserve">, </t>
    </r>
    <r>
      <rPr>
        <sz val="12"/>
        <rFont val="標楷體"/>
        <family val="4"/>
        <charset val="136"/>
      </rPr>
      <t>有影響的部分在</t>
    </r>
    <r>
      <rPr>
        <sz val="12"/>
        <rFont val="Calibri"/>
        <family val="2"/>
      </rPr>
      <t>planning</t>
    </r>
    <r>
      <rPr>
        <sz val="12"/>
        <rFont val="標楷體"/>
        <family val="4"/>
        <charset val="136"/>
      </rPr>
      <t>的時候都需要涵蓋</t>
    </r>
    <phoneticPr fontId="7" type="noConversion"/>
  </si>
  <si>
    <t>參考,無需編輯</t>
    <phoneticPr fontId="7" type="noConversion"/>
  </si>
  <si>
    <t>需編輯</t>
    <phoneticPr fontId="7" type="noConversion"/>
  </si>
  <si>
    <t>無需編輯</t>
    <phoneticPr fontId="7" type="noConversion"/>
  </si>
  <si>
    <t>Feature Support 
(1UUT)</t>
  </si>
  <si>
    <t>--</t>
    <phoneticPr fontId="7" type="noConversion"/>
  </si>
  <si>
    <t>Base time-support
(1UUT)</t>
    <phoneticPr fontId="7" type="noConversion"/>
  </si>
  <si>
    <t>專案支援的功能在一台機器上的手動測試時間</t>
    <phoneticPr fontId="7" type="noConversion"/>
  </si>
  <si>
    <r>
      <rPr>
        <sz val="12"/>
        <rFont val="標楷體"/>
        <family val="4"/>
        <charset val="136"/>
      </rPr>
      <t>如果</t>
    </r>
    <r>
      <rPr>
        <sz val="12"/>
        <rFont val="Calibri"/>
        <family val="2"/>
      </rPr>
      <t>LNV</t>
    </r>
    <r>
      <rPr>
        <sz val="12"/>
        <rFont val="標楷體"/>
        <family val="4"/>
        <charset val="136"/>
      </rPr>
      <t>有新增</t>
    </r>
    <r>
      <rPr>
        <sz val="12"/>
        <rFont val="Calibri"/>
        <family val="2"/>
      </rPr>
      <t>/</t>
    </r>
    <r>
      <rPr>
        <sz val="12"/>
        <rFont val="標楷體"/>
        <family val="4"/>
        <charset val="136"/>
      </rPr>
      <t>刪除測項</t>
    </r>
    <r>
      <rPr>
        <sz val="12"/>
        <rFont val="Calibri"/>
        <family val="2"/>
      </rPr>
      <t xml:space="preserve">, </t>
    </r>
    <r>
      <rPr>
        <sz val="12"/>
        <rFont val="標楷體"/>
        <family val="4"/>
        <charset val="136"/>
      </rPr>
      <t>或更新測試報告優先級</t>
    </r>
    <r>
      <rPr>
        <sz val="12"/>
        <rFont val="Calibri"/>
        <family val="2"/>
      </rPr>
      <t xml:space="preserve">, </t>
    </r>
    <r>
      <rPr>
        <sz val="12"/>
        <rFont val="標楷體"/>
        <family val="4"/>
        <charset val="136"/>
      </rPr>
      <t>會及時更新</t>
    </r>
    <r>
      <rPr>
        <sz val="12"/>
        <rFont val="Calibri"/>
        <family val="2"/>
      </rPr>
      <t>;</t>
    </r>
    <phoneticPr fontId="7" type="noConversion"/>
  </si>
  <si>
    <r>
      <t>無需更新</t>
    </r>
    <r>
      <rPr>
        <sz val="12"/>
        <rFont val="Calibri"/>
        <family val="2"/>
      </rPr>
      <t xml:space="preserve">, </t>
    </r>
    <r>
      <rPr>
        <sz val="12"/>
        <rFont val="標楷體"/>
        <family val="4"/>
        <charset val="136"/>
      </rPr>
      <t>定期會與自動化成員確認自動化項目及時間</t>
    </r>
    <phoneticPr fontId="7" type="noConversion"/>
  </si>
  <si>
    <t>測試工程師</t>
    <phoneticPr fontId="7" type="noConversion"/>
  </si>
  <si>
    <t>Schedule</t>
  </si>
  <si>
    <r>
      <rPr>
        <sz val="12"/>
        <rFont val="標楷體"/>
        <family val="4"/>
        <charset val="136"/>
      </rPr>
      <t>測試時間</t>
    </r>
    <r>
      <rPr>
        <sz val="12"/>
        <rFont val="Calibri"/>
        <family val="2"/>
      </rPr>
      <t xml:space="preserve">, </t>
    </r>
    <r>
      <rPr>
        <sz val="12"/>
        <rFont val="標楷體"/>
        <family val="4"/>
        <charset val="136"/>
      </rPr>
      <t>部分</t>
    </r>
    <r>
      <rPr>
        <sz val="12"/>
        <rFont val="Calibri"/>
        <family val="2"/>
      </rPr>
      <t>Gerber</t>
    </r>
    <r>
      <rPr>
        <sz val="12"/>
        <rFont val="標楷體"/>
        <family val="4"/>
        <charset val="136"/>
      </rPr>
      <t>相關的項目需要再</t>
    </r>
    <r>
      <rPr>
        <sz val="12"/>
        <rFont val="Calibri"/>
        <family val="2"/>
      </rPr>
      <t>Gerber</t>
    </r>
    <r>
      <rPr>
        <sz val="12"/>
        <rFont val="標楷體"/>
        <family val="4"/>
        <charset val="136"/>
      </rPr>
      <t>前完成</t>
    </r>
    <phoneticPr fontId="7" type="noConversion"/>
  </si>
  <si>
    <t>Project test SKU-follow matrix</t>
    <phoneticPr fontId="7" type="noConversion"/>
  </si>
  <si>
    <t>Attend time-Optimize</t>
    <phoneticPr fontId="7" type="noConversion"/>
  </si>
  <si>
    <t>Project test SKU-Optimize</t>
    <phoneticPr fontId="7" type="noConversion"/>
  </si>
  <si>
    <r>
      <rPr>
        <sz val="12"/>
        <rFont val="標楷體"/>
        <family val="4"/>
        <charset val="136"/>
      </rPr>
      <t>根據</t>
    </r>
    <r>
      <rPr>
        <sz val="12"/>
        <rFont val="Calibri"/>
        <family val="2"/>
      </rPr>
      <t>LNV SW test matrix</t>
    </r>
    <r>
      <rPr>
        <sz val="12"/>
        <rFont val="標楷體"/>
        <family val="4"/>
        <charset val="136"/>
      </rPr>
      <t>安排的</t>
    </r>
    <r>
      <rPr>
        <sz val="12"/>
        <rFont val="Calibri"/>
        <family val="2"/>
      </rPr>
      <t>test plan</t>
    </r>
    <r>
      <rPr>
        <sz val="12"/>
        <rFont val="標楷體"/>
        <family val="4"/>
        <charset val="136"/>
      </rPr>
      <t>需要測試的</t>
    </r>
    <r>
      <rPr>
        <sz val="12"/>
        <rFont val="Calibri"/>
        <family val="2"/>
      </rPr>
      <t>SKU</t>
    </r>
    <r>
      <rPr>
        <sz val="12"/>
        <rFont val="標楷體"/>
        <family val="4"/>
        <charset val="136"/>
      </rPr>
      <t>數量</t>
    </r>
    <phoneticPr fontId="7" type="noConversion"/>
  </si>
  <si>
    <r>
      <rPr>
        <sz val="12"/>
        <rFont val="標楷體"/>
        <family val="4"/>
        <charset val="136"/>
      </rPr>
      <t>根據</t>
    </r>
    <r>
      <rPr>
        <sz val="12"/>
        <rFont val="Calibri"/>
        <family val="2"/>
      </rPr>
      <t>LNV SW test matrix</t>
    </r>
    <r>
      <rPr>
        <sz val="12"/>
        <rFont val="標楷體"/>
        <family val="4"/>
        <charset val="136"/>
      </rPr>
      <t>安排的</t>
    </r>
    <r>
      <rPr>
        <sz val="12"/>
        <rFont val="Calibri"/>
        <family val="2"/>
      </rPr>
      <t>test plan</t>
    </r>
    <r>
      <rPr>
        <sz val="12"/>
        <rFont val="標楷體"/>
        <family val="4"/>
        <charset val="136"/>
      </rPr>
      <t>需要的人工測試時間</t>
    </r>
    <phoneticPr fontId="7" type="noConversion"/>
  </si>
  <si>
    <t>Config-Leverage Item</t>
    <phoneticPr fontId="7" type="noConversion"/>
  </si>
  <si>
    <t>Config-Leverage time</t>
    <phoneticPr fontId="7" type="noConversion"/>
  </si>
  <si>
    <t>Config-Automation Item</t>
    <phoneticPr fontId="7" type="noConversion"/>
  </si>
  <si>
    <t>Manual time after Automation</t>
    <phoneticPr fontId="7" type="noConversion"/>
  </si>
  <si>
    <t>Config-Automation time</t>
    <phoneticPr fontId="7" type="noConversion"/>
  </si>
  <si>
    <t>Planning after Optimize</t>
    <phoneticPr fontId="7" type="noConversion"/>
  </si>
  <si>
    <r>
      <rPr>
        <sz val="12"/>
        <rFont val="標楷體"/>
        <family val="4"/>
        <charset val="136"/>
      </rPr>
      <t>從專案的</t>
    </r>
    <r>
      <rPr>
        <sz val="12"/>
        <rFont val="Calibri"/>
        <family val="2"/>
      </rPr>
      <t>Platform, VGA, 14''/15'', keyparts</t>
    </r>
    <r>
      <rPr>
        <sz val="12"/>
        <rFont val="標楷體"/>
        <family val="4"/>
        <charset val="136"/>
      </rPr>
      <t>等方面確認是否能與其他專案進行</t>
    </r>
    <r>
      <rPr>
        <sz val="12"/>
        <rFont val="Calibri"/>
        <family val="2"/>
      </rPr>
      <t>Leverage</t>
    </r>
    <r>
      <rPr>
        <sz val="12"/>
        <rFont val="標楷體"/>
        <family val="4"/>
        <charset val="136"/>
      </rPr>
      <t>的部分</t>
    </r>
    <r>
      <rPr>
        <sz val="12"/>
        <rFont val="Calibri"/>
        <family val="2"/>
      </rPr>
      <t xml:space="preserve">; </t>
    </r>
    <r>
      <rPr>
        <sz val="12"/>
        <rFont val="標楷體"/>
        <family val="4"/>
        <charset val="136"/>
      </rPr>
      <t>合理安排</t>
    </r>
    <r>
      <rPr>
        <sz val="12"/>
        <rFont val="Calibri"/>
        <family val="2"/>
      </rPr>
      <t>Test plan</t>
    </r>
    <phoneticPr fontId="7" type="noConversion"/>
  </si>
  <si>
    <r>
      <rPr>
        <sz val="12"/>
        <rFont val="標楷體"/>
        <family val="4"/>
        <charset val="136"/>
      </rPr>
      <t>做</t>
    </r>
    <r>
      <rPr>
        <sz val="12"/>
        <rFont val="Calibri"/>
        <family val="2"/>
      </rPr>
      <t>Leverage</t>
    </r>
    <r>
      <rPr>
        <sz val="12"/>
        <rFont val="標楷體"/>
        <family val="4"/>
        <charset val="136"/>
      </rPr>
      <t>的測項節省的時間</t>
    </r>
    <phoneticPr fontId="7" type="noConversion"/>
  </si>
  <si>
    <r>
      <rPr>
        <sz val="12"/>
        <rFont val="標楷體"/>
        <family val="4"/>
        <charset val="136"/>
      </rPr>
      <t>做</t>
    </r>
    <r>
      <rPr>
        <sz val="12"/>
        <rFont val="Calibri"/>
        <family val="2"/>
      </rPr>
      <t>Reduction</t>
    </r>
    <r>
      <rPr>
        <sz val="12"/>
        <rFont val="標楷體"/>
        <family val="4"/>
        <charset val="136"/>
      </rPr>
      <t>的測項節省的時間</t>
    </r>
    <phoneticPr fontId="7" type="noConversion"/>
  </si>
  <si>
    <t>測試報告中可以自動化的項目</t>
    <phoneticPr fontId="7" type="noConversion"/>
  </si>
  <si>
    <t>測試報告中被自動化之後任然需要人工操作完成的時間</t>
    <phoneticPr fontId="7" type="noConversion"/>
  </si>
  <si>
    <t>測試報告中一台機器自動化節省的時間</t>
    <phoneticPr fontId="7" type="noConversion"/>
  </si>
  <si>
    <t>總測試機器被自動化後所節省的時間</t>
    <phoneticPr fontId="7" type="noConversion"/>
  </si>
  <si>
    <r>
      <rPr>
        <sz val="12"/>
        <rFont val="標楷體"/>
        <family val="4"/>
        <charset val="136"/>
      </rPr>
      <t>通過以上的</t>
    </r>
    <r>
      <rPr>
        <sz val="12"/>
        <rFont val="Calibri"/>
        <family val="2"/>
      </rPr>
      <t>Leverage, Reduction</t>
    </r>
    <r>
      <rPr>
        <sz val="12"/>
        <rFont val="標楷體"/>
        <family val="4"/>
        <charset val="136"/>
      </rPr>
      <t>之後需要測試的</t>
    </r>
    <r>
      <rPr>
        <sz val="12"/>
        <rFont val="Calibri"/>
        <family val="2"/>
      </rPr>
      <t>SKU</t>
    </r>
    <r>
      <rPr>
        <sz val="12"/>
        <rFont val="標楷體"/>
        <family val="4"/>
        <charset val="136"/>
      </rPr>
      <t>數量</t>
    </r>
    <phoneticPr fontId="7" type="noConversion"/>
  </si>
  <si>
    <r>
      <rPr>
        <sz val="12"/>
        <rFont val="標楷體"/>
        <family val="4"/>
        <charset val="136"/>
      </rPr>
      <t>通過以上的</t>
    </r>
    <r>
      <rPr>
        <sz val="12"/>
        <rFont val="Calibri"/>
        <family val="2"/>
      </rPr>
      <t>Leverage, Reduction, Automation</t>
    </r>
    <r>
      <rPr>
        <sz val="12"/>
        <rFont val="標楷體"/>
        <family val="4"/>
        <charset val="136"/>
      </rPr>
      <t>之後的人工測試時間</t>
    </r>
    <phoneticPr fontId="7" type="noConversion"/>
  </si>
  <si>
    <t>需編輯</t>
    <phoneticPr fontId="7" type="noConversion"/>
  </si>
  <si>
    <r>
      <rPr>
        <sz val="12"/>
        <rFont val="標楷體"/>
        <family val="4"/>
        <charset val="136"/>
      </rPr>
      <t>通過以上的</t>
    </r>
    <r>
      <rPr>
        <sz val="12"/>
        <rFont val="Calibri"/>
        <family val="2"/>
      </rPr>
      <t>Leverage, Reduction, Automation</t>
    </r>
    <r>
      <rPr>
        <sz val="12"/>
        <rFont val="標楷體"/>
        <family val="4"/>
        <charset val="136"/>
      </rPr>
      <t>之後的</t>
    </r>
    <r>
      <rPr>
        <sz val="12"/>
        <rFont val="Calibri"/>
        <family val="2"/>
      </rPr>
      <t>Test plan</t>
    </r>
    <phoneticPr fontId="7" type="noConversion"/>
  </si>
  <si>
    <t>V3.0.6</t>
    <phoneticPr fontId="7" type="noConversion"/>
  </si>
  <si>
    <t>APA109_03</t>
  </si>
  <si>
    <t>QQ Live UWP</t>
    <phoneticPr fontId="7" type="noConversion"/>
  </si>
  <si>
    <r>
      <rPr>
        <sz val="12"/>
        <rFont val="標楷體"/>
        <family val="4"/>
        <charset val="136"/>
      </rPr>
      <t>如果</t>
    </r>
    <r>
      <rPr>
        <sz val="12"/>
        <rFont val="Calibri"/>
        <family val="2"/>
      </rPr>
      <t>LNV</t>
    </r>
    <r>
      <rPr>
        <sz val="12"/>
        <rFont val="標楷體"/>
        <family val="4"/>
        <charset val="136"/>
      </rPr>
      <t>測試報告中的時間有增加或減少</t>
    </r>
    <r>
      <rPr>
        <sz val="12"/>
        <rFont val="Calibri"/>
        <family val="2"/>
      </rPr>
      <t xml:space="preserve">, </t>
    </r>
    <r>
      <rPr>
        <sz val="12"/>
        <rFont val="標楷體"/>
        <family val="4"/>
        <charset val="136"/>
      </rPr>
      <t>會及時</t>
    </r>
    <r>
      <rPr>
        <sz val="12"/>
        <rFont val="標楷體"/>
        <family val="4"/>
        <charset val="136"/>
      </rPr>
      <t>更新</t>
    </r>
    <r>
      <rPr>
        <sz val="12"/>
        <rFont val="Calibri"/>
        <family val="2"/>
      </rPr>
      <t>;</t>
    </r>
    <phoneticPr fontId="7" type="noConversion"/>
  </si>
  <si>
    <r>
      <rPr>
        <sz val="12"/>
        <rFont val="標楷體"/>
        <family val="4"/>
        <charset val="136"/>
      </rPr>
      <t>此處為</t>
    </r>
    <r>
      <rPr>
        <sz val="12"/>
        <rFont val="Calibri"/>
        <family val="2"/>
      </rPr>
      <t>LNV SW Test matrix</t>
    </r>
    <r>
      <rPr>
        <sz val="12"/>
        <rFont val="標楷體"/>
        <family val="4"/>
        <charset val="136"/>
      </rPr>
      <t>中</t>
    </r>
    <r>
      <rPr>
        <sz val="12"/>
        <rFont val="Calibri"/>
        <family val="2"/>
      </rPr>
      <t>copy</t>
    </r>
    <r>
      <rPr>
        <sz val="12"/>
        <rFont val="標楷體"/>
        <family val="4"/>
        <charset val="136"/>
      </rPr>
      <t>而來</t>
    </r>
    <r>
      <rPr>
        <sz val="12"/>
        <rFont val="Calibri"/>
        <family val="2"/>
      </rPr>
      <t xml:space="preserve">, </t>
    </r>
    <r>
      <rPr>
        <sz val="12"/>
        <rFont val="標楷體"/>
        <family val="4"/>
        <charset val="136"/>
      </rPr>
      <t>後續會根據</t>
    </r>
    <r>
      <rPr>
        <sz val="12"/>
        <rFont val="Calibri"/>
        <family val="2"/>
      </rPr>
      <t>LNV test matrix</t>
    </r>
    <r>
      <rPr>
        <sz val="12"/>
        <rFont val="標楷體"/>
        <family val="4"/>
        <charset val="136"/>
      </rPr>
      <t>來更新</t>
    </r>
    <r>
      <rPr>
        <sz val="12"/>
        <rFont val="Calibri"/>
        <family val="2"/>
      </rPr>
      <t xml:space="preserve">; 
</t>
    </r>
    <r>
      <rPr>
        <sz val="12"/>
        <rFont val="標楷體"/>
        <family val="4"/>
        <charset val="136"/>
      </rPr>
      <t>當</t>
    </r>
    <r>
      <rPr>
        <sz val="12"/>
        <rFont val="Calibri"/>
        <family val="2"/>
      </rPr>
      <t>Yoga/Flex</t>
    </r>
    <r>
      <rPr>
        <sz val="12"/>
        <rFont val="標楷體"/>
        <family val="4"/>
        <charset val="136"/>
      </rPr>
      <t>專案時需要按照</t>
    </r>
    <r>
      <rPr>
        <sz val="12"/>
        <rFont val="Calibri"/>
        <family val="2"/>
      </rPr>
      <t>Test matrix</t>
    </r>
    <r>
      <rPr>
        <sz val="12"/>
        <rFont val="標楷體"/>
        <family val="4"/>
        <charset val="136"/>
      </rPr>
      <t xml:space="preserve">中定義的模式進行測試
</t>
    </r>
    <r>
      <rPr>
        <sz val="12"/>
        <rFont val="Calibri"/>
        <family val="2"/>
      </rPr>
      <t>Coverage</t>
    </r>
    <r>
      <rPr>
        <sz val="12"/>
        <rFont val="標楷體"/>
        <family val="4"/>
        <charset val="136"/>
      </rPr>
      <t>部分除了參考</t>
    </r>
    <r>
      <rPr>
        <sz val="12"/>
        <rFont val="Calibri"/>
        <family val="2"/>
      </rPr>
      <t>LNV SW test matrix</t>
    </r>
    <r>
      <rPr>
        <sz val="12"/>
        <rFont val="標楷體"/>
        <family val="4"/>
        <charset val="136"/>
      </rPr>
      <t>還需要檢查測試報告中是否有額外需要</t>
    </r>
    <r>
      <rPr>
        <sz val="12"/>
        <rFont val="Calibri"/>
        <family val="2"/>
      </rPr>
      <t>cover</t>
    </r>
    <r>
      <rPr>
        <sz val="12"/>
        <rFont val="標楷體"/>
        <family val="4"/>
        <charset val="136"/>
      </rPr>
      <t>的部分</t>
    </r>
    <phoneticPr fontId="7" type="noConversion"/>
  </si>
  <si>
    <r>
      <t>公式帶出</t>
    </r>
    <r>
      <rPr>
        <sz val="12"/>
        <rFont val="Calibri"/>
        <family val="2"/>
      </rPr>
      <t xml:space="preserve">, </t>
    </r>
    <r>
      <rPr>
        <sz val="12"/>
        <rFont val="標楷體"/>
        <family val="4"/>
        <charset val="136"/>
      </rPr>
      <t>無需編輯</t>
    </r>
    <phoneticPr fontId="7" type="noConversion"/>
  </si>
  <si>
    <t>Base time-Automation(1UUT)</t>
    <phoneticPr fontId="7" type="noConversion"/>
  </si>
  <si>
    <t>A</t>
    <phoneticPr fontId="7" type="noConversion"/>
  </si>
  <si>
    <t>v3.0.7</t>
    <phoneticPr fontId="7" type="noConversion"/>
  </si>
  <si>
    <t>Config-Retest time</t>
    <phoneticPr fontId="7" type="noConversion"/>
  </si>
  <si>
    <t>Config-Retest time</t>
    <phoneticPr fontId="7" type="noConversion"/>
  </si>
  <si>
    <r>
      <t xml:space="preserve">TDMS </t>
    </r>
    <r>
      <rPr>
        <sz val="12"/>
        <rFont val="標楷體"/>
        <family val="4"/>
        <charset val="136"/>
      </rPr>
      <t>系統中所有測試報告的總測試時間</t>
    </r>
    <r>
      <rPr>
        <sz val="12"/>
        <rFont val="Calibri"/>
        <family val="2"/>
      </rPr>
      <t xml:space="preserve"> (Attend time + Unattend time)</t>
    </r>
    <phoneticPr fontId="7" type="noConversion"/>
  </si>
  <si>
    <r>
      <t>測試報告所屬的部門</t>
    </r>
    <r>
      <rPr>
        <sz val="12"/>
        <rFont val="Calibri"/>
        <family val="2"/>
      </rPr>
      <t>: DQA, SA, SW</t>
    </r>
    <phoneticPr fontId="7" type="noConversion"/>
  </si>
  <si>
    <t>測試報告需要在那個階段進行測試</t>
    <phoneticPr fontId="7" type="noConversion"/>
  </si>
  <si>
    <t>此專案有支援那些功能</t>
    <phoneticPr fontId="7" type="noConversion"/>
  </si>
  <si>
    <t>PFA005_15</t>
  </si>
  <si>
    <t>Battclues</t>
    <phoneticPr fontId="7" type="noConversion"/>
  </si>
  <si>
    <t>STA032</t>
  </si>
  <si>
    <t>For E-ink manual stress</t>
    <phoneticPr fontId="7" type="noConversion"/>
  </si>
  <si>
    <t>v3.0.0</t>
    <phoneticPr fontId="7" type="noConversion"/>
  </si>
  <si>
    <r>
      <t xml:space="preserve">LNV SW Test plan Matrix for Planning (V33), </t>
    </r>
    <r>
      <rPr>
        <b/>
        <sz val="16"/>
        <color rgb="FF993300"/>
        <rFont val="標楷體"/>
        <family val="4"/>
        <charset val="136"/>
      </rPr>
      <t>僅參考,無需編輯</t>
    </r>
    <phoneticPr fontId="7" type="noConversion"/>
  </si>
  <si>
    <t>Coverall TPM module</t>
    <phoneticPr fontId="7" type="noConversion"/>
  </si>
  <si>
    <t>Cover all battery type</t>
    <phoneticPr fontId="7" type="noConversion"/>
  </si>
  <si>
    <t>P1</t>
    <phoneticPr fontId="7" type="noConversion"/>
  </si>
  <si>
    <t>V</t>
  </si>
  <si>
    <t>v</t>
  </si>
  <si>
    <t>x</t>
  </si>
  <si>
    <t>Cover all TOF vender
Cover EN &amp; SC preload</t>
    <phoneticPr fontId="7" type="noConversion"/>
  </si>
  <si>
    <t>Cover all CPU &amp; TDP/TGP type
Cover all panel type</t>
    <phoneticPr fontId="7" type="noConversion"/>
  </si>
  <si>
    <t>X</t>
    <phoneticPr fontId="7" type="noConversion"/>
  </si>
  <si>
    <t>V</t>
    <phoneticPr fontId="7" type="noConversion"/>
  </si>
  <si>
    <t>Cover discrete and UMA</t>
    <phoneticPr fontId="7" type="noConversion"/>
  </si>
  <si>
    <t>Bench test cover all skus and Game test cover all CPU + GPU type</t>
  </si>
  <si>
    <t>Please follow ITS 4.0 performance &amp; battery life test strategy table.below</t>
  </si>
  <si>
    <t>1 unit / SKU</t>
  </si>
  <si>
    <t xml:space="preserve">
1 unit / SKU
</t>
  </si>
  <si>
    <t xml:space="preserve">ITS (Intel) </t>
    <phoneticPr fontId="7" type="noConversion"/>
  </si>
  <si>
    <t>3.0.6</t>
    <phoneticPr fontId="7" type="noConversion"/>
  </si>
  <si>
    <t>ITS (AMD)</t>
    <phoneticPr fontId="7" type="noConversion"/>
  </si>
  <si>
    <t>V3.0.3</t>
    <phoneticPr fontId="7" type="noConversion"/>
  </si>
  <si>
    <t>Stress - Manually Power management cycles test</t>
    <phoneticPr fontId="7" type="noConversion"/>
  </si>
  <si>
    <t>3.0.7</t>
    <phoneticPr fontId="7" type="noConversion"/>
  </si>
  <si>
    <t>GMA000</t>
  </si>
  <si>
    <t>Gaming project test case summary</t>
  </si>
  <si>
    <t>GMA_001</t>
  </si>
  <si>
    <t>FN+Q 3.0 Performance</t>
  </si>
  <si>
    <t>v1.2</t>
  </si>
  <si>
    <t>GMA_002</t>
  </si>
  <si>
    <t>FN+Q 3.0 (Draft)</t>
  </si>
  <si>
    <t>v3.0.0</t>
  </si>
  <si>
    <t>GMA_003</t>
  </si>
  <si>
    <t>GMA_010</t>
  </si>
  <si>
    <t>Gaming Unique stress</t>
  </si>
  <si>
    <t>Config-Smart Item</t>
    <phoneticPr fontId="7" type="noConversion"/>
  </si>
  <si>
    <r>
      <rPr>
        <sz val="12"/>
        <rFont val="標楷體"/>
        <family val="4"/>
        <charset val="136"/>
      </rPr>
      <t>熟悉</t>
    </r>
    <r>
      <rPr>
        <sz val="12"/>
        <rFont val="Calibri"/>
        <family val="2"/>
      </rPr>
      <t xml:space="preserve">LNV SW test matrix, </t>
    </r>
    <r>
      <rPr>
        <sz val="12"/>
        <rFont val="標楷體"/>
        <family val="4"/>
        <charset val="136"/>
      </rPr>
      <t>並了解各測試報告與那些方面相關，合理的進行安排</t>
    </r>
    <phoneticPr fontId="7" type="noConversion"/>
  </si>
  <si>
    <t>Config-Smart Item</t>
    <phoneticPr fontId="7" type="noConversion"/>
  </si>
  <si>
    <t>Config-Smart time</t>
    <phoneticPr fontId="7" type="noConversion"/>
  </si>
  <si>
    <t>Config-Smart Time</t>
    <phoneticPr fontId="7" type="noConversion"/>
  </si>
  <si>
    <t>Matthew_Chen</t>
    <phoneticPr fontId="7" type="noConversion"/>
  </si>
  <si>
    <t>Gaming Unique</t>
    <phoneticPr fontId="7" type="noConversion"/>
  </si>
  <si>
    <t>Gaming Unique</t>
    <phoneticPr fontId="7" type="noConversion"/>
  </si>
  <si>
    <t>Config-Retest Cycle</t>
    <phoneticPr fontId="7" type="noConversion"/>
  </si>
  <si>
    <t>Base time-Automation
(1SKU)</t>
    <phoneticPr fontId="7" type="noConversion"/>
  </si>
  <si>
    <r>
      <t>Retest</t>
    </r>
    <r>
      <rPr>
        <sz val="12"/>
        <rFont val="標楷體"/>
        <family val="4"/>
        <charset val="136"/>
      </rPr>
      <t>之后所花费的时间</t>
    </r>
    <phoneticPr fontId="7" type="noConversion"/>
  </si>
  <si>
    <t>Y</t>
    <phoneticPr fontId="7" type="noConversion"/>
  </si>
  <si>
    <r>
      <t>NPI phase</t>
    </r>
    <r>
      <rPr>
        <sz val="12"/>
        <rFont val="標楷體"/>
        <family val="4"/>
        <charset val="136"/>
      </rPr>
      <t>中</t>
    </r>
    <r>
      <rPr>
        <sz val="12"/>
        <rFont val="Calibri"/>
        <family val="2"/>
      </rPr>
      <t>retest</t>
    </r>
    <r>
      <rPr>
        <sz val="12"/>
        <rFont val="標楷體"/>
        <family val="4"/>
        <charset val="136"/>
      </rPr>
      <t>的次数</t>
    </r>
    <phoneticPr fontId="7" type="noConversion"/>
  </si>
  <si>
    <t>Dynamic Display Switch (DDS)</t>
    <phoneticPr fontId="7" type="noConversion"/>
  </si>
  <si>
    <r>
      <t xml:space="preserve">UMA &amp; Discrete;
</t>
    </r>
    <r>
      <rPr>
        <sz val="10"/>
        <color rgb="FF0000FF"/>
        <rFont val="Calibri"/>
        <family val="2"/>
      </rPr>
      <t>Cover All WLAN module</t>
    </r>
    <phoneticPr fontId="7" type="noConversion"/>
  </si>
  <si>
    <t>X</t>
    <phoneticPr fontId="7" type="noConversion"/>
  </si>
  <si>
    <t>UMA &amp; Discrete</t>
    <phoneticPr fontId="7" type="noConversion"/>
  </si>
  <si>
    <t>P2</t>
    <phoneticPr fontId="7" type="noConversion"/>
  </si>
  <si>
    <r>
      <rPr>
        <b/>
        <sz val="12"/>
        <color rgb="FF993300"/>
        <rFont val="標楷體"/>
        <family val="4"/>
        <charset val="136"/>
      </rPr>
      <t>無需編輯</t>
    </r>
    <phoneticPr fontId="7" type="noConversion"/>
  </si>
  <si>
    <t>Mobile phone nearing (CPI test)</t>
    <phoneticPr fontId="7" type="noConversion"/>
  </si>
  <si>
    <t>Compal Internal test case</t>
    <phoneticPr fontId="7" type="noConversion"/>
  </si>
  <si>
    <t>Comments</t>
    <phoneticPr fontId="7" type="noConversion"/>
  </si>
  <si>
    <r>
      <t>Config-Smart Item</t>
    </r>
    <r>
      <rPr>
        <b/>
        <sz val="11"/>
        <color theme="0"/>
        <rFont val="標楷體"/>
        <family val="4"/>
        <charset val="136"/>
      </rPr>
      <t>占总</t>
    </r>
    <r>
      <rPr>
        <b/>
        <sz val="11"/>
        <color theme="0"/>
        <rFont val="Calibri"/>
        <family val="2"/>
      </rPr>
      <t>case</t>
    </r>
    <r>
      <rPr>
        <b/>
        <sz val="11"/>
        <color theme="0"/>
        <rFont val="標楷體"/>
        <family val="4"/>
        <charset val="136"/>
      </rPr>
      <t>比例</t>
    </r>
    <phoneticPr fontId="7" type="noConversion"/>
  </si>
  <si>
    <t>Comments</t>
    <phoneticPr fontId="7" type="noConversion"/>
  </si>
  <si>
    <r>
      <rPr>
        <sz val="12"/>
        <rFont val="標楷體"/>
        <family val="4"/>
        <charset val="136"/>
      </rPr>
      <t>更新</t>
    </r>
    <r>
      <rPr>
        <sz val="12"/>
        <rFont val="Calibri"/>
        <family val="2"/>
      </rPr>
      <t>Leverage</t>
    </r>
    <r>
      <rPr>
        <sz val="12"/>
        <rFont val="標楷體"/>
        <family val="4"/>
        <charset val="136"/>
      </rPr>
      <t>项目的考量因素</t>
    </r>
    <phoneticPr fontId="7" type="noConversion"/>
  </si>
  <si>
    <r>
      <t>更新</t>
    </r>
    <r>
      <rPr>
        <sz val="12"/>
        <rFont val="Calibri"/>
        <family val="2"/>
      </rPr>
      <t>Smart</t>
    </r>
    <r>
      <rPr>
        <sz val="12"/>
        <rFont val="標楷體"/>
        <family val="4"/>
        <charset val="136"/>
      </rPr>
      <t>项目的考量因素</t>
    </r>
    <phoneticPr fontId="7" type="noConversion"/>
  </si>
  <si>
    <r>
      <t>Config-Smart Item</t>
    </r>
    <r>
      <rPr>
        <sz val="12"/>
        <rFont val="標楷體"/>
        <family val="4"/>
        <charset val="136"/>
      </rPr>
      <t>占总</t>
    </r>
    <r>
      <rPr>
        <sz val="12"/>
        <rFont val="Calibri"/>
        <family val="2"/>
      </rPr>
      <t>case</t>
    </r>
    <r>
      <rPr>
        <sz val="12"/>
        <rFont val="標楷體"/>
        <family val="4"/>
        <charset val="136"/>
      </rPr>
      <t>比例</t>
    </r>
    <phoneticPr fontId="7" type="noConversion"/>
  </si>
  <si>
    <r>
      <t>Smart</t>
    </r>
    <r>
      <rPr>
        <sz val="12"/>
        <rFont val="標楷體"/>
        <family val="4"/>
        <charset val="136"/>
      </rPr>
      <t>的项目占总报告的百分比</t>
    </r>
    <phoneticPr fontId="7" type="noConversion"/>
  </si>
  <si>
    <t>H/C</t>
    <phoneticPr fontId="7" type="noConversion"/>
  </si>
  <si>
    <t>Config-Retest SKU</t>
    <phoneticPr fontId="7" type="noConversion"/>
  </si>
  <si>
    <t>Config-Retest SKU</t>
    <phoneticPr fontId="7" type="noConversion"/>
  </si>
  <si>
    <r>
      <rPr>
        <sz val="12"/>
        <rFont val="標楷體"/>
        <family val="4"/>
        <charset val="136"/>
      </rPr>
      <t>更新專案過程中</t>
    </r>
    <r>
      <rPr>
        <sz val="12"/>
        <rFont val="Calibri"/>
        <family val="2"/>
      </rPr>
      <t>retest</t>
    </r>
    <r>
      <rPr>
        <sz val="12"/>
        <rFont val="標楷體"/>
        <family val="4"/>
        <charset val="136"/>
      </rPr>
      <t>的</t>
    </r>
    <r>
      <rPr>
        <sz val="12"/>
        <rFont val="Calibri"/>
        <family val="2"/>
      </rPr>
      <t>SKU</t>
    </r>
    <r>
      <rPr>
        <sz val="12"/>
        <rFont val="標楷體"/>
        <family val="4"/>
        <charset val="136"/>
      </rPr>
      <t>數量</t>
    </r>
    <phoneticPr fontId="7" type="noConversion"/>
  </si>
  <si>
    <t>2018/11/20 ~ 2019/1/05</t>
    <phoneticPr fontId="7" type="noConversion"/>
  </si>
  <si>
    <t xml:space="preserve">Full function duration: </t>
    <phoneticPr fontId="7" type="noConversion"/>
  </si>
  <si>
    <t>H/C+OT</t>
    <phoneticPr fontId="7" type="noConversion"/>
  </si>
  <si>
    <t>3.2.0</t>
    <phoneticPr fontId="7" type="noConversion"/>
  </si>
  <si>
    <t>3.2.2</t>
    <phoneticPr fontId="7" type="noConversion"/>
  </si>
  <si>
    <t>1.4.7</t>
    <phoneticPr fontId="7" type="noConversion"/>
  </si>
  <si>
    <t>3.0.53</t>
    <phoneticPr fontId="7" type="noConversion"/>
  </si>
  <si>
    <t>3.0.44</t>
  </si>
  <si>
    <t>3.0.4</t>
    <phoneticPr fontId="7" type="noConversion"/>
  </si>
  <si>
    <t>V1.0.1</t>
  </si>
  <si>
    <t>APA110</t>
  </si>
  <si>
    <t>E-Ink App for ThinkBook PLUS</t>
  </si>
  <si>
    <t>Base time</t>
    <phoneticPr fontId="7" type="noConversion"/>
  </si>
  <si>
    <t>Feature Support</t>
    <phoneticPr fontId="7" type="noConversion"/>
  </si>
  <si>
    <t>Time w/ Config-follow matrix
(?SKU)</t>
    <phoneticPr fontId="7" type="noConversion"/>
  </si>
  <si>
    <t>TGD001-13</t>
  </si>
  <si>
    <t>TGD001-14</t>
  </si>
  <si>
    <t xml:space="preserve">Base time-support </t>
    <phoneticPr fontId="7" type="noConversion"/>
  </si>
  <si>
    <t>Base time</t>
    <phoneticPr fontId="7" type="noConversion"/>
  </si>
  <si>
    <t>Time w/ Config-follow matrix (?SKU)</t>
    <phoneticPr fontId="7" type="noConversion"/>
  </si>
  <si>
    <t>[C38_Notebook]SW Test case Attend time for Lannister_S540-14IWL
(Customer project code_Compal project code)</t>
    <phoneticPr fontId="7" type="noConversion"/>
  </si>
  <si>
    <t>FVT TDMS Attend Time</t>
    <phoneticPr fontId="7" type="noConversion"/>
  </si>
  <si>
    <t>SIT TDMS Attend Time</t>
    <phoneticPr fontId="7" type="noConversion"/>
  </si>
  <si>
    <t xml:space="preserve">FVT Schedule: </t>
    <phoneticPr fontId="7" type="noConversion"/>
  </si>
  <si>
    <t xml:space="preserve">Gerber for SIT: </t>
    <phoneticPr fontId="7" type="noConversion"/>
  </si>
  <si>
    <t>[C38_Notebook] SW Test case planning for Lannister_S540-14IWL SIT Phase
(Customer project code_Compal project code + Phase )</t>
    <phoneticPr fontId="7" type="noConversion"/>
  </si>
  <si>
    <t xml:space="preserve">SIT Schedule: </t>
    <phoneticPr fontId="7" type="noConversion"/>
  </si>
  <si>
    <t xml:space="preserve">Gerber for SVT: </t>
    <phoneticPr fontId="7" type="noConversion"/>
  </si>
  <si>
    <t>需編輯</t>
    <phoneticPr fontId="7" type="noConversion"/>
  </si>
  <si>
    <t>Base time-support</t>
    <phoneticPr fontId="7" type="noConversion"/>
  </si>
  <si>
    <t>Audio</t>
    <phoneticPr fontId="7" type="noConversion"/>
  </si>
  <si>
    <t>IAA029_01</t>
  </si>
  <si>
    <t>E-Ink System Interaction test</t>
  </si>
  <si>
    <t>IAA029_02</t>
  </si>
  <si>
    <t>E-Ink touch&amp;pen test</t>
  </si>
  <si>
    <t>IAA029_03</t>
  </si>
  <si>
    <t>E-Ink panel display quality test</t>
  </si>
  <si>
    <t>3.1.9</t>
    <phoneticPr fontId="7" type="noConversion"/>
  </si>
  <si>
    <t>V3.0.18</t>
    <phoneticPr fontId="7" type="noConversion"/>
  </si>
  <si>
    <t>NLS</t>
    <phoneticPr fontId="7" type="noConversion"/>
  </si>
  <si>
    <t>NLS time</t>
    <phoneticPr fontId="7" type="noConversion"/>
  </si>
  <si>
    <t>NLS</t>
    <phoneticPr fontId="7" type="noConversion"/>
  </si>
  <si>
    <t>NLS time</t>
    <phoneticPr fontId="7" type="noConversion"/>
  </si>
  <si>
    <t>TGD001-12</t>
  </si>
  <si>
    <t>Game test for TBT GFX dock</t>
  </si>
  <si>
    <t>MR test for TBT GFX dock</t>
  </si>
  <si>
    <t>VR Library for TBT GFX dock</t>
  </si>
  <si>
    <t>Gaming Unique</t>
    <phoneticPr fontId="7" type="noConversion"/>
  </si>
  <si>
    <t>Game</t>
    <phoneticPr fontId="7" type="noConversion"/>
  </si>
  <si>
    <t>Game Test</t>
    <phoneticPr fontId="7" type="noConversion"/>
  </si>
  <si>
    <t>ITS3.0 Performance-Remove Game</t>
    <phoneticPr fontId="7" type="noConversion"/>
  </si>
  <si>
    <t>ITS4.0 Performance-Remove Game</t>
    <phoneticPr fontId="7" type="noConversion"/>
  </si>
  <si>
    <t>ITS3.0 Performance-Game only</t>
    <phoneticPr fontId="7" type="noConversion"/>
  </si>
  <si>
    <t>ITS4.0 Performance-Game only</t>
    <phoneticPr fontId="7" type="noConversion"/>
  </si>
  <si>
    <t>N</t>
    <phoneticPr fontId="7" type="noConversion"/>
  </si>
  <si>
    <t>2018/11/20 ~ 2019/1/05</t>
    <phoneticPr fontId="7" type="noConversion"/>
  </si>
  <si>
    <t>[C38_Notebook] SW Test case planning for Lannister_S540-14IWL FVT Phase
(Customer project code_Compal project code + Phase 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</si>
</sst>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[$NT$-404]#,##0.00;[Red]\-[$NT$-404]#,##0.00"/>
    <numFmt numFmtId="177" formatCode="m/d/yyyy"/>
    <numFmt numFmtId="178" formatCode="0_);[Red]\(0\)"/>
    <numFmt numFmtId="179" formatCode="0.0_);[Red]\(0.0\)"/>
    <numFmt numFmtId="180" formatCode="0_ "/>
    <numFmt numFmtId="181" formatCode="_ &quot;￥&quot;* #,##0_ ;_ &quot;￥&quot;* \-#,##0_ ;_ &quot;￥&quot;* &quot;-&quot;_ ;_ @_ "/>
    <numFmt numFmtId="182" formatCode="0.0_ "/>
    <numFmt numFmtId="183" formatCode="yyyy/mm/dd"/>
    <numFmt numFmtId="184" formatCode="m/d;@"/>
    <numFmt numFmtId="186" formatCode="[$-409]d/mmm/yy;@"/>
  </numFmts>
  <fonts count="61">
    <font>
      <sz val="12"/>
      <name val="宋体"/>
      <charset val="134"/>
    </font>
    <font>
      <sz val="10"/>
      <color rgb="FF333333"/>
      <name val="宋体"/>
    </font>
    <font>
      <sz val="10"/>
      <color rgb="FF333333"/>
      <name val="宋体"/>
    </font>
    <font>
      <b/>
      <sz val="11"/>
      <color rgb="FF333333"/>
      <name val="宋体"/>
    </font>
    <font>
      <i/>
      <sz val="12"/>
      <color rgb="FF7F7F7F"/>
      <name val="新細明體"/>
      <family val="2"/>
      <charset val="136"/>
    </font>
    <font>
      <sz val="10"/>
      <name val="宋体"/>
    </font>
    <font>
      <sz val="9"/>
      <color rgb="FF000000"/>
      <name val="宋体"/>
    </font>
    <font>
      <sz val="9"/>
      <name val="細明體"/>
      <family val="3"/>
      <charset val="136"/>
    </font>
    <font>
      <sz val="12"/>
      <color indexed="55"/>
      <name val="Arial"/>
      <family val="2"/>
      <charset val="134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宋体"/>
    </font>
    <font>
      <u/>
      <sz val="12"/>
      <color indexed="31"/>
      <name val="宋体"/>
    </font>
    <font>
      <b/>
      <sz val="16"/>
      <color rgb="FFC00000"/>
      <name val="Calibri"/>
      <family val="2"/>
    </font>
    <font>
      <b/>
      <sz val="16"/>
      <color rgb="FF993300"/>
      <name val="Calibri"/>
      <family val="2"/>
    </font>
    <font>
      <sz val="10"/>
      <name val="Calibri"/>
      <family val="2"/>
    </font>
    <font>
      <b/>
      <sz val="10"/>
      <name val="SimSun"/>
      <family val="2"/>
      <charset val="134"/>
    </font>
    <font>
      <b/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color rgb="FF333333"/>
      <name val="Calibri"/>
      <family val="2"/>
    </font>
    <font>
      <u/>
      <sz val="10"/>
      <name val="Calibri"/>
      <family val="2"/>
    </font>
    <font>
      <sz val="10"/>
      <color rgb="FF333333"/>
      <name val="Calibri"/>
      <family val="2"/>
    </font>
    <font>
      <b/>
      <sz val="11"/>
      <color rgb="FFFF6600"/>
      <name val="Calibri"/>
      <family val="2"/>
    </font>
    <font>
      <b/>
      <sz val="10"/>
      <color rgb="FF333333"/>
      <name val="Calibri"/>
      <family val="2"/>
    </font>
    <font>
      <sz val="10"/>
      <color indexed="55"/>
      <name val="Calibri"/>
      <family val="2"/>
    </font>
    <font>
      <sz val="10"/>
      <color rgb="FF0000FF"/>
      <name val="Calibri"/>
      <family val="2"/>
    </font>
    <font>
      <sz val="10"/>
      <color rgb="FF000000"/>
      <name val="Calibri"/>
      <family val="2"/>
    </font>
    <font>
      <sz val="12"/>
      <name val="新細明體"/>
      <family val="1"/>
      <charset val="136"/>
    </font>
    <font>
      <sz val="12"/>
      <name val="Calibri"/>
      <family val="2"/>
    </font>
    <font>
      <b/>
      <sz val="11"/>
      <color rgb="FF333333"/>
      <name val="Calibri"/>
      <family val="2"/>
    </font>
    <font>
      <b/>
      <sz val="9"/>
      <name val="Calibri"/>
      <family val="2"/>
    </font>
    <font>
      <b/>
      <sz val="11"/>
      <color theme="0"/>
      <name val="Calibri"/>
      <family val="2"/>
    </font>
    <font>
      <b/>
      <sz val="9"/>
      <color theme="0"/>
      <name val="Calibri"/>
      <family val="2"/>
    </font>
    <font>
      <b/>
      <sz val="10"/>
      <color theme="0"/>
      <name val="Calibri"/>
      <family val="2"/>
    </font>
    <font>
      <sz val="12"/>
      <name val="Arial"/>
      <family val="2"/>
    </font>
    <font>
      <b/>
      <sz val="11"/>
      <color rgb="FFFFFFFF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rgb="FF0000FF"/>
      <name val="Calibri"/>
      <family val="2"/>
    </font>
    <font>
      <b/>
      <sz val="18"/>
      <color rgb="FF0000FF"/>
      <name val="Calibri"/>
      <family val="2"/>
    </font>
    <font>
      <sz val="9"/>
      <name val="新細明體"/>
      <family val="1"/>
      <charset val="136"/>
    </font>
    <font>
      <b/>
      <sz val="12"/>
      <name val="Calibri"/>
      <family val="2"/>
    </font>
    <font>
      <sz val="12"/>
      <name val="標楷體"/>
      <family val="4"/>
      <charset val="136"/>
    </font>
    <font>
      <sz val="9"/>
      <color indexed="81"/>
      <name val="細明體"/>
      <family val="3"/>
      <charset val="136"/>
    </font>
    <font>
      <sz val="11"/>
      <color indexed="81"/>
      <name val="標楷體"/>
      <family val="4"/>
      <charset val="136"/>
    </font>
    <font>
      <b/>
      <sz val="12"/>
      <color rgb="FF993300"/>
      <name val="標楷體"/>
      <family val="4"/>
      <charset val="136"/>
    </font>
    <font>
      <b/>
      <sz val="16"/>
      <color rgb="FF993300"/>
      <name val="標楷體"/>
      <family val="4"/>
      <charset val="136"/>
    </font>
    <font>
      <b/>
      <sz val="11"/>
      <color indexed="81"/>
      <name val="Calibri"/>
      <family val="2"/>
    </font>
    <font>
      <sz val="11"/>
      <color indexed="81"/>
      <name val="Calibri"/>
      <family val="2"/>
    </font>
    <font>
      <b/>
      <sz val="16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宋体"/>
    </font>
    <font>
      <b/>
      <sz val="10"/>
      <color rgb="FFFF0000"/>
      <name val="Calibri"/>
      <family val="2"/>
    </font>
    <font>
      <b/>
      <sz val="12"/>
      <color rgb="FF993300"/>
      <name val="Calibri"/>
      <family val="2"/>
    </font>
    <font>
      <b/>
      <sz val="11"/>
      <color theme="0"/>
      <name val="標楷體"/>
      <family val="4"/>
      <charset val="136"/>
    </font>
    <font>
      <sz val="11"/>
      <color theme="1"/>
      <name val="新細明體"/>
      <family val="3"/>
      <charset val="134"/>
      <scheme val="minor"/>
    </font>
    <font>
      <sz val="10"/>
      <color rgb="FFFF0000"/>
      <name val="Calibri"/>
      <family val="2"/>
    </font>
    <font>
      <b/>
      <sz val="11"/>
      <color rgb="FFFF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CC99"/>
        <bgColor rgb="FFC0C0C0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FFFF00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CCFFFF"/>
      </patternFill>
    </fill>
    <fill>
      <patternFill patternType="solid">
        <fgColor rgb="FF00FFFF"/>
        <bgColor rgb="FFC0C0C0"/>
      </patternFill>
    </fill>
    <fill>
      <patternFill patternType="solid">
        <fgColor theme="7" tint="0.39997558519241921"/>
        <bgColor rgb="FFF79646"/>
      </patternFill>
    </fill>
    <fill>
      <patternFill patternType="solid">
        <fgColor theme="7" tint="0.39997558519241921"/>
        <bgColor rgb="FFCCFFFF"/>
      </patternFill>
    </fill>
    <fill>
      <patternFill patternType="solid">
        <fgColor theme="0"/>
        <bgColor rgb="FFC0C0C0"/>
      </patternFill>
    </fill>
    <fill>
      <patternFill patternType="solid">
        <fgColor rgb="FFFFFF00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3"/>
        <bgColor rgb="FFCCFFFF"/>
      </patternFill>
    </fill>
    <fill>
      <patternFill patternType="solid">
        <fgColor theme="3"/>
        <bgColor rgb="FFC0C0C0"/>
      </patternFill>
    </fill>
    <fill>
      <patternFill patternType="solid">
        <fgColor theme="9" tint="-0.499984740745262"/>
        <bgColor rgb="FFCCFFFF"/>
      </patternFill>
    </fill>
    <fill>
      <patternFill patternType="solid">
        <fgColor theme="9" tint="-0.499984740745262"/>
        <bgColor rgb="FFC0C0C0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33CC"/>
        <bgColor rgb="FFCCFFFF"/>
      </patternFill>
    </fill>
    <fill>
      <patternFill patternType="solid">
        <fgColor theme="6" tint="-0.249977111117893"/>
        <bgColor rgb="FFCCFFFF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97470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9999FF"/>
      </patternFill>
    </fill>
    <fill>
      <patternFill patternType="solid">
        <fgColor theme="3" tint="0.79998168889431442"/>
        <bgColor rgb="FF9999FF"/>
      </patternFill>
    </fill>
    <fill>
      <patternFill patternType="solid">
        <fgColor theme="9"/>
        <bgColor rgb="FFCCFFFF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176" fontId="0" fillId="0" borderId="0">
      <alignment vertical="center"/>
    </xf>
    <xf numFmtId="176" fontId="4" fillId="0" borderId="0" applyBorder="0" applyProtection="0">
      <alignment vertical="center"/>
    </xf>
    <xf numFmtId="176" fontId="8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81" fontId="12" fillId="0" borderId="0" applyFon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8" fillId="0" borderId="0">
      <alignment vertical="center"/>
    </xf>
    <xf numFmtId="0" fontId="29" fillId="0" borderId="0">
      <alignment vertical="center"/>
    </xf>
    <xf numFmtId="186" fontId="58" fillId="0" borderId="0">
      <alignment vertical="center"/>
    </xf>
  </cellStyleXfs>
  <cellXfs count="378">
    <xf numFmtId="176" fontId="0" fillId="0" borderId="0" xfId="0">
      <alignment vertical="center"/>
    </xf>
    <xf numFmtId="176" fontId="1" fillId="0" borderId="0" xfId="1" applyNumberFormat="1" applyFont="1" applyBorder="1" applyAlignment="1">
      <alignment horizontal="left" vertical="center"/>
    </xf>
    <xf numFmtId="177" fontId="2" fillId="0" borderId="0" xfId="1" applyNumberFormat="1" applyFont="1" applyBorder="1" applyAlignment="1">
      <alignment horizontal="left" vertical="center"/>
    </xf>
    <xf numFmtId="176" fontId="1" fillId="0" borderId="0" xfId="1" applyNumberFormat="1" applyFont="1" applyBorder="1" applyAlignment="1">
      <alignment horizontal="center" vertical="center"/>
    </xf>
    <xf numFmtId="176" fontId="1" fillId="0" borderId="0" xfId="1" applyNumberFormat="1" applyFont="1" applyBorder="1" applyAlignment="1">
      <alignment horizontal="center" vertical="center" wrapText="1"/>
    </xf>
    <xf numFmtId="176" fontId="1" fillId="0" borderId="0" xfId="1" applyNumberFormat="1" applyFont="1" applyBorder="1" applyAlignment="1">
      <alignment horizontal="left" vertical="center" wrapText="1"/>
    </xf>
    <xf numFmtId="176" fontId="16" fillId="9" borderId="1" xfId="1" applyNumberFormat="1" applyFont="1" applyFill="1" applyBorder="1" applyAlignment="1">
      <alignment horizontal="left" vertical="center" wrapText="1"/>
    </xf>
    <xf numFmtId="176" fontId="5" fillId="0" borderId="0" xfId="1" applyNumberFormat="1" applyFont="1" applyBorder="1" applyAlignment="1">
      <alignment horizontal="left" vertical="center"/>
    </xf>
    <xf numFmtId="177" fontId="16" fillId="16" borderId="1" xfId="1" applyNumberFormat="1" applyFont="1" applyFill="1" applyBorder="1" applyAlignment="1">
      <alignment horizontal="left" vertical="center"/>
    </xf>
    <xf numFmtId="177" fontId="16" fillId="0" borderId="1" xfId="1" applyNumberFormat="1" applyFont="1" applyFill="1" applyBorder="1" applyAlignment="1">
      <alignment horizontal="left" vertical="center"/>
    </xf>
    <xf numFmtId="178" fontId="1" fillId="0" borderId="0" xfId="1" applyNumberFormat="1" applyFont="1" applyBorder="1" applyAlignment="1">
      <alignment horizontal="center" vertical="center" wrapText="1"/>
    </xf>
    <xf numFmtId="178" fontId="1" fillId="0" borderId="0" xfId="1" applyNumberFormat="1" applyFont="1" applyBorder="1" applyAlignment="1">
      <alignment horizontal="center" vertical="center"/>
    </xf>
    <xf numFmtId="0" fontId="16" fillId="0" borderId="1" xfId="1" applyNumberFormat="1" applyFont="1" applyFill="1" applyBorder="1" applyAlignment="1">
      <alignment horizontal="left" vertical="center"/>
    </xf>
    <xf numFmtId="0" fontId="5" fillId="0" borderId="0" xfId="1" applyNumberFormat="1" applyFont="1" applyBorder="1" applyAlignment="1">
      <alignment horizontal="left" vertical="center"/>
    </xf>
    <xf numFmtId="176" fontId="16" fillId="7" borderId="1" xfId="1" applyNumberFormat="1" applyFont="1" applyFill="1" applyBorder="1" applyAlignment="1">
      <alignment vertical="center" wrapText="1"/>
    </xf>
    <xf numFmtId="0" fontId="16" fillId="7" borderId="1" xfId="1" applyNumberFormat="1" applyFont="1" applyFill="1" applyBorder="1" applyAlignment="1">
      <alignment horizontal="left" vertical="center" wrapText="1"/>
    </xf>
    <xf numFmtId="14" fontId="16" fillId="9" borderId="1" xfId="1" applyNumberFormat="1" applyFont="1" applyFill="1" applyBorder="1" applyAlignment="1">
      <alignment horizontal="left" vertical="center" wrapText="1"/>
    </xf>
    <xf numFmtId="176" fontId="16" fillId="7" borderId="1" xfId="1" applyNumberFormat="1" applyFont="1" applyFill="1" applyBorder="1" applyAlignment="1">
      <alignment horizontal="left" vertical="center"/>
    </xf>
    <xf numFmtId="178" fontId="23" fillId="16" borderId="1" xfId="1" applyNumberFormat="1" applyFont="1" applyFill="1" applyBorder="1" applyAlignment="1">
      <alignment horizontal="center" vertical="center"/>
    </xf>
    <xf numFmtId="178" fontId="25" fillId="12" borderId="1" xfId="1" applyNumberFormat="1" applyFont="1" applyFill="1" applyBorder="1" applyAlignment="1">
      <alignment horizontal="left" vertical="center" wrapText="1"/>
    </xf>
    <xf numFmtId="178" fontId="25" fillId="12" borderId="1" xfId="1" applyNumberFormat="1" applyFont="1" applyFill="1" applyBorder="1" applyAlignment="1">
      <alignment horizontal="center" vertical="center" wrapText="1"/>
    </xf>
    <xf numFmtId="179" fontId="25" fillId="12" borderId="1" xfId="1" applyNumberFormat="1" applyFont="1" applyFill="1" applyBorder="1" applyAlignment="1">
      <alignment horizontal="left" vertical="center" wrapText="1"/>
    </xf>
    <xf numFmtId="179" fontId="25" fillId="12" borderId="1" xfId="1" applyNumberFormat="1" applyFont="1" applyFill="1" applyBorder="1" applyAlignment="1">
      <alignment horizontal="center" vertical="center" wrapText="1"/>
    </xf>
    <xf numFmtId="178" fontId="25" fillId="12" borderId="1" xfId="1" applyNumberFormat="1" applyFont="1" applyFill="1" applyBorder="1" applyAlignment="1">
      <alignment horizontal="center" vertical="center"/>
    </xf>
    <xf numFmtId="176" fontId="16" fillId="0" borderId="1" xfId="1" applyNumberFormat="1" applyFont="1" applyFill="1" applyBorder="1" applyAlignment="1">
      <alignment vertical="center" wrapText="1"/>
    </xf>
    <xf numFmtId="0" fontId="16" fillId="9" borderId="1" xfId="1" applyNumberFormat="1" applyFont="1" applyFill="1" applyBorder="1" applyAlignment="1">
      <alignment horizontal="left" vertical="center" wrapText="1"/>
    </xf>
    <xf numFmtId="176" fontId="16" fillId="9" borderId="1" xfId="1" applyNumberFormat="1" applyFont="1" applyFill="1" applyBorder="1" applyAlignment="1">
      <alignment horizontal="left" vertical="center"/>
    </xf>
    <xf numFmtId="176" fontId="16" fillId="7" borderId="1" xfId="1" applyNumberFormat="1" applyFont="1" applyFill="1" applyBorder="1" applyAlignment="1">
      <alignment horizontal="center" vertical="center"/>
    </xf>
    <xf numFmtId="178" fontId="26" fillId="7" borderId="1" xfId="9" applyNumberFormat="1" applyFont="1" applyFill="1" applyBorder="1" applyAlignment="1">
      <alignment horizontal="center" vertical="center"/>
    </xf>
    <xf numFmtId="178" fontId="16" fillId="7" borderId="1" xfId="9" applyNumberFormat="1" applyFont="1" applyFill="1" applyBorder="1" applyAlignment="1">
      <alignment horizontal="center" vertical="center"/>
    </xf>
    <xf numFmtId="178" fontId="16" fillId="7" borderId="1" xfId="1" applyNumberFormat="1" applyFont="1" applyFill="1" applyBorder="1" applyAlignment="1">
      <alignment horizontal="left" vertical="center"/>
    </xf>
    <xf numFmtId="178" fontId="16" fillId="7" borderId="1" xfId="1" applyNumberFormat="1" applyFont="1" applyFill="1" applyBorder="1" applyAlignment="1">
      <alignment horizontal="center" vertical="center"/>
    </xf>
    <xf numFmtId="176" fontId="16" fillId="9" borderId="1" xfId="1" applyNumberFormat="1" applyFont="1" applyFill="1" applyBorder="1" applyAlignment="1">
      <alignment vertical="center" wrapText="1"/>
    </xf>
    <xf numFmtId="178" fontId="16" fillId="7" borderId="1" xfId="9" applyNumberFormat="1" applyFont="1" applyFill="1" applyBorder="1" applyAlignment="1">
      <alignment horizontal="center" vertical="center" wrapText="1"/>
    </xf>
    <xf numFmtId="178" fontId="16" fillId="9" borderId="1" xfId="1" applyNumberFormat="1" applyFont="1" applyFill="1" applyBorder="1" applyAlignment="1">
      <alignment horizontal="left" vertical="center"/>
    </xf>
    <xf numFmtId="176" fontId="16" fillId="17" borderId="1" xfId="1" applyNumberFormat="1" applyFont="1" applyFill="1" applyBorder="1" applyAlignment="1">
      <alignment horizontal="left" vertical="center"/>
    </xf>
    <xf numFmtId="0" fontId="16" fillId="9" borderId="1" xfId="1" applyNumberFormat="1" applyFont="1" applyFill="1" applyBorder="1" applyAlignment="1">
      <alignment vertical="center" wrapText="1"/>
    </xf>
    <xf numFmtId="0" fontId="16" fillId="17" borderId="1" xfId="1" applyNumberFormat="1" applyFont="1" applyFill="1" applyBorder="1" applyAlignment="1">
      <alignment horizontal="left" vertical="center" wrapText="1"/>
    </xf>
    <xf numFmtId="14" fontId="16" fillId="0" borderId="1" xfId="1" applyNumberFormat="1" applyFont="1" applyFill="1" applyBorder="1" applyAlignment="1">
      <alignment horizontal="left" vertical="center" wrapText="1"/>
    </xf>
    <xf numFmtId="176" fontId="16" fillId="0" borderId="1" xfId="1" applyNumberFormat="1" applyFont="1" applyFill="1" applyBorder="1" applyAlignment="1">
      <alignment horizontal="left" vertical="center"/>
    </xf>
    <xf numFmtId="0" fontId="16" fillId="9" borderId="1" xfId="1" applyNumberFormat="1" applyFont="1" applyFill="1" applyBorder="1" applyAlignment="1">
      <alignment horizontal="left" vertical="center"/>
    </xf>
    <xf numFmtId="179" fontId="18" fillId="12" borderId="1" xfId="1" applyNumberFormat="1" applyFont="1" applyFill="1" applyBorder="1" applyAlignment="1">
      <alignment horizontal="left" vertical="center" wrapText="1"/>
    </xf>
    <xf numFmtId="179" fontId="18" fillId="12" borderId="1" xfId="1" applyNumberFormat="1" applyFont="1" applyFill="1" applyBorder="1" applyAlignment="1">
      <alignment horizontal="center" vertical="center" wrapText="1"/>
    </xf>
    <xf numFmtId="179" fontId="18" fillId="12" borderId="1" xfId="1" applyNumberFormat="1" applyFont="1" applyFill="1" applyBorder="1" applyAlignment="1">
      <alignment vertical="center" wrapText="1"/>
    </xf>
    <xf numFmtId="178" fontId="18" fillId="12" borderId="1" xfId="1" applyNumberFormat="1" applyFont="1" applyFill="1" applyBorder="1" applyAlignment="1">
      <alignment horizontal="left" vertical="center" wrapText="1"/>
    </xf>
    <xf numFmtId="178" fontId="18" fillId="12" borderId="1" xfId="1" applyNumberFormat="1" applyFont="1" applyFill="1" applyBorder="1" applyAlignment="1">
      <alignment horizontal="center" vertical="center" wrapText="1"/>
    </xf>
    <xf numFmtId="176" fontId="16" fillId="9" borderId="1" xfId="1" applyNumberFormat="1" applyFont="1" applyFill="1" applyBorder="1" applyAlignment="1">
      <alignment horizontal="center" vertical="center"/>
    </xf>
    <xf numFmtId="178" fontId="16" fillId="18" borderId="1" xfId="1" applyNumberFormat="1" applyFont="1" applyFill="1" applyBorder="1" applyAlignment="1">
      <alignment horizontal="center" vertical="center" wrapText="1"/>
    </xf>
    <xf numFmtId="178" fontId="16" fillId="7" borderId="1" xfId="1" applyNumberFormat="1" applyFont="1" applyFill="1" applyBorder="1" applyAlignment="1">
      <alignment horizontal="center" vertical="center" wrapText="1"/>
    </xf>
    <xf numFmtId="0" fontId="16" fillId="0" borderId="1" xfId="1" applyNumberFormat="1" applyFont="1" applyFill="1" applyBorder="1" applyAlignment="1">
      <alignment horizontal="left" vertical="center" wrapText="1"/>
    </xf>
    <xf numFmtId="178" fontId="23" fillId="9" borderId="1" xfId="1" applyNumberFormat="1" applyFont="1" applyFill="1" applyBorder="1" applyAlignment="1">
      <alignment horizontal="center" vertical="center" wrapText="1"/>
    </xf>
    <xf numFmtId="178" fontId="16" fillId="7" borderId="1" xfId="1" applyNumberFormat="1" applyFont="1" applyFill="1" applyBorder="1" applyAlignment="1" applyProtection="1">
      <alignment horizontal="center" vertical="center" wrapText="1"/>
    </xf>
    <xf numFmtId="176" fontId="22" fillId="7" borderId="1" xfId="1" applyNumberFormat="1" applyFont="1" applyFill="1" applyBorder="1" applyAlignment="1" applyProtection="1">
      <alignment vertical="center" wrapText="1"/>
    </xf>
    <xf numFmtId="0" fontId="16" fillId="18" borderId="1" xfId="1" applyNumberFormat="1" applyFont="1" applyFill="1" applyBorder="1" applyAlignment="1">
      <alignment horizontal="left" vertical="center" wrapText="1"/>
    </xf>
    <xf numFmtId="178" fontId="23" fillId="9" borderId="1" xfId="1" applyNumberFormat="1" applyFont="1" applyFill="1" applyBorder="1" applyAlignment="1">
      <alignment horizontal="center" vertical="center"/>
    </xf>
    <xf numFmtId="178" fontId="16" fillId="7" borderId="1" xfId="1" applyNumberFormat="1" applyFont="1" applyFill="1" applyBorder="1" applyAlignment="1">
      <alignment horizontal="left" vertical="center" wrapText="1"/>
    </xf>
    <xf numFmtId="178" fontId="16" fillId="8" borderId="1" xfId="1" applyNumberFormat="1" applyFont="1" applyFill="1" applyBorder="1" applyAlignment="1">
      <alignment horizontal="center" vertical="center" wrapText="1"/>
    </xf>
    <xf numFmtId="178" fontId="28" fillId="7" borderId="1" xfId="1" applyNumberFormat="1" applyFont="1" applyFill="1" applyBorder="1" applyAlignment="1">
      <alignment horizontal="center" vertical="center"/>
    </xf>
    <xf numFmtId="176" fontId="22" fillId="9" borderId="1" xfId="1" applyNumberFormat="1" applyFont="1" applyFill="1" applyBorder="1" applyAlignment="1">
      <alignment horizontal="left" vertical="center"/>
    </xf>
    <xf numFmtId="176" fontId="16" fillId="0" borderId="1" xfId="1" applyNumberFormat="1" applyFont="1" applyFill="1" applyBorder="1" applyAlignment="1">
      <alignment horizontal="left" vertical="center" wrapText="1"/>
    </xf>
    <xf numFmtId="178" fontId="26" fillId="7" borderId="1" xfId="2" applyNumberFormat="1" applyFont="1" applyFill="1" applyBorder="1" applyAlignment="1">
      <alignment horizontal="center" vertical="center"/>
    </xf>
    <xf numFmtId="178" fontId="26" fillId="7" borderId="1" xfId="1" applyNumberFormat="1" applyFont="1" applyFill="1" applyBorder="1" applyAlignment="1">
      <alignment horizontal="center" vertical="center" wrapText="1"/>
    </xf>
    <xf numFmtId="177" fontId="18" fillId="4" borderId="4" xfId="1" applyNumberFormat="1" applyFont="1" applyFill="1" applyBorder="1" applyAlignment="1">
      <alignment horizontal="left" vertical="center" wrapText="1"/>
    </xf>
    <xf numFmtId="177" fontId="18" fillId="9" borderId="4" xfId="1" applyNumberFormat="1" applyFont="1" applyFill="1" applyBorder="1" applyAlignment="1">
      <alignment horizontal="left" vertical="center" wrapText="1"/>
    </xf>
    <xf numFmtId="0" fontId="18" fillId="17" borderId="4" xfId="1" applyNumberFormat="1" applyFont="1" applyFill="1" applyBorder="1" applyAlignment="1">
      <alignment horizontal="left" vertical="center" wrapText="1"/>
    </xf>
    <xf numFmtId="14" fontId="18" fillId="9" borderId="1" xfId="1" applyNumberFormat="1" applyFont="1" applyFill="1" applyBorder="1" applyAlignment="1">
      <alignment horizontal="left" vertical="center" wrapText="1"/>
    </xf>
    <xf numFmtId="178" fontId="18" fillId="9" borderId="4" xfId="1" applyNumberFormat="1" applyFont="1" applyFill="1" applyBorder="1" applyAlignment="1">
      <alignment horizontal="left" vertical="center" wrapText="1"/>
    </xf>
    <xf numFmtId="178" fontId="18" fillId="9" borderId="1" xfId="1" applyNumberFormat="1" applyFont="1" applyFill="1" applyBorder="1" applyAlignment="1">
      <alignment horizontal="center" vertical="center" wrapText="1"/>
    </xf>
    <xf numFmtId="178" fontId="25" fillId="9" borderId="1" xfId="1" applyNumberFormat="1" applyFont="1" applyFill="1" applyBorder="1" applyAlignment="1">
      <alignment horizontal="center" vertical="center"/>
    </xf>
    <xf numFmtId="179" fontId="18" fillId="9" borderId="1" xfId="1" applyNumberFormat="1" applyFont="1" applyFill="1" applyBorder="1" applyAlignment="1">
      <alignment vertical="center" wrapText="1"/>
    </xf>
    <xf numFmtId="176" fontId="16" fillId="9" borderId="4" xfId="1" applyNumberFormat="1" applyFont="1" applyFill="1" applyBorder="1" applyAlignment="1">
      <alignment horizontal="left" vertical="center"/>
    </xf>
    <xf numFmtId="178" fontId="16" fillId="9" borderId="1" xfId="1" applyNumberFormat="1" applyFont="1" applyFill="1" applyBorder="1" applyAlignment="1">
      <alignment horizontal="center" vertical="center" wrapText="1"/>
    </xf>
    <xf numFmtId="178" fontId="16" fillId="9" borderId="1" xfId="1" applyNumberFormat="1" applyFont="1" applyFill="1" applyBorder="1" applyAlignment="1">
      <alignment horizontal="center" vertical="center"/>
    </xf>
    <xf numFmtId="176" fontId="16" fillId="18" borderId="1" xfId="1" applyNumberFormat="1" applyFont="1" applyFill="1" applyBorder="1" applyAlignment="1">
      <alignment vertical="center" wrapText="1"/>
    </xf>
    <xf numFmtId="176" fontId="16" fillId="9" borderId="1" xfId="1" applyNumberFormat="1" applyFont="1" applyFill="1" applyBorder="1" applyAlignment="1">
      <alignment horizontal="center" vertical="center" wrapText="1"/>
    </xf>
    <xf numFmtId="14" fontId="16" fillId="17" borderId="1" xfId="1" applyNumberFormat="1" applyFont="1" applyFill="1" applyBorder="1" applyAlignment="1">
      <alignment horizontal="left" vertical="center" wrapText="1"/>
    </xf>
    <xf numFmtId="0" fontId="16" fillId="7" borderId="1" xfId="1" applyNumberFormat="1" applyFont="1" applyFill="1" applyBorder="1" applyAlignment="1">
      <alignment horizontal="left" vertical="center"/>
    </xf>
    <xf numFmtId="177" fontId="18" fillId="9" borderId="1" xfId="1" applyNumberFormat="1" applyFont="1" applyFill="1" applyBorder="1" applyAlignment="1">
      <alignment horizontal="left" vertical="center" wrapText="1"/>
    </xf>
    <xf numFmtId="0" fontId="18" fillId="9" borderId="1" xfId="1" applyNumberFormat="1" applyFont="1" applyFill="1" applyBorder="1" applyAlignment="1">
      <alignment horizontal="left" vertical="center" wrapText="1"/>
    </xf>
    <xf numFmtId="176" fontId="18" fillId="9" borderId="1" xfId="1" applyNumberFormat="1" applyFont="1" applyFill="1" applyBorder="1" applyAlignment="1">
      <alignment horizontal="left" vertical="center"/>
    </xf>
    <xf numFmtId="178" fontId="16" fillId="0" borderId="1" xfId="1" applyNumberFormat="1" applyFont="1" applyBorder="1" applyAlignment="1">
      <alignment horizontal="left" vertical="center"/>
    </xf>
    <xf numFmtId="178" fontId="23" fillId="0" borderId="1" xfId="1" applyNumberFormat="1" applyFont="1" applyBorder="1" applyAlignment="1">
      <alignment horizontal="center" vertical="center"/>
    </xf>
    <xf numFmtId="178" fontId="16" fillId="0" borderId="1" xfId="1" applyNumberFormat="1" applyFont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left" vertical="center" wrapText="1"/>
    </xf>
    <xf numFmtId="182" fontId="16" fillId="9" borderId="1" xfId="1" applyNumberFormat="1" applyFont="1" applyFill="1" applyBorder="1" applyAlignment="1">
      <alignment horizontal="left" vertical="center"/>
    </xf>
    <xf numFmtId="178" fontId="16" fillId="0" borderId="1" xfId="1" applyNumberFormat="1" applyFont="1" applyBorder="1" applyAlignment="1">
      <alignment horizontal="center" vertical="center"/>
    </xf>
    <xf numFmtId="182" fontId="16" fillId="9" borderId="1" xfId="1" applyNumberFormat="1" applyFont="1" applyFill="1" applyBorder="1" applyAlignment="1">
      <alignment horizontal="left" vertical="center" wrapText="1"/>
    </xf>
    <xf numFmtId="176" fontId="22" fillId="7" borderId="1" xfId="1" applyNumberFormat="1" applyFont="1" applyFill="1" applyBorder="1" applyAlignment="1" applyProtection="1">
      <alignment horizontal="left" vertical="center" wrapText="1"/>
    </xf>
    <xf numFmtId="176" fontId="16" fillId="7" borderId="1" xfId="0" applyFont="1" applyFill="1" applyBorder="1" applyAlignment="1">
      <alignment horizontal="left" vertical="center" wrapText="1"/>
    </xf>
    <xf numFmtId="176" fontId="16" fillId="7" borderId="1" xfId="1" applyNumberFormat="1" applyFont="1" applyFill="1" applyBorder="1" applyAlignment="1">
      <alignment horizontal="left" vertical="center" wrapText="1"/>
    </xf>
    <xf numFmtId="176" fontId="16" fillId="9" borderId="1" xfId="0" applyFont="1" applyFill="1" applyBorder="1" applyAlignment="1">
      <alignment horizontal="left" vertical="center" wrapText="1"/>
    </xf>
    <xf numFmtId="176" fontId="16" fillId="9" borderId="1" xfId="0" applyFont="1" applyFill="1" applyBorder="1" applyAlignment="1">
      <alignment vertical="center" wrapText="1"/>
    </xf>
    <xf numFmtId="176" fontId="22" fillId="9" borderId="1" xfId="1" applyNumberFormat="1" applyFont="1" applyFill="1" applyBorder="1" applyAlignment="1" applyProtection="1">
      <alignment vertical="center" wrapText="1"/>
    </xf>
    <xf numFmtId="176" fontId="16" fillId="0" borderId="1" xfId="0" applyFont="1" applyFill="1" applyBorder="1" applyAlignment="1">
      <alignment vertical="center" wrapText="1"/>
    </xf>
    <xf numFmtId="176" fontId="16" fillId="0" borderId="1" xfId="0" applyFont="1" applyFill="1" applyBorder="1" applyAlignment="1">
      <alignment horizontal="left" vertical="center" wrapText="1"/>
    </xf>
    <xf numFmtId="176" fontId="16" fillId="0" borderId="1" xfId="1" applyNumberFormat="1" applyFont="1" applyBorder="1" applyAlignment="1">
      <alignment horizontal="left" vertical="center"/>
    </xf>
    <xf numFmtId="0" fontId="16" fillId="0" borderId="1" xfId="1" applyNumberFormat="1" applyFont="1" applyBorder="1" applyAlignment="1">
      <alignment horizontal="left" vertical="center"/>
    </xf>
    <xf numFmtId="176" fontId="16" fillId="0" borderId="1" xfId="1" applyNumberFormat="1" applyFont="1" applyBorder="1" applyAlignment="1">
      <alignment horizontal="center" vertical="center"/>
    </xf>
    <xf numFmtId="176" fontId="16" fillId="0" borderId="1" xfId="1" applyNumberFormat="1" applyFont="1" applyBorder="1" applyAlignment="1">
      <alignment horizontal="left" vertical="center" wrapText="1"/>
    </xf>
    <xf numFmtId="178" fontId="16" fillId="10" borderId="1" xfId="1" applyNumberFormat="1" applyFont="1" applyFill="1" applyBorder="1" applyAlignment="1">
      <alignment horizontal="center" vertical="center" wrapText="1"/>
    </xf>
    <xf numFmtId="179" fontId="18" fillId="5" borderId="1" xfId="1" applyNumberFormat="1" applyFont="1" applyFill="1" applyBorder="1" applyAlignment="1">
      <alignment horizontal="left" vertical="center" wrapText="1"/>
    </xf>
    <xf numFmtId="179" fontId="18" fillId="5" borderId="1" xfId="1" applyNumberFormat="1" applyFont="1" applyFill="1" applyBorder="1" applyAlignment="1">
      <alignment horizontal="center" vertical="center" wrapText="1"/>
    </xf>
    <xf numFmtId="178" fontId="25" fillId="5" borderId="1" xfId="1" applyNumberFormat="1" applyFont="1" applyFill="1" applyBorder="1" applyAlignment="1">
      <alignment horizontal="center" vertical="center" wrapText="1"/>
    </xf>
    <xf numFmtId="180" fontId="25" fillId="5" borderId="1" xfId="1" applyNumberFormat="1" applyFont="1" applyFill="1" applyBorder="1" applyAlignment="1">
      <alignment vertical="center" wrapText="1"/>
    </xf>
    <xf numFmtId="178" fontId="18" fillId="5" borderId="1" xfId="1" applyNumberFormat="1" applyFont="1" applyFill="1" applyBorder="1" applyAlignment="1">
      <alignment horizontal="left" vertical="center" wrapText="1"/>
    </xf>
    <xf numFmtId="178" fontId="18" fillId="5" borderId="1" xfId="1" applyNumberFormat="1" applyFont="1" applyFill="1" applyBorder="1" applyAlignment="1">
      <alignment horizontal="center" vertical="center" wrapText="1"/>
    </xf>
    <xf numFmtId="178" fontId="25" fillId="5" borderId="1" xfId="1" applyNumberFormat="1" applyFont="1" applyFill="1" applyBorder="1" applyAlignment="1">
      <alignment horizontal="center" vertical="center"/>
    </xf>
    <xf numFmtId="178" fontId="23" fillId="7" borderId="1" xfId="1" applyNumberFormat="1" applyFont="1" applyFill="1" applyBorder="1" applyAlignment="1">
      <alignment horizontal="center" vertical="center"/>
    </xf>
    <xf numFmtId="179" fontId="18" fillId="9" borderId="1" xfId="1" applyNumberFormat="1" applyFont="1" applyFill="1" applyBorder="1" applyAlignment="1">
      <alignment horizontal="center" vertical="center" wrapText="1"/>
    </xf>
    <xf numFmtId="178" fontId="28" fillId="0" borderId="1" xfId="1" applyNumberFormat="1" applyFont="1" applyFill="1" applyBorder="1" applyAlignment="1">
      <alignment horizontal="center" vertical="center"/>
    </xf>
    <xf numFmtId="0" fontId="16" fillId="0" borderId="1" xfId="1" applyNumberFormat="1" applyFont="1" applyBorder="1" applyAlignment="1">
      <alignment horizontal="left" vertical="center" wrapText="1"/>
    </xf>
    <xf numFmtId="176" fontId="16" fillId="0" borderId="1" xfId="1" applyNumberFormat="1" applyFont="1" applyBorder="1" applyAlignment="1">
      <alignment vertical="center" wrapText="1"/>
    </xf>
    <xf numFmtId="178" fontId="18" fillId="16" borderId="1" xfId="1" applyNumberFormat="1" applyFont="1" applyFill="1" applyBorder="1" applyAlignment="1">
      <alignment horizontal="center" vertical="center" wrapText="1"/>
    </xf>
    <xf numFmtId="180" fontId="25" fillId="16" borderId="1" xfId="1" applyNumberFormat="1" applyFont="1" applyFill="1" applyBorder="1" applyAlignment="1">
      <alignment vertical="center" wrapText="1"/>
    </xf>
    <xf numFmtId="179" fontId="18" fillId="6" borderId="1" xfId="1" applyNumberFormat="1" applyFont="1" applyFill="1" applyBorder="1" applyAlignment="1">
      <alignment horizontal="left" vertical="center" wrapText="1"/>
    </xf>
    <xf numFmtId="178" fontId="25" fillId="6" borderId="1" xfId="1" applyNumberFormat="1" applyFont="1" applyFill="1" applyBorder="1" applyAlignment="1">
      <alignment horizontal="left" vertical="center" wrapText="1"/>
    </xf>
    <xf numFmtId="179" fontId="25" fillId="6" borderId="1" xfId="1" applyNumberFormat="1" applyFont="1" applyFill="1" applyBorder="1" applyAlignment="1">
      <alignment horizontal="left" vertical="center" wrapText="1"/>
    </xf>
    <xf numFmtId="178" fontId="18" fillId="6" borderId="1" xfId="1" applyNumberFormat="1" applyFont="1" applyFill="1" applyBorder="1" applyAlignment="1">
      <alignment horizontal="left" vertical="center" wrapText="1"/>
    </xf>
    <xf numFmtId="176" fontId="16" fillId="19" borderId="1" xfId="1" applyNumberFormat="1" applyFont="1" applyFill="1" applyBorder="1" applyAlignment="1">
      <alignment vertical="center" wrapText="1"/>
    </xf>
    <xf numFmtId="0" fontId="16" fillId="20" borderId="1" xfId="1" applyNumberFormat="1" applyFont="1" applyFill="1" applyBorder="1" applyAlignment="1">
      <alignment horizontal="left" vertical="center" wrapText="1"/>
    </xf>
    <xf numFmtId="14" fontId="16" fillId="21" borderId="1" xfId="1" applyNumberFormat="1" applyFont="1" applyFill="1" applyBorder="1" applyAlignment="1">
      <alignment horizontal="left" vertical="center" wrapText="1"/>
    </xf>
    <xf numFmtId="176" fontId="16" fillId="19" borderId="1" xfId="1" applyNumberFormat="1" applyFont="1" applyFill="1" applyBorder="1" applyAlignment="1">
      <alignment horizontal="left" vertical="center"/>
    </xf>
    <xf numFmtId="176" fontId="16" fillId="19" borderId="1" xfId="1" applyNumberFormat="1" applyFont="1" applyFill="1" applyBorder="1" applyAlignment="1">
      <alignment horizontal="center" vertical="center"/>
    </xf>
    <xf numFmtId="178" fontId="28" fillId="19" borderId="1" xfId="1" applyNumberFormat="1" applyFont="1" applyFill="1" applyBorder="1" applyAlignment="1">
      <alignment horizontal="center" vertical="center"/>
    </xf>
    <xf numFmtId="178" fontId="16" fillId="19" borderId="1" xfId="1" applyNumberFormat="1" applyFont="1" applyFill="1" applyBorder="1" applyAlignment="1">
      <alignment horizontal="center" vertical="center" wrapText="1"/>
    </xf>
    <xf numFmtId="178" fontId="16" fillId="19" borderId="1" xfId="1" applyNumberFormat="1" applyFont="1" applyFill="1" applyBorder="1" applyAlignment="1">
      <alignment horizontal="left" vertical="center"/>
    </xf>
    <xf numFmtId="176" fontId="16" fillId="19" borderId="1" xfId="1" applyNumberFormat="1" applyFont="1" applyFill="1" applyBorder="1" applyAlignment="1">
      <alignment horizontal="left" vertical="center" wrapText="1"/>
    </xf>
    <xf numFmtId="0" fontId="16" fillId="20" borderId="1" xfId="1" applyNumberFormat="1" applyFont="1" applyFill="1" applyBorder="1" applyAlignment="1">
      <alignment horizontal="left" vertical="center"/>
    </xf>
    <xf numFmtId="176" fontId="16" fillId="21" borderId="1" xfId="1" applyNumberFormat="1" applyFont="1" applyFill="1" applyBorder="1" applyAlignment="1">
      <alignment horizontal="left" vertical="center"/>
    </xf>
    <xf numFmtId="176" fontId="16" fillId="20" borderId="1" xfId="1" applyNumberFormat="1" applyFont="1" applyFill="1" applyBorder="1" applyAlignment="1">
      <alignment vertical="center" wrapText="1"/>
    </xf>
    <xf numFmtId="179" fontId="18" fillId="14" borderId="1" xfId="1" applyNumberFormat="1" applyFont="1" applyFill="1" applyBorder="1" applyAlignment="1">
      <alignment horizontal="left" vertical="center" wrapText="1"/>
    </xf>
    <xf numFmtId="179" fontId="18" fillId="15" borderId="1" xfId="1" applyNumberFormat="1" applyFont="1" applyFill="1" applyBorder="1" applyAlignment="1">
      <alignment horizontal="center" vertical="center" wrapText="1"/>
    </xf>
    <xf numFmtId="178" fontId="25" fillId="15" borderId="1" xfId="1" applyNumberFormat="1" applyFont="1" applyFill="1" applyBorder="1" applyAlignment="1">
      <alignment horizontal="center" vertical="center" wrapText="1"/>
    </xf>
    <xf numFmtId="179" fontId="18" fillId="15" borderId="1" xfId="1" applyNumberFormat="1" applyFont="1" applyFill="1" applyBorder="1" applyAlignment="1">
      <alignment vertical="center" wrapText="1"/>
    </xf>
    <xf numFmtId="178" fontId="18" fillId="14" borderId="1" xfId="1" applyNumberFormat="1" applyFont="1" applyFill="1" applyBorder="1" applyAlignment="1">
      <alignment horizontal="left" vertical="center" wrapText="1"/>
    </xf>
    <xf numFmtId="178" fontId="18" fillId="15" borderId="1" xfId="1" applyNumberFormat="1" applyFont="1" applyFill="1" applyBorder="1" applyAlignment="1">
      <alignment horizontal="center" vertical="center" wrapText="1"/>
    </xf>
    <xf numFmtId="178" fontId="25" fillId="15" borderId="1" xfId="1" applyNumberFormat="1" applyFont="1" applyFill="1" applyBorder="1" applyAlignment="1">
      <alignment horizontal="center" vertical="center"/>
    </xf>
    <xf numFmtId="176" fontId="22" fillId="19" borderId="1" xfId="1" applyNumberFormat="1" applyFont="1" applyFill="1" applyBorder="1" applyAlignment="1">
      <alignment horizontal="left" vertical="center"/>
    </xf>
    <xf numFmtId="0" fontId="16" fillId="19" borderId="1" xfId="1" applyNumberFormat="1" applyFont="1" applyFill="1" applyBorder="1" applyAlignment="1">
      <alignment horizontal="left" vertical="center"/>
    </xf>
    <xf numFmtId="14" fontId="23" fillId="21" borderId="1" xfId="1" applyNumberFormat="1" applyFont="1" applyFill="1" applyBorder="1" applyAlignment="1">
      <alignment horizontal="left" vertical="center" wrapText="1"/>
    </xf>
    <xf numFmtId="176" fontId="23" fillId="21" borderId="1" xfId="1" applyNumberFormat="1" applyFont="1" applyFill="1" applyBorder="1" applyAlignment="1">
      <alignment horizontal="left" vertical="center"/>
    </xf>
    <xf numFmtId="176" fontId="23" fillId="21" borderId="1" xfId="1" applyNumberFormat="1" applyFont="1" applyFill="1" applyBorder="1" applyAlignment="1">
      <alignment horizontal="center" vertical="center"/>
    </xf>
    <xf numFmtId="178" fontId="23" fillId="19" borderId="1" xfId="1" applyNumberFormat="1" applyFont="1" applyFill="1" applyBorder="1" applyAlignment="1">
      <alignment horizontal="center" vertical="center"/>
    </xf>
    <xf numFmtId="0" fontId="16" fillId="21" borderId="1" xfId="1" applyNumberFormat="1" applyFont="1" applyFill="1" applyBorder="1" applyAlignment="1">
      <alignment horizontal="left" vertical="center" wrapText="1"/>
    </xf>
    <xf numFmtId="0" fontId="16" fillId="19" borderId="1" xfId="1" applyNumberFormat="1" applyFont="1" applyFill="1" applyBorder="1" applyAlignment="1">
      <alignment horizontal="left" vertical="center" wrapText="1"/>
    </xf>
    <xf numFmtId="176" fontId="22" fillId="19" borderId="1" xfId="1" applyNumberFormat="1" applyFont="1" applyFill="1" applyBorder="1" applyAlignment="1" applyProtection="1">
      <alignment horizontal="left" vertical="center" wrapText="1"/>
    </xf>
    <xf numFmtId="176" fontId="16" fillId="19" borderId="1" xfId="0" applyFont="1" applyFill="1" applyBorder="1" applyAlignment="1">
      <alignment horizontal="left" vertical="center" wrapText="1"/>
    </xf>
    <xf numFmtId="0" fontId="16" fillId="19" borderId="1" xfId="0" applyNumberFormat="1" applyFont="1" applyFill="1" applyBorder="1" applyAlignment="1">
      <alignment horizontal="left" vertical="center" wrapText="1"/>
    </xf>
    <xf numFmtId="176" fontId="15" fillId="0" borderId="6" xfId="1" applyNumberFormat="1" applyFont="1" applyFill="1" applyBorder="1" applyAlignment="1">
      <alignment horizontal="right" vertical="center" wrapText="1"/>
    </xf>
    <xf numFmtId="176" fontId="14" fillId="0" borderId="0" xfId="1" applyNumberFormat="1" applyFont="1" applyFill="1" applyBorder="1" applyAlignment="1">
      <alignment horizontal="center" vertical="center" wrapText="1"/>
    </xf>
    <xf numFmtId="176" fontId="15" fillId="0" borderId="0" xfId="1" applyNumberFormat="1" applyFont="1" applyFill="1" applyBorder="1" applyAlignment="1">
      <alignment horizontal="center" vertical="center" wrapText="1"/>
    </xf>
    <xf numFmtId="0" fontId="30" fillId="0" borderId="0" xfId="10" applyFont="1" applyAlignment="1">
      <alignment horizontal="left" vertical="center"/>
    </xf>
    <xf numFmtId="176" fontId="0" fillId="0" borderId="0" xfId="0" applyAlignment="1">
      <alignment vertical="center"/>
    </xf>
    <xf numFmtId="176" fontId="0" fillId="0" borderId="0" xfId="0" applyFill="1" applyAlignment="1">
      <alignment vertical="center"/>
    </xf>
    <xf numFmtId="176" fontId="3" fillId="0" borderId="0" xfId="1" applyNumberFormat="1" applyFont="1" applyBorder="1" applyAlignment="1">
      <alignment vertical="center"/>
    </xf>
    <xf numFmtId="176" fontId="1" fillId="0" borderId="0" xfId="1" applyNumberFormat="1" applyFont="1" applyBorder="1" applyAlignment="1">
      <alignment vertical="center"/>
    </xf>
    <xf numFmtId="176" fontId="22" fillId="7" borderId="1" xfId="1" applyNumberFormat="1" applyFont="1" applyFill="1" applyBorder="1" applyAlignment="1">
      <alignment vertical="center"/>
    </xf>
    <xf numFmtId="176" fontId="22" fillId="9" borderId="1" xfId="1" applyNumberFormat="1" applyFont="1" applyFill="1" applyBorder="1" applyAlignment="1">
      <alignment vertical="center"/>
    </xf>
    <xf numFmtId="176" fontId="16" fillId="7" borderId="1" xfId="1" applyNumberFormat="1" applyFont="1" applyFill="1" applyBorder="1" applyAlignment="1">
      <alignment vertical="center"/>
    </xf>
    <xf numFmtId="176" fontId="16" fillId="0" borderId="1" xfId="1" applyNumberFormat="1" applyFont="1" applyFill="1" applyBorder="1" applyAlignment="1">
      <alignment vertical="center"/>
    </xf>
    <xf numFmtId="176" fontId="22" fillId="0" borderId="1" xfId="1" applyNumberFormat="1" applyFont="1" applyFill="1" applyBorder="1" applyAlignment="1">
      <alignment vertical="center"/>
    </xf>
    <xf numFmtId="176" fontId="22" fillId="0" borderId="1" xfId="1" applyNumberFormat="1" applyFont="1" applyBorder="1" applyAlignment="1">
      <alignment vertical="center"/>
    </xf>
    <xf numFmtId="176" fontId="1" fillId="7" borderId="0" xfId="1" applyNumberFormat="1" applyFont="1" applyFill="1" applyBorder="1" applyAlignment="1">
      <alignment vertical="center"/>
    </xf>
    <xf numFmtId="176" fontId="22" fillId="19" borderId="1" xfId="1" applyNumberFormat="1" applyFont="1" applyFill="1" applyBorder="1" applyAlignment="1">
      <alignment vertical="center"/>
    </xf>
    <xf numFmtId="176" fontId="5" fillId="0" borderId="0" xfId="1" applyNumberFormat="1" applyFont="1" applyBorder="1" applyAlignment="1">
      <alignment vertical="center"/>
    </xf>
    <xf numFmtId="176" fontId="32" fillId="11" borderId="1" xfId="0" applyFont="1" applyFill="1" applyBorder="1" applyAlignment="1">
      <alignment horizontal="center" vertical="center" textRotation="90" wrapText="1"/>
    </xf>
    <xf numFmtId="176" fontId="34" fillId="26" borderId="1" xfId="0" applyFont="1" applyFill="1" applyBorder="1" applyAlignment="1">
      <alignment horizontal="center" vertical="center" wrapText="1"/>
    </xf>
    <xf numFmtId="180" fontId="25" fillId="5" borderId="1" xfId="1" applyNumberFormat="1" applyFont="1" applyFill="1" applyBorder="1" applyAlignment="1">
      <alignment horizontal="center" vertical="center" wrapText="1"/>
    </xf>
    <xf numFmtId="180" fontId="25" fillId="16" borderId="1" xfId="1" applyNumberFormat="1" applyFont="1" applyFill="1" applyBorder="1" applyAlignment="1">
      <alignment horizontal="center" vertical="center" wrapText="1"/>
    </xf>
    <xf numFmtId="179" fontId="25" fillId="6" borderId="1" xfId="1" applyNumberFormat="1" applyFont="1" applyFill="1" applyBorder="1" applyAlignment="1">
      <alignment horizontal="center" vertical="center" wrapText="1"/>
    </xf>
    <xf numFmtId="178" fontId="25" fillId="6" borderId="1" xfId="1" applyNumberFormat="1" applyFont="1" applyFill="1" applyBorder="1" applyAlignment="1">
      <alignment horizontal="center" vertical="center" wrapText="1"/>
    </xf>
    <xf numFmtId="178" fontId="16" fillId="19" borderId="1" xfId="1" applyNumberFormat="1" applyFont="1" applyFill="1" applyBorder="1" applyAlignment="1">
      <alignment horizontal="center" vertical="center"/>
    </xf>
    <xf numFmtId="176" fontId="15" fillId="0" borderId="0" xfId="1" applyNumberFormat="1" applyFont="1" applyFill="1" applyBorder="1" applyAlignment="1">
      <alignment horizontal="center" vertical="center" wrapText="1"/>
    </xf>
    <xf numFmtId="176" fontId="15" fillId="0" borderId="0" xfId="1" applyNumberFormat="1" applyFont="1" applyFill="1" applyBorder="1" applyAlignment="1">
      <alignment horizontal="center" vertical="center" wrapText="1"/>
    </xf>
    <xf numFmtId="178" fontId="16" fillId="18" borderId="1" xfId="1" applyNumberFormat="1" applyFont="1" applyFill="1" applyBorder="1" applyAlignment="1">
      <alignment horizontal="center" vertical="center"/>
    </xf>
    <xf numFmtId="178" fontId="18" fillId="7" borderId="1" xfId="1" applyNumberFormat="1" applyFont="1" applyFill="1" applyBorder="1" applyAlignment="1">
      <alignment horizontal="center" vertical="center"/>
    </xf>
    <xf numFmtId="176" fontId="16" fillId="17" borderId="1" xfId="1" applyNumberFormat="1" applyFont="1" applyFill="1" applyBorder="1" applyAlignment="1">
      <alignment horizontal="center" vertical="center"/>
    </xf>
    <xf numFmtId="178" fontId="18" fillId="0" borderId="1" xfId="1" applyNumberFormat="1" applyFont="1" applyBorder="1" applyAlignment="1">
      <alignment horizontal="center" vertical="center"/>
    </xf>
    <xf numFmtId="176" fontId="16" fillId="9" borderId="1" xfId="1" quotePrefix="1" applyNumberFormat="1" applyFont="1" applyFill="1" applyBorder="1" applyAlignment="1">
      <alignment horizontal="center" vertical="center"/>
    </xf>
    <xf numFmtId="178" fontId="16" fillId="9" borderId="1" xfId="1" applyNumberFormat="1" applyFont="1" applyFill="1" applyBorder="1" applyAlignment="1">
      <alignment horizontal="left" vertical="center" wrapText="1"/>
    </xf>
    <xf numFmtId="178" fontId="16" fillId="0" borderId="1" xfId="1" applyNumberFormat="1" applyFont="1" applyBorder="1" applyAlignment="1">
      <alignment horizontal="left" vertical="center" wrapText="1"/>
    </xf>
    <xf numFmtId="178" fontId="16" fillId="19" borderId="1" xfId="1" applyNumberFormat="1" applyFont="1" applyFill="1" applyBorder="1" applyAlignment="1">
      <alignment horizontal="left" vertical="center" wrapText="1"/>
    </xf>
    <xf numFmtId="179" fontId="35" fillId="27" borderId="1" xfId="1" applyNumberFormat="1" applyFont="1" applyFill="1" applyBorder="1" applyAlignment="1">
      <alignment horizontal="left" vertical="center" wrapText="1"/>
    </xf>
    <xf numFmtId="179" fontId="35" fillId="27" borderId="1" xfId="1" applyNumberFormat="1" applyFont="1" applyFill="1" applyBorder="1" applyAlignment="1">
      <alignment horizontal="center" vertical="center" wrapText="1"/>
    </xf>
    <xf numFmtId="178" fontId="35" fillId="27" borderId="1" xfId="1" applyNumberFormat="1" applyFont="1" applyFill="1" applyBorder="1" applyAlignment="1">
      <alignment horizontal="center" vertical="center"/>
    </xf>
    <xf numFmtId="179" fontId="35" fillId="27" borderId="1" xfId="1" applyNumberFormat="1" applyFont="1" applyFill="1" applyBorder="1" applyAlignment="1">
      <alignment vertical="center" wrapText="1"/>
    </xf>
    <xf numFmtId="178" fontId="35" fillId="27" borderId="1" xfId="1" applyNumberFormat="1" applyFont="1" applyFill="1" applyBorder="1" applyAlignment="1">
      <alignment horizontal="left" vertical="center" wrapText="1"/>
    </xf>
    <xf numFmtId="178" fontId="35" fillId="27" borderId="1" xfId="1" applyNumberFormat="1" applyFont="1" applyFill="1" applyBorder="1" applyAlignment="1">
      <alignment horizontal="center" vertical="center" wrapText="1"/>
    </xf>
    <xf numFmtId="176" fontId="0" fillId="0" borderId="0" xfId="0" applyAlignment="1">
      <alignment horizontal="center" vertical="center"/>
    </xf>
    <xf numFmtId="0" fontId="15" fillId="0" borderId="0" xfId="1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176" fontId="12" fillId="0" borderId="0" xfId="0" applyFont="1" applyAlignment="1">
      <alignment vertical="center"/>
    </xf>
    <xf numFmtId="176" fontId="36" fillId="0" borderId="0" xfId="0" applyFont="1" applyAlignment="1">
      <alignment vertical="center" wrapText="1"/>
    </xf>
    <xf numFmtId="176" fontId="14" fillId="0" borderId="0" xfId="1" applyNumberFormat="1" applyFont="1" applyFill="1" applyBorder="1" applyAlignment="1">
      <alignment horizontal="center" vertical="center" wrapText="1"/>
    </xf>
    <xf numFmtId="176" fontId="15" fillId="0" borderId="0" xfId="1" applyNumberFormat="1" applyFont="1" applyFill="1" applyBorder="1" applyAlignment="1">
      <alignment horizontal="center" vertical="center" wrapText="1"/>
    </xf>
    <xf numFmtId="0" fontId="20" fillId="30" borderId="1" xfId="0" applyNumberFormat="1" applyFont="1" applyFill="1" applyBorder="1" applyAlignment="1">
      <alignment horizontal="center" vertical="center" wrapText="1"/>
    </xf>
    <xf numFmtId="0" fontId="37" fillId="31" borderId="1" xfId="0" applyNumberFormat="1" applyFont="1" applyFill="1" applyBorder="1" applyAlignment="1">
      <alignment horizontal="center" vertical="center" wrapText="1"/>
    </xf>
    <xf numFmtId="0" fontId="37" fillId="32" borderId="1" xfId="0" applyNumberFormat="1" applyFont="1" applyFill="1" applyBorder="1" applyAlignment="1">
      <alignment horizontal="center" vertical="center" wrapText="1"/>
    </xf>
    <xf numFmtId="0" fontId="37" fillId="33" borderId="1" xfId="0" applyNumberFormat="1" applyFont="1" applyFill="1" applyBorder="1" applyAlignment="1">
      <alignment horizontal="center" vertical="center" wrapText="1"/>
    </xf>
    <xf numFmtId="0" fontId="20" fillId="29" borderId="1" xfId="0" applyNumberFormat="1" applyFont="1" applyFill="1" applyBorder="1" applyAlignment="1">
      <alignment horizontal="center" vertical="center"/>
    </xf>
    <xf numFmtId="0" fontId="31" fillId="11" borderId="1" xfId="0" applyNumberFormat="1" applyFont="1" applyFill="1" applyBorder="1" applyAlignment="1">
      <alignment vertical="center" wrapText="1"/>
    </xf>
    <xf numFmtId="0" fontId="39" fillId="7" borderId="1" xfId="0" applyNumberFormat="1" applyFont="1" applyFill="1" applyBorder="1" applyAlignment="1">
      <alignment vertical="center" wrapText="1"/>
    </xf>
    <xf numFmtId="0" fontId="31" fillId="7" borderId="1" xfId="0" applyNumberFormat="1" applyFont="1" applyFill="1" applyBorder="1" applyAlignment="1">
      <alignment vertical="center" wrapText="1"/>
    </xf>
    <xf numFmtId="0" fontId="39" fillId="7" borderId="1" xfId="0" applyNumberFormat="1" applyFont="1" applyFill="1" applyBorder="1" applyAlignment="1">
      <alignment vertical="center"/>
    </xf>
    <xf numFmtId="0" fontId="20" fillId="7" borderId="1" xfId="0" applyNumberFormat="1" applyFont="1" applyFill="1" applyBorder="1" applyAlignment="1">
      <alignment vertical="center"/>
    </xf>
    <xf numFmtId="180" fontId="31" fillId="11" borderId="1" xfId="0" applyNumberFormat="1" applyFont="1" applyFill="1" applyBorder="1" applyAlignment="1">
      <alignment horizontal="center" vertical="center" wrapText="1"/>
    </xf>
    <xf numFmtId="180" fontId="39" fillId="7" borderId="1" xfId="0" applyNumberFormat="1" applyFont="1" applyFill="1" applyBorder="1" applyAlignment="1">
      <alignment horizontal="center" vertical="center"/>
    </xf>
    <xf numFmtId="180" fontId="39" fillId="7" borderId="1" xfId="0" applyNumberFormat="1" applyFont="1" applyFill="1" applyBorder="1" applyAlignment="1">
      <alignment horizontal="center" vertical="center" wrapText="1"/>
    </xf>
    <xf numFmtId="180" fontId="31" fillId="7" borderId="1" xfId="0" applyNumberFormat="1" applyFont="1" applyFill="1" applyBorder="1" applyAlignment="1">
      <alignment horizontal="center" vertical="center" wrapText="1"/>
    </xf>
    <xf numFmtId="176" fontId="15" fillId="0" borderId="0" xfId="1" applyNumberFormat="1" applyFont="1" applyFill="1" applyBorder="1" applyAlignment="1">
      <alignment vertical="center" wrapText="1"/>
    </xf>
    <xf numFmtId="176" fontId="38" fillId="11" borderId="1" xfId="0" applyFont="1" applyFill="1" applyBorder="1" applyAlignment="1">
      <alignment horizontal="center" vertical="center" textRotation="90" wrapText="1"/>
    </xf>
    <xf numFmtId="178" fontId="38" fillId="11" borderId="1" xfId="0" applyNumberFormat="1" applyFont="1" applyFill="1" applyBorder="1" applyAlignment="1">
      <alignment horizontal="center" vertical="center" wrapText="1"/>
    </xf>
    <xf numFmtId="0" fontId="15" fillId="7" borderId="0" xfId="1" applyNumberFormat="1" applyFont="1" applyFill="1" applyBorder="1" applyAlignment="1">
      <alignment horizontal="center" vertical="center" wrapText="1"/>
    </xf>
    <xf numFmtId="176" fontId="22" fillId="0" borderId="1" xfId="1" applyNumberFormat="1" applyFont="1" applyFill="1" applyBorder="1">
      <alignment vertical="center"/>
    </xf>
    <xf numFmtId="14" fontId="16" fillId="18" borderId="1" xfId="1" applyNumberFormat="1" applyFont="1" applyFill="1" applyBorder="1" applyAlignment="1">
      <alignment horizontal="left" vertical="center" wrapText="1"/>
    </xf>
    <xf numFmtId="14" fontId="18" fillId="17" borderId="1" xfId="1" applyNumberFormat="1" applyFont="1" applyFill="1" applyBorder="1" applyAlignment="1">
      <alignment horizontal="left" vertical="center" wrapText="1"/>
    </xf>
    <xf numFmtId="176" fontId="16" fillId="0" borderId="4" xfId="1" applyNumberFormat="1" applyFont="1" applyFill="1" applyBorder="1" applyAlignment="1">
      <alignment horizontal="left" vertical="center"/>
    </xf>
    <xf numFmtId="176" fontId="16" fillId="0" borderId="1" xfId="1" applyNumberFormat="1" applyFont="1" applyFill="1" applyBorder="1" applyAlignment="1">
      <alignment horizontal="center" vertical="center"/>
    </xf>
    <xf numFmtId="176" fontId="16" fillId="0" borderId="4" xfId="1" applyNumberFormat="1" applyFont="1" applyFill="1" applyBorder="1" applyAlignment="1">
      <alignment horizontal="left" vertical="center" wrapText="1"/>
    </xf>
    <xf numFmtId="176" fontId="16" fillId="0" borderId="1" xfId="1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vertical="center" wrapText="1"/>
    </xf>
    <xf numFmtId="178" fontId="15" fillId="0" borderId="0" xfId="1" applyNumberFormat="1" applyFont="1" applyFill="1" applyBorder="1" applyAlignment="1">
      <alignment horizontal="center" vertical="center" wrapText="1"/>
    </xf>
    <xf numFmtId="178" fontId="25" fillId="16" borderId="1" xfId="1" applyNumberFormat="1" applyFont="1" applyFill="1" applyBorder="1" applyAlignment="1">
      <alignment horizontal="center" vertical="center" wrapText="1"/>
    </xf>
    <xf numFmtId="0" fontId="30" fillId="0" borderId="0" xfId="10" applyNumberFormat="1" applyFont="1" applyAlignment="1">
      <alignment horizontal="left" vertical="center"/>
    </xf>
    <xf numFmtId="176" fontId="30" fillId="0" borderId="0" xfId="0" applyFont="1">
      <alignment vertical="center"/>
    </xf>
    <xf numFmtId="0" fontId="30" fillId="0" borderId="0" xfId="0" applyNumberFormat="1" applyFont="1" applyAlignment="1">
      <alignment horizontal="center" vertical="center"/>
    </xf>
    <xf numFmtId="176" fontId="30" fillId="0" borderId="0" xfId="0" applyFont="1" applyAlignment="1">
      <alignment horizontal="center" vertical="center"/>
    </xf>
    <xf numFmtId="0" fontId="43" fillId="0" borderId="1" xfId="0" applyNumberFormat="1" applyFont="1" applyBorder="1" applyAlignment="1">
      <alignment horizontal="center" vertical="center"/>
    </xf>
    <xf numFmtId="176" fontId="43" fillId="0" borderId="1" xfId="0" applyFont="1" applyBorder="1" applyAlignment="1">
      <alignment horizontal="center" vertical="center"/>
    </xf>
    <xf numFmtId="0" fontId="30" fillId="0" borderId="1" xfId="0" applyNumberFormat="1" applyFont="1" applyBorder="1" applyAlignment="1">
      <alignment horizontal="center" vertical="center"/>
    </xf>
    <xf numFmtId="0" fontId="30" fillId="35" borderId="1" xfId="0" applyNumberFormat="1" applyFont="1" applyFill="1" applyBorder="1" applyAlignment="1">
      <alignment vertical="center"/>
    </xf>
    <xf numFmtId="176" fontId="44" fillId="35" borderId="1" xfId="0" applyFont="1" applyFill="1" applyBorder="1">
      <alignment vertical="center"/>
    </xf>
    <xf numFmtId="176" fontId="30" fillId="35" borderId="1" xfId="0" applyFont="1" applyFill="1" applyBorder="1" applyAlignment="1">
      <alignment vertical="center"/>
    </xf>
    <xf numFmtId="176" fontId="30" fillId="35" borderId="1" xfId="0" applyFont="1" applyFill="1" applyBorder="1">
      <alignment vertical="center"/>
    </xf>
    <xf numFmtId="176" fontId="30" fillId="35" borderId="1" xfId="0" applyFont="1" applyFill="1" applyBorder="1" applyAlignment="1">
      <alignment vertical="center" wrapText="1"/>
    </xf>
    <xf numFmtId="178" fontId="16" fillId="36" borderId="1" xfId="1" applyNumberFormat="1" applyFont="1" applyFill="1" applyBorder="1" applyAlignment="1">
      <alignment horizontal="center" vertical="center"/>
    </xf>
    <xf numFmtId="176" fontId="47" fillId="0" borderId="1" xfId="1" applyNumberFormat="1" applyFont="1" applyFill="1" applyBorder="1" applyAlignment="1">
      <alignment horizontal="center" vertical="center"/>
    </xf>
    <xf numFmtId="176" fontId="47" fillId="0" borderId="1" xfId="1" applyNumberFormat="1" applyFont="1" applyFill="1" applyBorder="1" applyAlignment="1">
      <alignment horizontal="center" vertical="center"/>
    </xf>
    <xf numFmtId="176" fontId="47" fillId="19" borderId="1" xfId="1" applyNumberFormat="1" applyFont="1" applyFill="1" applyBorder="1" applyAlignment="1">
      <alignment vertical="center"/>
    </xf>
    <xf numFmtId="176" fontId="18" fillId="38" borderId="1" xfId="1" applyNumberFormat="1" applyFont="1" applyFill="1" applyBorder="1" applyAlignment="1">
      <alignment horizontal="center" vertical="center"/>
    </xf>
    <xf numFmtId="176" fontId="18" fillId="38" borderId="1" xfId="1" applyNumberFormat="1" applyFont="1" applyFill="1" applyBorder="1" applyAlignment="1">
      <alignment horizontal="center" vertical="center" wrapText="1"/>
    </xf>
    <xf numFmtId="176" fontId="18" fillId="38" borderId="1" xfId="1" applyNumberFormat="1" applyFont="1" applyFill="1" applyBorder="1" applyAlignment="1">
      <alignment horizontal="center" vertical="top" wrapText="1"/>
    </xf>
    <xf numFmtId="176" fontId="30" fillId="0" borderId="1" xfId="0" applyFont="1" applyFill="1" applyBorder="1" applyAlignment="1">
      <alignment vertical="center"/>
    </xf>
    <xf numFmtId="176" fontId="30" fillId="0" borderId="1" xfId="0" applyFont="1" applyFill="1" applyBorder="1">
      <alignment vertical="center"/>
    </xf>
    <xf numFmtId="176" fontId="30" fillId="0" borderId="1" xfId="0" quotePrefix="1" applyFont="1" applyFill="1" applyBorder="1" applyAlignment="1">
      <alignment horizontal="left" vertical="center" wrapText="1"/>
    </xf>
    <xf numFmtId="176" fontId="44" fillId="0" borderId="1" xfId="0" applyFont="1" applyFill="1" applyBorder="1">
      <alignment vertical="center"/>
    </xf>
    <xf numFmtId="176" fontId="30" fillId="0" borderId="1" xfId="0" applyFont="1" applyFill="1" applyBorder="1" applyAlignment="1">
      <alignment vertical="center" wrapText="1"/>
    </xf>
    <xf numFmtId="176" fontId="44" fillId="35" borderId="1" xfId="0" applyFont="1" applyFill="1" applyBorder="1" applyAlignment="1">
      <alignment vertical="center" wrapText="1"/>
    </xf>
    <xf numFmtId="176" fontId="44" fillId="0" borderId="5" xfId="0" quotePrefix="1" applyFont="1" applyBorder="1" applyAlignment="1">
      <alignment vertical="center" wrapText="1"/>
    </xf>
    <xf numFmtId="176" fontId="44" fillId="0" borderId="1" xfId="0" applyFont="1" applyFill="1" applyBorder="1" applyAlignment="1">
      <alignment vertical="center" wrapText="1"/>
    </xf>
    <xf numFmtId="182" fontId="16" fillId="17" borderId="1" xfId="1" applyNumberFormat="1" applyFont="1" applyFill="1" applyBorder="1" applyAlignment="1">
      <alignment horizontal="left" vertical="center" wrapText="1"/>
    </xf>
    <xf numFmtId="176" fontId="51" fillId="0" borderId="0" xfId="1" applyNumberFormat="1" applyFont="1" applyFill="1" applyBorder="1" applyAlignment="1">
      <alignment horizontal="center" vertical="center" wrapText="1"/>
    </xf>
    <xf numFmtId="178" fontId="51" fillId="7" borderId="0" xfId="1" applyNumberFormat="1" applyFont="1" applyFill="1" applyBorder="1" applyAlignment="1">
      <alignment horizontal="center" vertical="center" wrapText="1"/>
    </xf>
    <xf numFmtId="178" fontId="52" fillId="12" borderId="1" xfId="1" applyNumberFormat="1" applyFont="1" applyFill="1" applyBorder="1" applyAlignment="1">
      <alignment horizontal="center" vertical="center"/>
    </xf>
    <xf numFmtId="178" fontId="53" fillId="7" borderId="1" xfId="1" applyNumberFormat="1" applyFont="1" applyFill="1" applyBorder="1" applyAlignment="1">
      <alignment horizontal="center" vertical="center"/>
    </xf>
    <xf numFmtId="0" fontId="52" fillId="7" borderId="1" xfId="1" applyNumberFormat="1" applyFont="1" applyFill="1" applyBorder="1" applyAlignment="1">
      <alignment horizontal="center" vertical="center"/>
    </xf>
    <xf numFmtId="178" fontId="52" fillId="7" borderId="1" xfId="1" applyNumberFormat="1" applyFont="1" applyFill="1" applyBorder="1" applyAlignment="1">
      <alignment horizontal="center" vertical="center"/>
    </xf>
    <xf numFmtId="178" fontId="52" fillId="9" borderId="1" xfId="1" applyNumberFormat="1" applyFont="1" applyFill="1" applyBorder="1" applyAlignment="1">
      <alignment horizontal="center" vertical="center" wrapText="1"/>
    </xf>
    <xf numFmtId="178" fontId="52" fillId="12" borderId="1" xfId="1" applyNumberFormat="1" applyFont="1" applyFill="1" applyBorder="1" applyAlignment="1">
      <alignment horizontal="center" vertical="center" wrapText="1"/>
    </xf>
    <xf numFmtId="178" fontId="53" fillId="0" borderId="1" xfId="1" applyNumberFormat="1" applyFont="1" applyBorder="1" applyAlignment="1">
      <alignment horizontal="center" vertical="center"/>
    </xf>
    <xf numFmtId="178" fontId="52" fillId="5" borderId="1" xfId="1" applyNumberFormat="1" applyFont="1" applyFill="1" applyBorder="1" applyAlignment="1">
      <alignment horizontal="center" vertical="center" wrapText="1"/>
    </xf>
    <xf numFmtId="178" fontId="52" fillId="5" borderId="1" xfId="1" applyNumberFormat="1" applyFont="1" applyFill="1" applyBorder="1" applyAlignment="1">
      <alignment horizontal="center" vertical="center"/>
    </xf>
    <xf numFmtId="179" fontId="52" fillId="6" borderId="1" xfId="1" applyNumberFormat="1" applyFont="1" applyFill="1" applyBorder="1" applyAlignment="1">
      <alignment horizontal="center" vertical="center" wrapText="1"/>
    </xf>
    <xf numFmtId="178" fontId="52" fillId="6" borderId="1" xfId="1" applyNumberFormat="1" applyFont="1" applyFill="1" applyBorder="1" applyAlignment="1">
      <alignment horizontal="center" vertical="center" wrapText="1"/>
    </xf>
    <xf numFmtId="178" fontId="53" fillId="19" borderId="1" xfId="1" applyNumberFormat="1" applyFont="1" applyFill="1" applyBorder="1" applyAlignment="1">
      <alignment horizontal="center" vertical="center"/>
    </xf>
    <xf numFmtId="179" fontId="52" fillId="15" borderId="1" xfId="1" applyNumberFormat="1" applyFont="1" applyFill="1" applyBorder="1" applyAlignment="1">
      <alignment horizontal="center" vertical="center" wrapText="1"/>
    </xf>
    <xf numFmtId="176" fontId="54" fillId="0" borderId="0" xfId="1" applyNumberFormat="1" applyFont="1" applyBorder="1" applyAlignment="1">
      <alignment horizontal="center" vertical="center" wrapText="1"/>
    </xf>
    <xf numFmtId="0" fontId="37" fillId="40" borderId="1" xfId="0" applyNumberFormat="1" applyFont="1" applyFill="1" applyBorder="1" applyAlignment="1">
      <alignment horizontal="center" vertical="center" wrapText="1"/>
    </xf>
    <xf numFmtId="178" fontId="34" fillId="26" borderId="1" xfId="0" applyNumberFormat="1" applyFont="1" applyFill="1" applyBorder="1" applyAlignment="1">
      <alignment horizontal="center" vertical="center" wrapText="1"/>
    </xf>
    <xf numFmtId="176" fontId="16" fillId="18" borderId="1" xfId="1" applyNumberFormat="1" applyFont="1" applyFill="1" applyBorder="1" applyAlignment="1">
      <alignment horizontal="left" vertical="center"/>
    </xf>
    <xf numFmtId="0" fontId="16" fillId="17" borderId="1" xfId="1" applyNumberFormat="1" applyFont="1" applyFill="1" applyBorder="1" applyAlignment="1">
      <alignment horizontal="left" vertical="center"/>
    </xf>
    <xf numFmtId="176" fontId="16" fillId="18" borderId="1" xfId="1" applyNumberFormat="1" applyFont="1" applyFill="1" applyBorder="1" applyAlignment="1">
      <alignment vertical="center"/>
    </xf>
    <xf numFmtId="176" fontId="47" fillId="0" borderId="1" xfId="1" applyNumberFormat="1" applyFont="1" applyFill="1" applyBorder="1" applyAlignment="1">
      <alignment horizontal="center" vertical="center"/>
    </xf>
    <xf numFmtId="176" fontId="41" fillId="0" borderId="0" xfId="1" applyNumberFormat="1" applyFont="1" applyFill="1" applyBorder="1" applyAlignment="1">
      <alignment vertical="center" wrapText="1"/>
    </xf>
    <xf numFmtId="14" fontId="32" fillId="11" borderId="1" xfId="0" applyNumberFormat="1" applyFont="1" applyFill="1" applyBorder="1" applyAlignment="1">
      <alignment horizontal="center" vertical="center" textRotation="90" wrapText="1"/>
    </xf>
    <xf numFmtId="14" fontId="16" fillId="7" borderId="1" xfId="1" applyNumberFormat="1" applyFont="1" applyFill="1" applyBorder="1" applyAlignment="1">
      <alignment horizontal="left" vertical="center"/>
    </xf>
    <xf numFmtId="14" fontId="16" fillId="9" borderId="1" xfId="1" applyNumberFormat="1" applyFont="1" applyFill="1" applyBorder="1" applyAlignment="1">
      <alignment horizontal="left" vertical="center"/>
    </xf>
    <xf numFmtId="14" fontId="18" fillId="12" borderId="1" xfId="1" applyNumberFormat="1" applyFont="1" applyFill="1" applyBorder="1" applyAlignment="1">
      <alignment vertical="center" wrapText="1"/>
    </xf>
    <xf numFmtId="14" fontId="18" fillId="9" borderId="1" xfId="1" applyNumberFormat="1" applyFont="1" applyFill="1" applyBorder="1" applyAlignment="1">
      <alignment vertical="center" wrapText="1"/>
    </xf>
    <xf numFmtId="14" fontId="16" fillId="0" borderId="1" xfId="1" applyNumberFormat="1" applyFont="1" applyBorder="1" applyAlignment="1">
      <alignment horizontal="left" vertical="center"/>
    </xf>
    <xf numFmtId="14" fontId="35" fillId="27" borderId="1" xfId="1" applyNumberFormat="1" applyFont="1" applyFill="1" applyBorder="1" applyAlignment="1">
      <alignment vertical="center" wrapText="1"/>
    </xf>
    <xf numFmtId="14" fontId="25" fillId="5" borderId="1" xfId="1" applyNumberFormat="1" applyFont="1" applyFill="1" applyBorder="1" applyAlignment="1">
      <alignment vertical="center" wrapText="1"/>
    </xf>
    <xf numFmtId="14" fontId="25" fillId="16" borderId="1" xfId="1" applyNumberFormat="1" applyFont="1" applyFill="1" applyBorder="1" applyAlignment="1">
      <alignment vertical="center" wrapText="1"/>
    </xf>
    <xf numFmtId="14" fontId="25" fillId="6" borderId="1" xfId="1" applyNumberFormat="1" applyFont="1" applyFill="1" applyBorder="1" applyAlignment="1">
      <alignment horizontal="left" vertical="center" wrapText="1"/>
    </xf>
    <xf numFmtId="14" fontId="16" fillId="19" borderId="1" xfId="1" applyNumberFormat="1" applyFont="1" applyFill="1" applyBorder="1" applyAlignment="1">
      <alignment horizontal="left" vertical="center"/>
    </xf>
    <xf numFmtId="14" fontId="18" fillId="15" borderId="1" xfId="1" applyNumberFormat="1" applyFont="1" applyFill="1" applyBorder="1" applyAlignment="1">
      <alignment vertical="center" wrapText="1"/>
    </xf>
    <xf numFmtId="178" fontId="12" fillId="7" borderId="0" xfId="0" applyNumberFormat="1" applyFont="1" applyFill="1" applyAlignment="1">
      <alignment horizontal="center" vertical="center"/>
    </xf>
    <xf numFmtId="176" fontId="0" fillId="7" borderId="0" xfId="0" applyFill="1" applyAlignment="1">
      <alignment vertical="center"/>
    </xf>
    <xf numFmtId="176" fontId="0" fillId="7" borderId="0" xfId="0" applyFill="1" applyAlignment="1">
      <alignment horizontal="center" vertical="center"/>
    </xf>
    <xf numFmtId="176" fontId="1" fillId="7" borderId="0" xfId="1" applyNumberFormat="1" applyFont="1" applyFill="1" applyBorder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56" fillId="19" borderId="1" xfId="1" applyNumberFormat="1" applyFont="1" applyFill="1" applyBorder="1" applyAlignment="1">
      <alignment vertical="center"/>
    </xf>
    <xf numFmtId="176" fontId="41" fillId="0" borderId="0" xfId="1" applyNumberFormat="1" applyFont="1" applyFill="1" applyBorder="1" applyAlignment="1">
      <alignment vertical="center"/>
    </xf>
    <xf numFmtId="176" fontId="47" fillId="0" borderId="1" xfId="1" applyNumberFormat="1" applyFont="1" applyFill="1" applyBorder="1" applyAlignment="1">
      <alignment horizontal="center" vertical="center"/>
    </xf>
    <xf numFmtId="176" fontId="18" fillId="0" borderId="0" xfId="1" applyNumberFormat="1" applyFont="1" applyBorder="1" applyAlignment="1">
      <alignment horizontal="left" vertical="center"/>
    </xf>
    <xf numFmtId="0" fontId="18" fillId="0" borderId="0" xfId="1" applyNumberFormat="1" applyFont="1" applyBorder="1" applyAlignment="1">
      <alignment horizontal="left" vertical="center"/>
    </xf>
    <xf numFmtId="184" fontId="18" fillId="0" borderId="0" xfId="1" applyNumberFormat="1" applyFont="1" applyBorder="1" applyAlignment="1">
      <alignment horizontal="left" vertical="center"/>
    </xf>
    <xf numFmtId="0" fontId="16" fillId="41" borderId="1" xfId="1" applyNumberFormat="1" applyFont="1" applyFill="1" applyBorder="1" applyAlignment="1">
      <alignment horizontal="left" vertical="center" wrapText="1"/>
    </xf>
    <xf numFmtId="182" fontId="16" fillId="0" borderId="1" xfId="1" applyNumberFormat="1" applyFont="1" applyFill="1" applyBorder="1" applyAlignment="1">
      <alignment horizontal="left" vertical="center" wrapText="1"/>
    </xf>
    <xf numFmtId="176" fontId="47" fillId="0" borderId="1" xfId="1" applyNumberFormat="1" applyFont="1" applyFill="1" applyBorder="1" applyAlignment="1">
      <alignment horizontal="center" vertical="center"/>
    </xf>
    <xf numFmtId="176" fontId="18" fillId="38" borderId="1" xfId="1" applyNumberFormat="1" applyFont="1" applyFill="1" applyBorder="1" applyAlignment="1">
      <alignment horizontal="center" vertical="center" wrapText="1"/>
    </xf>
    <xf numFmtId="0" fontId="20" fillId="18" borderId="1" xfId="0" applyNumberFormat="1" applyFont="1" applyFill="1" applyBorder="1" applyAlignment="1">
      <alignment horizontal="center" vertical="center"/>
    </xf>
    <xf numFmtId="176" fontId="59" fillId="9" borderId="1" xfId="1" applyNumberFormat="1" applyFont="1" applyFill="1" applyBorder="1" applyAlignment="1">
      <alignment horizontal="left" vertical="center"/>
    </xf>
    <xf numFmtId="178" fontId="26" fillId="18" borderId="1" xfId="9" applyNumberFormat="1" applyFont="1" applyFill="1" applyBorder="1" applyAlignment="1">
      <alignment horizontal="center" vertical="center"/>
    </xf>
    <xf numFmtId="178" fontId="18" fillId="18" borderId="1" xfId="1" applyNumberFormat="1" applyFont="1" applyFill="1" applyBorder="1" applyAlignment="1">
      <alignment horizontal="center" vertical="center"/>
    </xf>
    <xf numFmtId="176" fontId="16" fillId="17" borderId="1" xfId="1" applyNumberFormat="1" applyFont="1" applyFill="1" applyBorder="1" applyAlignment="1">
      <alignment horizontal="left" vertical="center" wrapText="1"/>
    </xf>
    <xf numFmtId="178" fontId="23" fillId="0" borderId="1" xfId="1" applyNumberFormat="1" applyFont="1" applyFill="1" applyBorder="1" applyAlignment="1">
      <alignment horizontal="center" vertical="center"/>
    </xf>
    <xf numFmtId="0" fontId="60" fillId="7" borderId="1" xfId="0" applyNumberFormat="1" applyFont="1" applyFill="1" applyBorder="1" applyAlignment="1">
      <alignment vertical="center"/>
    </xf>
    <xf numFmtId="176" fontId="59" fillId="0" borderId="1" xfId="1" applyNumberFormat="1" applyFont="1" applyFill="1" applyBorder="1" applyAlignment="1">
      <alignment vertical="center" wrapText="1"/>
    </xf>
    <xf numFmtId="178" fontId="16" fillId="17" borderId="1" xfId="1" applyNumberFormat="1" applyFont="1" applyFill="1" applyBorder="1" applyAlignment="1">
      <alignment horizontal="center" vertical="center" wrapText="1"/>
    </xf>
    <xf numFmtId="0" fontId="40" fillId="0" borderId="0" xfId="1" applyNumberFormat="1" applyFont="1" applyFill="1" applyBorder="1" applyAlignment="1">
      <alignment vertical="center" wrapText="1"/>
    </xf>
    <xf numFmtId="178" fontId="33" fillId="39" borderId="1" xfId="1" applyNumberFormat="1" applyFont="1" applyFill="1" applyBorder="1" applyAlignment="1">
      <alignment horizontal="center" vertical="center" wrapText="1"/>
    </xf>
    <xf numFmtId="176" fontId="47" fillId="0" borderId="1" xfId="1" applyNumberFormat="1" applyFont="1" applyFill="1" applyBorder="1" applyAlignment="1">
      <alignment horizontal="center" vertical="center"/>
    </xf>
    <xf numFmtId="178" fontId="33" fillId="25" borderId="1" xfId="1" applyNumberFormat="1" applyFont="1" applyFill="1" applyBorder="1" applyAlignment="1">
      <alignment horizontal="center" vertical="center" wrapText="1"/>
    </xf>
    <xf numFmtId="176" fontId="33" fillId="24" borderId="7" xfId="1" applyNumberFormat="1" applyFont="1" applyFill="1" applyBorder="1" applyAlignment="1">
      <alignment horizontal="center" vertical="center" wrapText="1"/>
    </xf>
    <xf numFmtId="176" fontId="33" fillId="24" borderId="8" xfId="1" applyNumberFormat="1" applyFont="1" applyFill="1" applyBorder="1" applyAlignment="1">
      <alignment horizontal="center" vertical="center" wrapText="1"/>
    </xf>
    <xf numFmtId="176" fontId="33" fillId="24" borderId="9" xfId="1" applyNumberFormat="1" applyFont="1" applyFill="1" applyBorder="1" applyAlignment="1">
      <alignment horizontal="center" vertical="center" wrapText="1"/>
    </xf>
    <xf numFmtId="176" fontId="33" fillId="24" borderId="2" xfId="1" applyNumberFormat="1" applyFont="1" applyFill="1" applyBorder="1" applyAlignment="1">
      <alignment horizontal="center" vertical="center" wrapText="1"/>
    </xf>
    <xf numFmtId="176" fontId="33" fillId="24" borderId="6" xfId="1" applyNumberFormat="1" applyFont="1" applyFill="1" applyBorder="1" applyAlignment="1">
      <alignment horizontal="center" vertical="center" wrapText="1"/>
    </xf>
    <xf numFmtId="176" fontId="33" fillId="24" borderId="10" xfId="1" applyNumberFormat="1" applyFont="1" applyFill="1" applyBorder="1" applyAlignment="1">
      <alignment horizontal="center" vertical="center" wrapText="1"/>
    </xf>
    <xf numFmtId="176" fontId="33" fillId="24" borderId="1" xfId="1" applyNumberFormat="1" applyFont="1" applyFill="1" applyBorder="1" applyAlignment="1">
      <alignment horizontal="center" vertical="center" wrapText="1"/>
    </xf>
    <xf numFmtId="176" fontId="20" fillId="0" borderId="1" xfId="1" applyNumberFormat="1" applyFont="1" applyFill="1" applyBorder="1" applyAlignment="1">
      <alignment horizontal="center" vertical="center" wrapText="1"/>
    </xf>
    <xf numFmtId="176" fontId="33" fillId="22" borderId="1" xfId="1" applyNumberFormat="1" applyFont="1" applyFill="1" applyBorder="1" applyAlignment="1">
      <alignment horizontal="center" vertical="center" wrapText="1"/>
    </xf>
    <xf numFmtId="178" fontId="33" fillId="23" borderId="1" xfId="1" applyNumberFormat="1" applyFont="1" applyFill="1" applyBorder="1" applyAlignment="1">
      <alignment horizontal="center" vertical="center" wrapText="1"/>
    </xf>
    <xf numFmtId="178" fontId="20" fillId="3" borderId="1" xfId="1" applyNumberFormat="1" applyFont="1" applyFill="1" applyBorder="1" applyAlignment="1">
      <alignment horizontal="center" vertical="center" wrapText="1"/>
    </xf>
    <xf numFmtId="176" fontId="33" fillId="28" borderId="1" xfId="1" applyNumberFormat="1" applyFont="1" applyFill="1" applyBorder="1" applyAlignment="1">
      <alignment horizontal="center" vertical="center" wrapText="1"/>
    </xf>
    <xf numFmtId="178" fontId="33" fillId="28" borderId="1" xfId="1" applyNumberFormat="1" applyFont="1" applyFill="1" applyBorder="1" applyAlignment="1">
      <alignment horizontal="center" vertical="center" wrapText="1"/>
    </xf>
    <xf numFmtId="176" fontId="41" fillId="0" borderId="0" xfId="1" applyNumberFormat="1" applyFont="1" applyFill="1" applyBorder="1" applyAlignment="1">
      <alignment horizontal="center" vertical="center" wrapText="1"/>
    </xf>
    <xf numFmtId="176" fontId="18" fillId="37" borderId="1" xfId="1" applyNumberFormat="1" applyFont="1" applyFill="1" applyBorder="1" applyAlignment="1">
      <alignment horizontal="center" vertical="center"/>
    </xf>
    <xf numFmtId="0" fontId="18" fillId="37" borderId="1" xfId="1" applyNumberFormat="1" applyFont="1" applyFill="1" applyBorder="1" applyAlignment="1">
      <alignment horizontal="center" vertical="center"/>
    </xf>
    <xf numFmtId="177" fontId="18" fillId="37" borderId="1" xfId="1" applyNumberFormat="1" applyFont="1" applyFill="1" applyBorder="1" applyAlignment="1">
      <alignment horizontal="center" vertical="center"/>
    </xf>
    <xf numFmtId="176" fontId="18" fillId="38" borderId="1" xfId="1" applyNumberFormat="1" applyFont="1" applyFill="1" applyBorder="1" applyAlignment="1">
      <alignment horizontal="center" vertical="center" wrapText="1"/>
    </xf>
    <xf numFmtId="176" fontId="15" fillId="19" borderId="11" xfId="1" applyNumberFormat="1" applyFont="1" applyFill="1" applyBorder="1" applyAlignment="1">
      <alignment horizontal="center" vertical="center" wrapText="1"/>
    </xf>
    <xf numFmtId="176" fontId="15" fillId="19" borderId="13" xfId="1" applyNumberFormat="1" applyFont="1" applyFill="1" applyBorder="1" applyAlignment="1">
      <alignment horizontal="center" vertical="center" wrapText="1"/>
    </xf>
    <xf numFmtId="176" fontId="15" fillId="19" borderId="4" xfId="1" applyNumberFormat="1" applyFont="1" applyFill="1" applyBorder="1" applyAlignment="1">
      <alignment horizontal="center" vertical="center" wrapText="1"/>
    </xf>
    <xf numFmtId="176" fontId="47" fillId="19" borderId="11" xfId="1" applyNumberFormat="1" applyFont="1" applyFill="1" applyBorder="1" applyAlignment="1">
      <alignment horizontal="center" vertical="center"/>
    </xf>
    <xf numFmtId="176" fontId="47" fillId="19" borderId="13" xfId="1" applyNumberFormat="1" applyFont="1" applyFill="1" applyBorder="1" applyAlignment="1">
      <alignment horizontal="center" vertical="center"/>
    </xf>
    <xf numFmtId="176" fontId="18" fillId="38" borderId="3" xfId="1" applyNumberFormat="1" applyFont="1" applyFill="1" applyBorder="1" applyAlignment="1">
      <alignment horizontal="center" vertical="center"/>
    </xf>
    <xf numFmtId="176" fontId="18" fillId="38" borderId="5" xfId="1" applyNumberFormat="1" applyFont="1" applyFill="1" applyBorder="1" applyAlignment="1">
      <alignment horizontal="center" vertical="center"/>
    </xf>
    <xf numFmtId="176" fontId="18" fillId="38" borderId="11" xfId="1" applyNumberFormat="1" applyFont="1" applyFill="1" applyBorder="1" applyAlignment="1">
      <alignment horizontal="center" vertical="center"/>
    </xf>
    <xf numFmtId="176" fontId="18" fillId="38" borderId="4" xfId="1" applyNumberFormat="1" applyFont="1" applyFill="1" applyBorder="1" applyAlignment="1">
      <alignment horizontal="center" vertical="center"/>
    </xf>
    <xf numFmtId="176" fontId="18" fillId="38" borderId="7" xfId="1" applyNumberFormat="1" applyFont="1" applyFill="1" applyBorder="1" applyAlignment="1">
      <alignment horizontal="center" vertical="center"/>
    </xf>
    <xf numFmtId="176" fontId="18" fillId="38" borderId="9" xfId="1" applyNumberFormat="1" applyFont="1" applyFill="1" applyBorder="1" applyAlignment="1">
      <alignment horizontal="center" vertical="center"/>
    </xf>
    <xf numFmtId="176" fontId="18" fillId="12" borderId="1" xfId="1" applyNumberFormat="1" applyFont="1" applyFill="1" applyBorder="1" applyAlignment="1">
      <alignment horizontal="center" vertical="center"/>
    </xf>
    <xf numFmtId="177" fontId="25" fillId="12" borderId="1" xfId="1" applyNumberFormat="1" applyFont="1" applyFill="1" applyBorder="1" applyAlignment="1">
      <alignment horizontal="left" vertical="center" wrapText="1"/>
    </xf>
    <xf numFmtId="178" fontId="39" fillId="3" borderId="1" xfId="1" applyNumberFormat="1" applyFont="1" applyFill="1" applyBorder="1" applyAlignment="1">
      <alignment horizontal="center" vertical="center" wrapText="1"/>
    </xf>
    <xf numFmtId="177" fontId="18" fillId="12" borderId="1" xfId="1" applyNumberFormat="1" applyFont="1" applyFill="1" applyBorder="1" applyAlignment="1">
      <alignment horizontal="left" vertical="center" wrapText="1"/>
    </xf>
    <xf numFmtId="176" fontId="35" fillId="27" borderId="1" xfId="1" applyNumberFormat="1" applyFont="1" applyFill="1" applyBorder="1" applyAlignment="1">
      <alignment horizontal="center" vertical="center"/>
    </xf>
    <xf numFmtId="177" fontId="35" fillId="27" borderId="1" xfId="1" applyNumberFormat="1" applyFont="1" applyFill="1" applyBorder="1" applyAlignment="1">
      <alignment horizontal="left" vertical="center" wrapText="1"/>
    </xf>
    <xf numFmtId="176" fontId="55" fillId="12" borderId="1" xfId="1" applyNumberFormat="1" applyFont="1" applyFill="1" applyBorder="1" applyAlignment="1">
      <alignment horizontal="center" vertical="center"/>
    </xf>
    <xf numFmtId="176" fontId="18" fillId="5" borderId="1" xfId="1" applyNumberFormat="1" applyFont="1" applyFill="1" applyBorder="1" applyAlignment="1">
      <alignment horizontal="center" vertical="center"/>
    </xf>
    <xf numFmtId="177" fontId="18" fillId="5" borderId="1" xfId="1" applyNumberFormat="1" applyFont="1" applyFill="1" applyBorder="1" applyAlignment="1">
      <alignment horizontal="left" vertical="center"/>
    </xf>
    <xf numFmtId="176" fontId="18" fillId="14" borderId="1" xfId="1" applyNumberFormat="1" applyFont="1" applyFill="1" applyBorder="1" applyAlignment="1">
      <alignment horizontal="center" vertical="center"/>
    </xf>
    <xf numFmtId="179" fontId="18" fillId="14" borderId="3" xfId="1" applyNumberFormat="1" applyFont="1" applyFill="1" applyBorder="1" applyAlignment="1">
      <alignment horizontal="center" vertical="center" wrapText="1"/>
    </xf>
    <xf numFmtId="179" fontId="18" fillId="14" borderId="5" xfId="1" applyNumberFormat="1" applyFont="1" applyFill="1" applyBorder="1" applyAlignment="1">
      <alignment horizontal="center" vertical="center" wrapText="1"/>
    </xf>
    <xf numFmtId="176" fontId="18" fillId="13" borderId="1" xfId="1" applyNumberFormat="1" applyFont="1" applyFill="1" applyBorder="1" applyAlignment="1">
      <alignment horizontal="center" vertical="center"/>
    </xf>
    <xf numFmtId="179" fontId="18" fillId="13" borderId="3" xfId="1" applyNumberFormat="1" applyFont="1" applyFill="1" applyBorder="1" applyAlignment="1">
      <alignment horizontal="center" vertical="center" wrapText="1"/>
    </xf>
    <xf numFmtId="179" fontId="18" fillId="13" borderId="5" xfId="1" applyNumberFormat="1" applyFont="1" applyFill="1" applyBorder="1" applyAlignment="1">
      <alignment horizontal="center" vertical="center" wrapText="1"/>
    </xf>
    <xf numFmtId="176" fontId="18" fillId="6" borderId="1" xfId="1" applyNumberFormat="1" applyFont="1" applyFill="1" applyBorder="1" applyAlignment="1">
      <alignment horizontal="center" vertical="center"/>
    </xf>
    <xf numFmtId="179" fontId="18" fillId="6" borderId="3" xfId="1" applyNumberFormat="1" applyFont="1" applyFill="1" applyBorder="1" applyAlignment="1">
      <alignment horizontal="center" vertical="center" wrapText="1"/>
    </xf>
    <xf numFmtId="179" fontId="18" fillId="6" borderId="5" xfId="1" applyNumberFormat="1" applyFont="1" applyFill="1" applyBorder="1" applyAlignment="1">
      <alignment horizontal="center" vertical="center" wrapText="1"/>
    </xf>
    <xf numFmtId="0" fontId="30" fillId="0" borderId="3" xfId="0" applyNumberFormat="1" applyFont="1" applyBorder="1" applyAlignment="1">
      <alignment vertical="center" wrapText="1"/>
    </xf>
    <xf numFmtId="0" fontId="30" fillId="0" borderId="12" xfId="0" applyNumberFormat="1" applyFont="1" applyBorder="1" applyAlignment="1">
      <alignment vertical="center" wrapText="1"/>
    </xf>
    <xf numFmtId="0" fontId="30" fillId="0" borderId="5" xfId="0" applyNumberFormat="1" applyFont="1" applyBorder="1" applyAlignment="1">
      <alignment vertical="center" wrapText="1"/>
    </xf>
    <xf numFmtId="176" fontId="43" fillId="0" borderId="1" xfId="0" applyFont="1" applyBorder="1" applyAlignment="1">
      <alignment horizontal="center" vertical="center"/>
    </xf>
    <xf numFmtId="176" fontId="30" fillId="0" borderId="3" xfId="0" applyFont="1" applyBorder="1" applyAlignment="1">
      <alignment horizontal="left" vertical="center" wrapText="1"/>
    </xf>
    <xf numFmtId="176" fontId="30" fillId="0" borderId="12" xfId="0" applyFont="1" applyBorder="1" applyAlignment="1">
      <alignment horizontal="left" vertical="center" wrapText="1"/>
    </xf>
    <xf numFmtId="176" fontId="30" fillId="0" borderId="5" xfId="0" applyFont="1" applyBorder="1" applyAlignment="1">
      <alignment horizontal="left" vertical="center" wrapText="1"/>
    </xf>
    <xf numFmtId="176" fontId="30" fillId="0" borderId="3" xfId="0" quotePrefix="1" applyFont="1" applyBorder="1" applyAlignment="1">
      <alignment vertical="center" wrapText="1"/>
    </xf>
    <xf numFmtId="176" fontId="30" fillId="0" borderId="12" xfId="0" quotePrefix="1" applyFont="1" applyBorder="1" applyAlignment="1">
      <alignment vertical="center" wrapText="1"/>
    </xf>
    <xf numFmtId="176" fontId="30" fillId="0" borderId="5" xfId="0" quotePrefix="1" applyFont="1" applyBorder="1" applyAlignment="1">
      <alignment vertical="center" wrapText="1"/>
    </xf>
    <xf numFmtId="176" fontId="21" fillId="2" borderId="11" xfId="1" applyNumberFormat="1" applyFont="1" applyFill="1" applyBorder="1" applyAlignment="1">
      <alignment horizontal="center" vertical="center"/>
    </xf>
    <xf numFmtId="176" fontId="21" fillId="2" borderId="13" xfId="1" applyNumberFormat="1" applyFont="1" applyFill="1" applyBorder="1" applyAlignment="1">
      <alignment horizontal="center" vertical="center"/>
    </xf>
    <xf numFmtId="176" fontId="21" fillId="2" borderId="4" xfId="1" applyNumberFormat="1" applyFont="1" applyFill="1" applyBorder="1" applyAlignment="1">
      <alignment horizontal="center" vertical="center"/>
    </xf>
    <xf numFmtId="176" fontId="33" fillId="34" borderId="1" xfId="6" applyFont="1" applyFill="1" applyBorder="1" applyAlignment="1">
      <alignment vertical="center"/>
    </xf>
    <xf numFmtId="182" fontId="19" fillId="0" borderId="1" xfId="6" applyNumberFormat="1" applyFont="1" applyBorder="1" applyAlignment="1">
      <alignment vertical="center" wrapText="1"/>
    </xf>
    <xf numFmtId="183" fontId="19" fillId="0" borderId="1" xfId="6" applyNumberFormat="1" applyFont="1" applyBorder="1" applyAlignment="1">
      <alignment vertical="center" wrapText="1"/>
    </xf>
    <xf numFmtId="176" fontId="19" fillId="0" borderId="1" xfId="6" applyFont="1" applyBorder="1" applyAlignment="1">
      <alignment vertical="center" wrapText="1"/>
    </xf>
  </cellXfs>
  <cellStyles count="12">
    <cellStyle name="Excel Built-in Explanatory Text" xfId="9"/>
    <cellStyle name="一般" xfId="0" builtinId="0"/>
    <cellStyle name="一般 13 3" xfId="10"/>
    <cellStyle name="一般 2" xfId="6"/>
    <cellStyle name="一般 3" xfId="5"/>
    <cellStyle name="一般 4" xfId="3"/>
    <cellStyle name="一般 45" xfId="4"/>
    <cellStyle name="常规 11" xfId="11"/>
    <cellStyle name="貨幣[0]" xfId="7"/>
    <cellStyle name="超連結 2" xfId="8"/>
    <cellStyle name="說明文字" xfId="1" builtinId="53" customBuiltin="1"/>
    <cellStyle name="說明文字 2" xfId="2"/>
  </cellStyles>
  <dxfs count="1796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name val="宋体"/>
      </font>
      <alignment horizontal="general" vertical="center" textRotation="0" wrapText="0" indent="0" shrinkToFit="0"/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name val="宋体"/>
      </font>
      <alignment horizontal="general" vertical="center" textRotation="0" wrapText="0" indent="0" shrinkToFit="0"/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name val="宋体"/>
      </font>
      <alignment horizontal="general" vertical="center" textRotation="0" wrapText="0" indent="0" shrinkToFit="0"/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name val="宋体"/>
      </font>
      <alignment horizontal="general" vertical="center" textRotation="0" wrapText="0" indent="0" shrinkToFit="0"/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name val="宋体"/>
      </font>
      <alignment horizontal="general" vertical="center" textRotation="0" wrapText="0" indent="0" shrinkToFit="0"/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name val="宋体"/>
      </font>
      <alignment horizontal="general" vertical="center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00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2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3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4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5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6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7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8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9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0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1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2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3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4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5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6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7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8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9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0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1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2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3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4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5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6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7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8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9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0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1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2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3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4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5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6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7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8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9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0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1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2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3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4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5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6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7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8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9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0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1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2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3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4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5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6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7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8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9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0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1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2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3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4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5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6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7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8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9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0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1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2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3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4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5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6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7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8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9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0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1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2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3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4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5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6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7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8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9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0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1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2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3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4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5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6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7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8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9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0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1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2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3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4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5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6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7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8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9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20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21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22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23" name="CustomShape 1" hidden="1"/>
        <xdr:cNvSpPr/>
      </xdr:nvSpPr>
      <xdr:spPr>
        <a:xfrm>
          <a:off x="0" y="0"/>
          <a:ext cx="9950760" cy="940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3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3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3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3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3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3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3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466725</xdr:colOff>
      <xdr:row>53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2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3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4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5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6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7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8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9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0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4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5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6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7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8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19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20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21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22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11</xdr:col>
      <xdr:colOff>517674</xdr:colOff>
      <xdr:row>43</xdr:row>
      <xdr:rowOff>93022</xdr:rowOff>
    </xdr:to>
    <xdr:sp macro="" textlink="">
      <xdr:nvSpPr>
        <xdr:cNvPr id="123" name="CustomShape 1" hidden="1"/>
        <xdr:cNvSpPr/>
      </xdr:nvSpPr>
      <xdr:spPr>
        <a:xfrm>
          <a:off x="50800" y="0"/>
          <a:ext cx="9934724" cy="8729022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fxviewCase('3558')" TargetMode="External"/><Relationship Id="rId299" Type="http://schemas.openxmlformats.org/officeDocument/2006/relationships/hyperlink" Target="javascript:fxviewCase('3338')" TargetMode="External"/><Relationship Id="rId21" Type="http://schemas.openxmlformats.org/officeDocument/2006/relationships/hyperlink" Target="javascript:fxviewCase('3016')" TargetMode="External"/><Relationship Id="rId63" Type="http://schemas.openxmlformats.org/officeDocument/2006/relationships/hyperlink" Target="javascript:fxviewCase('3648')" TargetMode="External"/><Relationship Id="rId159" Type="http://schemas.openxmlformats.org/officeDocument/2006/relationships/hyperlink" Target="javascript:fxviewCase('3552')" TargetMode="External"/><Relationship Id="rId324" Type="http://schemas.openxmlformats.org/officeDocument/2006/relationships/hyperlink" Target="javascript:fxviewCase('3258')" TargetMode="External"/><Relationship Id="rId366" Type="http://schemas.openxmlformats.org/officeDocument/2006/relationships/hyperlink" Target="javascript:fxviewCase('3871')" TargetMode="External"/><Relationship Id="rId170" Type="http://schemas.openxmlformats.org/officeDocument/2006/relationships/hyperlink" Target="javascript:fxviewCase('3538')" TargetMode="External"/><Relationship Id="rId226" Type="http://schemas.openxmlformats.org/officeDocument/2006/relationships/hyperlink" Target="javascript:fxviewCase('3259')" TargetMode="External"/><Relationship Id="rId433" Type="http://schemas.openxmlformats.org/officeDocument/2006/relationships/comments" Target="../comments2.xml"/><Relationship Id="rId268" Type="http://schemas.openxmlformats.org/officeDocument/2006/relationships/hyperlink" Target="javascript:fxviewCase('3490')" TargetMode="External"/><Relationship Id="rId32" Type="http://schemas.openxmlformats.org/officeDocument/2006/relationships/hyperlink" Target="javascript:fxviewCase('3573')" TargetMode="External"/><Relationship Id="rId74" Type="http://schemas.openxmlformats.org/officeDocument/2006/relationships/hyperlink" Target="javascript:fxviewCase('3564')" TargetMode="External"/><Relationship Id="rId128" Type="http://schemas.openxmlformats.org/officeDocument/2006/relationships/hyperlink" Target="javascript:fxviewCase('3641')" TargetMode="External"/><Relationship Id="rId335" Type="http://schemas.openxmlformats.org/officeDocument/2006/relationships/hyperlink" Target="javascript:fxviewCase('3087')" TargetMode="External"/><Relationship Id="rId377" Type="http://schemas.openxmlformats.org/officeDocument/2006/relationships/hyperlink" Target="javascript:fxviewCase('3671')" TargetMode="External"/><Relationship Id="rId5" Type="http://schemas.openxmlformats.org/officeDocument/2006/relationships/hyperlink" Target="javascript:fxviewCase('3376')" TargetMode="External"/><Relationship Id="rId181" Type="http://schemas.openxmlformats.org/officeDocument/2006/relationships/hyperlink" Target="javascript:fxviewCase('3449')" TargetMode="External"/><Relationship Id="rId237" Type="http://schemas.openxmlformats.org/officeDocument/2006/relationships/hyperlink" Target="javascript:fxviewCase('1899')" TargetMode="External"/><Relationship Id="rId402" Type="http://schemas.openxmlformats.org/officeDocument/2006/relationships/hyperlink" Target="javascript:fxviewCase('3696')" TargetMode="External"/><Relationship Id="rId279" Type="http://schemas.openxmlformats.org/officeDocument/2006/relationships/hyperlink" Target="javascript:fxviewCase('6176')" TargetMode="External"/><Relationship Id="rId43" Type="http://schemas.openxmlformats.org/officeDocument/2006/relationships/hyperlink" Target="javascript:fxviewCase('3635')" TargetMode="External"/><Relationship Id="rId139" Type="http://schemas.openxmlformats.org/officeDocument/2006/relationships/hyperlink" Target="javascript:fxviewCase('3631')" TargetMode="External"/><Relationship Id="rId290" Type="http://schemas.openxmlformats.org/officeDocument/2006/relationships/hyperlink" Target="javascript:fxviewCase('3123')" TargetMode="External"/><Relationship Id="rId304" Type="http://schemas.openxmlformats.org/officeDocument/2006/relationships/hyperlink" Target="javascript:fxviewCase('3604')" TargetMode="External"/><Relationship Id="rId346" Type="http://schemas.openxmlformats.org/officeDocument/2006/relationships/hyperlink" Target="javascript:fxviewCase('3939')" TargetMode="External"/><Relationship Id="rId388" Type="http://schemas.openxmlformats.org/officeDocument/2006/relationships/hyperlink" Target="javascript:fxviewCase('2889')" TargetMode="External"/><Relationship Id="rId85" Type="http://schemas.openxmlformats.org/officeDocument/2006/relationships/hyperlink" Target="javascript:fxviewCase('3601')" TargetMode="External"/><Relationship Id="rId150" Type="http://schemas.openxmlformats.org/officeDocument/2006/relationships/hyperlink" Target="javascript:fxviewCase('3696')" TargetMode="External"/><Relationship Id="rId192" Type="http://schemas.openxmlformats.org/officeDocument/2006/relationships/hyperlink" Target="javascript:fxviewCase('3458')" TargetMode="External"/><Relationship Id="rId206" Type="http://schemas.openxmlformats.org/officeDocument/2006/relationships/hyperlink" Target="javascript:fxviewCase('2479')" TargetMode="External"/><Relationship Id="rId413" Type="http://schemas.openxmlformats.org/officeDocument/2006/relationships/hyperlink" Target="javascript:fxviewCase('3422')" TargetMode="External"/><Relationship Id="rId248" Type="http://schemas.openxmlformats.org/officeDocument/2006/relationships/hyperlink" Target="javascript:fxviewCase('2774')" TargetMode="External"/><Relationship Id="rId269" Type="http://schemas.openxmlformats.org/officeDocument/2006/relationships/hyperlink" Target="javascript:fxviewCase('3029')" TargetMode="External"/><Relationship Id="rId12" Type="http://schemas.openxmlformats.org/officeDocument/2006/relationships/hyperlink" Target="javascript:fxviewCase('3425')" TargetMode="External"/><Relationship Id="rId33" Type="http://schemas.openxmlformats.org/officeDocument/2006/relationships/hyperlink" Target="javascript:fxviewCase('3548')" TargetMode="External"/><Relationship Id="rId108" Type="http://schemas.openxmlformats.org/officeDocument/2006/relationships/hyperlink" Target="javascript:fxviewCase('3542')" TargetMode="External"/><Relationship Id="rId129" Type="http://schemas.openxmlformats.org/officeDocument/2006/relationships/hyperlink" Target="javascript:fxviewCase('3644')" TargetMode="External"/><Relationship Id="rId280" Type="http://schemas.openxmlformats.org/officeDocument/2006/relationships/hyperlink" Target="javascript:fxviewCase('6411')" TargetMode="External"/><Relationship Id="rId315" Type="http://schemas.openxmlformats.org/officeDocument/2006/relationships/hyperlink" Target="javascript:fxviewCase('2882')" TargetMode="External"/><Relationship Id="rId336" Type="http://schemas.openxmlformats.org/officeDocument/2006/relationships/hyperlink" Target="javascript:fxviewCase('3792')" TargetMode="External"/><Relationship Id="rId357" Type="http://schemas.openxmlformats.org/officeDocument/2006/relationships/hyperlink" Target="javascript:fxviewCase('2101')" TargetMode="External"/><Relationship Id="rId54" Type="http://schemas.openxmlformats.org/officeDocument/2006/relationships/hyperlink" Target="javascript:fxviewCase('3678')" TargetMode="External"/><Relationship Id="rId75" Type="http://schemas.openxmlformats.org/officeDocument/2006/relationships/hyperlink" Target="javascript:fxviewCase('3566')" TargetMode="External"/><Relationship Id="rId96" Type="http://schemas.openxmlformats.org/officeDocument/2006/relationships/hyperlink" Target="javascript:fxviewCase('3629')" TargetMode="External"/><Relationship Id="rId140" Type="http://schemas.openxmlformats.org/officeDocument/2006/relationships/hyperlink" Target="javascript:fxviewCase('3634')" TargetMode="External"/><Relationship Id="rId161" Type="http://schemas.openxmlformats.org/officeDocument/2006/relationships/hyperlink" Target="javascript:fxviewCase('3701')" TargetMode="External"/><Relationship Id="rId182" Type="http://schemas.openxmlformats.org/officeDocument/2006/relationships/hyperlink" Target="javascript:fxviewCase('1408')" TargetMode="External"/><Relationship Id="rId217" Type="http://schemas.openxmlformats.org/officeDocument/2006/relationships/hyperlink" Target="javascript:fxviewCase('3539')" TargetMode="External"/><Relationship Id="rId378" Type="http://schemas.openxmlformats.org/officeDocument/2006/relationships/hyperlink" Target="javascript:fxviewCase('3670')" TargetMode="External"/><Relationship Id="rId399" Type="http://schemas.openxmlformats.org/officeDocument/2006/relationships/hyperlink" Target="javascript:fxviewCase('3694')" TargetMode="External"/><Relationship Id="rId403" Type="http://schemas.openxmlformats.org/officeDocument/2006/relationships/hyperlink" Target="javascript:fxviewCase('3696')" TargetMode="External"/><Relationship Id="rId6" Type="http://schemas.openxmlformats.org/officeDocument/2006/relationships/hyperlink" Target="javascript:fxviewCase('3714')" TargetMode="External"/><Relationship Id="rId238" Type="http://schemas.openxmlformats.org/officeDocument/2006/relationships/hyperlink" Target="javascript:fxviewCase('2791')" TargetMode="External"/><Relationship Id="rId259" Type="http://schemas.openxmlformats.org/officeDocument/2006/relationships/hyperlink" Target="javascript:fxviewCase('2490')" TargetMode="External"/><Relationship Id="rId424" Type="http://schemas.openxmlformats.org/officeDocument/2006/relationships/hyperlink" Target="javascript:fxviewCase('3258')" TargetMode="External"/><Relationship Id="rId23" Type="http://schemas.openxmlformats.org/officeDocument/2006/relationships/hyperlink" Target="javascript:fxviewCase('3016')" TargetMode="External"/><Relationship Id="rId119" Type="http://schemas.openxmlformats.org/officeDocument/2006/relationships/hyperlink" Target="javascript:fxviewCase('3658')" TargetMode="External"/><Relationship Id="rId270" Type="http://schemas.openxmlformats.org/officeDocument/2006/relationships/hyperlink" Target="javascript:fxviewCase('3532')" TargetMode="External"/><Relationship Id="rId291" Type="http://schemas.openxmlformats.org/officeDocument/2006/relationships/hyperlink" Target="javascript:fxviewCase('2613')" TargetMode="External"/><Relationship Id="rId305" Type="http://schemas.openxmlformats.org/officeDocument/2006/relationships/hyperlink" Target="javascript:fxviewCase('3609')" TargetMode="External"/><Relationship Id="rId326" Type="http://schemas.openxmlformats.org/officeDocument/2006/relationships/hyperlink" Target="javascript:fxviewCase('2823')" TargetMode="External"/><Relationship Id="rId347" Type="http://schemas.openxmlformats.org/officeDocument/2006/relationships/hyperlink" Target="javascript:fxviewCase('2959')" TargetMode="External"/><Relationship Id="rId44" Type="http://schemas.openxmlformats.org/officeDocument/2006/relationships/hyperlink" Target="javascript:fxviewCase('3636')" TargetMode="External"/><Relationship Id="rId65" Type="http://schemas.openxmlformats.org/officeDocument/2006/relationships/hyperlink" Target="javascript:fxviewCase('3170')" TargetMode="External"/><Relationship Id="rId86" Type="http://schemas.openxmlformats.org/officeDocument/2006/relationships/hyperlink" Target="javascript:fxviewCase('3602')" TargetMode="External"/><Relationship Id="rId130" Type="http://schemas.openxmlformats.org/officeDocument/2006/relationships/hyperlink" Target="javascript:fxviewCase('3618')" TargetMode="External"/><Relationship Id="rId151" Type="http://schemas.openxmlformats.org/officeDocument/2006/relationships/hyperlink" Target="javascript:fxviewCase('3232')" TargetMode="External"/><Relationship Id="rId368" Type="http://schemas.openxmlformats.org/officeDocument/2006/relationships/hyperlink" Target="javascript:fxviewCase('3650')" TargetMode="External"/><Relationship Id="rId389" Type="http://schemas.openxmlformats.org/officeDocument/2006/relationships/hyperlink" Target="javascript:fxviewCase('3422')" TargetMode="External"/><Relationship Id="rId172" Type="http://schemas.openxmlformats.org/officeDocument/2006/relationships/hyperlink" Target="javascript:fxviewCase('3439')" TargetMode="External"/><Relationship Id="rId193" Type="http://schemas.openxmlformats.org/officeDocument/2006/relationships/hyperlink" Target="javascript:fxviewCase('1419')" TargetMode="External"/><Relationship Id="rId207" Type="http://schemas.openxmlformats.org/officeDocument/2006/relationships/hyperlink" Target="javascript:fxviewCase('2210')" TargetMode="External"/><Relationship Id="rId228" Type="http://schemas.openxmlformats.org/officeDocument/2006/relationships/hyperlink" Target="javascript:fxviewCase('3260')" TargetMode="External"/><Relationship Id="rId249" Type="http://schemas.openxmlformats.org/officeDocument/2006/relationships/hyperlink" Target="javascript:fxviewCase('3131')" TargetMode="External"/><Relationship Id="rId414" Type="http://schemas.openxmlformats.org/officeDocument/2006/relationships/hyperlink" Target="javascript:fxviewCase('3422')" TargetMode="External"/><Relationship Id="rId13" Type="http://schemas.openxmlformats.org/officeDocument/2006/relationships/hyperlink" Target="javascript:fxviewCase('3837')" TargetMode="External"/><Relationship Id="rId109" Type="http://schemas.openxmlformats.org/officeDocument/2006/relationships/hyperlink" Target="javascript:fxviewCase('3543')" TargetMode="External"/><Relationship Id="rId260" Type="http://schemas.openxmlformats.org/officeDocument/2006/relationships/hyperlink" Target="javascript:fxviewCase('3005')" TargetMode="External"/><Relationship Id="rId281" Type="http://schemas.openxmlformats.org/officeDocument/2006/relationships/hyperlink" Target="javascript:fxviewCase('3182')" TargetMode="External"/><Relationship Id="rId316" Type="http://schemas.openxmlformats.org/officeDocument/2006/relationships/hyperlink" Target="javascript:fxviewCase('2883')" TargetMode="External"/><Relationship Id="rId337" Type="http://schemas.openxmlformats.org/officeDocument/2006/relationships/hyperlink" Target="javascript:fxviewCase('3793')" TargetMode="External"/><Relationship Id="rId34" Type="http://schemas.openxmlformats.org/officeDocument/2006/relationships/hyperlink" Target="javascript:fxviewCase('3565')" TargetMode="External"/><Relationship Id="rId55" Type="http://schemas.openxmlformats.org/officeDocument/2006/relationships/hyperlink" Target="javascript:fxviewCase('3679')" TargetMode="External"/><Relationship Id="rId76" Type="http://schemas.openxmlformats.org/officeDocument/2006/relationships/hyperlink" Target="javascript:fxviewCase('3568')" TargetMode="External"/><Relationship Id="rId97" Type="http://schemas.openxmlformats.org/officeDocument/2006/relationships/hyperlink" Target="javascript:fxviewCase('3871')" TargetMode="External"/><Relationship Id="rId120" Type="http://schemas.openxmlformats.org/officeDocument/2006/relationships/hyperlink" Target="javascript:fxviewCase('3658')" TargetMode="External"/><Relationship Id="rId141" Type="http://schemas.openxmlformats.org/officeDocument/2006/relationships/hyperlink" Target="javascript:fxviewCase('3640')" TargetMode="External"/><Relationship Id="rId358" Type="http://schemas.openxmlformats.org/officeDocument/2006/relationships/hyperlink" Target="javascript:fxviewCase('2100')" TargetMode="External"/><Relationship Id="rId379" Type="http://schemas.openxmlformats.org/officeDocument/2006/relationships/hyperlink" Target="javascript:fxviewCase('3668')" TargetMode="External"/><Relationship Id="rId7" Type="http://schemas.openxmlformats.org/officeDocument/2006/relationships/hyperlink" Target="javascript:fxviewCase('3423')" TargetMode="External"/><Relationship Id="rId162" Type="http://schemas.openxmlformats.org/officeDocument/2006/relationships/hyperlink" Target="javascript:fxviewCase('3703')" TargetMode="External"/><Relationship Id="rId183" Type="http://schemas.openxmlformats.org/officeDocument/2006/relationships/hyperlink" Target="javascript:fxviewCase('3451')" TargetMode="External"/><Relationship Id="rId218" Type="http://schemas.openxmlformats.org/officeDocument/2006/relationships/hyperlink" Target="javascript:fxviewCase('3512')" TargetMode="External"/><Relationship Id="rId239" Type="http://schemas.openxmlformats.org/officeDocument/2006/relationships/hyperlink" Target="javascript:fxviewCase('3493')" TargetMode="External"/><Relationship Id="rId390" Type="http://schemas.openxmlformats.org/officeDocument/2006/relationships/hyperlink" Target="javascript:fxviewCase('3422')" TargetMode="External"/><Relationship Id="rId404" Type="http://schemas.openxmlformats.org/officeDocument/2006/relationships/hyperlink" Target="javascript:fxviewCase('3696')" TargetMode="External"/><Relationship Id="rId425" Type="http://schemas.openxmlformats.org/officeDocument/2006/relationships/hyperlink" Target="javascript:fxviewCase('3059')" TargetMode="External"/><Relationship Id="rId250" Type="http://schemas.openxmlformats.org/officeDocument/2006/relationships/hyperlink" Target="javascript:fxviewCase('3189')" TargetMode="External"/><Relationship Id="rId271" Type="http://schemas.openxmlformats.org/officeDocument/2006/relationships/hyperlink" Target="javascript:fxviewCase('3184')" TargetMode="External"/><Relationship Id="rId292" Type="http://schemas.openxmlformats.org/officeDocument/2006/relationships/hyperlink" Target="javascript:fxviewCase('2935')" TargetMode="External"/><Relationship Id="rId306" Type="http://schemas.openxmlformats.org/officeDocument/2006/relationships/hyperlink" Target="javascript:fxviewCase('3611')" TargetMode="External"/><Relationship Id="rId24" Type="http://schemas.openxmlformats.org/officeDocument/2006/relationships/hyperlink" Target="javascript:fxviewCase('1809')" TargetMode="External"/><Relationship Id="rId45" Type="http://schemas.openxmlformats.org/officeDocument/2006/relationships/hyperlink" Target="javascript:fxviewCase('3482')" TargetMode="External"/><Relationship Id="rId66" Type="http://schemas.openxmlformats.org/officeDocument/2006/relationships/hyperlink" Target="javascript:fxviewCase('3652')" TargetMode="External"/><Relationship Id="rId87" Type="http://schemas.openxmlformats.org/officeDocument/2006/relationships/hyperlink" Target="javascript:fxviewCase('3606')" TargetMode="External"/><Relationship Id="rId110" Type="http://schemas.openxmlformats.org/officeDocument/2006/relationships/hyperlink" Target="javascript:fxviewCase('3544')" TargetMode="External"/><Relationship Id="rId131" Type="http://schemas.openxmlformats.org/officeDocument/2006/relationships/hyperlink" Target="javascript:fxviewCase('3647')" TargetMode="External"/><Relationship Id="rId327" Type="http://schemas.openxmlformats.org/officeDocument/2006/relationships/hyperlink" Target="javascript:fxviewCase('3175')" TargetMode="External"/><Relationship Id="rId348" Type="http://schemas.openxmlformats.org/officeDocument/2006/relationships/hyperlink" Target="javascript:fxviewCase('2085')" TargetMode="External"/><Relationship Id="rId369" Type="http://schemas.openxmlformats.org/officeDocument/2006/relationships/hyperlink" Target="javascript:fxviewCase('6411')" TargetMode="External"/><Relationship Id="rId152" Type="http://schemas.openxmlformats.org/officeDocument/2006/relationships/hyperlink" Target="javascript:fxviewCase('3697')" TargetMode="External"/><Relationship Id="rId173" Type="http://schemas.openxmlformats.org/officeDocument/2006/relationships/hyperlink" Target="javascript:fxviewCase('3428')" TargetMode="External"/><Relationship Id="rId194" Type="http://schemas.openxmlformats.org/officeDocument/2006/relationships/hyperlink" Target="javascript:fxviewCase('3455')" TargetMode="External"/><Relationship Id="rId208" Type="http://schemas.openxmlformats.org/officeDocument/2006/relationships/hyperlink" Target="javascript:fxviewCase('1595')" TargetMode="External"/><Relationship Id="rId229" Type="http://schemas.openxmlformats.org/officeDocument/2006/relationships/hyperlink" Target="javascript:fxviewCase('2562')" TargetMode="External"/><Relationship Id="rId380" Type="http://schemas.openxmlformats.org/officeDocument/2006/relationships/hyperlink" Target="javascript:fxviewCase('3667')" TargetMode="External"/><Relationship Id="rId415" Type="http://schemas.openxmlformats.org/officeDocument/2006/relationships/hyperlink" Target="javascript:fxviewCase('6411')" TargetMode="External"/><Relationship Id="rId240" Type="http://schemas.openxmlformats.org/officeDocument/2006/relationships/hyperlink" Target="javascript:fxviewCase('2204')" TargetMode="External"/><Relationship Id="rId261" Type="http://schemas.openxmlformats.org/officeDocument/2006/relationships/hyperlink" Target="javascript:fxviewCase('3492')" TargetMode="External"/><Relationship Id="rId14" Type="http://schemas.openxmlformats.org/officeDocument/2006/relationships/hyperlink" Target="javascript:fxviewCase('3334')" TargetMode="External"/><Relationship Id="rId35" Type="http://schemas.openxmlformats.org/officeDocument/2006/relationships/hyperlink" Target="javascript:fxviewCase('3579')" TargetMode="External"/><Relationship Id="rId56" Type="http://schemas.openxmlformats.org/officeDocument/2006/relationships/hyperlink" Target="javascript:fxviewCase('3680')" TargetMode="External"/><Relationship Id="rId77" Type="http://schemas.openxmlformats.org/officeDocument/2006/relationships/hyperlink" Target="javascript:fxviewCase('3569')" TargetMode="External"/><Relationship Id="rId100" Type="http://schemas.openxmlformats.org/officeDocument/2006/relationships/hyperlink" Target="javascript:fxviewCase('3597')" TargetMode="External"/><Relationship Id="rId282" Type="http://schemas.openxmlformats.org/officeDocument/2006/relationships/hyperlink" Target="javascript:fxviewCase('2533')" TargetMode="External"/><Relationship Id="rId317" Type="http://schemas.openxmlformats.org/officeDocument/2006/relationships/hyperlink" Target="javascript:fxviewCase('2937')" TargetMode="External"/><Relationship Id="rId338" Type="http://schemas.openxmlformats.org/officeDocument/2006/relationships/hyperlink" Target="javascript:fxviewCase('2211')" TargetMode="External"/><Relationship Id="rId359" Type="http://schemas.openxmlformats.org/officeDocument/2006/relationships/hyperlink" Target="javascript:fxviewCase('3929')" TargetMode="External"/><Relationship Id="rId8" Type="http://schemas.openxmlformats.org/officeDocument/2006/relationships/hyperlink" Target="javascript:fxviewCase('2365')" TargetMode="External"/><Relationship Id="rId98" Type="http://schemas.openxmlformats.org/officeDocument/2006/relationships/hyperlink" Target="javascript:fxviewCase('3871')" TargetMode="External"/><Relationship Id="rId121" Type="http://schemas.openxmlformats.org/officeDocument/2006/relationships/hyperlink" Target="javascript:fxviewCase('3590')" TargetMode="External"/><Relationship Id="rId142" Type="http://schemas.openxmlformats.org/officeDocument/2006/relationships/hyperlink" Target="javascript:fxviewCase('3643')" TargetMode="External"/><Relationship Id="rId163" Type="http://schemas.openxmlformats.org/officeDocument/2006/relationships/hyperlink" Target="javascript:fxviewCase('3704')" TargetMode="External"/><Relationship Id="rId184" Type="http://schemas.openxmlformats.org/officeDocument/2006/relationships/hyperlink" Target="javascript:fxviewCase('3450')" TargetMode="External"/><Relationship Id="rId219" Type="http://schemas.openxmlformats.org/officeDocument/2006/relationships/hyperlink" Target="javascript:fxviewCase('3041')" TargetMode="External"/><Relationship Id="rId370" Type="http://schemas.openxmlformats.org/officeDocument/2006/relationships/hyperlink" Target="javascript:fxviewCase('6411')" TargetMode="External"/><Relationship Id="rId391" Type="http://schemas.openxmlformats.org/officeDocument/2006/relationships/hyperlink" Target="javascript:fxviewCase('3422')" TargetMode="External"/><Relationship Id="rId405" Type="http://schemas.openxmlformats.org/officeDocument/2006/relationships/hyperlink" Target="javascript:fxviewCase('3696')" TargetMode="External"/><Relationship Id="rId426" Type="http://schemas.openxmlformats.org/officeDocument/2006/relationships/hyperlink" Target="javascript:fxviewCase('2823')" TargetMode="External"/><Relationship Id="rId230" Type="http://schemas.openxmlformats.org/officeDocument/2006/relationships/hyperlink" Target="javascript:fxviewCase('1890')" TargetMode="External"/><Relationship Id="rId251" Type="http://schemas.openxmlformats.org/officeDocument/2006/relationships/hyperlink" Target="javascript:fxviewCase('2183')" TargetMode="External"/><Relationship Id="rId25" Type="http://schemas.openxmlformats.org/officeDocument/2006/relationships/hyperlink" Target="javascript:fxviewCase('3420')" TargetMode="External"/><Relationship Id="rId46" Type="http://schemas.openxmlformats.org/officeDocument/2006/relationships/hyperlink" Target="javascript:fxviewCase('3642')" TargetMode="External"/><Relationship Id="rId67" Type="http://schemas.openxmlformats.org/officeDocument/2006/relationships/hyperlink" Target="javascript:fxviewCase('3653')" TargetMode="External"/><Relationship Id="rId272" Type="http://schemas.openxmlformats.org/officeDocument/2006/relationships/hyperlink" Target="javascript:fxviewCase('3191')" TargetMode="External"/><Relationship Id="rId293" Type="http://schemas.openxmlformats.org/officeDocument/2006/relationships/hyperlink" Target="javascript:fxviewCase('2646')" TargetMode="External"/><Relationship Id="rId307" Type="http://schemas.openxmlformats.org/officeDocument/2006/relationships/hyperlink" Target="javascript:fxviewCase('3613')" TargetMode="External"/><Relationship Id="rId328" Type="http://schemas.openxmlformats.org/officeDocument/2006/relationships/hyperlink" Target="javascript:fxviewCase('2025')" TargetMode="External"/><Relationship Id="rId349" Type="http://schemas.openxmlformats.org/officeDocument/2006/relationships/hyperlink" Target="javascript:fxviewCase('2086')" TargetMode="External"/><Relationship Id="rId88" Type="http://schemas.openxmlformats.org/officeDocument/2006/relationships/hyperlink" Target="javascript:fxviewCase('3608')" TargetMode="External"/><Relationship Id="rId111" Type="http://schemas.openxmlformats.org/officeDocument/2006/relationships/hyperlink" Target="javascript:fxviewCase('3545')" TargetMode="External"/><Relationship Id="rId132" Type="http://schemas.openxmlformats.org/officeDocument/2006/relationships/hyperlink" Target="javascript:fxviewCase('3649')" TargetMode="External"/><Relationship Id="rId153" Type="http://schemas.openxmlformats.org/officeDocument/2006/relationships/hyperlink" Target="javascript:fxviewCase('3698')" TargetMode="External"/><Relationship Id="rId174" Type="http://schemas.openxmlformats.org/officeDocument/2006/relationships/hyperlink" Target="javascript:fxviewCase('3429')" TargetMode="External"/><Relationship Id="rId195" Type="http://schemas.openxmlformats.org/officeDocument/2006/relationships/hyperlink" Target="javascript:fxviewCase('2954')" TargetMode="External"/><Relationship Id="rId209" Type="http://schemas.openxmlformats.org/officeDocument/2006/relationships/hyperlink" Target="javascript:fxviewCase('1596')" TargetMode="External"/><Relationship Id="rId360" Type="http://schemas.openxmlformats.org/officeDocument/2006/relationships/hyperlink" Target="javascript:fxviewCase('4238')" TargetMode="External"/><Relationship Id="rId381" Type="http://schemas.openxmlformats.org/officeDocument/2006/relationships/hyperlink" Target="javascript:fxviewCase('3558')" TargetMode="External"/><Relationship Id="rId416" Type="http://schemas.openxmlformats.org/officeDocument/2006/relationships/hyperlink" Target="javascript:fxviewCase('6411')" TargetMode="External"/><Relationship Id="rId220" Type="http://schemas.openxmlformats.org/officeDocument/2006/relationships/hyperlink" Target="javascript:fxviewCase('3466')" TargetMode="External"/><Relationship Id="rId241" Type="http://schemas.openxmlformats.org/officeDocument/2006/relationships/hyperlink" Target="javascript:fxviewCase('2116')" TargetMode="External"/><Relationship Id="rId15" Type="http://schemas.openxmlformats.org/officeDocument/2006/relationships/hyperlink" Target="javascript:fxviewCase('3587')" TargetMode="External"/><Relationship Id="rId36" Type="http://schemas.openxmlformats.org/officeDocument/2006/relationships/hyperlink" Target="javascript:fxviewCase('3592')" TargetMode="External"/><Relationship Id="rId57" Type="http://schemas.openxmlformats.org/officeDocument/2006/relationships/hyperlink" Target="javascript:fxviewCase('3682')" TargetMode="External"/><Relationship Id="rId262" Type="http://schemas.openxmlformats.org/officeDocument/2006/relationships/hyperlink" Target="javascript:fxviewCase('3510')" TargetMode="External"/><Relationship Id="rId283" Type="http://schemas.openxmlformats.org/officeDocument/2006/relationships/hyperlink" Target="javascript:fxviewCase('2854')" TargetMode="External"/><Relationship Id="rId318" Type="http://schemas.openxmlformats.org/officeDocument/2006/relationships/hyperlink" Target="javascript:fxviewCase('3252')" TargetMode="External"/><Relationship Id="rId339" Type="http://schemas.openxmlformats.org/officeDocument/2006/relationships/hyperlink" Target="javascript:fxviewCase('1936')" TargetMode="External"/><Relationship Id="rId78" Type="http://schemas.openxmlformats.org/officeDocument/2006/relationships/hyperlink" Target="javascript:fxviewCase('3572')" TargetMode="External"/><Relationship Id="rId99" Type="http://schemas.openxmlformats.org/officeDocument/2006/relationships/hyperlink" Target="javascript:fxviewCase('3595')" TargetMode="External"/><Relationship Id="rId101" Type="http://schemas.openxmlformats.org/officeDocument/2006/relationships/hyperlink" Target="javascript:fxviewCase('3689')" TargetMode="External"/><Relationship Id="rId122" Type="http://schemas.openxmlformats.org/officeDocument/2006/relationships/hyperlink" Target="javascript:fxviewCase('3593')" TargetMode="External"/><Relationship Id="rId143" Type="http://schemas.openxmlformats.org/officeDocument/2006/relationships/hyperlink" Target="javascript:fxviewCase('3645')" TargetMode="External"/><Relationship Id="rId164" Type="http://schemas.openxmlformats.org/officeDocument/2006/relationships/hyperlink" Target="javascript:fxviewCase('3705')" TargetMode="External"/><Relationship Id="rId185" Type="http://schemas.openxmlformats.org/officeDocument/2006/relationships/hyperlink" Target="javascript:fxviewCase('2157')" TargetMode="External"/><Relationship Id="rId350" Type="http://schemas.openxmlformats.org/officeDocument/2006/relationships/hyperlink" Target="javascript:fxviewCase('2087')" TargetMode="External"/><Relationship Id="rId371" Type="http://schemas.openxmlformats.org/officeDocument/2006/relationships/hyperlink" Target="javascript:fxviewCase('3650')" TargetMode="External"/><Relationship Id="rId406" Type="http://schemas.openxmlformats.org/officeDocument/2006/relationships/hyperlink" Target="javascript:fxviewCase('3696')" TargetMode="External"/><Relationship Id="rId9" Type="http://schemas.openxmlformats.org/officeDocument/2006/relationships/hyperlink" Target="javascript:fxviewCase('3702')" TargetMode="External"/><Relationship Id="rId210" Type="http://schemas.openxmlformats.org/officeDocument/2006/relationships/hyperlink" Target="javascript:fxviewCase('3229')" TargetMode="External"/><Relationship Id="rId392" Type="http://schemas.openxmlformats.org/officeDocument/2006/relationships/hyperlink" Target="javascript:fxviewCase('3837')" TargetMode="External"/><Relationship Id="rId427" Type="http://schemas.openxmlformats.org/officeDocument/2006/relationships/hyperlink" Target="javascript:fxviewCase('3175')" TargetMode="External"/><Relationship Id="rId26" Type="http://schemas.openxmlformats.org/officeDocument/2006/relationships/hyperlink" Target="javascript:fxviewCase('3556')" TargetMode="External"/><Relationship Id="rId231" Type="http://schemas.openxmlformats.org/officeDocument/2006/relationships/hyperlink" Target="javascript:fxviewCase('2123')" TargetMode="External"/><Relationship Id="rId252" Type="http://schemas.openxmlformats.org/officeDocument/2006/relationships/hyperlink" Target="javascript:fxviewCase('3028')" TargetMode="External"/><Relationship Id="rId273" Type="http://schemas.openxmlformats.org/officeDocument/2006/relationships/hyperlink" Target="javascript:fxviewCase('3795')" TargetMode="External"/><Relationship Id="rId294" Type="http://schemas.openxmlformats.org/officeDocument/2006/relationships/hyperlink" Target="javascript:fxviewCase('2781')" TargetMode="External"/><Relationship Id="rId308" Type="http://schemas.openxmlformats.org/officeDocument/2006/relationships/hyperlink" Target="javascript:fxviewCase('3615')" TargetMode="External"/><Relationship Id="rId329" Type="http://schemas.openxmlformats.org/officeDocument/2006/relationships/hyperlink" Target="javascript:fxviewCase('3506')" TargetMode="External"/><Relationship Id="rId47" Type="http://schemas.openxmlformats.org/officeDocument/2006/relationships/hyperlink" Target="javascript:fxviewCase('3662')" TargetMode="External"/><Relationship Id="rId68" Type="http://schemas.openxmlformats.org/officeDocument/2006/relationships/hyperlink" Target="javascript:fxviewCase('3657')" TargetMode="External"/><Relationship Id="rId89" Type="http://schemas.openxmlformats.org/officeDocument/2006/relationships/hyperlink" Target="javascript:fxviewCase('3614')" TargetMode="External"/><Relationship Id="rId112" Type="http://schemas.openxmlformats.org/officeDocument/2006/relationships/hyperlink" Target="javascript:fxviewCase('3546')" TargetMode="External"/><Relationship Id="rId133" Type="http://schemas.openxmlformats.org/officeDocument/2006/relationships/hyperlink" Target="javascript:fxviewCase('3650')" TargetMode="External"/><Relationship Id="rId154" Type="http://schemas.openxmlformats.org/officeDocument/2006/relationships/hyperlink" Target="javascript:fxviewCase('3699')" TargetMode="External"/><Relationship Id="rId175" Type="http://schemas.openxmlformats.org/officeDocument/2006/relationships/hyperlink" Target="javascript:fxviewCase('3432')" TargetMode="External"/><Relationship Id="rId340" Type="http://schemas.openxmlformats.org/officeDocument/2006/relationships/hyperlink" Target="javascript:fxviewCase('3004')" TargetMode="External"/><Relationship Id="rId361" Type="http://schemas.openxmlformats.org/officeDocument/2006/relationships/hyperlink" Target="javascript:fxviewCase('3921')" TargetMode="External"/><Relationship Id="rId196" Type="http://schemas.openxmlformats.org/officeDocument/2006/relationships/hyperlink" Target="javascript:fxviewCase('3858')" TargetMode="External"/><Relationship Id="rId200" Type="http://schemas.openxmlformats.org/officeDocument/2006/relationships/hyperlink" Target="javascript:fxviewCase('2509')" TargetMode="External"/><Relationship Id="rId382" Type="http://schemas.openxmlformats.org/officeDocument/2006/relationships/hyperlink" Target="javascript:fxviewCase('3696')" TargetMode="External"/><Relationship Id="rId417" Type="http://schemas.openxmlformats.org/officeDocument/2006/relationships/hyperlink" Target="javascript:fxviewCase('6411')" TargetMode="External"/><Relationship Id="rId16" Type="http://schemas.openxmlformats.org/officeDocument/2006/relationships/hyperlink" Target="javascript:fxviewCase('1931')" TargetMode="External"/><Relationship Id="rId221" Type="http://schemas.openxmlformats.org/officeDocument/2006/relationships/hyperlink" Target="javascript:fxviewCase('1653')" TargetMode="External"/><Relationship Id="rId242" Type="http://schemas.openxmlformats.org/officeDocument/2006/relationships/hyperlink" Target="javascript:fxviewCase('3496')" TargetMode="External"/><Relationship Id="rId263" Type="http://schemas.openxmlformats.org/officeDocument/2006/relationships/hyperlink" Target="javascript:fxviewCase('3510')" TargetMode="External"/><Relationship Id="rId284" Type="http://schemas.openxmlformats.org/officeDocument/2006/relationships/hyperlink" Target="javascript:fxviewCase('2794')" TargetMode="External"/><Relationship Id="rId319" Type="http://schemas.openxmlformats.org/officeDocument/2006/relationships/hyperlink" Target="javascript:fxviewCase('3121')" TargetMode="External"/><Relationship Id="rId37" Type="http://schemas.openxmlformats.org/officeDocument/2006/relationships/hyperlink" Target="javascript:fxviewCase('3596')" TargetMode="External"/><Relationship Id="rId58" Type="http://schemas.openxmlformats.org/officeDocument/2006/relationships/hyperlink" Target="javascript:fxviewCase('3683')" TargetMode="External"/><Relationship Id="rId79" Type="http://schemas.openxmlformats.org/officeDocument/2006/relationships/hyperlink" Target="javascript:fxviewCase('3574')" TargetMode="External"/><Relationship Id="rId102" Type="http://schemas.openxmlformats.org/officeDocument/2006/relationships/hyperlink" Target="javascript:fxviewCase('2740')" TargetMode="External"/><Relationship Id="rId123" Type="http://schemas.openxmlformats.org/officeDocument/2006/relationships/hyperlink" Target="javascript:fxviewCase('3659')" TargetMode="External"/><Relationship Id="rId144" Type="http://schemas.openxmlformats.org/officeDocument/2006/relationships/hyperlink" Target="javascript:fxviewCase('3692')" TargetMode="External"/><Relationship Id="rId330" Type="http://schemas.openxmlformats.org/officeDocument/2006/relationships/hyperlink" Target="javascript:fxviewCase('3516')" TargetMode="External"/><Relationship Id="rId90" Type="http://schemas.openxmlformats.org/officeDocument/2006/relationships/hyperlink" Target="javascript:fxviewCase('3617')" TargetMode="External"/><Relationship Id="rId165" Type="http://schemas.openxmlformats.org/officeDocument/2006/relationships/hyperlink" Target="javascript:fxviewCase('3706')" TargetMode="External"/><Relationship Id="rId186" Type="http://schemas.openxmlformats.org/officeDocument/2006/relationships/hyperlink" Target="javascript:fxviewCase('2976')" TargetMode="External"/><Relationship Id="rId351" Type="http://schemas.openxmlformats.org/officeDocument/2006/relationships/hyperlink" Target="javascript:fxviewCase('2089')" TargetMode="External"/><Relationship Id="rId372" Type="http://schemas.openxmlformats.org/officeDocument/2006/relationships/hyperlink" Target="javascript:fxviewCase('3871')" TargetMode="External"/><Relationship Id="rId393" Type="http://schemas.openxmlformats.org/officeDocument/2006/relationships/hyperlink" Target="javascript:fxviewCase('3647')" TargetMode="External"/><Relationship Id="rId407" Type="http://schemas.openxmlformats.org/officeDocument/2006/relationships/hyperlink" Target="javascript:fxviewCase('3232')" TargetMode="External"/><Relationship Id="rId428" Type="http://schemas.openxmlformats.org/officeDocument/2006/relationships/hyperlink" Target="javascript:fxviewCase('3557')" TargetMode="External"/><Relationship Id="rId211" Type="http://schemas.openxmlformats.org/officeDocument/2006/relationships/hyperlink" Target="javascript:fxviewCase('1607')" TargetMode="External"/><Relationship Id="rId232" Type="http://schemas.openxmlformats.org/officeDocument/2006/relationships/hyperlink" Target="javascript:fxviewCase('3527')" TargetMode="External"/><Relationship Id="rId253" Type="http://schemas.openxmlformats.org/officeDocument/2006/relationships/hyperlink" Target="javascript:fxviewCase('2443')" TargetMode="External"/><Relationship Id="rId274" Type="http://schemas.openxmlformats.org/officeDocument/2006/relationships/hyperlink" Target="javascript:fxviewCase('3799')" TargetMode="External"/><Relationship Id="rId295" Type="http://schemas.openxmlformats.org/officeDocument/2006/relationships/hyperlink" Target="javascript:fxviewCase('2786')" TargetMode="External"/><Relationship Id="rId309" Type="http://schemas.openxmlformats.org/officeDocument/2006/relationships/hyperlink" Target="javascript:fxviewCase('3619')" TargetMode="External"/><Relationship Id="rId27" Type="http://schemas.openxmlformats.org/officeDocument/2006/relationships/hyperlink" Target="javascript:fxviewCase('3562')" TargetMode="External"/><Relationship Id="rId48" Type="http://schemas.openxmlformats.org/officeDocument/2006/relationships/hyperlink" Target="javascript:fxviewCase('3663')" TargetMode="External"/><Relationship Id="rId69" Type="http://schemas.openxmlformats.org/officeDocument/2006/relationships/hyperlink" Target="javascript:fxviewCase('6042')" TargetMode="External"/><Relationship Id="rId113" Type="http://schemas.openxmlformats.org/officeDocument/2006/relationships/hyperlink" Target="javascript:fxviewCase('3547')" TargetMode="External"/><Relationship Id="rId134" Type="http://schemas.openxmlformats.org/officeDocument/2006/relationships/hyperlink" Target="javascript:fxviewCase('3651')" TargetMode="External"/><Relationship Id="rId320" Type="http://schemas.openxmlformats.org/officeDocument/2006/relationships/hyperlink" Target="javascript:fxviewCase('3422')" TargetMode="External"/><Relationship Id="rId80" Type="http://schemas.openxmlformats.org/officeDocument/2006/relationships/hyperlink" Target="javascript:fxviewCase('3578')" TargetMode="External"/><Relationship Id="rId155" Type="http://schemas.openxmlformats.org/officeDocument/2006/relationships/hyperlink" Target="javascript:fxviewCase('3712')" TargetMode="External"/><Relationship Id="rId176" Type="http://schemas.openxmlformats.org/officeDocument/2006/relationships/hyperlink" Target="javascript:fxviewCase('3434')" TargetMode="External"/><Relationship Id="rId197" Type="http://schemas.openxmlformats.org/officeDocument/2006/relationships/hyperlink" Target="javascript:fxviewCase('2180')" TargetMode="External"/><Relationship Id="rId341" Type="http://schemas.openxmlformats.org/officeDocument/2006/relationships/hyperlink" Target="javascript:fxviewCase('3852')" TargetMode="External"/><Relationship Id="rId362" Type="http://schemas.openxmlformats.org/officeDocument/2006/relationships/hyperlink" Target="javascript:fxviewCase('3632')" TargetMode="External"/><Relationship Id="rId383" Type="http://schemas.openxmlformats.org/officeDocument/2006/relationships/hyperlink" Target="javascript:fxviewCase('6411')" TargetMode="External"/><Relationship Id="rId418" Type="http://schemas.openxmlformats.org/officeDocument/2006/relationships/hyperlink" Target="javascript:fxviewCase('3704')" TargetMode="External"/><Relationship Id="rId201" Type="http://schemas.openxmlformats.org/officeDocument/2006/relationships/hyperlink" Target="javascript:fxviewCase('2510')" TargetMode="External"/><Relationship Id="rId222" Type="http://schemas.openxmlformats.org/officeDocument/2006/relationships/hyperlink" Target="javascript:fxviewCase('1838')" TargetMode="External"/><Relationship Id="rId243" Type="http://schemas.openxmlformats.org/officeDocument/2006/relationships/hyperlink" Target="javascript:fxviewCase('2015')" TargetMode="External"/><Relationship Id="rId264" Type="http://schemas.openxmlformats.org/officeDocument/2006/relationships/hyperlink" Target="javascript:fxviewCase('3510')" TargetMode="External"/><Relationship Id="rId285" Type="http://schemas.openxmlformats.org/officeDocument/2006/relationships/hyperlink" Target="javascript:fxviewCase('2943')" TargetMode="External"/><Relationship Id="rId17" Type="http://schemas.openxmlformats.org/officeDocument/2006/relationships/hyperlink" Target="javascript:fxviewCase('1779')" TargetMode="External"/><Relationship Id="rId38" Type="http://schemas.openxmlformats.org/officeDocument/2006/relationships/hyperlink" Target="javascript:fxviewCase('3603')" TargetMode="External"/><Relationship Id="rId59" Type="http://schemas.openxmlformats.org/officeDocument/2006/relationships/hyperlink" Target="javascript:fxviewCase('3685')" TargetMode="External"/><Relationship Id="rId103" Type="http://schemas.openxmlformats.org/officeDocument/2006/relationships/hyperlink" Target="javascript:fxviewCase('3607')" TargetMode="External"/><Relationship Id="rId124" Type="http://schemas.openxmlformats.org/officeDocument/2006/relationships/hyperlink" Target="javascript:fxviewCase('3633')" TargetMode="External"/><Relationship Id="rId310" Type="http://schemas.openxmlformats.org/officeDocument/2006/relationships/hyperlink" Target="javascript:fxviewCase('3621')" TargetMode="External"/><Relationship Id="rId70" Type="http://schemas.openxmlformats.org/officeDocument/2006/relationships/hyperlink" Target="javascript:fxviewCase('6018')" TargetMode="External"/><Relationship Id="rId91" Type="http://schemas.openxmlformats.org/officeDocument/2006/relationships/hyperlink" Target="javascript:fxviewCase('3620')" TargetMode="External"/><Relationship Id="rId145" Type="http://schemas.openxmlformats.org/officeDocument/2006/relationships/hyperlink" Target="javascript:fxviewCase('3400')" TargetMode="External"/><Relationship Id="rId166" Type="http://schemas.openxmlformats.org/officeDocument/2006/relationships/hyperlink" Target="javascript:fxviewCase('3707')" TargetMode="External"/><Relationship Id="rId187" Type="http://schemas.openxmlformats.org/officeDocument/2006/relationships/hyperlink" Target="javascript:fxviewCase('3453')" TargetMode="External"/><Relationship Id="rId331" Type="http://schemas.openxmlformats.org/officeDocument/2006/relationships/hyperlink" Target="javascript:fxviewCase('2895')" TargetMode="External"/><Relationship Id="rId352" Type="http://schemas.openxmlformats.org/officeDocument/2006/relationships/hyperlink" Target="javascript:fxviewCase('2091')" TargetMode="External"/><Relationship Id="rId373" Type="http://schemas.openxmlformats.org/officeDocument/2006/relationships/hyperlink" Target="javascript:fxviewCase('3793')" TargetMode="External"/><Relationship Id="rId394" Type="http://schemas.openxmlformats.org/officeDocument/2006/relationships/hyperlink" Target="javascript:fxviewCase('3647')" TargetMode="External"/><Relationship Id="rId408" Type="http://schemas.openxmlformats.org/officeDocument/2006/relationships/hyperlink" Target="javascript:fxviewCase('3697')" TargetMode="External"/><Relationship Id="rId429" Type="http://schemas.openxmlformats.org/officeDocument/2006/relationships/hyperlink" Target="javascript:fxviewCase('3598')" TargetMode="External"/><Relationship Id="rId1" Type="http://schemas.openxmlformats.org/officeDocument/2006/relationships/printerSettings" Target="../printerSettings/printerSettings3.bin"/><Relationship Id="rId212" Type="http://schemas.openxmlformats.org/officeDocument/2006/relationships/hyperlink" Target="javascript:fxviewCase('1932')" TargetMode="External"/><Relationship Id="rId233" Type="http://schemas.openxmlformats.org/officeDocument/2006/relationships/hyperlink" Target="javascript:fxviewCase('2005')" TargetMode="External"/><Relationship Id="rId254" Type="http://schemas.openxmlformats.org/officeDocument/2006/relationships/hyperlink" Target="javascript:fxviewCase('2997')" TargetMode="External"/><Relationship Id="rId28" Type="http://schemas.openxmlformats.org/officeDocument/2006/relationships/hyperlink" Target="javascript:fxviewCase('3559')" TargetMode="External"/><Relationship Id="rId49" Type="http://schemas.openxmlformats.org/officeDocument/2006/relationships/hyperlink" Target="javascript:fxviewCase('3664')" TargetMode="External"/><Relationship Id="rId114" Type="http://schemas.openxmlformats.org/officeDocument/2006/relationships/hyperlink" Target="javascript:fxviewCase('3549')" TargetMode="External"/><Relationship Id="rId275" Type="http://schemas.openxmlformats.org/officeDocument/2006/relationships/hyperlink" Target="javascript:fxviewCase('3364')" TargetMode="External"/><Relationship Id="rId296" Type="http://schemas.openxmlformats.org/officeDocument/2006/relationships/hyperlink" Target="javascript:fxviewCase('2485')" TargetMode="External"/><Relationship Id="rId300" Type="http://schemas.openxmlformats.org/officeDocument/2006/relationships/hyperlink" Target="javascript:fxviewCase('2578')" TargetMode="External"/><Relationship Id="rId60" Type="http://schemas.openxmlformats.org/officeDocument/2006/relationships/hyperlink" Target="javascript:fxviewCase('3687')" TargetMode="External"/><Relationship Id="rId81" Type="http://schemas.openxmlformats.org/officeDocument/2006/relationships/hyperlink" Target="javascript:fxviewCase('3583')" TargetMode="External"/><Relationship Id="rId135" Type="http://schemas.openxmlformats.org/officeDocument/2006/relationships/hyperlink" Target="javascript:fxviewCase('3586')" TargetMode="External"/><Relationship Id="rId156" Type="http://schemas.openxmlformats.org/officeDocument/2006/relationships/hyperlink" Target="javascript:fxviewCase('3700')" TargetMode="External"/><Relationship Id="rId177" Type="http://schemas.openxmlformats.org/officeDocument/2006/relationships/hyperlink" Target="javascript:fxviewCase('3438')" TargetMode="External"/><Relationship Id="rId198" Type="http://schemas.openxmlformats.org/officeDocument/2006/relationships/hyperlink" Target="javascript:fxviewCase('2181')" TargetMode="External"/><Relationship Id="rId321" Type="http://schemas.openxmlformats.org/officeDocument/2006/relationships/hyperlink" Target="javascript:fxviewCase('2885')" TargetMode="External"/><Relationship Id="rId342" Type="http://schemas.openxmlformats.org/officeDocument/2006/relationships/hyperlink" Target="javascript:fxviewCase('3940')" TargetMode="External"/><Relationship Id="rId363" Type="http://schemas.openxmlformats.org/officeDocument/2006/relationships/hyperlink" Target="javascript:fxviewCase('6043')" TargetMode="External"/><Relationship Id="rId384" Type="http://schemas.openxmlformats.org/officeDocument/2006/relationships/hyperlink" Target="javascript:fxviewCase('6411')" TargetMode="External"/><Relationship Id="rId419" Type="http://schemas.openxmlformats.org/officeDocument/2006/relationships/hyperlink" Target="javascript:fxviewCase('3858')" TargetMode="External"/><Relationship Id="rId202" Type="http://schemas.openxmlformats.org/officeDocument/2006/relationships/hyperlink" Target="javascript:fxviewCase('2493')" TargetMode="External"/><Relationship Id="rId223" Type="http://schemas.openxmlformats.org/officeDocument/2006/relationships/hyperlink" Target="javascript:fxviewCase('2728')" TargetMode="External"/><Relationship Id="rId244" Type="http://schemas.openxmlformats.org/officeDocument/2006/relationships/hyperlink" Target="javascript:fxviewCase('2549')" TargetMode="External"/><Relationship Id="rId430" Type="http://schemas.openxmlformats.org/officeDocument/2006/relationships/printerSettings" Target="../printerSettings/printerSettings4.bin"/><Relationship Id="rId18" Type="http://schemas.openxmlformats.org/officeDocument/2006/relationships/hyperlink" Target="javascript:fxviewCase('2388')" TargetMode="External"/><Relationship Id="rId39" Type="http://schemas.openxmlformats.org/officeDocument/2006/relationships/hyperlink" Target="javascript:fxviewCase('3610')" TargetMode="External"/><Relationship Id="rId265" Type="http://schemas.openxmlformats.org/officeDocument/2006/relationships/hyperlink" Target="javascript:fxviewCase('3510')" TargetMode="External"/><Relationship Id="rId286" Type="http://schemas.openxmlformats.org/officeDocument/2006/relationships/hyperlink" Target="javascript:fxviewCase('2796')" TargetMode="External"/><Relationship Id="rId50" Type="http://schemas.openxmlformats.org/officeDocument/2006/relationships/hyperlink" Target="javascript:fxviewCase('3665')" TargetMode="External"/><Relationship Id="rId104" Type="http://schemas.openxmlformats.org/officeDocument/2006/relationships/hyperlink" Target="javascript:fxviewCase('2396')" TargetMode="External"/><Relationship Id="rId125" Type="http://schemas.openxmlformats.org/officeDocument/2006/relationships/hyperlink" Target="javascript:fxviewCase('3637')" TargetMode="External"/><Relationship Id="rId146" Type="http://schemas.openxmlformats.org/officeDocument/2006/relationships/hyperlink" Target="javascript:fxviewCase('3693')" TargetMode="External"/><Relationship Id="rId167" Type="http://schemas.openxmlformats.org/officeDocument/2006/relationships/hyperlink" Target="javascript:fxviewCase('3708')" TargetMode="External"/><Relationship Id="rId188" Type="http://schemas.openxmlformats.org/officeDocument/2006/relationships/hyperlink" Target="javascript:fxviewCase('2121')" TargetMode="External"/><Relationship Id="rId311" Type="http://schemas.openxmlformats.org/officeDocument/2006/relationships/hyperlink" Target="javascript:fxviewCase('2886')" TargetMode="External"/><Relationship Id="rId332" Type="http://schemas.openxmlformats.org/officeDocument/2006/relationships/hyperlink" Target="javascript:fxviewCase('3257')" TargetMode="External"/><Relationship Id="rId353" Type="http://schemas.openxmlformats.org/officeDocument/2006/relationships/hyperlink" Target="javascript:fxviewCase('2092')" TargetMode="External"/><Relationship Id="rId374" Type="http://schemas.openxmlformats.org/officeDocument/2006/relationships/hyperlink" Target="javascript:fxviewCase('3793')" TargetMode="External"/><Relationship Id="rId395" Type="http://schemas.openxmlformats.org/officeDocument/2006/relationships/hyperlink" Target="javascript:fxviewCase('3558')" TargetMode="External"/><Relationship Id="rId409" Type="http://schemas.openxmlformats.org/officeDocument/2006/relationships/hyperlink" Target="javascript:fxviewCase('3697')" TargetMode="External"/><Relationship Id="rId71" Type="http://schemas.openxmlformats.org/officeDocument/2006/relationships/hyperlink" Target="javascript:fxviewCase('6173')" TargetMode="External"/><Relationship Id="rId92" Type="http://schemas.openxmlformats.org/officeDocument/2006/relationships/hyperlink" Target="javascript:fxviewCase('3622')" TargetMode="External"/><Relationship Id="rId213" Type="http://schemas.openxmlformats.org/officeDocument/2006/relationships/hyperlink" Target="javascript:fxviewCase('2910')" TargetMode="External"/><Relationship Id="rId234" Type="http://schemas.openxmlformats.org/officeDocument/2006/relationships/hyperlink" Target="javascript:fxviewCase('3433')" TargetMode="External"/><Relationship Id="rId420" Type="http://schemas.openxmlformats.org/officeDocument/2006/relationships/hyperlink" Target="javascript:fxviewCase('6411')" TargetMode="External"/><Relationship Id="rId2" Type="http://schemas.openxmlformats.org/officeDocument/2006/relationships/hyperlink" Target="javascript:fxviewCase('3322')" TargetMode="External"/><Relationship Id="rId29" Type="http://schemas.openxmlformats.org/officeDocument/2006/relationships/hyperlink" Target="javascript:fxviewCase('3567')" TargetMode="External"/><Relationship Id="rId255" Type="http://schemas.openxmlformats.org/officeDocument/2006/relationships/hyperlink" Target="javascript:fxviewCase('2998')" TargetMode="External"/><Relationship Id="rId276" Type="http://schemas.openxmlformats.org/officeDocument/2006/relationships/hyperlink" Target="javascript:fxviewCase('3367')" TargetMode="External"/><Relationship Id="rId297" Type="http://schemas.openxmlformats.org/officeDocument/2006/relationships/hyperlink" Target="javascript:fxviewCase('2486')" TargetMode="External"/><Relationship Id="rId40" Type="http://schemas.openxmlformats.org/officeDocument/2006/relationships/hyperlink" Target="javascript:fxviewCase('3616')" TargetMode="External"/><Relationship Id="rId115" Type="http://schemas.openxmlformats.org/officeDocument/2006/relationships/hyperlink" Target="javascript:fxviewCase('3550')" TargetMode="External"/><Relationship Id="rId136" Type="http://schemas.openxmlformats.org/officeDocument/2006/relationships/hyperlink" Target="javascript:fxviewCase('3535')" TargetMode="External"/><Relationship Id="rId157" Type="http://schemas.openxmlformats.org/officeDocument/2006/relationships/hyperlink" Target="javascript:fxviewCase('3533')" TargetMode="External"/><Relationship Id="rId178" Type="http://schemas.openxmlformats.org/officeDocument/2006/relationships/hyperlink" Target="javascript:fxviewCase('3446')" TargetMode="External"/><Relationship Id="rId301" Type="http://schemas.openxmlformats.org/officeDocument/2006/relationships/hyperlink" Target="javascript:fxviewCase('2596')" TargetMode="External"/><Relationship Id="rId322" Type="http://schemas.openxmlformats.org/officeDocument/2006/relationships/hyperlink" Target="javascript:fxviewCase('2938')" TargetMode="External"/><Relationship Id="rId343" Type="http://schemas.openxmlformats.org/officeDocument/2006/relationships/hyperlink" Target="javascript:fxviewCase('3941')" TargetMode="External"/><Relationship Id="rId364" Type="http://schemas.openxmlformats.org/officeDocument/2006/relationships/hyperlink" Target="javascript:fxviewCase('6173')" TargetMode="External"/><Relationship Id="rId61" Type="http://schemas.openxmlformats.org/officeDocument/2006/relationships/hyperlink" Target="javascript:fxviewCase('3688')" TargetMode="External"/><Relationship Id="rId82" Type="http://schemas.openxmlformats.org/officeDocument/2006/relationships/hyperlink" Target="javascript:fxviewCase('3584')" TargetMode="External"/><Relationship Id="rId199" Type="http://schemas.openxmlformats.org/officeDocument/2006/relationships/hyperlink" Target="javascript:fxviewCase('2508')" TargetMode="External"/><Relationship Id="rId203" Type="http://schemas.openxmlformats.org/officeDocument/2006/relationships/hyperlink" Target="javascript:fxviewCase('2947')" TargetMode="External"/><Relationship Id="rId385" Type="http://schemas.openxmlformats.org/officeDocument/2006/relationships/hyperlink" Target="javascript:fxviewCase('2886')" TargetMode="External"/><Relationship Id="rId19" Type="http://schemas.openxmlformats.org/officeDocument/2006/relationships/hyperlink" Target="javascript:fxviewCase('3255')" TargetMode="External"/><Relationship Id="rId224" Type="http://schemas.openxmlformats.org/officeDocument/2006/relationships/hyperlink" Target="javascript:fxviewCase('1863')" TargetMode="External"/><Relationship Id="rId245" Type="http://schemas.openxmlformats.org/officeDocument/2006/relationships/hyperlink" Target="javascript:fxviewCase('2068')" TargetMode="External"/><Relationship Id="rId266" Type="http://schemas.openxmlformats.org/officeDocument/2006/relationships/hyperlink" Target="javascript:fxviewCase('6089')" TargetMode="External"/><Relationship Id="rId287" Type="http://schemas.openxmlformats.org/officeDocument/2006/relationships/hyperlink" Target="javascript:fxviewCase('2952')" TargetMode="External"/><Relationship Id="rId410" Type="http://schemas.openxmlformats.org/officeDocument/2006/relationships/hyperlink" Target="javascript:fxviewCase('3858')" TargetMode="External"/><Relationship Id="rId431" Type="http://schemas.openxmlformats.org/officeDocument/2006/relationships/drawing" Target="../drawings/drawing1.xml"/><Relationship Id="rId30" Type="http://schemas.openxmlformats.org/officeDocument/2006/relationships/hyperlink" Target="javascript:fxviewCase('3691')" TargetMode="External"/><Relationship Id="rId105" Type="http://schemas.openxmlformats.org/officeDocument/2006/relationships/hyperlink" Target="javascript:fxviewCase('2396')" TargetMode="External"/><Relationship Id="rId126" Type="http://schemas.openxmlformats.org/officeDocument/2006/relationships/hyperlink" Target="javascript:fxviewCase('3639')" TargetMode="External"/><Relationship Id="rId147" Type="http://schemas.openxmlformats.org/officeDocument/2006/relationships/hyperlink" Target="javascript:fxviewCase('3696')" TargetMode="External"/><Relationship Id="rId168" Type="http://schemas.openxmlformats.org/officeDocument/2006/relationships/hyperlink" Target="javascript:fxviewCase('3709')" TargetMode="External"/><Relationship Id="rId312" Type="http://schemas.openxmlformats.org/officeDocument/2006/relationships/hyperlink" Target="javascript:fxviewCase('2887')" TargetMode="External"/><Relationship Id="rId333" Type="http://schemas.openxmlformats.org/officeDocument/2006/relationships/hyperlink" Target="javascript:fxviewCase('2829')" TargetMode="External"/><Relationship Id="rId354" Type="http://schemas.openxmlformats.org/officeDocument/2006/relationships/hyperlink" Target="javascript:fxviewCase('2081')" TargetMode="External"/><Relationship Id="rId51" Type="http://schemas.openxmlformats.org/officeDocument/2006/relationships/hyperlink" Target="javascript:fxviewCase('3666')" TargetMode="External"/><Relationship Id="rId72" Type="http://schemas.openxmlformats.org/officeDocument/2006/relationships/hyperlink" Target="javascript:fxviewCase('3561')" TargetMode="External"/><Relationship Id="rId93" Type="http://schemas.openxmlformats.org/officeDocument/2006/relationships/hyperlink" Target="javascript:fxviewCase('3624')" TargetMode="External"/><Relationship Id="rId189" Type="http://schemas.openxmlformats.org/officeDocument/2006/relationships/hyperlink" Target="javascript:fxviewCase('3454')" TargetMode="External"/><Relationship Id="rId375" Type="http://schemas.openxmlformats.org/officeDocument/2006/relationships/hyperlink" Target="javascript:fxviewCase('3674')" TargetMode="External"/><Relationship Id="rId396" Type="http://schemas.openxmlformats.org/officeDocument/2006/relationships/hyperlink" Target="javascript:fxviewCase('3858')" TargetMode="External"/><Relationship Id="rId3" Type="http://schemas.openxmlformats.org/officeDocument/2006/relationships/hyperlink" Target="javascript:fxviewCase('3710')" TargetMode="External"/><Relationship Id="rId214" Type="http://schemas.openxmlformats.org/officeDocument/2006/relationships/hyperlink" Target="javascript:fxviewCase('3002')" TargetMode="External"/><Relationship Id="rId235" Type="http://schemas.openxmlformats.org/officeDocument/2006/relationships/hyperlink" Target="javascript:fxviewCase('1894')" TargetMode="External"/><Relationship Id="rId256" Type="http://schemas.openxmlformats.org/officeDocument/2006/relationships/hyperlink" Target="javascript:fxviewCase('2495')" TargetMode="External"/><Relationship Id="rId277" Type="http://schemas.openxmlformats.org/officeDocument/2006/relationships/hyperlink" Target="javascript:fxviewCase('3504')" TargetMode="External"/><Relationship Id="rId298" Type="http://schemas.openxmlformats.org/officeDocument/2006/relationships/hyperlink" Target="javascript:fxviewCase('2487')" TargetMode="External"/><Relationship Id="rId400" Type="http://schemas.openxmlformats.org/officeDocument/2006/relationships/hyperlink" Target="javascript:fxviewCase('3696')" TargetMode="External"/><Relationship Id="rId421" Type="http://schemas.openxmlformats.org/officeDocument/2006/relationships/hyperlink" Target="javascript:fxviewCase('2885')" TargetMode="External"/><Relationship Id="rId116" Type="http://schemas.openxmlformats.org/officeDocument/2006/relationships/hyperlink" Target="javascript:fxviewCase('3656')" TargetMode="External"/><Relationship Id="rId137" Type="http://schemas.openxmlformats.org/officeDocument/2006/relationships/hyperlink" Target="javascript:fxviewCase('3623')" TargetMode="External"/><Relationship Id="rId158" Type="http://schemas.openxmlformats.org/officeDocument/2006/relationships/hyperlink" Target="javascript:fxviewCase('2029')" TargetMode="External"/><Relationship Id="rId302" Type="http://schemas.openxmlformats.org/officeDocument/2006/relationships/hyperlink" Target="javascript:fxviewCase('2784')" TargetMode="External"/><Relationship Id="rId323" Type="http://schemas.openxmlformats.org/officeDocument/2006/relationships/hyperlink" Target="javascript:fxviewCase('2820')" TargetMode="External"/><Relationship Id="rId344" Type="http://schemas.openxmlformats.org/officeDocument/2006/relationships/hyperlink" Target="javascript:fxviewCase('3926')" TargetMode="External"/><Relationship Id="rId20" Type="http://schemas.openxmlformats.org/officeDocument/2006/relationships/hyperlink" Target="javascript:fxviewCase('2446')" TargetMode="External"/><Relationship Id="rId41" Type="http://schemas.openxmlformats.org/officeDocument/2006/relationships/hyperlink" Target="javascript:fxviewCase('3628')" TargetMode="External"/><Relationship Id="rId62" Type="http://schemas.openxmlformats.org/officeDocument/2006/relationships/hyperlink" Target="javascript:fxviewCase('3648')" TargetMode="External"/><Relationship Id="rId83" Type="http://schemas.openxmlformats.org/officeDocument/2006/relationships/hyperlink" Target="javascript:fxviewCase('3594')" TargetMode="External"/><Relationship Id="rId179" Type="http://schemas.openxmlformats.org/officeDocument/2006/relationships/hyperlink" Target="javascript:fxviewCase('3447')" TargetMode="External"/><Relationship Id="rId365" Type="http://schemas.openxmlformats.org/officeDocument/2006/relationships/hyperlink" Target="javascript:fxviewCase('6173')" TargetMode="External"/><Relationship Id="rId386" Type="http://schemas.openxmlformats.org/officeDocument/2006/relationships/hyperlink" Target="javascript:fxviewCase('2886')" TargetMode="External"/><Relationship Id="rId190" Type="http://schemas.openxmlformats.org/officeDocument/2006/relationships/hyperlink" Target="javascript:fxviewCase('3456')" TargetMode="External"/><Relationship Id="rId204" Type="http://schemas.openxmlformats.org/officeDocument/2006/relationships/hyperlink" Target="javascript:fxviewCase('2113')" TargetMode="External"/><Relationship Id="rId225" Type="http://schemas.openxmlformats.org/officeDocument/2006/relationships/hyperlink" Target="javascript:fxviewCase('3227')" TargetMode="External"/><Relationship Id="rId246" Type="http://schemas.openxmlformats.org/officeDocument/2006/relationships/hyperlink" Target="javascript:fxviewCase('2093')" TargetMode="External"/><Relationship Id="rId267" Type="http://schemas.openxmlformats.org/officeDocument/2006/relationships/hyperlink" Target="javascript:fxviewCase('2721')" TargetMode="External"/><Relationship Id="rId288" Type="http://schemas.openxmlformats.org/officeDocument/2006/relationships/hyperlink" Target="javascript:fxviewCase('2944')" TargetMode="External"/><Relationship Id="rId411" Type="http://schemas.openxmlformats.org/officeDocument/2006/relationships/hyperlink" Target="javascript:fxviewCase('3858')" TargetMode="External"/><Relationship Id="rId432" Type="http://schemas.openxmlformats.org/officeDocument/2006/relationships/vmlDrawing" Target="../drawings/vmlDrawing2.vml"/><Relationship Id="rId106" Type="http://schemas.openxmlformats.org/officeDocument/2006/relationships/hyperlink" Target="javascript:fxviewCase('3669')" TargetMode="External"/><Relationship Id="rId127" Type="http://schemas.openxmlformats.org/officeDocument/2006/relationships/hyperlink" Target="javascript:fxviewCase('3661')" TargetMode="External"/><Relationship Id="rId313" Type="http://schemas.openxmlformats.org/officeDocument/2006/relationships/hyperlink" Target="javascript:fxviewCase('2888')" TargetMode="External"/><Relationship Id="rId10" Type="http://schemas.openxmlformats.org/officeDocument/2006/relationships/hyperlink" Target="javascript:fxviewCase('3375')" TargetMode="External"/><Relationship Id="rId31" Type="http://schemas.openxmlformats.org/officeDocument/2006/relationships/hyperlink" Target="javascript:fxviewCase('3580')" TargetMode="External"/><Relationship Id="rId52" Type="http://schemas.openxmlformats.org/officeDocument/2006/relationships/hyperlink" Target="javascript:fxviewCase('3676')" TargetMode="External"/><Relationship Id="rId73" Type="http://schemas.openxmlformats.org/officeDocument/2006/relationships/hyperlink" Target="javascript:fxviewCase('3563')" TargetMode="External"/><Relationship Id="rId94" Type="http://schemas.openxmlformats.org/officeDocument/2006/relationships/hyperlink" Target="javascript:fxviewCase('3626')" TargetMode="External"/><Relationship Id="rId148" Type="http://schemas.openxmlformats.org/officeDocument/2006/relationships/hyperlink" Target="javascript:fxviewCase('3696')" TargetMode="External"/><Relationship Id="rId169" Type="http://schemas.openxmlformats.org/officeDocument/2006/relationships/hyperlink" Target="javascript:fxviewCase('3711')" TargetMode="External"/><Relationship Id="rId334" Type="http://schemas.openxmlformats.org/officeDocument/2006/relationships/hyperlink" Target="javascript:fxviewCase('3515')" TargetMode="External"/><Relationship Id="rId355" Type="http://schemas.openxmlformats.org/officeDocument/2006/relationships/hyperlink" Target="javascript:fxviewCase('2088')" TargetMode="External"/><Relationship Id="rId376" Type="http://schemas.openxmlformats.org/officeDocument/2006/relationships/hyperlink" Target="javascript:fxviewCase('3673')" TargetMode="External"/><Relationship Id="rId397" Type="http://schemas.openxmlformats.org/officeDocument/2006/relationships/hyperlink" Target="javascript:fxviewCase('3704')" TargetMode="External"/><Relationship Id="rId4" Type="http://schemas.openxmlformats.org/officeDocument/2006/relationships/hyperlink" Target="javascript:fxviewCase('3341')" TargetMode="External"/><Relationship Id="rId180" Type="http://schemas.openxmlformats.org/officeDocument/2006/relationships/hyperlink" Target="javascript:fxviewCase('3448')" TargetMode="External"/><Relationship Id="rId215" Type="http://schemas.openxmlformats.org/officeDocument/2006/relationships/hyperlink" Target="javascript:fxviewCase('2278')" TargetMode="External"/><Relationship Id="rId236" Type="http://schemas.openxmlformats.org/officeDocument/2006/relationships/hyperlink" Target="javascript:fxviewCase('2111')" TargetMode="External"/><Relationship Id="rId257" Type="http://schemas.openxmlformats.org/officeDocument/2006/relationships/hyperlink" Target="javascript:fxviewCase('2483')" TargetMode="External"/><Relationship Id="rId278" Type="http://schemas.openxmlformats.org/officeDocument/2006/relationships/hyperlink" Target="javascript:fxviewCase('3528')" TargetMode="External"/><Relationship Id="rId401" Type="http://schemas.openxmlformats.org/officeDocument/2006/relationships/hyperlink" Target="javascript:fxviewCase('3696')" TargetMode="External"/><Relationship Id="rId422" Type="http://schemas.openxmlformats.org/officeDocument/2006/relationships/hyperlink" Target="javascript:fxviewCase('2938')" TargetMode="External"/><Relationship Id="rId303" Type="http://schemas.openxmlformats.org/officeDocument/2006/relationships/hyperlink" Target="javascript:fxviewCase('3600')" TargetMode="External"/><Relationship Id="rId42" Type="http://schemas.openxmlformats.org/officeDocument/2006/relationships/hyperlink" Target="javascript:fxviewCase('3632')" TargetMode="External"/><Relationship Id="rId84" Type="http://schemas.openxmlformats.org/officeDocument/2006/relationships/hyperlink" Target="javascript:fxviewCase('3599')" TargetMode="External"/><Relationship Id="rId138" Type="http://schemas.openxmlformats.org/officeDocument/2006/relationships/hyperlink" Target="javascript:fxviewCase('3630')" TargetMode="External"/><Relationship Id="rId345" Type="http://schemas.openxmlformats.org/officeDocument/2006/relationships/hyperlink" Target="javascript:fxviewCase('3942')" TargetMode="External"/><Relationship Id="rId387" Type="http://schemas.openxmlformats.org/officeDocument/2006/relationships/hyperlink" Target="javascript:fxviewCase('2889')" TargetMode="External"/><Relationship Id="rId191" Type="http://schemas.openxmlformats.org/officeDocument/2006/relationships/hyperlink" Target="javascript:fxviewCase('3457')" TargetMode="External"/><Relationship Id="rId205" Type="http://schemas.openxmlformats.org/officeDocument/2006/relationships/hyperlink" Target="javascript:fxviewCase('2851')" TargetMode="External"/><Relationship Id="rId247" Type="http://schemas.openxmlformats.org/officeDocument/2006/relationships/hyperlink" Target="javascript:fxviewCase('2160')" TargetMode="External"/><Relationship Id="rId412" Type="http://schemas.openxmlformats.org/officeDocument/2006/relationships/hyperlink" Target="javascript:fxviewCase('6411')" TargetMode="External"/><Relationship Id="rId107" Type="http://schemas.openxmlformats.org/officeDocument/2006/relationships/hyperlink" Target="javascript:fxviewCase('3672')" TargetMode="External"/><Relationship Id="rId289" Type="http://schemas.openxmlformats.org/officeDocument/2006/relationships/hyperlink" Target="javascript:fxviewCase('3125')" TargetMode="External"/><Relationship Id="rId11" Type="http://schemas.openxmlformats.org/officeDocument/2006/relationships/hyperlink" Target="javascript:fxviewCase('2777')" TargetMode="External"/><Relationship Id="rId53" Type="http://schemas.openxmlformats.org/officeDocument/2006/relationships/hyperlink" Target="javascript:fxviewCase('3677')" TargetMode="External"/><Relationship Id="rId149" Type="http://schemas.openxmlformats.org/officeDocument/2006/relationships/hyperlink" Target="javascript:fxviewCase('3696')" TargetMode="External"/><Relationship Id="rId314" Type="http://schemas.openxmlformats.org/officeDocument/2006/relationships/hyperlink" Target="javascript:fxviewCase('2881')" TargetMode="External"/><Relationship Id="rId356" Type="http://schemas.openxmlformats.org/officeDocument/2006/relationships/hyperlink" Target="javascript:fxviewCase('3226')" TargetMode="External"/><Relationship Id="rId398" Type="http://schemas.openxmlformats.org/officeDocument/2006/relationships/hyperlink" Target="javascript:fxviewCase('3552')" TargetMode="External"/><Relationship Id="rId95" Type="http://schemas.openxmlformats.org/officeDocument/2006/relationships/hyperlink" Target="javascript:fxviewCase('3627')" TargetMode="External"/><Relationship Id="rId160" Type="http://schemas.openxmlformats.org/officeDocument/2006/relationships/hyperlink" Target="javascript:fxviewCase('3030')" TargetMode="External"/><Relationship Id="rId216" Type="http://schemas.openxmlformats.org/officeDocument/2006/relationships/hyperlink" Target="javascript:fxviewCase('2890')" TargetMode="External"/><Relationship Id="rId423" Type="http://schemas.openxmlformats.org/officeDocument/2006/relationships/hyperlink" Target="javascript:fxviewCase('2820')" TargetMode="External"/><Relationship Id="rId258" Type="http://schemas.openxmlformats.org/officeDocument/2006/relationships/hyperlink" Target="javascript:fxviewCase('2230')" TargetMode="External"/><Relationship Id="rId22" Type="http://schemas.openxmlformats.org/officeDocument/2006/relationships/hyperlink" Target="javascript:fxviewCase('3016')" TargetMode="External"/><Relationship Id="rId64" Type="http://schemas.openxmlformats.org/officeDocument/2006/relationships/hyperlink" Target="javascript:fxviewCase('3553')" TargetMode="External"/><Relationship Id="rId118" Type="http://schemas.openxmlformats.org/officeDocument/2006/relationships/hyperlink" Target="javascript:fxviewCase('3570')" TargetMode="External"/><Relationship Id="rId325" Type="http://schemas.openxmlformats.org/officeDocument/2006/relationships/hyperlink" Target="javascript:fxviewCase('3059')" TargetMode="External"/><Relationship Id="rId367" Type="http://schemas.openxmlformats.org/officeDocument/2006/relationships/hyperlink" Target="javascript:fxviewCase('3543')" TargetMode="External"/><Relationship Id="rId171" Type="http://schemas.openxmlformats.org/officeDocument/2006/relationships/hyperlink" Target="javascript:fxviewCase('2030')" TargetMode="External"/><Relationship Id="rId227" Type="http://schemas.openxmlformats.org/officeDocument/2006/relationships/hyperlink" Target="javascript:fxviewCase('3356')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fxviewCase('3570')" TargetMode="External"/><Relationship Id="rId299" Type="http://schemas.openxmlformats.org/officeDocument/2006/relationships/hyperlink" Target="javascript:fxviewCase('2578')" TargetMode="External"/><Relationship Id="rId21" Type="http://schemas.openxmlformats.org/officeDocument/2006/relationships/hyperlink" Target="javascript:fxviewCase('3016')" TargetMode="External"/><Relationship Id="rId63" Type="http://schemas.openxmlformats.org/officeDocument/2006/relationships/hyperlink" Target="javascript:fxviewCase('3553')" TargetMode="External"/><Relationship Id="rId159" Type="http://schemas.openxmlformats.org/officeDocument/2006/relationships/hyperlink" Target="javascript:fxviewCase('3030')" TargetMode="External"/><Relationship Id="rId324" Type="http://schemas.openxmlformats.org/officeDocument/2006/relationships/hyperlink" Target="javascript:fxviewCase('3059')" TargetMode="External"/><Relationship Id="rId366" Type="http://schemas.openxmlformats.org/officeDocument/2006/relationships/hyperlink" Target="javascript:fxviewCase('3543')" TargetMode="External"/><Relationship Id="rId170" Type="http://schemas.openxmlformats.org/officeDocument/2006/relationships/hyperlink" Target="javascript:fxviewCase('2030')" TargetMode="External"/><Relationship Id="rId226" Type="http://schemas.openxmlformats.org/officeDocument/2006/relationships/hyperlink" Target="javascript:fxviewCase('3356')" TargetMode="External"/><Relationship Id="rId268" Type="http://schemas.openxmlformats.org/officeDocument/2006/relationships/hyperlink" Target="javascript:fxviewCase('3029')" TargetMode="External"/><Relationship Id="rId32" Type="http://schemas.openxmlformats.org/officeDocument/2006/relationships/hyperlink" Target="javascript:fxviewCase('3548')" TargetMode="External"/><Relationship Id="rId74" Type="http://schemas.openxmlformats.org/officeDocument/2006/relationships/hyperlink" Target="javascript:fxviewCase('3566')" TargetMode="External"/><Relationship Id="rId128" Type="http://schemas.openxmlformats.org/officeDocument/2006/relationships/hyperlink" Target="javascript:fxviewCase('3644')" TargetMode="External"/><Relationship Id="rId335" Type="http://schemas.openxmlformats.org/officeDocument/2006/relationships/hyperlink" Target="javascript:fxviewCase('3792')" TargetMode="External"/><Relationship Id="rId377" Type="http://schemas.openxmlformats.org/officeDocument/2006/relationships/hyperlink" Target="javascript:fxviewCase('3670')" TargetMode="External"/><Relationship Id="rId5" Type="http://schemas.openxmlformats.org/officeDocument/2006/relationships/hyperlink" Target="javascript:fxviewCase('3714')" TargetMode="External"/><Relationship Id="rId181" Type="http://schemas.openxmlformats.org/officeDocument/2006/relationships/hyperlink" Target="javascript:fxviewCase('1408')" TargetMode="External"/><Relationship Id="rId237" Type="http://schemas.openxmlformats.org/officeDocument/2006/relationships/hyperlink" Target="javascript:fxviewCase('2791')" TargetMode="External"/><Relationship Id="rId402" Type="http://schemas.openxmlformats.org/officeDocument/2006/relationships/hyperlink" Target="javascript:fxviewCase('3696')" TargetMode="External"/><Relationship Id="rId279" Type="http://schemas.openxmlformats.org/officeDocument/2006/relationships/hyperlink" Target="javascript:fxviewCase('6411')" TargetMode="External"/><Relationship Id="rId43" Type="http://schemas.openxmlformats.org/officeDocument/2006/relationships/hyperlink" Target="javascript:fxviewCase('3636')" TargetMode="External"/><Relationship Id="rId139" Type="http://schemas.openxmlformats.org/officeDocument/2006/relationships/hyperlink" Target="javascript:fxviewCase('3634')" TargetMode="External"/><Relationship Id="rId290" Type="http://schemas.openxmlformats.org/officeDocument/2006/relationships/hyperlink" Target="javascript:fxviewCase('2613')" TargetMode="External"/><Relationship Id="rId304" Type="http://schemas.openxmlformats.org/officeDocument/2006/relationships/hyperlink" Target="javascript:fxviewCase('3609')" TargetMode="External"/><Relationship Id="rId346" Type="http://schemas.openxmlformats.org/officeDocument/2006/relationships/hyperlink" Target="javascript:fxviewCase('2959')" TargetMode="External"/><Relationship Id="rId388" Type="http://schemas.openxmlformats.org/officeDocument/2006/relationships/hyperlink" Target="javascript:fxviewCase('3422')" TargetMode="External"/><Relationship Id="rId85" Type="http://schemas.openxmlformats.org/officeDocument/2006/relationships/hyperlink" Target="javascript:fxviewCase('3602')" TargetMode="External"/><Relationship Id="rId150" Type="http://schemas.openxmlformats.org/officeDocument/2006/relationships/hyperlink" Target="javascript:fxviewCase('3232')" TargetMode="External"/><Relationship Id="rId171" Type="http://schemas.openxmlformats.org/officeDocument/2006/relationships/hyperlink" Target="javascript:fxviewCase('3439')" TargetMode="External"/><Relationship Id="rId192" Type="http://schemas.openxmlformats.org/officeDocument/2006/relationships/hyperlink" Target="javascript:fxviewCase('1419')" TargetMode="External"/><Relationship Id="rId206" Type="http://schemas.openxmlformats.org/officeDocument/2006/relationships/hyperlink" Target="javascript:fxviewCase('2210')" TargetMode="External"/><Relationship Id="rId227" Type="http://schemas.openxmlformats.org/officeDocument/2006/relationships/hyperlink" Target="javascript:fxviewCase('3260')" TargetMode="External"/><Relationship Id="rId413" Type="http://schemas.openxmlformats.org/officeDocument/2006/relationships/hyperlink" Target="javascript:fxviewCase('3422')" TargetMode="External"/><Relationship Id="rId248" Type="http://schemas.openxmlformats.org/officeDocument/2006/relationships/hyperlink" Target="javascript:fxviewCase('3131')" TargetMode="External"/><Relationship Id="rId269" Type="http://schemas.openxmlformats.org/officeDocument/2006/relationships/hyperlink" Target="javascript:fxviewCase('3532')" TargetMode="External"/><Relationship Id="rId12" Type="http://schemas.openxmlformats.org/officeDocument/2006/relationships/hyperlink" Target="javascript:fxviewCase('3837')" TargetMode="External"/><Relationship Id="rId33" Type="http://schemas.openxmlformats.org/officeDocument/2006/relationships/hyperlink" Target="javascript:fxviewCase('3565')" TargetMode="External"/><Relationship Id="rId108" Type="http://schemas.openxmlformats.org/officeDocument/2006/relationships/hyperlink" Target="javascript:fxviewCase('3543')" TargetMode="External"/><Relationship Id="rId129" Type="http://schemas.openxmlformats.org/officeDocument/2006/relationships/hyperlink" Target="javascript:fxviewCase('3618')" TargetMode="External"/><Relationship Id="rId280" Type="http://schemas.openxmlformats.org/officeDocument/2006/relationships/hyperlink" Target="javascript:fxviewCase('3182')" TargetMode="External"/><Relationship Id="rId315" Type="http://schemas.openxmlformats.org/officeDocument/2006/relationships/hyperlink" Target="javascript:fxviewCase('2883')" TargetMode="External"/><Relationship Id="rId336" Type="http://schemas.openxmlformats.org/officeDocument/2006/relationships/hyperlink" Target="javascript:fxviewCase('3793')" TargetMode="External"/><Relationship Id="rId357" Type="http://schemas.openxmlformats.org/officeDocument/2006/relationships/hyperlink" Target="javascript:fxviewCase('2100')" TargetMode="External"/><Relationship Id="rId54" Type="http://schemas.openxmlformats.org/officeDocument/2006/relationships/hyperlink" Target="javascript:fxviewCase('3679')" TargetMode="External"/><Relationship Id="rId75" Type="http://schemas.openxmlformats.org/officeDocument/2006/relationships/hyperlink" Target="javascript:fxviewCase('3568')" TargetMode="External"/><Relationship Id="rId96" Type="http://schemas.openxmlformats.org/officeDocument/2006/relationships/hyperlink" Target="javascript:fxviewCase('3871')" TargetMode="External"/><Relationship Id="rId140" Type="http://schemas.openxmlformats.org/officeDocument/2006/relationships/hyperlink" Target="javascript:fxviewCase('3640')" TargetMode="External"/><Relationship Id="rId161" Type="http://schemas.openxmlformats.org/officeDocument/2006/relationships/hyperlink" Target="javascript:fxviewCase('3703')" TargetMode="External"/><Relationship Id="rId182" Type="http://schemas.openxmlformats.org/officeDocument/2006/relationships/hyperlink" Target="javascript:fxviewCase('3451')" TargetMode="External"/><Relationship Id="rId217" Type="http://schemas.openxmlformats.org/officeDocument/2006/relationships/hyperlink" Target="javascript:fxviewCase('3512')" TargetMode="External"/><Relationship Id="rId378" Type="http://schemas.openxmlformats.org/officeDocument/2006/relationships/hyperlink" Target="javascript:fxviewCase('3668')" TargetMode="External"/><Relationship Id="rId399" Type="http://schemas.openxmlformats.org/officeDocument/2006/relationships/hyperlink" Target="javascript:fxviewCase('3696')" TargetMode="External"/><Relationship Id="rId403" Type="http://schemas.openxmlformats.org/officeDocument/2006/relationships/hyperlink" Target="javascript:fxviewCase('3696')" TargetMode="External"/><Relationship Id="rId6" Type="http://schemas.openxmlformats.org/officeDocument/2006/relationships/hyperlink" Target="javascript:fxviewCase('3423')" TargetMode="External"/><Relationship Id="rId238" Type="http://schemas.openxmlformats.org/officeDocument/2006/relationships/hyperlink" Target="javascript:fxviewCase('3493')" TargetMode="External"/><Relationship Id="rId259" Type="http://schemas.openxmlformats.org/officeDocument/2006/relationships/hyperlink" Target="javascript:fxviewCase('3005')" TargetMode="External"/><Relationship Id="rId424" Type="http://schemas.openxmlformats.org/officeDocument/2006/relationships/hyperlink" Target="javascript:fxviewCase('3059')" TargetMode="External"/><Relationship Id="rId23" Type="http://schemas.openxmlformats.org/officeDocument/2006/relationships/hyperlink" Target="javascript:fxviewCase('1809')" TargetMode="External"/><Relationship Id="rId119" Type="http://schemas.openxmlformats.org/officeDocument/2006/relationships/hyperlink" Target="javascript:fxviewCase('3658')" TargetMode="External"/><Relationship Id="rId270" Type="http://schemas.openxmlformats.org/officeDocument/2006/relationships/hyperlink" Target="javascript:fxviewCase('3184')" TargetMode="External"/><Relationship Id="rId291" Type="http://schemas.openxmlformats.org/officeDocument/2006/relationships/hyperlink" Target="javascript:fxviewCase('2935')" TargetMode="External"/><Relationship Id="rId305" Type="http://schemas.openxmlformats.org/officeDocument/2006/relationships/hyperlink" Target="javascript:fxviewCase('3611')" TargetMode="External"/><Relationship Id="rId326" Type="http://schemas.openxmlformats.org/officeDocument/2006/relationships/hyperlink" Target="javascript:fxviewCase('3175')" TargetMode="External"/><Relationship Id="rId347" Type="http://schemas.openxmlformats.org/officeDocument/2006/relationships/hyperlink" Target="javascript:fxviewCase('2085')" TargetMode="External"/><Relationship Id="rId44" Type="http://schemas.openxmlformats.org/officeDocument/2006/relationships/hyperlink" Target="javascript:fxviewCase('3482')" TargetMode="External"/><Relationship Id="rId65" Type="http://schemas.openxmlformats.org/officeDocument/2006/relationships/hyperlink" Target="javascript:fxviewCase('3652')" TargetMode="External"/><Relationship Id="rId86" Type="http://schemas.openxmlformats.org/officeDocument/2006/relationships/hyperlink" Target="javascript:fxviewCase('3606')" TargetMode="External"/><Relationship Id="rId130" Type="http://schemas.openxmlformats.org/officeDocument/2006/relationships/hyperlink" Target="javascript:fxviewCase('3647')" TargetMode="External"/><Relationship Id="rId151" Type="http://schemas.openxmlformats.org/officeDocument/2006/relationships/hyperlink" Target="javascript:fxviewCase('3697')" TargetMode="External"/><Relationship Id="rId368" Type="http://schemas.openxmlformats.org/officeDocument/2006/relationships/hyperlink" Target="javascript:fxviewCase('6411')" TargetMode="External"/><Relationship Id="rId389" Type="http://schemas.openxmlformats.org/officeDocument/2006/relationships/hyperlink" Target="javascript:fxviewCase('3422')" TargetMode="External"/><Relationship Id="rId172" Type="http://schemas.openxmlformats.org/officeDocument/2006/relationships/hyperlink" Target="javascript:fxviewCase('3428')" TargetMode="External"/><Relationship Id="rId193" Type="http://schemas.openxmlformats.org/officeDocument/2006/relationships/hyperlink" Target="javascript:fxviewCase('3455')" TargetMode="External"/><Relationship Id="rId207" Type="http://schemas.openxmlformats.org/officeDocument/2006/relationships/hyperlink" Target="javascript:fxviewCase('1595')" TargetMode="External"/><Relationship Id="rId228" Type="http://schemas.openxmlformats.org/officeDocument/2006/relationships/hyperlink" Target="javascript:fxviewCase('2562')" TargetMode="External"/><Relationship Id="rId249" Type="http://schemas.openxmlformats.org/officeDocument/2006/relationships/hyperlink" Target="javascript:fxviewCase('3189')" TargetMode="External"/><Relationship Id="rId414" Type="http://schemas.openxmlformats.org/officeDocument/2006/relationships/hyperlink" Target="javascript:fxviewCase('6411')" TargetMode="External"/><Relationship Id="rId13" Type="http://schemas.openxmlformats.org/officeDocument/2006/relationships/hyperlink" Target="javascript:fxviewCase('3334')" TargetMode="External"/><Relationship Id="rId109" Type="http://schemas.openxmlformats.org/officeDocument/2006/relationships/hyperlink" Target="javascript:fxviewCase('3544')" TargetMode="External"/><Relationship Id="rId260" Type="http://schemas.openxmlformats.org/officeDocument/2006/relationships/hyperlink" Target="javascript:fxviewCase('3492')" TargetMode="External"/><Relationship Id="rId281" Type="http://schemas.openxmlformats.org/officeDocument/2006/relationships/hyperlink" Target="javascript:fxviewCase('2533')" TargetMode="External"/><Relationship Id="rId316" Type="http://schemas.openxmlformats.org/officeDocument/2006/relationships/hyperlink" Target="javascript:fxviewCase('2937')" TargetMode="External"/><Relationship Id="rId337" Type="http://schemas.openxmlformats.org/officeDocument/2006/relationships/hyperlink" Target="javascript:fxviewCase('2211')" TargetMode="External"/><Relationship Id="rId34" Type="http://schemas.openxmlformats.org/officeDocument/2006/relationships/hyperlink" Target="javascript:fxviewCase('3579')" TargetMode="External"/><Relationship Id="rId55" Type="http://schemas.openxmlformats.org/officeDocument/2006/relationships/hyperlink" Target="javascript:fxviewCase('3680')" TargetMode="External"/><Relationship Id="rId76" Type="http://schemas.openxmlformats.org/officeDocument/2006/relationships/hyperlink" Target="javascript:fxviewCase('3569')" TargetMode="External"/><Relationship Id="rId97" Type="http://schemas.openxmlformats.org/officeDocument/2006/relationships/hyperlink" Target="javascript:fxviewCase('3871')" TargetMode="External"/><Relationship Id="rId120" Type="http://schemas.openxmlformats.org/officeDocument/2006/relationships/hyperlink" Target="javascript:fxviewCase('3590')" TargetMode="External"/><Relationship Id="rId141" Type="http://schemas.openxmlformats.org/officeDocument/2006/relationships/hyperlink" Target="javascript:fxviewCase('3643')" TargetMode="External"/><Relationship Id="rId358" Type="http://schemas.openxmlformats.org/officeDocument/2006/relationships/hyperlink" Target="javascript:fxviewCase('3929')" TargetMode="External"/><Relationship Id="rId379" Type="http://schemas.openxmlformats.org/officeDocument/2006/relationships/hyperlink" Target="javascript:fxviewCase('3667')" TargetMode="External"/><Relationship Id="rId7" Type="http://schemas.openxmlformats.org/officeDocument/2006/relationships/hyperlink" Target="javascript:fxviewCase('2365')" TargetMode="External"/><Relationship Id="rId162" Type="http://schemas.openxmlformats.org/officeDocument/2006/relationships/hyperlink" Target="javascript:fxviewCase('3704')" TargetMode="External"/><Relationship Id="rId183" Type="http://schemas.openxmlformats.org/officeDocument/2006/relationships/hyperlink" Target="javascript:fxviewCase('3450')" TargetMode="External"/><Relationship Id="rId218" Type="http://schemas.openxmlformats.org/officeDocument/2006/relationships/hyperlink" Target="javascript:fxviewCase('3041')" TargetMode="External"/><Relationship Id="rId239" Type="http://schemas.openxmlformats.org/officeDocument/2006/relationships/hyperlink" Target="javascript:fxviewCase('2204')" TargetMode="External"/><Relationship Id="rId390" Type="http://schemas.openxmlformats.org/officeDocument/2006/relationships/hyperlink" Target="javascript:fxviewCase('3422')" TargetMode="External"/><Relationship Id="rId404" Type="http://schemas.openxmlformats.org/officeDocument/2006/relationships/hyperlink" Target="javascript:fxviewCase('3696')" TargetMode="External"/><Relationship Id="rId425" Type="http://schemas.openxmlformats.org/officeDocument/2006/relationships/hyperlink" Target="javascript:fxviewCase('2823')" TargetMode="External"/><Relationship Id="rId250" Type="http://schemas.openxmlformats.org/officeDocument/2006/relationships/hyperlink" Target="javascript:fxviewCase('2183')" TargetMode="External"/><Relationship Id="rId271" Type="http://schemas.openxmlformats.org/officeDocument/2006/relationships/hyperlink" Target="javascript:fxviewCase('3191')" TargetMode="External"/><Relationship Id="rId292" Type="http://schemas.openxmlformats.org/officeDocument/2006/relationships/hyperlink" Target="javascript:fxviewCase('2646')" TargetMode="External"/><Relationship Id="rId306" Type="http://schemas.openxmlformats.org/officeDocument/2006/relationships/hyperlink" Target="javascript:fxviewCase('3613')" TargetMode="External"/><Relationship Id="rId24" Type="http://schemas.openxmlformats.org/officeDocument/2006/relationships/hyperlink" Target="javascript:fxviewCase('3420')" TargetMode="External"/><Relationship Id="rId45" Type="http://schemas.openxmlformats.org/officeDocument/2006/relationships/hyperlink" Target="javascript:fxviewCase('3642')" TargetMode="External"/><Relationship Id="rId66" Type="http://schemas.openxmlformats.org/officeDocument/2006/relationships/hyperlink" Target="javascript:fxviewCase('3653')" TargetMode="External"/><Relationship Id="rId87" Type="http://schemas.openxmlformats.org/officeDocument/2006/relationships/hyperlink" Target="javascript:fxviewCase('3608')" TargetMode="External"/><Relationship Id="rId110" Type="http://schemas.openxmlformats.org/officeDocument/2006/relationships/hyperlink" Target="javascript:fxviewCase('3545')" TargetMode="External"/><Relationship Id="rId131" Type="http://schemas.openxmlformats.org/officeDocument/2006/relationships/hyperlink" Target="javascript:fxviewCase('3649')" TargetMode="External"/><Relationship Id="rId327" Type="http://schemas.openxmlformats.org/officeDocument/2006/relationships/hyperlink" Target="javascript:fxviewCase('2025')" TargetMode="External"/><Relationship Id="rId348" Type="http://schemas.openxmlformats.org/officeDocument/2006/relationships/hyperlink" Target="javascript:fxviewCase('2086')" TargetMode="External"/><Relationship Id="rId369" Type="http://schemas.openxmlformats.org/officeDocument/2006/relationships/hyperlink" Target="javascript:fxviewCase('6411')" TargetMode="External"/><Relationship Id="rId152" Type="http://schemas.openxmlformats.org/officeDocument/2006/relationships/hyperlink" Target="javascript:fxviewCase('3698')" TargetMode="External"/><Relationship Id="rId173" Type="http://schemas.openxmlformats.org/officeDocument/2006/relationships/hyperlink" Target="javascript:fxviewCase('3429')" TargetMode="External"/><Relationship Id="rId194" Type="http://schemas.openxmlformats.org/officeDocument/2006/relationships/hyperlink" Target="javascript:fxviewCase('2954')" TargetMode="External"/><Relationship Id="rId208" Type="http://schemas.openxmlformats.org/officeDocument/2006/relationships/hyperlink" Target="javascript:fxviewCase('1596')" TargetMode="External"/><Relationship Id="rId229" Type="http://schemas.openxmlformats.org/officeDocument/2006/relationships/hyperlink" Target="javascript:fxviewCase('1890')" TargetMode="External"/><Relationship Id="rId380" Type="http://schemas.openxmlformats.org/officeDocument/2006/relationships/hyperlink" Target="javascript:fxviewCase('3558')" TargetMode="External"/><Relationship Id="rId415" Type="http://schemas.openxmlformats.org/officeDocument/2006/relationships/hyperlink" Target="javascript:fxviewCase('6411')" TargetMode="External"/><Relationship Id="rId240" Type="http://schemas.openxmlformats.org/officeDocument/2006/relationships/hyperlink" Target="javascript:fxviewCase('2116')" TargetMode="External"/><Relationship Id="rId261" Type="http://schemas.openxmlformats.org/officeDocument/2006/relationships/hyperlink" Target="javascript:fxviewCase('3510')" TargetMode="External"/><Relationship Id="rId14" Type="http://schemas.openxmlformats.org/officeDocument/2006/relationships/hyperlink" Target="javascript:fxviewCase('3587')" TargetMode="External"/><Relationship Id="rId35" Type="http://schemas.openxmlformats.org/officeDocument/2006/relationships/hyperlink" Target="javascript:fxviewCase('3592')" TargetMode="External"/><Relationship Id="rId56" Type="http://schemas.openxmlformats.org/officeDocument/2006/relationships/hyperlink" Target="javascript:fxviewCase('3682')" TargetMode="External"/><Relationship Id="rId77" Type="http://schemas.openxmlformats.org/officeDocument/2006/relationships/hyperlink" Target="javascript:fxviewCase('3572')" TargetMode="External"/><Relationship Id="rId100" Type="http://schemas.openxmlformats.org/officeDocument/2006/relationships/hyperlink" Target="javascript:fxviewCase('3689')" TargetMode="External"/><Relationship Id="rId282" Type="http://schemas.openxmlformats.org/officeDocument/2006/relationships/hyperlink" Target="javascript:fxviewCase('2854')" TargetMode="External"/><Relationship Id="rId317" Type="http://schemas.openxmlformats.org/officeDocument/2006/relationships/hyperlink" Target="javascript:fxviewCase('3252')" TargetMode="External"/><Relationship Id="rId338" Type="http://schemas.openxmlformats.org/officeDocument/2006/relationships/hyperlink" Target="javascript:fxviewCase('1936')" TargetMode="External"/><Relationship Id="rId359" Type="http://schemas.openxmlformats.org/officeDocument/2006/relationships/hyperlink" Target="javascript:fxviewCase('4238')" TargetMode="External"/><Relationship Id="rId8" Type="http://schemas.openxmlformats.org/officeDocument/2006/relationships/hyperlink" Target="javascript:fxviewCase('3702')" TargetMode="External"/><Relationship Id="rId98" Type="http://schemas.openxmlformats.org/officeDocument/2006/relationships/hyperlink" Target="javascript:fxviewCase('3595')" TargetMode="External"/><Relationship Id="rId121" Type="http://schemas.openxmlformats.org/officeDocument/2006/relationships/hyperlink" Target="javascript:fxviewCase('3593')" TargetMode="External"/><Relationship Id="rId142" Type="http://schemas.openxmlformats.org/officeDocument/2006/relationships/hyperlink" Target="javascript:fxviewCase('3645')" TargetMode="External"/><Relationship Id="rId163" Type="http://schemas.openxmlformats.org/officeDocument/2006/relationships/hyperlink" Target="javascript:fxviewCase('3705')" TargetMode="External"/><Relationship Id="rId184" Type="http://schemas.openxmlformats.org/officeDocument/2006/relationships/hyperlink" Target="javascript:fxviewCase('2157')" TargetMode="External"/><Relationship Id="rId219" Type="http://schemas.openxmlformats.org/officeDocument/2006/relationships/hyperlink" Target="javascript:fxviewCase('3466')" TargetMode="External"/><Relationship Id="rId370" Type="http://schemas.openxmlformats.org/officeDocument/2006/relationships/hyperlink" Target="javascript:fxviewCase('3650')" TargetMode="External"/><Relationship Id="rId391" Type="http://schemas.openxmlformats.org/officeDocument/2006/relationships/hyperlink" Target="javascript:fxviewCase('3837')" TargetMode="External"/><Relationship Id="rId405" Type="http://schemas.openxmlformats.org/officeDocument/2006/relationships/hyperlink" Target="javascript:fxviewCase('3696')" TargetMode="External"/><Relationship Id="rId426" Type="http://schemas.openxmlformats.org/officeDocument/2006/relationships/hyperlink" Target="javascript:fxviewCase('3175')" TargetMode="External"/><Relationship Id="rId230" Type="http://schemas.openxmlformats.org/officeDocument/2006/relationships/hyperlink" Target="javascript:fxviewCase('2123')" TargetMode="External"/><Relationship Id="rId251" Type="http://schemas.openxmlformats.org/officeDocument/2006/relationships/hyperlink" Target="javascript:fxviewCase('3028')" TargetMode="External"/><Relationship Id="rId25" Type="http://schemas.openxmlformats.org/officeDocument/2006/relationships/hyperlink" Target="javascript:fxviewCase('3556')" TargetMode="External"/><Relationship Id="rId46" Type="http://schemas.openxmlformats.org/officeDocument/2006/relationships/hyperlink" Target="javascript:fxviewCase('3662')" TargetMode="External"/><Relationship Id="rId67" Type="http://schemas.openxmlformats.org/officeDocument/2006/relationships/hyperlink" Target="javascript:fxviewCase('3657')" TargetMode="External"/><Relationship Id="rId272" Type="http://schemas.openxmlformats.org/officeDocument/2006/relationships/hyperlink" Target="javascript:fxviewCase('3795')" TargetMode="External"/><Relationship Id="rId293" Type="http://schemas.openxmlformats.org/officeDocument/2006/relationships/hyperlink" Target="javascript:fxviewCase('2781')" TargetMode="External"/><Relationship Id="rId307" Type="http://schemas.openxmlformats.org/officeDocument/2006/relationships/hyperlink" Target="javascript:fxviewCase('3615')" TargetMode="External"/><Relationship Id="rId328" Type="http://schemas.openxmlformats.org/officeDocument/2006/relationships/hyperlink" Target="javascript:fxviewCase('3506')" TargetMode="External"/><Relationship Id="rId349" Type="http://schemas.openxmlformats.org/officeDocument/2006/relationships/hyperlink" Target="javascript:fxviewCase('2087')" TargetMode="External"/><Relationship Id="rId88" Type="http://schemas.openxmlformats.org/officeDocument/2006/relationships/hyperlink" Target="javascript:fxviewCase('3614')" TargetMode="External"/><Relationship Id="rId111" Type="http://schemas.openxmlformats.org/officeDocument/2006/relationships/hyperlink" Target="javascript:fxviewCase('3546')" TargetMode="External"/><Relationship Id="rId132" Type="http://schemas.openxmlformats.org/officeDocument/2006/relationships/hyperlink" Target="javascript:fxviewCase('3650')" TargetMode="External"/><Relationship Id="rId153" Type="http://schemas.openxmlformats.org/officeDocument/2006/relationships/hyperlink" Target="javascript:fxviewCase('3699')" TargetMode="External"/><Relationship Id="rId174" Type="http://schemas.openxmlformats.org/officeDocument/2006/relationships/hyperlink" Target="javascript:fxviewCase('3432')" TargetMode="External"/><Relationship Id="rId195" Type="http://schemas.openxmlformats.org/officeDocument/2006/relationships/hyperlink" Target="javascript:fxviewCase('3858')" TargetMode="External"/><Relationship Id="rId209" Type="http://schemas.openxmlformats.org/officeDocument/2006/relationships/hyperlink" Target="javascript:fxviewCase('3229')" TargetMode="External"/><Relationship Id="rId360" Type="http://schemas.openxmlformats.org/officeDocument/2006/relationships/hyperlink" Target="javascript:fxviewCase('3921')" TargetMode="External"/><Relationship Id="rId381" Type="http://schemas.openxmlformats.org/officeDocument/2006/relationships/hyperlink" Target="javascript:fxviewCase('3696')" TargetMode="External"/><Relationship Id="rId416" Type="http://schemas.openxmlformats.org/officeDocument/2006/relationships/hyperlink" Target="javascript:fxviewCase('6411')" TargetMode="External"/><Relationship Id="rId220" Type="http://schemas.openxmlformats.org/officeDocument/2006/relationships/hyperlink" Target="javascript:fxviewCase('1653')" TargetMode="External"/><Relationship Id="rId241" Type="http://schemas.openxmlformats.org/officeDocument/2006/relationships/hyperlink" Target="javascript:fxviewCase('3496')" TargetMode="External"/><Relationship Id="rId15" Type="http://schemas.openxmlformats.org/officeDocument/2006/relationships/hyperlink" Target="javascript:fxviewCase('1931')" TargetMode="External"/><Relationship Id="rId36" Type="http://schemas.openxmlformats.org/officeDocument/2006/relationships/hyperlink" Target="javascript:fxviewCase('3596')" TargetMode="External"/><Relationship Id="rId57" Type="http://schemas.openxmlformats.org/officeDocument/2006/relationships/hyperlink" Target="javascript:fxviewCase('3683')" TargetMode="External"/><Relationship Id="rId262" Type="http://schemas.openxmlformats.org/officeDocument/2006/relationships/hyperlink" Target="javascript:fxviewCase('3510')" TargetMode="External"/><Relationship Id="rId283" Type="http://schemas.openxmlformats.org/officeDocument/2006/relationships/hyperlink" Target="javascript:fxviewCase('2794')" TargetMode="External"/><Relationship Id="rId318" Type="http://schemas.openxmlformats.org/officeDocument/2006/relationships/hyperlink" Target="javascript:fxviewCase('3121')" TargetMode="External"/><Relationship Id="rId339" Type="http://schemas.openxmlformats.org/officeDocument/2006/relationships/hyperlink" Target="javascript:fxviewCase('3004')" TargetMode="External"/><Relationship Id="rId78" Type="http://schemas.openxmlformats.org/officeDocument/2006/relationships/hyperlink" Target="javascript:fxviewCase('3574')" TargetMode="External"/><Relationship Id="rId99" Type="http://schemas.openxmlformats.org/officeDocument/2006/relationships/hyperlink" Target="javascript:fxviewCase('3597')" TargetMode="External"/><Relationship Id="rId101" Type="http://schemas.openxmlformats.org/officeDocument/2006/relationships/hyperlink" Target="javascript:fxviewCase('2740')" TargetMode="External"/><Relationship Id="rId122" Type="http://schemas.openxmlformats.org/officeDocument/2006/relationships/hyperlink" Target="javascript:fxviewCase('3659')" TargetMode="External"/><Relationship Id="rId143" Type="http://schemas.openxmlformats.org/officeDocument/2006/relationships/hyperlink" Target="javascript:fxviewCase('3692')" TargetMode="External"/><Relationship Id="rId164" Type="http://schemas.openxmlformats.org/officeDocument/2006/relationships/hyperlink" Target="javascript:fxviewCase('3706')" TargetMode="External"/><Relationship Id="rId185" Type="http://schemas.openxmlformats.org/officeDocument/2006/relationships/hyperlink" Target="javascript:fxviewCase('2976')" TargetMode="External"/><Relationship Id="rId350" Type="http://schemas.openxmlformats.org/officeDocument/2006/relationships/hyperlink" Target="javascript:fxviewCase('2089')" TargetMode="External"/><Relationship Id="rId371" Type="http://schemas.openxmlformats.org/officeDocument/2006/relationships/hyperlink" Target="javascript:fxviewCase('3871')" TargetMode="External"/><Relationship Id="rId406" Type="http://schemas.openxmlformats.org/officeDocument/2006/relationships/hyperlink" Target="javascript:fxviewCase('3232')" TargetMode="External"/><Relationship Id="rId9" Type="http://schemas.openxmlformats.org/officeDocument/2006/relationships/hyperlink" Target="javascript:fxviewCase('3375')" TargetMode="External"/><Relationship Id="rId210" Type="http://schemas.openxmlformats.org/officeDocument/2006/relationships/hyperlink" Target="javascript:fxviewCase('1607')" TargetMode="External"/><Relationship Id="rId392" Type="http://schemas.openxmlformats.org/officeDocument/2006/relationships/hyperlink" Target="javascript:fxviewCase('3647')" TargetMode="External"/><Relationship Id="rId427" Type="http://schemas.openxmlformats.org/officeDocument/2006/relationships/hyperlink" Target="javascript:fxviewCase('3557')" TargetMode="External"/><Relationship Id="rId26" Type="http://schemas.openxmlformats.org/officeDocument/2006/relationships/hyperlink" Target="javascript:fxviewCase('3562')" TargetMode="External"/><Relationship Id="rId231" Type="http://schemas.openxmlformats.org/officeDocument/2006/relationships/hyperlink" Target="javascript:fxviewCase('3527')" TargetMode="External"/><Relationship Id="rId252" Type="http://schemas.openxmlformats.org/officeDocument/2006/relationships/hyperlink" Target="javascript:fxviewCase('2443')" TargetMode="External"/><Relationship Id="rId273" Type="http://schemas.openxmlformats.org/officeDocument/2006/relationships/hyperlink" Target="javascript:fxviewCase('3799')" TargetMode="External"/><Relationship Id="rId294" Type="http://schemas.openxmlformats.org/officeDocument/2006/relationships/hyperlink" Target="javascript:fxviewCase('2786')" TargetMode="External"/><Relationship Id="rId308" Type="http://schemas.openxmlformats.org/officeDocument/2006/relationships/hyperlink" Target="javascript:fxviewCase('3619')" TargetMode="External"/><Relationship Id="rId329" Type="http://schemas.openxmlformats.org/officeDocument/2006/relationships/hyperlink" Target="javascript:fxviewCase('3516')" TargetMode="External"/><Relationship Id="rId47" Type="http://schemas.openxmlformats.org/officeDocument/2006/relationships/hyperlink" Target="javascript:fxviewCase('3663')" TargetMode="External"/><Relationship Id="rId68" Type="http://schemas.openxmlformats.org/officeDocument/2006/relationships/hyperlink" Target="javascript:fxviewCase('6042')" TargetMode="External"/><Relationship Id="rId89" Type="http://schemas.openxmlformats.org/officeDocument/2006/relationships/hyperlink" Target="javascript:fxviewCase('3617')" TargetMode="External"/><Relationship Id="rId112" Type="http://schemas.openxmlformats.org/officeDocument/2006/relationships/hyperlink" Target="javascript:fxviewCase('3547')" TargetMode="External"/><Relationship Id="rId133" Type="http://schemas.openxmlformats.org/officeDocument/2006/relationships/hyperlink" Target="javascript:fxviewCase('3651')" TargetMode="External"/><Relationship Id="rId154" Type="http://schemas.openxmlformats.org/officeDocument/2006/relationships/hyperlink" Target="javascript:fxviewCase('3712')" TargetMode="External"/><Relationship Id="rId175" Type="http://schemas.openxmlformats.org/officeDocument/2006/relationships/hyperlink" Target="javascript:fxviewCase('3434')" TargetMode="External"/><Relationship Id="rId340" Type="http://schemas.openxmlformats.org/officeDocument/2006/relationships/hyperlink" Target="javascript:fxviewCase('3852')" TargetMode="External"/><Relationship Id="rId361" Type="http://schemas.openxmlformats.org/officeDocument/2006/relationships/hyperlink" Target="javascript:fxviewCase('3632')" TargetMode="External"/><Relationship Id="rId196" Type="http://schemas.openxmlformats.org/officeDocument/2006/relationships/hyperlink" Target="javascript:fxviewCase('2180')" TargetMode="External"/><Relationship Id="rId200" Type="http://schemas.openxmlformats.org/officeDocument/2006/relationships/hyperlink" Target="javascript:fxviewCase('2510')" TargetMode="External"/><Relationship Id="rId382" Type="http://schemas.openxmlformats.org/officeDocument/2006/relationships/hyperlink" Target="javascript:fxviewCase('6411')" TargetMode="External"/><Relationship Id="rId417" Type="http://schemas.openxmlformats.org/officeDocument/2006/relationships/hyperlink" Target="javascript:fxviewCase('3704')" TargetMode="External"/><Relationship Id="rId16" Type="http://schemas.openxmlformats.org/officeDocument/2006/relationships/hyperlink" Target="javascript:fxviewCase('1779')" TargetMode="External"/><Relationship Id="rId221" Type="http://schemas.openxmlformats.org/officeDocument/2006/relationships/hyperlink" Target="javascript:fxviewCase('1838')" TargetMode="External"/><Relationship Id="rId242" Type="http://schemas.openxmlformats.org/officeDocument/2006/relationships/hyperlink" Target="javascript:fxviewCase('2015')" TargetMode="External"/><Relationship Id="rId263" Type="http://schemas.openxmlformats.org/officeDocument/2006/relationships/hyperlink" Target="javascript:fxviewCase('3510')" TargetMode="External"/><Relationship Id="rId284" Type="http://schemas.openxmlformats.org/officeDocument/2006/relationships/hyperlink" Target="javascript:fxviewCase('2943')" TargetMode="External"/><Relationship Id="rId319" Type="http://schemas.openxmlformats.org/officeDocument/2006/relationships/hyperlink" Target="javascript:fxviewCase('3422')" TargetMode="External"/><Relationship Id="rId37" Type="http://schemas.openxmlformats.org/officeDocument/2006/relationships/hyperlink" Target="javascript:fxviewCase('3603')" TargetMode="External"/><Relationship Id="rId58" Type="http://schemas.openxmlformats.org/officeDocument/2006/relationships/hyperlink" Target="javascript:fxviewCase('3685')" TargetMode="External"/><Relationship Id="rId79" Type="http://schemas.openxmlformats.org/officeDocument/2006/relationships/hyperlink" Target="javascript:fxviewCase('3578')" TargetMode="External"/><Relationship Id="rId102" Type="http://schemas.openxmlformats.org/officeDocument/2006/relationships/hyperlink" Target="javascript:fxviewCase('3607')" TargetMode="External"/><Relationship Id="rId123" Type="http://schemas.openxmlformats.org/officeDocument/2006/relationships/hyperlink" Target="javascript:fxviewCase('3633')" TargetMode="External"/><Relationship Id="rId144" Type="http://schemas.openxmlformats.org/officeDocument/2006/relationships/hyperlink" Target="javascript:fxviewCase('3400')" TargetMode="External"/><Relationship Id="rId330" Type="http://schemas.openxmlformats.org/officeDocument/2006/relationships/hyperlink" Target="javascript:fxviewCase('2895')" TargetMode="External"/><Relationship Id="rId90" Type="http://schemas.openxmlformats.org/officeDocument/2006/relationships/hyperlink" Target="javascript:fxviewCase('3620')" TargetMode="External"/><Relationship Id="rId165" Type="http://schemas.openxmlformats.org/officeDocument/2006/relationships/hyperlink" Target="javascript:fxviewCase('3707')" TargetMode="External"/><Relationship Id="rId186" Type="http://schemas.openxmlformats.org/officeDocument/2006/relationships/hyperlink" Target="javascript:fxviewCase('3453')" TargetMode="External"/><Relationship Id="rId351" Type="http://schemas.openxmlformats.org/officeDocument/2006/relationships/hyperlink" Target="javascript:fxviewCase('2091')" TargetMode="External"/><Relationship Id="rId372" Type="http://schemas.openxmlformats.org/officeDocument/2006/relationships/hyperlink" Target="javascript:fxviewCase('3793')" TargetMode="External"/><Relationship Id="rId393" Type="http://schemas.openxmlformats.org/officeDocument/2006/relationships/hyperlink" Target="javascript:fxviewCase('3647')" TargetMode="External"/><Relationship Id="rId407" Type="http://schemas.openxmlformats.org/officeDocument/2006/relationships/hyperlink" Target="javascript:fxviewCase('3697')" TargetMode="External"/><Relationship Id="rId428" Type="http://schemas.openxmlformats.org/officeDocument/2006/relationships/hyperlink" Target="javascript:fxviewCase('3598')" TargetMode="External"/><Relationship Id="rId211" Type="http://schemas.openxmlformats.org/officeDocument/2006/relationships/hyperlink" Target="javascript:fxviewCase('1932')" TargetMode="External"/><Relationship Id="rId232" Type="http://schemas.openxmlformats.org/officeDocument/2006/relationships/hyperlink" Target="javascript:fxviewCase('2005')" TargetMode="External"/><Relationship Id="rId253" Type="http://schemas.openxmlformats.org/officeDocument/2006/relationships/hyperlink" Target="javascript:fxviewCase('2997')" TargetMode="External"/><Relationship Id="rId274" Type="http://schemas.openxmlformats.org/officeDocument/2006/relationships/hyperlink" Target="javascript:fxviewCase('3364')" TargetMode="External"/><Relationship Id="rId295" Type="http://schemas.openxmlformats.org/officeDocument/2006/relationships/hyperlink" Target="javascript:fxviewCase('2485')" TargetMode="External"/><Relationship Id="rId309" Type="http://schemas.openxmlformats.org/officeDocument/2006/relationships/hyperlink" Target="javascript:fxviewCase('3621')" TargetMode="External"/><Relationship Id="rId27" Type="http://schemas.openxmlformats.org/officeDocument/2006/relationships/hyperlink" Target="javascript:fxviewCase('3559')" TargetMode="External"/><Relationship Id="rId48" Type="http://schemas.openxmlformats.org/officeDocument/2006/relationships/hyperlink" Target="javascript:fxviewCase('3664')" TargetMode="External"/><Relationship Id="rId69" Type="http://schemas.openxmlformats.org/officeDocument/2006/relationships/hyperlink" Target="javascript:fxviewCase('6018')" TargetMode="External"/><Relationship Id="rId113" Type="http://schemas.openxmlformats.org/officeDocument/2006/relationships/hyperlink" Target="javascript:fxviewCase('3549')" TargetMode="External"/><Relationship Id="rId134" Type="http://schemas.openxmlformats.org/officeDocument/2006/relationships/hyperlink" Target="javascript:fxviewCase('3586')" TargetMode="External"/><Relationship Id="rId320" Type="http://schemas.openxmlformats.org/officeDocument/2006/relationships/hyperlink" Target="javascript:fxviewCase('2885')" TargetMode="External"/><Relationship Id="rId80" Type="http://schemas.openxmlformats.org/officeDocument/2006/relationships/hyperlink" Target="javascript:fxviewCase('3583')" TargetMode="External"/><Relationship Id="rId155" Type="http://schemas.openxmlformats.org/officeDocument/2006/relationships/hyperlink" Target="javascript:fxviewCase('3700')" TargetMode="External"/><Relationship Id="rId176" Type="http://schemas.openxmlformats.org/officeDocument/2006/relationships/hyperlink" Target="javascript:fxviewCase('3438')" TargetMode="External"/><Relationship Id="rId197" Type="http://schemas.openxmlformats.org/officeDocument/2006/relationships/hyperlink" Target="javascript:fxviewCase('2181')" TargetMode="External"/><Relationship Id="rId341" Type="http://schemas.openxmlformats.org/officeDocument/2006/relationships/hyperlink" Target="javascript:fxviewCase('3940')" TargetMode="External"/><Relationship Id="rId362" Type="http://schemas.openxmlformats.org/officeDocument/2006/relationships/hyperlink" Target="javascript:fxviewCase('6043')" TargetMode="External"/><Relationship Id="rId383" Type="http://schemas.openxmlformats.org/officeDocument/2006/relationships/hyperlink" Target="javascript:fxviewCase('6411')" TargetMode="External"/><Relationship Id="rId418" Type="http://schemas.openxmlformats.org/officeDocument/2006/relationships/hyperlink" Target="javascript:fxviewCase('3858')" TargetMode="External"/><Relationship Id="rId201" Type="http://schemas.openxmlformats.org/officeDocument/2006/relationships/hyperlink" Target="javascript:fxviewCase('2493')" TargetMode="External"/><Relationship Id="rId222" Type="http://schemas.openxmlformats.org/officeDocument/2006/relationships/hyperlink" Target="javascript:fxviewCase('2728')" TargetMode="External"/><Relationship Id="rId243" Type="http://schemas.openxmlformats.org/officeDocument/2006/relationships/hyperlink" Target="javascript:fxviewCase('2549')" TargetMode="External"/><Relationship Id="rId264" Type="http://schemas.openxmlformats.org/officeDocument/2006/relationships/hyperlink" Target="javascript:fxviewCase('3510')" TargetMode="External"/><Relationship Id="rId285" Type="http://schemas.openxmlformats.org/officeDocument/2006/relationships/hyperlink" Target="javascript:fxviewCase('2796')" TargetMode="External"/><Relationship Id="rId17" Type="http://schemas.openxmlformats.org/officeDocument/2006/relationships/hyperlink" Target="javascript:fxviewCase('2388')" TargetMode="External"/><Relationship Id="rId38" Type="http://schemas.openxmlformats.org/officeDocument/2006/relationships/hyperlink" Target="javascript:fxviewCase('3610')" TargetMode="External"/><Relationship Id="rId59" Type="http://schemas.openxmlformats.org/officeDocument/2006/relationships/hyperlink" Target="javascript:fxviewCase('3687')" TargetMode="External"/><Relationship Id="rId103" Type="http://schemas.openxmlformats.org/officeDocument/2006/relationships/hyperlink" Target="javascript:fxviewCase('2396')" TargetMode="External"/><Relationship Id="rId124" Type="http://schemas.openxmlformats.org/officeDocument/2006/relationships/hyperlink" Target="javascript:fxviewCase('3637')" TargetMode="External"/><Relationship Id="rId310" Type="http://schemas.openxmlformats.org/officeDocument/2006/relationships/hyperlink" Target="javascript:fxviewCase('2886')" TargetMode="External"/><Relationship Id="rId70" Type="http://schemas.openxmlformats.org/officeDocument/2006/relationships/hyperlink" Target="javascript:fxviewCase('6173')" TargetMode="External"/><Relationship Id="rId91" Type="http://schemas.openxmlformats.org/officeDocument/2006/relationships/hyperlink" Target="javascript:fxviewCase('3622')" TargetMode="External"/><Relationship Id="rId145" Type="http://schemas.openxmlformats.org/officeDocument/2006/relationships/hyperlink" Target="javascript:fxviewCase('3693')" TargetMode="External"/><Relationship Id="rId166" Type="http://schemas.openxmlformats.org/officeDocument/2006/relationships/hyperlink" Target="javascript:fxviewCase('3708')" TargetMode="External"/><Relationship Id="rId187" Type="http://schemas.openxmlformats.org/officeDocument/2006/relationships/hyperlink" Target="javascript:fxviewCase('2121')" TargetMode="External"/><Relationship Id="rId331" Type="http://schemas.openxmlformats.org/officeDocument/2006/relationships/hyperlink" Target="javascript:fxviewCase('3257')" TargetMode="External"/><Relationship Id="rId352" Type="http://schemas.openxmlformats.org/officeDocument/2006/relationships/hyperlink" Target="javascript:fxviewCase('2092')" TargetMode="External"/><Relationship Id="rId373" Type="http://schemas.openxmlformats.org/officeDocument/2006/relationships/hyperlink" Target="javascript:fxviewCase('3793')" TargetMode="External"/><Relationship Id="rId394" Type="http://schemas.openxmlformats.org/officeDocument/2006/relationships/hyperlink" Target="javascript:fxviewCase('3558')" TargetMode="External"/><Relationship Id="rId408" Type="http://schemas.openxmlformats.org/officeDocument/2006/relationships/hyperlink" Target="javascript:fxviewCase('3697')" TargetMode="External"/><Relationship Id="rId429" Type="http://schemas.openxmlformats.org/officeDocument/2006/relationships/printerSettings" Target="../printerSettings/printerSettings5.bin"/><Relationship Id="rId1" Type="http://schemas.openxmlformats.org/officeDocument/2006/relationships/hyperlink" Target="javascript:fxviewCase('3322')" TargetMode="External"/><Relationship Id="rId212" Type="http://schemas.openxmlformats.org/officeDocument/2006/relationships/hyperlink" Target="javascript:fxviewCase('2910')" TargetMode="External"/><Relationship Id="rId233" Type="http://schemas.openxmlformats.org/officeDocument/2006/relationships/hyperlink" Target="javascript:fxviewCase('3433')" TargetMode="External"/><Relationship Id="rId254" Type="http://schemas.openxmlformats.org/officeDocument/2006/relationships/hyperlink" Target="javascript:fxviewCase('2998')" TargetMode="External"/><Relationship Id="rId28" Type="http://schemas.openxmlformats.org/officeDocument/2006/relationships/hyperlink" Target="javascript:fxviewCase('3567')" TargetMode="External"/><Relationship Id="rId49" Type="http://schemas.openxmlformats.org/officeDocument/2006/relationships/hyperlink" Target="javascript:fxviewCase('3665')" TargetMode="External"/><Relationship Id="rId114" Type="http://schemas.openxmlformats.org/officeDocument/2006/relationships/hyperlink" Target="javascript:fxviewCase('3550')" TargetMode="External"/><Relationship Id="rId275" Type="http://schemas.openxmlformats.org/officeDocument/2006/relationships/hyperlink" Target="javascript:fxviewCase('3367')" TargetMode="External"/><Relationship Id="rId296" Type="http://schemas.openxmlformats.org/officeDocument/2006/relationships/hyperlink" Target="javascript:fxviewCase('2486')" TargetMode="External"/><Relationship Id="rId300" Type="http://schemas.openxmlformats.org/officeDocument/2006/relationships/hyperlink" Target="javascript:fxviewCase('2596')" TargetMode="External"/><Relationship Id="rId60" Type="http://schemas.openxmlformats.org/officeDocument/2006/relationships/hyperlink" Target="javascript:fxviewCase('3688')" TargetMode="External"/><Relationship Id="rId81" Type="http://schemas.openxmlformats.org/officeDocument/2006/relationships/hyperlink" Target="javascript:fxviewCase('3584')" TargetMode="External"/><Relationship Id="rId135" Type="http://schemas.openxmlformats.org/officeDocument/2006/relationships/hyperlink" Target="javascript:fxviewCase('3535')" TargetMode="External"/><Relationship Id="rId156" Type="http://schemas.openxmlformats.org/officeDocument/2006/relationships/hyperlink" Target="javascript:fxviewCase('3533')" TargetMode="External"/><Relationship Id="rId177" Type="http://schemas.openxmlformats.org/officeDocument/2006/relationships/hyperlink" Target="javascript:fxviewCase('3446')" TargetMode="External"/><Relationship Id="rId198" Type="http://schemas.openxmlformats.org/officeDocument/2006/relationships/hyperlink" Target="javascript:fxviewCase('2508')" TargetMode="External"/><Relationship Id="rId321" Type="http://schemas.openxmlformats.org/officeDocument/2006/relationships/hyperlink" Target="javascript:fxviewCase('2938')" TargetMode="External"/><Relationship Id="rId342" Type="http://schemas.openxmlformats.org/officeDocument/2006/relationships/hyperlink" Target="javascript:fxviewCase('3941')" TargetMode="External"/><Relationship Id="rId363" Type="http://schemas.openxmlformats.org/officeDocument/2006/relationships/hyperlink" Target="javascript:fxviewCase('6173')" TargetMode="External"/><Relationship Id="rId384" Type="http://schemas.openxmlformats.org/officeDocument/2006/relationships/hyperlink" Target="javascript:fxviewCase('2886')" TargetMode="External"/><Relationship Id="rId419" Type="http://schemas.openxmlformats.org/officeDocument/2006/relationships/hyperlink" Target="javascript:fxviewCase('6411')" TargetMode="External"/><Relationship Id="rId202" Type="http://schemas.openxmlformats.org/officeDocument/2006/relationships/hyperlink" Target="javascript:fxviewCase('2947')" TargetMode="External"/><Relationship Id="rId223" Type="http://schemas.openxmlformats.org/officeDocument/2006/relationships/hyperlink" Target="javascript:fxviewCase('1863')" TargetMode="External"/><Relationship Id="rId244" Type="http://schemas.openxmlformats.org/officeDocument/2006/relationships/hyperlink" Target="javascript:fxviewCase('2068')" TargetMode="External"/><Relationship Id="rId430" Type="http://schemas.openxmlformats.org/officeDocument/2006/relationships/drawing" Target="../drawings/drawing2.xml"/><Relationship Id="rId18" Type="http://schemas.openxmlformats.org/officeDocument/2006/relationships/hyperlink" Target="javascript:fxviewCase('3255')" TargetMode="External"/><Relationship Id="rId39" Type="http://schemas.openxmlformats.org/officeDocument/2006/relationships/hyperlink" Target="javascript:fxviewCase('3616')" TargetMode="External"/><Relationship Id="rId265" Type="http://schemas.openxmlformats.org/officeDocument/2006/relationships/hyperlink" Target="javascript:fxviewCase('6089')" TargetMode="External"/><Relationship Id="rId286" Type="http://schemas.openxmlformats.org/officeDocument/2006/relationships/hyperlink" Target="javascript:fxviewCase('2952')" TargetMode="External"/><Relationship Id="rId50" Type="http://schemas.openxmlformats.org/officeDocument/2006/relationships/hyperlink" Target="javascript:fxviewCase('3666')" TargetMode="External"/><Relationship Id="rId104" Type="http://schemas.openxmlformats.org/officeDocument/2006/relationships/hyperlink" Target="javascript:fxviewCase('2396')" TargetMode="External"/><Relationship Id="rId125" Type="http://schemas.openxmlformats.org/officeDocument/2006/relationships/hyperlink" Target="javascript:fxviewCase('3639')" TargetMode="External"/><Relationship Id="rId146" Type="http://schemas.openxmlformats.org/officeDocument/2006/relationships/hyperlink" Target="javascript:fxviewCase('3696')" TargetMode="External"/><Relationship Id="rId167" Type="http://schemas.openxmlformats.org/officeDocument/2006/relationships/hyperlink" Target="javascript:fxviewCase('3709')" TargetMode="External"/><Relationship Id="rId188" Type="http://schemas.openxmlformats.org/officeDocument/2006/relationships/hyperlink" Target="javascript:fxviewCase('3454')" TargetMode="External"/><Relationship Id="rId311" Type="http://schemas.openxmlformats.org/officeDocument/2006/relationships/hyperlink" Target="javascript:fxviewCase('2887')" TargetMode="External"/><Relationship Id="rId332" Type="http://schemas.openxmlformats.org/officeDocument/2006/relationships/hyperlink" Target="javascript:fxviewCase('2829')" TargetMode="External"/><Relationship Id="rId353" Type="http://schemas.openxmlformats.org/officeDocument/2006/relationships/hyperlink" Target="javascript:fxviewCase('2081')" TargetMode="External"/><Relationship Id="rId374" Type="http://schemas.openxmlformats.org/officeDocument/2006/relationships/hyperlink" Target="javascript:fxviewCase('3674')" TargetMode="External"/><Relationship Id="rId395" Type="http://schemas.openxmlformats.org/officeDocument/2006/relationships/hyperlink" Target="javascript:fxviewCase('3858')" TargetMode="External"/><Relationship Id="rId409" Type="http://schemas.openxmlformats.org/officeDocument/2006/relationships/hyperlink" Target="javascript:fxviewCase('3858')" TargetMode="External"/><Relationship Id="rId71" Type="http://schemas.openxmlformats.org/officeDocument/2006/relationships/hyperlink" Target="javascript:fxviewCase('3561')" TargetMode="External"/><Relationship Id="rId92" Type="http://schemas.openxmlformats.org/officeDocument/2006/relationships/hyperlink" Target="javascript:fxviewCase('3624')" TargetMode="External"/><Relationship Id="rId213" Type="http://schemas.openxmlformats.org/officeDocument/2006/relationships/hyperlink" Target="javascript:fxviewCase('3002')" TargetMode="External"/><Relationship Id="rId234" Type="http://schemas.openxmlformats.org/officeDocument/2006/relationships/hyperlink" Target="javascript:fxviewCase('1894')" TargetMode="External"/><Relationship Id="rId420" Type="http://schemas.openxmlformats.org/officeDocument/2006/relationships/hyperlink" Target="javascript:fxviewCase('2885')" TargetMode="External"/><Relationship Id="rId2" Type="http://schemas.openxmlformats.org/officeDocument/2006/relationships/hyperlink" Target="javascript:fxviewCase('3710')" TargetMode="External"/><Relationship Id="rId29" Type="http://schemas.openxmlformats.org/officeDocument/2006/relationships/hyperlink" Target="javascript:fxviewCase('3691')" TargetMode="External"/><Relationship Id="rId255" Type="http://schemas.openxmlformats.org/officeDocument/2006/relationships/hyperlink" Target="javascript:fxviewCase('2495')" TargetMode="External"/><Relationship Id="rId276" Type="http://schemas.openxmlformats.org/officeDocument/2006/relationships/hyperlink" Target="javascript:fxviewCase('3504')" TargetMode="External"/><Relationship Id="rId297" Type="http://schemas.openxmlformats.org/officeDocument/2006/relationships/hyperlink" Target="javascript:fxviewCase('2487')" TargetMode="External"/><Relationship Id="rId40" Type="http://schemas.openxmlformats.org/officeDocument/2006/relationships/hyperlink" Target="javascript:fxviewCase('3628')" TargetMode="External"/><Relationship Id="rId115" Type="http://schemas.openxmlformats.org/officeDocument/2006/relationships/hyperlink" Target="javascript:fxviewCase('3656')" TargetMode="External"/><Relationship Id="rId136" Type="http://schemas.openxmlformats.org/officeDocument/2006/relationships/hyperlink" Target="javascript:fxviewCase('3623')" TargetMode="External"/><Relationship Id="rId157" Type="http://schemas.openxmlformats.org/officeDocument/2006/relationships/hyperlink" Target="javascript:fxviewCase('2029')" TargetMode="External"/><Relationship Id="rId178" Type="http://schemas.openxmlformats.org/officeDocument/2006/relationships/hyperlink" Target="javascript:fxviewCase('3447')" TargetMode="External"/><Relationship Id="rId301" Type="http://schemas.openxmlformats.org/officeDocument/2006/relationships/hyperlink" Target="javascript:fxviewCase('2784')" TargetMode="External"/><Relationship Id="rId322" Type="http://schemas.openxmlformats.org/officeDocument/2006/relationships/hyperlink" Target="javascript:fxviewCase('2820')" TargetMode="External"/><Relationship Id="rId343" Type="http://schemas.openxmlformats.org/officeDocument/2006/relationships/hyperlink" Target="javascript:fxviewCase('3926')" TargetMode="External"/><Relationship Id="rId364" Type="http://schemas.openxmlformats.org/officeDocument/2006/relationships/hyperlink" Target="javascript:fxviewCase('6173')" TargetMode="External"/><Relationship Id="rId61" Type="http://schemas.openxmlformats.org/officeDocument/2006/relationships/hyperlink" Target="javascript:fxviewCase('3648')" TargetMode="External"/><Relationship Id="rId82" Type="http://schemas.openxmlformats.org/officeDocument/2006/relationships/hyperlink" Target="javascript:fxviewCase('3594')" TargetMode="External"/><Relationship Id="rId199" Type="http://schemas.openxmlformats.org/officeDocument/2006/relationships/hyperlink" Target="javascript:fxviewCase('2509')" TargetMode="External"/><Relationship Id="rId203" Type="http://schemas.openxmlformats.org/officeDocument/2006/relationships/hyperlink" Target="javascript:fxviewCase('2113')" TargetMode="External"/><Relationship Id="rId385" Type="http://schemas.openxmlformats.org/officeDocument/2006/relationships/hyperlink" Target="javascript:fxviewCase('2886')" TargetMode="External"/><Relationship Id="rId19" Type="http://schemas.openxmlformats.org/officeDocument/2006/relationships/hyperlink" Target="javascript:fxviewCase('2446')" TargetMode="External"/><Relationship Id="rId224" Type="http://schemas.openxmlformats.org/officeDocument/2006/relationships/hyperlink" Target="javascript:fxviewCase('3227')" TargetMode="External"/><Relationship Id="rId245" Type="http://schemas.openxmlformats.org/officeDocument/2006/relationships/hyperlink" Target="javascript:fxviewCase('2093')" TargetMode="External"/><Relationship Id="rId266" Type="http://schemas.openxmlformats.org/officeDocument/2006/relationships/hyperlink" Target="javascript:fxviewCase('2721')" TargetMode="External"/><Relationship Id="rId287" Type="http://schemas.openxmlformats.org/officeDocument/2006/relationships/hyperlink" Target="javascript:fxviewCase('2944')" TargetMode="External"/><Relationship Id="rId410" Type="http://schemas.openxmlformats.org/officeDocument/2006/relationships/hyperlink" Target="javascript:fxviewCase('3858')" TargetMode="External"/><Relationship Id="rId431" Type="http://schemas.openxmlformats.org/officeDocument/2006/relationships/vmlDrawing" Target="../drawings/vmlDrawing3.vml"/><Relationship Id="rId30" Type="http://schemas.openxmlformats.org/officeDocument/2006/relationships/hyperlink" Target="javascript:fxviewCase('3580')" TargetMode="External"/><Relationship Id="rId105" Type="http://schemas.openxmlformats.org/officeDocument/2006/relationships/hyperlink" Target="javascript:fxviewCase('3669')" TargetMode="External"/><Relationship Id="rId126" Type="http://schemas.openxmlformats.org/officeDocument/2006/relationships/hyperlink" Target="javascript:fxviewCase('3661')" TargetMode="External"/><Relationship Id="rId147" Type="http://schemas.openxmlformats.org/officeDocument/2006/relationships/hyperlink" Target="javascript:fxviewCase('3696')" TargetMode="External"/><Relationship Id="rId168" Type="http://schemas.openxmlformats.org/officeDocument/2006/relationships/hyperlink" Target="javascript:fxviewCase('3711')" TargetMode="External"/><Relationship Id="rId312" Type="http://schemas.openxmlformats.org/officeDocument/2006/relationships/hyperlink" Target="javascript:fxviewCase('2888')" TargetMode="External"/><Relationship Id="rId333" Type="http://schemas.openxmlformats.org/officeDocument/2006/relationships/hyperlink" Target="javascript:fxviewCase('3515')" TargetMode="External"/><Relationship Id="rId354" Type="http://schemas.openxmlformats.org/officeDocument/2006/relationships/hyperlink" Target="javascript:fxviewCase('2088')" TargetMode="External"/><Relationship Id="rId51" Type="http://schemas.openxmlformats.org/officeDocument/2006/relationships/hyperlink" Target="javascript:fxviewCase('3676')" TargetMode="External"/><Relationship Id="rId72" Type="http://schemas.openxmlformats.org/officeDocument/2006/relationships/hyperlink" Target="javascript:fxviewCase('3563')" TargetMode="External"/><Relationship Id="rId93" Type="http://schemas.openxmlformats.org/officeDocument/2006/relationships/hyperlink" Target="javascript:fxviewCase('3626')" TargetMode="External"/><Relationship Id="rId189" Type="http://schemas.openxmlformats.org/officeDocument/2006/relationships/hyperlink" Target="javascript:fxviewCase('3456')" TargetMode="External"/><Relationship Id="rId375" Type="http://schemas.openxmlformats.org/officeDocument/2006/relationships/hyperlink" Target="javascript:fxviewCase('3673')" TargetMode="External"/><Relationship Id="rId396" Type="http://schemas.openxmlformats.org/officeDocument/2006/relationships/hyperlink" Target="javascript:fxviewCase('3704')" TargetMode="External"/><Relationship Id="rId3" Type="http://schemas.openxmlformats.org/officeDocument/2006/relationships/hyperlink" Target="javascript:fxviewCase('3341')" TargetMode="External"/><Relationship Id="rId214" Type="http://schemas.openxmlformats.org/officeDocument/2006/relationships/hyperlink" Target="javascript:fxviewCase('2278')" TargetMode="External"/><Relationship Id="rId235" Type="http://schemas.openxmlformats.org/officeDocument/2006/relationships/hyperlink" Target="javascript:fxviewCase('2111')" TargetMode="External"/><Relationship Id="rId256" Type="http://schemas.openxmlformats.org/officeDocument/2006/relationships/hyperlink" Target="javascript:fxviewCase('2483')" TargetMode="External"/><Relationship Id="rId277" Type="http://schemas.openxmlformats.org/officeDocument/2006/relationships/hyperlink" Target="javascript:fxviewCase('3528')" TargetMode="External"/><Relationship Id="rId298" Type="http://schemas.openxmlformats.org/officeDocument/2006/relationships/hyperlink" Target="javascript:fxviewCase('3338')" TargetMode="External"/><Relationship Id="rId400" Type="http://schemas.openxmlformats.org/officeDocument/2006/relationships/hyperlink" Target="javascript:fxviewCase('3696')" TargetMode="External"/><Relationship Id="rId421" Type="http://schemas.openxmlformats.org/officeDocument/2006/relationships/hyperlink" Target="javascript:fxviewCase('2938')" TargetMode="External"/><Relationship Id="rId116" Type="http://schemas.openxmlformats.org/officeDocument/2006/relationships/hyperlink" Target="javascript:fxviewCase('3558')" TargetMode="External"/><Relationship Id="rId137" Type="http://schemas.openxmlformats.org/officeDocument/2006/relationships/hyperlink" Target="javascript:fxviewCase('3630')" TargetMode="External"/><Relationship Id="rId158" Type="http://schemas.openxmlformats.org/officeDocument/2006/relationships/hyperlink" Target="javascript:fxviewCase('3552')" TargetMode="External"/><Relationship Id="rId302" Type="http://schemas.openxmlformats.org/officeDocument/2006/relationships/hyperlink" Target="javascript:fxviewCase('3600')" TargetMode="External"/><Relationship Id="rId323" Type="http://schemas.openxmlformats.org/officeDocument/2006/relationships/hyperlink" Target="javascript:fxviewCase('3258')" TargetMode="External"/><Relationship Id="rId344" Type="http://schemas.openxmlformats.org/officeDocument/2006/relationships/hyperlink" Target="javascript:fxviewCase('3942')" TargetMode="External"/><Relationship Id="rId20" Type="http://schemas.openxmlformats.org/officeDocument/2006/relationships/hyperlink" Target="javascript:fxviewCase('3016')" TargetMode="External"/><Relationship Id="rId41" Type="http://schemas.openxmlformats.org/officeDocument/2006/relationships/hyperlink" Target="javascript:fxviewCase('3632')" TargetMode="External"/><Relationship Id="rId62" Type="http://schemas.openxmlformats.org/officeDocument/2006/relationships/hyperlink" Target="javascript:fxviewCase('3648')" TargetMode="External"/><Relationship Id="rId83" Type="http://schemas.openxmlformats.org/officeDocument/2006/relationships/hyperlink" Target="javascript:fxviewCase('3599')" TargetMode="External"/><Relationship Id="rId179" Type="http://schemas.openxmlformats.org/officeDocument/2006/relationships/hyperlink" Target="javascript:fxviewCase('3448')" TargetMode="External"/><Relationship Id="rId365" Type="http://schemas.openxmlformats.org/officeDocument/2006/relationships/hyperlink" Target="javascript:fxviewCase('3871')" TargetMode="External"/><Relationship Id="rId386" Type="http://schemas.openxmlformats.org/officeDocument/2006/relationships/hyperlink" Target="javascript:fxviewCase('2889')" TargetMode="External"/><Relationship Id="rId190" Type="http://schemas.openxmlformats.org/officeDocument/2006/relationships/hyperlink" Target="javascript:fxviewCase('3457')" TargetMode="External"/><Relationship Id="rId204" Type="http://schemas.openxmlformats.org/officeDocument/2006/relationships/hyperlink" Target="javascript:fxviewCase('2851')" TargetMode="External"/><Relationship Id="rId225" Type="http://schemas.openxmlformats.org/officeDocument/2006/relationships/hyperlink" Target="javascript:fxviewCase('3259')" TargetMode="External"/><Relationship Id="rId246" Type="http://schemas.openxmlformats.org/officeDocument/2006/relationships/hyperlink" Target="javascript:fxviewCase('2160')" TargetMode="External"/><Relationship Id="rId267" Type="http://schemas.openxmlformats.org/officeDocument/2006/relationships/hyperlink" Target="javascript:fxviewCase('3490')" TargetMode="External"/><Relationship Id="rId288" Type="http://schemas.openxmlformats.org/officeDocument/2006/relationships/hyperlink" Target="javascript:fxviewCase('3125')" TargetMode="External"/><Relationship Id="rId411" Type="http://schemas.openxmlformats.org/officeDocument/2006/relationships/hyperlink" Target="javascript:fxviewCase('6411')" TargetMode="External"/><Relationship Id="rId432" Type="http://schemas.openxmlformats.org/officeDocument/2006/relationships/comments" Target="../comments3.xml"/><Relationship Id="rId106" Type="http://schemas.openxmlformats.org/officeDocument/2006/relationships/hyperlink" Target="javascript:fxviewCase('3672')" TargetMode="External"/><Relationship Id="rId127" Type="http://schemas.openxmlformats.org/officeDocument/2006/relationships/hyperlink" Target="javascript:fxviewCase('3641')" TargetMode="External"/><Relationship Id="rId313" Type="http://schemas.openxmlformats.org/officeDocument/2006/relationships/hyperlink" Target="javascript:fxviewCase('2881')" TargetMode="External"/><Relationship Id="rId10" Type="http://schemas.openxmlformats.org/officeDocument/2006/relationships/hyperlink" Target="javascript:fxviewCase('2777')" TargetMode="External"/><Relationship Id="rId31" Type="http://schemas.openxmlformats.org/officeDocument/2006/relationships/hyperlink" Target="javascript:fxviewCase('3573')" TargetMode="External"/><Relationship Id="rId52" Type="http://schemas.openxmlformats.org/officeDocument/2006/relationships/hyperlink" Target="javascript:fxviewCase('3677')" TargetMode="External"/><Relationship Id="rId73" Type="http://schemas.openxmlformats.org/officeDocument/2006/relationships/hyperlink" Target="javascript:fxviewCase('3564')" TargetMode="External"/><Relationship Id="rId94" Type="http://schemas.openxmlformats.org/officeDocument/2006/relationships/hyperlink" Target="javascript:fxviewCase('3627')" TargetMode="External"/><Relationship Id="rId148" Type="http://schemas.openxmlformats.org/officeDocument/2006/relationships/hyperlink" Target="javascript:fxviewCase('3696')" TargetMode="External"/><Relationship Id="rId169" Type="http://schemas.openxmlformats.org/officeDocument/2006/relationships/hyperlink" Target="javascript:fxviewCase('3538')" TargetMode="External"/><Relationship Id="rId334" Type="http://schemas.openxmlformats.org/officeDocument/2006/relationships/hyperlink" Target="javascript:fxviewCase('3087')" TargetMode="External"/><Relationship Id="rId355" Type="http://schemas.openxmlformats.org/officeDocument/2006/relationships/hyperlink" Target="javascript:fxviewCase('3226')" TargetMode="External"/><Relationship Id="rId376" Type="http://schemas.openxmlformats.org/officeDocument/2006/relationships/hyperlink" Target="javascript:fxviewCase('3671')" TargetMode="External"/><Relationship Id="rId397" Type="http://schemas.openxmlformats.org/officeDocument/2006/relationships/hyperlink" Target="javascript:fxviewCase('3552')" TargetMode="External"/><Relationship Id="rId4" Type="http://schemas.openxmlformats.org/officeDocument/2006/relationships/hyperlink" Target="javascript:fxviewCase('3376')" TargetMode="External"/><Relationship Id="rId180" Type="http://schemas.openxmlformats.org/officeDocument/2006/relationships/hyperlink" Target="javascript:fxviewCase('3449')" TargetMode="External"/><Relationship Id="rId215" Type="http://schemas.openxmlformats.org/officeDocument/2006/relationships/hyperlink" Target="javascript:fxviewCase('2890')" TargetMode="External"/><Relationship Id="rId236" Type="http://schemas.openxmlformats.org/officeDocument/2006/relationships/hyperlink" Target="javascript:fxviewCase('1899')" TargetMode="External"/><Relationship Id="rId257" Type="http://schemas.openxmlformats.org/officeDocument/2006/relationships/hyperlink" Target="javascript:fxviewCase('2230')" TargetMode="External"/><Relationship Id="rId278" Type="http://schemas.openxmlformats.org/officeDocument/2006/relationships/hyperlink" Target="javascript:fxviewCase('6176')" TargetMode="External"/><Relationship Id="rId401" Type="http://schemas.openxmlformats.org/officeDocument/2006/relationships/hyperlink" Target="javascript:fxviewCase('3696')" TargetMode="External"/><Relationship Id="rId422" Type="http://schemas.openxmlformats.org/officeDocument/2006/relationships/hyperlink" Target="javascript:fxviewCase('2820')" TargetMode="External"/><Relationship Id="rId303" Type="http://schemas.openxmlformats.org/officeDocument/2006/relationships/hyperlink" Target="javascript:fxviewCase('3604')" TargetMode="External"/><Relationship Id="rId42" Type="http://schemas.openxmlformats.org/officeDocument/2006/relationships/hyperlink" Target="javascript:fxviewCase('3635')" TargetMode="External"/><Relationship Id="rId84" Type="http://schemas.openxmlformats.org/officeDocument/2006/relationships/hyperlink" Target="javascript:fxviewCase('3601')" TargetMode="External"/><Relationship Id="rId138" Type="http://schemas.openxmlformats.org/officeDocument/2006/relationships/hyperlink" Target="javascript:fxviewCase('3631')" TargetMode="External"/><Relationship Id="rId345" Type="http://schemas.openxmlformats.org/officeDocument/2006/relationships/hyperlink" Target="javascript:fxviewCase('3939')" TargetMode="External"/><Relationship Id="rId387" Type="http://schemas.openxmlformats.org/officeDocument/2006/relationships/hyperlink" Target="javascript:fxviewCase('2889')" TargetMode="External"/><Relationship Id="rId191" Type="http://schemas.openxmlformats.org/officeDocument/2006/relationships/hyperlink" Target="javascript:fxviewCase('3458')" TargetMode="External"/><Relationship Id="rId205" Type="http://schemas.openxmlformats.org/officeDocument/2006/relationships/hyperlink" Target="javascript:fxviewCase('2479')" TargetMode="External"/><Relationship Id="rId247" Type="http://schemas.openxmlformats.org/officeDocument/2006/relationships/hyperlink" Target="javascript:fxviewCase('2774')" TargetMode="External"/><Relationship Id="rId412" Type="http://schemas.openxmlformats.org/officeDocument/2006/relationships/hyperlink" Target="javascript:fxviewCase('3422')" TargetMode="External"/><Relationship Id="rId107" Type="http://schemas.openxmlformats.org/officeDocument/2006/relationships/hyperlink" Target="javascript:fxviewCase('3542')" TargetMode="External"/><Relationship Id="rId289" Type="http://schemas.openxmlformats.org/officeDocument/2006/relationships/hyperlink" Target="javascript:fxviewCase('3123')" TargetMode="External"/><Relationship Id="rId11" Type="http://schemas.openxmlformats.org/officeDocument/2006/relationships/hyperlink" Target="javascript:fxviewCase('3425')" TargetMode="External"/><Relationship Id="rId53" Type="http://schemas.openxmlformats.org/officeDocument/2006/relationships/hyperlink" Target="javascript:fxviewCase('3678')" TargetMode="External"/><Relationship Id="rId149" Type="http://schemas.openxmlformats.org/officeDocument/2006/relationships/hyperlink" Target="javascript:fxviewCase('3696')" TargetMode="External"/><Relationship Id="rId314" Type="http://schemas.openxmlformats.org/officeDocument/2006/relationships/hyperlink" Target="javascript:fxviewCase('2882')" TargetMode="External"/><Relationship Id="rId356" Type="http://schemas.openxmlformats.org/officeDocument/2006/relationships/hyperlink" Target="javascript:fxviewCase('2101')" TargetMode="External"/><Relationship Id="rId398" Type="http://schemas.openxmlformats.org/officeDocument/2006/relationships/hyperlink" Target="javascript:fxviewCase('3694')" TargetMode="External"/><Relationship Id="rId95" Type="http://schemas.openxmlformats.org/officeDocument/2006/relationships/hyperlink" Target="javascript:fxviewCase('3629')" TargetMode="External"/><Relationship Id="rId160" Type="http://schemas.openxmlformats.org/officeDocument/2006/relationships/hyperlink" Target="javascript:fxviewCase('3701')" TargetMode="External"/><Relationship Id="rId216" Type="http://schemas.openxmlformats.org/officeDocument/2006/relationships/hyperlink" Target="javascript:fxviewCase('3539')" TargetMode="External"/><Relationship Id="rId423" Type="http://schemas.openxmlformats.org/officeDocument/2006/relationships/hyperlink" Target="javascript:fxviewCase('3258')" TargetMode="External"/><Relationship Id="rId258" Type="http://schemas.openxmlformats.org/officeDocument/2006/relationships/hyperlink" Target="javascript:fxviewCase('2490')" TargetMode="External"/><Relationship Id="rId22" Type="http://schemas.openxmlformats.org/officeDocument/2006/relationships/hyperlink" Target="javascript:fxviewCase('3016')" TargetMode="External"/><Relationship Id="rId64" Type="http://schemas.openxmlformats.org/officeDocument/2006/relationships/hyperlink" Target="javascript:fxviewCase('3170')" TargetMode="External"/><Relationship Id="rId118" Type="http://schemas.openxmlformats.org/officeDocument/2006/relationships/hyperlink" Target="javascript:fxviewCase('3658')" TargetMode="External"/><Relationship Id="rId325" Type="http://schemas.openxmlformats.org/officeDocument/2006/relationships/hyperlink" Target="javascript:fxviewCase('2823')" TargetMode="External"/><Relationship Id="rId367" Type="http://schemas.openxmlformats.org/officeDocument/2006/relationships/hyperlink" Target="javascript:fxviewCase('3650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13"/>
  <sheetViews>
    <sheetView zoomScale="90" zoomScaleNormal="90" workbookViewId="0"/>
  </sheetViews>
  <sheetFormatPr defaultRowHeight="15"/>
  <cols>
    <col min="1" max="1" width="1.58203125" style="152" customWidth="1"/>
    <col min="2" max="2" width="7.83203125" style="152" bestFit="1" customWidth="1"/>
    <col min="3" max="3" width="13.4140625" style="152" customWidth="1"/>
    <col min="4" max="4" width="25.9140625" style="152" customWidth="1"/>
    <col min="5" max="5" width="16.6640625" style="152" customWidth="1"/>
    <col min="6" max="6" width="61.75" style="152" customWidth="1"/>
    <col min="7" max="16384" width="8.6640625" style="152"/>
  </cols>
  <sheetData>
    <row r="2" spans="2:6" ht="18.5">
      <c r="B2" s="371" t="s">
        <v>1117</v>
      </c>
      <c r="C2" s="372"/>
      <c r="D2" s="372"/>
      <c r="E2" s="372"/>
      <c r="F2" s="373"/>
    </row>
    <row r="3" spans="2:6" ht="21.5" customHeight="1">
      <c r="B3" s="374" t="s">
        <v>1510</v>
      </c>
      <c r="C3" s="374" t="s">
        <v>1511</v>
      </c>
      <c r="D3" s="374" t="s">
        <v>1512</v>
      </c>
      <c r="E3" s="374" t="s">
        <v>1513</v>
      </c>
      <c r="F3" s="374" t="s">
        <v>1514</v>
      </c>
    </row>
    <row r="4" spans="2:6" ht="23" customHeight="1">
      <c r="B4" s="375" t="s">
        <v>1517</v>
      </c>
      <c r="C4" s="376">
        <v>43798</v>
      </c>
      <c r="D4" s="377" t="s">
        <v>1516</v>
      </c>
      <c r="E4" s="377" t="s">
        <v>1646</v>
      </c>
      <c r="F4" s="377" t="s">
        <v>1515</v>
      </c>
    </row>
    <row r="5" spans="2:6" ht="23" customHeight="1">
      <c r="B5" s="375"/>
      <c r="C5" s="376"/>
      <c r="D5" s="377"/>
      <c r="E5" s="377"/>
      <c r="F5" s="377"/>
    </row>
    <row r="6" spans="2:6" ht="23" customHeight="1">
      <c r="B6" s="375"/>
      <c r="C6" s="376"/>
      <c r="D6" s="377"/>
      <c r="E6" s="377"/>
      <c r="F6" s="377"/>
    </row>
    <row r="7" spans="2:6" ht="23" customHeight="1">
      <c r="B7" s="375"/>
      <c r="C7" s="376"/>
      <c r="D7" s="377"/>
      <c r="E7" s="377"/>
      <c r="F7" s="377"/>
    </row>
    <row r="8" spans="2:6" ht="23" customHeight="1">
      <c r="B8" s="375"/>
      <c r="C8" s="376"/>
      <c r="D8" s="377"/>
      <c r="E8" s="377"/>
      <c r="F8" s="377"/>
    </row>
    <row r="9" spans="2:6" ht="23" customHeight="1">
      <c r="B9" s="375"/>
      <c r="C9" s="376"/>
      <c r="D9" s="377"/>
      <c r="E9" s="377"/>
      <c r="F9" s="377"/>
    </row>
    <row r="10" spans="2:6" ht="23" customHeight="1">
      <c r="B10" s="375"/>
      <c r="C10" s="376"/>
      <c r="D10" s="377"/>
      <c r="E10" s="377"/>
      <c r="F10" s="377"/>
    </row>
    <row r="11" spans="2:6" ht="23" customHeight="1">
      <c r="B11" s="375"/>
      <c r="C11" s="376"/>
      <c r="D11" s="377"/>
      <c r="E11" s="377"/>
      <c r="F11" s="377"/>
    </row>
    <row r="12" spans="2:6" ht="23" customHeight="1">
      <c r="B12" s="375"/>
      <c r="C12" s="376"/>
      <c r="D12" s="377"/>
      <c r="E12" s="377"/>
      <c r="F12" s="377"/>
    </row>
    <row r="13" spans="2:6" ht="23" customHeight="1">
      <c r="B13" s="375"/>
      <c r="C13" s="376"/>
      <c r="D13" s="377"/>
      <c r="E13" s="377"/>
      <c r="F13" s="377"/>
    </row>
  </sheetData>
  <customSheetViews>
    <customSheetView guid="{795862F2-72E9-4114-B5C5-9A2887D08FC3}" scale="90">
      <selection activeCell="C14" sqref="C14"/>
      <pageMargins left="0.7" right="0.7" top="0.75" bottom="0.75" header="0.3" footer="0.3"/>
    </customSheetView>
  </customSheetViews>
  <mergeCells count="1">
    <mergeCell ref="B2:F2"/>
  </mergeCells>
  <phoneticPr fontId="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"/>
  <sheetViews>
    <sheetView tabSelected="1" zoomScale="70" zoomScaleNormal="70" workbookViewId="0">
      <selection activeCell="P17" sqref="P17"/>
    </sheetView>
  </sheetViews>
  <sheetFormatPr defaultRowHeight="15"/>
  <cols>
    <col min="1" max="1" width="1.83203125" customWidth="1"/>
    <col min="2" max="2" width="36.6640625" customWidth="1"/>
    <col min="3" max="3" width="6.9140625" customWidth="1"/>
    <col min="4" max="4" width="12.6640625" customWidth="1"/>
    <col min="5" max="5" width="11.9140625" customWidth="1"/>
    <col min="6" max="6" width="17.4140625" customWidth="1"/>
    <col min="7" max="7" width="15.83203125" customWidth="1"/>
    <col min="8" max="8" width="13.1640625" customWidth="1"/>
    <col min="9" max="9" width="11.4140625" customWidth="1"/>
    <col min="10" max="10" width="16.08203125" customWidth="1"/>
    <col min="11" max="13" width="11.1640625" customWidth="1"/>
  </cols>
  <sheetData>
    <row r="1" spans="2:20" ht="7" customHeight="1"/>
    <row r="2" spans="2:20" ht="45" customHeight="1">
      <c r="B2" s="310" t="s">
        <v>1693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209"/>
      <c r="N2" s="209"/>
      <c r="O2" s="209"/>
      <c r="P2" s="209"/>
      <c r="Q2" s="209"/>
      <c r="R2" s="209"/>
      <c r="S2" s="209"/>
      <c r="T2" s="209"/>
    </row>
    <row r="3" spans="2:20" ht="17" customHeight="1">
      <c r="B3" s="193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2:20" ht="29" customHeight="1">
      <c r="B4" s="199" t="s">
        <v>1497</v>
      </c>
      <c r="C4" s="199" t="s">
        <v>1498</v>
      </c>
      <c r="D4" s="195" t="s">
        <v>1691</v>
      </c>
      <c r="E4" s="195" t="s">
        <v>1690</v>
      </c>
      <c r="F4" s="196" t="s">
        <v>1692</v>
      </c>
      <c r="G4" s="197" t="s">
        <v>1495</v>
      </c>
      <c r="H4" s="197" t="s">
        <v>1489</v>
      </c>
      <c r="I4" s="197" t="s">
        <v>1645</v>
      </c>
      <c r="J4" s="198" t="s">
        <v>1494</v>
      </c>
      <c r="K4" s="267" t="s">
        <v>1598</v>
      </c>
      <c r="L4" s="267" t="s">
        <v>1669</v>
      </c>
      <c r="M4" s="267" t="s">
        <v>1675</v>
      </c>
    </row>
    <row r="5" spans="2:20">
      <c r="B5" s="301" t="s">
        <v>1694</v>
      </c>
      <c r="C5" s="200" t="s">
        <v>7</v>
      </c>
      <c r="D5" s="205">
        <f t="shared" ref="D5:M5" ca="1" si="0">SUM(D6:D18)</f>
        <v>2153.2166666666667</v>
      </c>
      <c r="E5" s="205">
        <f t="shared" si="0"/>
        <v>1.0833333333333333</v>
      </c>
      <c r="F5" s="205">
        <f t="shared" si="0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</row>
    <row r="6" spans="2:20" ht="17" customHeight="1">
      <c r="B6" s="203" t="s">
        <v>9</v>
      </c>
      <c r="C6" s="201" t="s">
        <v>7</v>
      </c>
      <c r="D6" s="206">
        <f>'SW Test planning-FVT'!I10</f>
        <v>225.13333333333333</v>
      </c>
      <c r="E6" s="206">
        <f>'SW Test planning-FVT'!U10</f>
        <v>0</v>
      </c>
      <c r="F6" s="206">
        <f>'SW Test planning-FVT'!Y10</f>
        <v>0</v>
      </c>
      <c r="G6" s="206">
        <f>'SW Test planning-FVT'!AB10</f>
        <v>0</v>
      </c>
      <c r="H6" s="206">
        <f>'SW Test planning-FVT'!AD10</f>
        <v>0</v>
      </c>
      <c r="I6" s="206">
        <f>'SW Test planning-FVT'!AH10</f>
        <v>0</v>
      </c>
      <c r="J6" s="206">
        <f>'SW Test planning-FVT'!AK10</f>
        <v>0</v>
      </c>
      <c r="K6" s="206">
        <f>'SW Test planning-FVT'!AX10</f>
        <v>0</v>
      </c>
      <c r="L6" s="206">
        <f>IFERROR(J6/6/'SW Test planning-FVT'!C3,0)</f>
        <v>0</v>
      </c>
      <c r="M6" s="206">
        <f>L6*6/7</f>
        <v>0</v>
      </c>
    </row>
    <row r="7" spans="2:20" ht="17" customHeight="1">
      <c r="B7" s="203" t="s">
        <v>143</v>
      </c>
      <c r="C7" s="201" t="s">
        <v>7</v>
      </c>
      <c r="D7" s="206">
        <f>'SW Test planning-FVT'!I66</f>
        <v>242.1</v>
      </c>
      <c r="E7" s="206">
        <f>'SW Test planning-FVT'!U66</f>
        <v>0</v>
      </c>
      <c r="F7" s="206">
        <f>'SW Test planning-FVT'!Y66</f>
        <v>0</v>
      </c>
      <c r="G7" s="206">
        <f>'SW Test planning-FVT'!AB66</f>
        <v>0</v>
      </c>
      <c r="H7" s="206">
        <f>'SW Test planning-FVT'!AD66</f>
        <v>0</v>
      </c>
      <c r="I7" s="206">
        <f>'SW Test planning-FVT'!AH66</f>
        <v>0</v>
      </c>
      <c r="J7" s="206">
        <f>'SW Test planning-FVT'!AK66</f>
        <v>0</v>
      </c>
      <c r="K7" s="206">
        <f>'SW Test planning-FVT'!AX66</f>
        <v>0</v>
      </c>
      <c r="L7" s="206">
        <f>IFERROR(J7/6/'SW Test planning-FVT'!C3,0)</f>
        <v>0</v>
      </c>
      <c r="M7" s="206">
        <f t="shared" ref="M7:M18" si="1">L7*6/7</f>
        <v>0</v>
      </c>
    </row>
    <row r="8" spans="2:20" ht="17" customHeight="1">
      <c r="B8" s="203" t="s">
        <v>242</v>
      </c>
      <c r="C8" s="201" t="s">
        <v>7</v>
      </c>
      <c r="D8" s="206">
        <f>'SW Test planning-FVT'!I131</f>
        <v>239.2</v>
      </c>
      <c r="E8" s="206">
        <f>'SW Test planning-FVT'!U131</f>
        <v>0</v>
      </c>
      <c r="F8" s="206">
        <f>'SW Test planning-FVT'!Y131</f>
        <v>0</v>
      </c>
      <c r="G8" s="206">
        <f>'SW Test planning-FVT'!AB131</f>
        <v>0</v>
      </c>
      <c r="H8" s="206">
        <f>'SW Test planning-FVT'!AD131</f>
        <v>0</v>
      </c>
      <c r="I8" s="206">
        <f>'SW Test planning-FVT'!AH131</f>
        <v>0</v>
      </c>
      <c r="J8" s="206">
        <f>'SW Test planning-FVT'!AK131</f>
        <v>0</v>
      </c>
      <c r="K8" s="206">
        <f>'SW Test planning-FVT'!AVW131</f>
        <v>0</v>
      </c>
      <c r="L8" s="206">
        <f>IFERROR(J8/6/'SW Test planning-FVT'!C5,0)</f>
        <v>0</v>
      </c>
      <c r="M8" s="206">
        <f t="shared" si="1"/>
        <v>0</v>
      </c>
    </row>
    <row r="9" spans="2:20" ht="17" customHeight="1">
      <c r="B9" s="203" t="s">
        <v>304</v>
      </c>
      <c r="C9" s="201" t="s">
        <v>7</v>
      </c>
      <c r="D9" s="206">
        <f>'SW Test planning-FVT'!I167</f>
        <v>246.11666666666667</v>
      </c>
      <c r="E9" s="206">
        <f>'SW Test planning-FVT'!U167</f>
        <v>0</v>
      </c>
      <c r="F9" s="206">
        <f>'SW Test planning-FVT'!Y167</f>
        <v>0</v>
      </c>
      <c r="G9" s="206">
        <f>'SW Test planning-FVT'!AB167</f>
        <v>0</v>
      </c>
      <c r="H9" s="206">
        <f>'SW Test planning-FVT'!AD167</f>
        <v>0</v>
      </c>
      <c r="I9" s="206">
        <f>'SW Test planning-FVT'!AH167</f>
        <v>0</v>
      </c>
      <c r="J9" s="206">
        <f>'SW Test planning-FVT'!AK167</f>
        <v>0</v>
      </c>
      <c r="K9" s="206">
        <f>'SW Test planning-FVT'!AX167</f>
        <v>0</v>
      </c>
      <c r="L9" s="206">
        <f>IFERROR(J9/6/'SW Test planning-FVT'!C3,0)</f>
        <v>0</v>
      </c>
      <c r="M9" s="206">
        <f t="shared" si="1"/>
        <v>0</v>
      </c>
    </row>
    <row r="10" spans="2:20" ht="17" customHeight="1">
      <c r="B10" s="203" t="s">
        <v>387</v>
      </c>
      <c r="C10" s="201" t="s">
        <v>7</v>
      </c>
      <c r="D10" s="206">
        <f>'SW Test planning-FVT'!I227</f>
        <v>44.45</v>
      </c>
      <c r="E10" s="206">
        <f>'SW Test planning-FVT'!U227</f>
        <v>1.0833333333333333</v>
      </c>
      <c r="F10" s="206">
        <f>'SW Test planning-FVT'!Y227</f>
        <v>0</v>
      </c>
      <c r="G10" s="206">
        <f>'SW Test planning-FVT'!AB227</f>
        <v>0</v>
      </c>
      <c r="H10" s="206">
        <f>'SW Test planning-FVT'!AD227</f>
        <v>0</v>
      </c>
      <c r="I10" s="206">
        <f>'SW Test planning-FVT'!AH227</f>
        <v>0</v>
      </c>
      <c r="J10" s="206">
        <f>'SW Test planning-FVT'!AK227</f>
        <v>0</v>
      </c>
      <c r="K10" s="206">
        <f>'SW Test planning-FVT'!AX227</f>
        <v>0</v>
      </c>
      <c r="L10" s="206">
        <f>IFERROR(J10/6/'SW Test planning-FVT'!C3,0)</f>
        <v>0</v>
      </c>
      <c r="M10" s="206">
        <f t="shared" si="1"/>
        <v>0</v>
      </c>
    </row>
    <row r="11" spans="2:20" ht="17" customHeight="1">
      <c r="B11" s="307" t="s">
        <v>1721</v>
      </c>
      <c r="C11" s="201" t="s">
        <v>7</v>
      </c>
      <c r="D11" s="206">
        <f>'SW Test planning-FVT'!I287</f>
        <v>75.833333333333329</v>
      </c>
      <c r="E11" s="206">
        <f>'SW Test planning-FVT'!U287</f>
        <v>0</v>
      </c>
      <c r="F11" s="206">
        <f>'SW Test planning-FVT'!Y287</f>
        <v>0</v>
      </c>
      <c r="G11" s="206">
        <f>'SW Test planning-FVT'!AB287</f>
        <v>0</v>
      </c>
      <c r="H11" s="206">
        <f>'SW Test planning-FVT'!AD287</f>
        <v>0</v>
      </c>
      <c r="I11" s="206">
        <f>'SW Test planning-FVT'!AH287</f>
        <v>0</v>
      </c>
      <c r="J11" s="206">
        <f>'SW Test planning-FVT'!AK287</f>
        <v>0</v>
      </c>
      <c r="K11" s="206">
        <f>'SW Test planning-FVT'!AX287</f>
        <v>0</v>
      </c>
      <c r="L11" s="206">
        <f>IFERROR(J11/6/'SW Test planning-FVT'!C3,0)</f>
        <v>0</v>
      </c>
      <c r="M11" s="206">
        <f t="shared" ref="M11" si="2">L11*6/7</f>
        <v>0</v>
      </c>
    </row>
    <row r="12" spans="2:20" ht="17" customHeight="1">
      <c r="B12" s="203" t="s">
        <v>456</v>
      </c>
      <c r="C12" s="201" t="s">
        <v>7</v>
      </c>
      <c r="D12" s="206">
        <f>'SW Test planning-FVT'!I293</f>
        <v>156.19999999999999</v>
      </c>
      <c r="E12" s="206">
        <f>'SW Test planning-FVT'!U293</f>
        <v>0</v>
      </c>
      <c r="F12" s="206">
        <f>'SW Test planning-FVT'!Y293</f>
        <v>0</v>
      </c>
      <c r="G12" s="206">
        <f>'SW Test planning-FVT'!AB293</f>
        <v>0</v>
      </c>
      <c r="H12" s="206">
        <f>'SW Test planning-FVT'!AD293</f>
        <v>0</v>
      </c>
      <c r="I12" s="206">
        <f>'SW Test planning-FVT'!AH293</f>
        <v>0</v>
      </c>
      <c r="J12" s="206">
        <f>'SW Test planning-FVT'!AK293</f>
        <v>0</v>
      </c>
      <c r="K12" s="206">
        <f>'SW Test planning-FVT'!AX293</f>
        <v>0</v>
      </c>
      <c r="L12" s="206">
        <f>IFERROR(J12/6/'SW Test planning-FVT'!C3,0)</f>
        <v>0</v>
      </c>
      <c r="M12" s="206">
        <f t="shared" si="1"/>
        <v>0</v>
      </c>
    </row>
    <row r="13" spans="2:20" ht="17" customHeight="1">
      <c r="B13" s="203" t="s">
        <v>522</v>
      </c>
      <c r="C13" s="201" t="s">
        <v>7</v>
      </c>
      <c r="D13" s="207">
        <f>'SW Test planning-FVT'!I325</f>
        <v>201.1</v>
      </c>
      <c r="E13" s="207">
        <f>'SW Test planning-FVT'!U325</f>
        <v>0</v>
      </c>
      <c r="F13" s="207">
        <f>'SW Test planning-FVT'!Y325</f>
        <v>0</v>
      </c>
      <c r="G13" s="207">
        <f>'SW Test planning-FVT'!AB325</f>
        <v>0</v>
      </c>
      <c r="H13" s="207">
        <f>'SW Test planning-FVT'!AD325</f>
        <v>0</v>
      </c>
      <c r="I13" s="207">
        <f>'SW Test planning-FVT'!AH325</f>
        <v>0</v>
      </c>
      <c r="J13" s="207">
        <f>'SW Test planning-FVT'!AK325</f>
        <v>0</v>
      </c>
      <c r="K13" s="207">
        <f>'SW Test planning-FVT'!AX325</f>
        <v>0</v>
      </c>
      <c r="L13" s="206">
        <f>IFERROR(J13/6/'SW Test planning-FVT'!C3,0)</f>
        <v>0</v>
      </c>
      <c r="M13" s="207">
        <f t="shared" si="1"/>
        <v>0</v>
      </c>
    </row>
    <row r="14" spans="2:20" ht="17" customHeight="1">
      <c r="B14" s="203" t="s">
        <v>1661</v>
      </c>
      <c r="C14" s="201" t="s">
        <v>7</v>
      </c>
      <c r="D14" s="206">
        <f>'SW Test planning-FVT'!I454</f>
        <v>21.333333333333332</v>
      </c>
      <c r="E14" s="206">
        <f>'SW Test planning-FVT'!U454</f>
        <v>0</v>
      </c>
      <c r="F14" s="206">
        <f>'SW Test planning-FVT'!Y454</f>
        <v>0</v>
      </c>
      <c r="G14" s="206">
        <f>'SW Test planning-FVT'!AB454</f>
        <v>0</v>
      </c>
      <c r="H14" s="206">
        <f>'SW Test planning-FVT'!AD454</f>
        <v>0</v>
      </c>
      <c r="I14" s="206">
        <f>'SW Test planning-FVT'!AH454</f>
        <v>0</v>
      </c>
      <c r="J14" s="206">
        <f>'SW Test planning-FVT'!OAM454</f>
        <v>0</v>
      </c>
      <c r="K14" s="206">
        <f>'SW Test planning-FVT'!AX454</f>
        <v>0</v>
      </c>
      <c r="L14" s="206">
        <f>IFERROR(J14/6/'SW Test planning-FVT'!C3,0)</f>
        <v>0</v>
      </c>
      <c r="M14" s="206">
        <f t="shared" si="1"/>
        <v>0</v>
      </c>
    </row>
    <row r="15" spans="2:20" ht="17" customHeight="1">
      <c r="B15" s="203" t="s">
        <v>1648</v>
      </c>
      <c r="C15" s="201" t="s">
        <v>7</v>
      </c>
      <c r="D15" s="206">
        <f>'SW Test planning-FVT'!I461</f>
        <v>26</v>
      </c>
      <c r="E15" s="206">
        <f>'SW Test planning-FVT'!U461</f>
        <v>0</v>
      </c>
      <c r="F15" s="206">
        <f>'SW Test planning-FVT'!Y461</f>
        <v>0</v>
      </c>
      <c r="G15" s="206">
        <f>'SW Test planning-FVT'!AB461</f>
        <v>0</v>
      </c>
      <c r="H15" s="206">
        <f>'SW Test planning-FVT'!AD461</f>
        <v>0</v>
      </c>
      <c r="I15" s="206">
        <f>'SW Test planning-FVT'!AH461</f>
        <v>0</v>
      </c>
      <c r="J15" s="206">
        <f>'SW Test planning-FVT'!OAM461</f>
        <v>0</v>
      </c>
      <c r="K15" s="206">
        <f>'SW Test planning-FVT'!AX461</f>
        <v>0</v>
      </c>
      <c r="L15" s="206">
        <f>IFERROR(J15/6/'SW Test planning-FVT'!C3,0)</f>
        <v>0</v>
      </c>
      <c r="M15" s="206">
        <f t="shared" si="1"/>
        <v>0</v>
      </c>
    </row>
    <row r="16" spans="2:20" ht="17" customHeight="1">
      <c r="B16" s="203" t="s">
        <v>508</v>
      </c>
      <c r="C16" s="201" t="s">
        <v>7</v>
      </c>
      <c r="D16" s="206">
        <f>'SW Test planning-FVT'!I468</f>
        <v>114.83333333333333</v>
      </c>
      <c r="E16" s="206">
        <f>'SW Test planning-FVT'!U468</f>
        <v>0</v>
      </c>
      <c r="F16" s="206">
        <f>'SW Test planning-FVT'!Y468</f>
        <v>0</v>
      </c>
      <c r="G16" s="206">
        <f>'SW Test planning-FVT'!AB468</f>
        <v>0</v>
      </c>
      <c r="H16" s="206">
        <f>'SW Test planning-FVT'!AD468</f>
        <v>0</v>
      </c>
      <c r="I16" s="206">
        <f>'SW Test planning-FVT'!AH468</f>
        <v>0</v>
      </c>
      <c r="J16" s="206">
        <f>'SW Test planning-FVT'!AK468</f>
        <v>0</v>
      </c>
      <c r="K16" s="206">
        <f>'SW Test planning-FVT'!AX468</f>
        <v>0</v>
      </c>
      <c r="L16" s="206">
        <f>IFERROR(J16/6/'SW Test planning-FVT'!C3,0)</f>
        <v>0</v>
      </c>
      <c r="M16" s="206">
        <f t="shared" si="1"/>
        <v>0</v>
      </c>
    </row>
    <row r="17" spans="2:13" ht="17" customHeight="1">
      <c r="B17" s="203" t="s">
        <v>744</v>
      </c>
      <c r="C17" s="201" t="s">
        <v>7</v>
      </c>
      <c r="D17" s="207">
        <f ca="1">'SW Test planning-FVT'!I475</f>
        <v>491.91666666666669</v>
      </c>
      <c r="E17" s="207">
        <f>'SW Test planning-FVT'!U475</f>
        <v>0</v>
      </c>
      <c r="F17" s="207">
        <f>'SW Test planning-FVT'!Y475</f>
        <v>0</v>
      </c>
      <c r="G17" s="207">
        <f>'SW Test planning-FVT'!AB475</f>
        <v>0</v>
      </c>
      <c r="H17" s="207">
        <f>'SW Test planning-FVT'!AD475</f>
        <v>0</v>
      </c>
      <c r="I17" s="207">
        <f>'SW Test planning-FVT'!AH475</f>
        <v>0</v>
      </c>
      <c r="J17" s="207">
        <f>'SW Test planning-FVT'!AK475</f>
        <v>0</v>
      </c>
      <c r="K17" s="207">
        <f>'SW Test planning-FVT'!AX475</f>
        <v>0</v>
      </c>
      <c r="L17" s="206">
        <f>IFERROR(J17/6/'SW Test planning-FVT'!C3,0)</f>
        <v>0</v>
      </c>
      <c r="M17" s="207">
        <f t="shared" si="1"/>
        <v>0</v>
      </c>
    </row>
    <row r="18" spans="2:13" ht="17" customHeight="1">
      <c r="B18" s="204" t="s">
        <v>848</v>
      </c>
      <c r="C18" s="202" t="s">
        <v>7</v>
      </c>
      <c r="D18" s="208">
        <f>'SW Test planning-FVT'!I576</f>
        <v>69</v>
      </c>
      <c r="E18" s="208">
        <f>'SW Test planning-FVT'!U576</f>
        <v>0</v>
      </c>
      <c r="F18" s="208">
        <f>'SW Test planning-FVT'!Y576</f>
        <v>0</v>
      </c>
      <c r="G18" s="208">
        <f>'SW Test planning-FVT'!AB576</f>
        <v>0</v>
      </c>
      <c r="H18" s="208">
        <f>'SW Test planning-FVT'!AD576</f>
        <v>0</v>
      </c>
      <c r="I18" s="208">
        <f>'SW Test planning-FVT'!AH576</f>
        <v>0</v>
      </c>
      <c r="J18" s="208">
        <f>'SW Test planning-FVT'!AK576</f>
        <v>0</v>
      </c>
      <c r="K18" s="208">
        <f>'SW Test planning-FVT'!AX576</f>
        <v>0</v>
      </c>
      <c r="L18" s="206">
        <f>IFERROR(J18/6/'SW Test planning-FVT'!C3,0)</f>
        <v>0</v>
      </c>
      <c r="M18" s="208">
        <f t="shared" si="1"/>
        <v>0</v>
      </c>
    </row>
    <row r="19" spans="2:13">
      <c r="D19" s="286"/>
      <c r="E19" s="286"/>
      <c r="F19" s="286"/>
      <c r="G19" s="286"/>
      <c r="H19" s="286"/>
      <c r="I19" s="286"/>
      <c r="J19" s="286"/>
      <c r="K19" s="286"/>
      <c r="L19" s="286"/>
      <c r="M19" s="286"/>
    </row>
    <row r="20" spans="2:13" ht="29" customHeight="1">
      <c r="B20" s="199" t="s">
        <v>1497</v>
      </c>
      <c r="C20" s="199" t="s">
        <v>1498</v>
      </c>
      <c r="D20" s="195" t="s">
        <v>1685</v>
      </c>
      <c r="E20" s="195" t="s">
        <v>1690</v>
      </c>
      <c r="F20" s="196" t="s">
        <v>1692</v>
      </c>
      <c r="G20" s="197" t="s">
        <v>1493</v>
      </c>
      <c r="H20" s="197" t="s">
        <v>1489</v>
      </c>
      <c r="I20" s="197" t="s">
        <v>1645</v>
      </c>
      <c r="J20" s="198" t="s">
        <v>1494</v>
      </c>
      <c r="K20" s="267" t="s">
        <v>1597</v>
      </c>
      <c r="L20" s="267" t="s">
        <v>1669</v>
      </c>
      <c r="M20" s="267" t="s">
        <v>1675</v>
      </c>
    </row>
    <row r="21" spans="2:13">
      <c r="B21" s="301" t="s">
        <v>1695</v>
      </c>
      <c r="C21" s="200" t="s">
        <v>7</v>
      </c>
      <c r="D21" s="205">
        <f ca="1">SUM(D22:D34)</f>
        <v>2066.9499999999998</v>
      </c>
      <c r="E21" s="205">
        <f t="shared" ref="E21:K21" si="3">SUM(E22:E34)</f>
        <v>26.666666666666664</v>
      </c>
      <c r="F21" s="205">
        <f t="shared" si="3"/>
        <v>0</v>
      </c>
      <c r="G21" s="205">
        <f t="shared" si="3"/>
        <v>0</v>
      </c>
      <c r="H21" s="205">
        <f t="shared" si="3"/>
        <v>0</v>
      </c>
      <c r="I21" s="205">
        <f t="shared" si="3"/>
        <v>0</v>
      </c>
      <c r="J21" s="205">
        <f t="shared" si="3"/>
        <v>0</v>
      </c>
      <c r="K21" s="205">
        <f t="shared" si="3"/>
        <v>0</v>
      </c>
      <c r="L21" s="205">
        <f>SUM(L22:L34)</f>
        <v>0</v>
      </c>
      <c r="M21" s="205">
        <f>SUM(M22:M34)</f>
        <v>0</v>
      </c>
    </row>
    <row r="22" spans="2:13" ht="17" customHeight="1">
      <c r="B22" s="203" t="s">
        <v>9</v>
      </c>
      <c r="C22" s="201" t="s">
        <v>7</v>
      </c>
      <c r="D22" s="206">
        <f>'SW Test planning-SIT'!I10</f>
        <v>225.13333333333333</v>
      </c>
      <c r="E22" s="206">
        <f>'SW Test planning-SIT'!U10</f>
        <v>25.583333333333332</v>
      </c>
      <c r="F22" s="206">
        <f>'SW Test planning-SIT'!Y10</f>
        <v>0</v>
      </c>
      <c r="G22" s="206">
        <f>'SW Test planning-SIT'!AB10</f>
        <v>0</v>
      </c>
      <c r="H22" s="206">
        <f>'SW Test planning-SIT'!AD10</f>
        <v>0</v>
      </c>
      <c r="I22" s="206">
        <f>'SW Test planning-SIT'!AH10</f>
        <v>0</v>
      </c>
      <c r="J22" s="206">
        <f>'SW Test planning-SIT'!AK10</f>
        <v>0</v>
      </c>
      <c r="K22" s="206">
        <f>'SW Test planning-SIT'!AX10</f>
        <v>0</v>
      </c>
      <c r="L22" s="206">
        <f>IFERROR(J22/6/'SW Test planning-SIT'!C3,0)</f>
        <v>0</v>
      </c>
      <c r="M22" s="206">
        <f>L22*6/7</f>
        <v>0</v>
      </c>
    </row>
    <row r="23" spans="2:13" ht="17" customHeight="1">
      <c r="B23" s="203" t="s">
        <v>143</v>
      </c>
      <c r="C23" s="201" t="s">
        <v>7</v>
      </c>
      <c r="D23" s="206">
        <f>'SW Test planning-SIT'!I66</f>
        <v>242.1</v>
      </c>
      <c r="E23" s="206">
        <f>'SW Test planning-SIT'!U66</f>
        <v>0</v>
      </c>
      <c r="F23" s="206">
        <f>'SW Test planning-SIT'!Y66</f>
        <v>0</v>
      </c>
      <c r="G23" s="206">
        <f>'SW Test planning-SIT'!AB66</f>
        <v>0</v>
      </c>
      <c r="H23" s="206">
        <f>'SW Test planning-SIT'!AD66</f>
        <v>0</v>
      </c>
      <c r="I23" s="206">
        <f>'SW Test planning-SIT'!AH66</f>
        <v>0</v>
      </c>
      <c r="J23" s="206">
        <f>'SW Test planning-SIT'!AK66</f>
        <v>0</v>
      </c>
      <c r="K23" s="206">
        <f>'SW Test planning-SIT'!AX66</f>
        <v>0</v>
      </c>
      <c r="L23" s="206">
        <f>IFERROR(J23/6/'SW Test planning-SIT'!C3,0)</f>
        <v>0</v>
      </c>
      <c r="M23" s="206">
        <f t="shared" ref="M23:M34" si="4">L23*6/7</f>
        <v>0</v>
      </c>
    </row>
    <row r="24" spans="2:13" ht="17" customHeight="1">
      <c r="B24" s="203" t="s">
        <v>242</v>
      </c>
      <c r="C24" s="201" t="s">
        <v>7</v>
      </c>
      <c r="D24" s="206">
        <f>'SW Test planning-SIT'!I131</f>
        <v>239.2</v>
      </c>
      <c r="E24" s="206">
        <f>'SW Test planning-SIT'!U131</f>
        <v>0</v>
      </c>
      <c r="F24" s="206">
        <f>'SW Test planning-SIT'!Y131</f>
        <v>0</v>
      </c>
      <c r="G24" s="206">
        <f>'SW Test planning-SIT'!AB131</f>
        <v>0</v>
      </c>
      <c r="H24" s="206">
        <f>'SW Test planning-SIT'!AD131</f>
        <v>0</v>
      </c>
      <c r="I24" s="206">
        <f>'SW Test planning-SIT'!AH131</f>
        <v>0</v>
      </c>
      <c r="J24" s="206">
        <f>'SW Test planning-SIT'!AK131</f>
        <v>0</v>
      </c>
      <c r="K24" s="206">
        <f>'SW Test planning-SIT'!AX131</f>
        <v>0</v>
      </c>
      <c r="L24" s="206">
        <f>IFERROR(J24/6/'SW Test planning-SIT'!C3,0)</f>
        <v>0</v>
      </c>
      <c r="M24" s="206">
        <f t="shared" si="4"/>
        <v>0</v>
      </c>
    </row>
    <row r="25" spans="2:13" ht="17" customHeight="1">
      <c r="B25" s="203" t="s">
        <v>304</v>
      </c>
      <c r="C25" s="201" t="s">
        <v>7</v>
      </c>
      <c r="D25" s="206">
        <f>'SW Test planning-SIT'!I167</f>
        <v>246.11666666666667</v>
      </c>
      <c r="E25" s="206">
        <f>'SW Test planning-SIT'!U167</f>
        <v>0</v>
      </c>
      <c r="F25" s="206">
        <f>'SW Test planning-SIT'!Y167</f>
        <v>0</v>
      </c>
      <c r="G25" s="206">
        <f>'SW Test planning-SIT'!AB167</f>
        <v>0</v>
      </c>
      <c r="H25" s="206">
        <f>'SW Test planning-SIT'!AD167</f>
        <v>0</v>
      </c>
      <c r="I25" s="206">
        <f>'SW Test planning-SIT'!AH167</f>
        <v>0</v>
      </c>
      <c r="J25" s="206">
        <f>'SW Test planning-SIT'!AK167</f>
        <v>0</v>
      </c>
      <c r="K25" s="206">
        <f>'SW Test planning-SIT'!AX167</f>
        <v>0</v>
      </c>
      <c r="L25" s="206">
        <f>IFERROR(J25/6/'SW Test planning-SIT'!C3,0)</f>
        <v>0</v>
      </c>
      <c r="M25" s="206">
        <f t="shared" si="4"/>
        <v>0</v>
      </c>
    </row>
    <row r="26" spans="2:13" ht="17" customHeight="1">
      <c r="B26" s="203" t="s">
        <v>387</v>
      </c>
      <c r="C26" s="201" t="s">
        <v>7</v>
      </c>
      <c r="D26" s="206">
        <f>'SW Test planning-SIT'!I227</f>
        <v>44.45</v>
      </c>
      <c r="E26" s="206">
        <f>'SW Test planning-SIT'!U227</f>
        <v>1.0833333333333333</v>
      </c>
      <c r="F26" s="206">
        <f>'SW Test planning-SIT'!Y227</f>
        <v>0</v>
      </c>
      <c r="G26" s="206">
        <f>'SW Test planning-SIT'!AB227</f>
        <v>0</v>
      </c>
      <c r="H26" s="206">
        <f>'SW Test planning-SIT'!AD227</f>
        <v>0</v>
      </c>
      <c r="I26" s="206">
        <f>'SW Test planning-SIT'!AH227</f>
        <v>0</v>
      </c>
      <c r="J26" s="206">
        <f>'SW Test planning-SIT'!AK227</f>
        <v>0</v>
      </c>
      <c r="K26" s="206">
        <f>'SW Test planning-SIT'!AX227</f>
        <v>0</v>
      </c>
      <c r="L26" s="206">
        <f>IFERROR(J26/6/'SW Test planning-SIT'!C3,0)</f>
        <v>0</v>
      </c>
      <c r="M26" s="206">
        <f t="shared" si="4"/>
        <v>0</v>
      </c>
    </row>
    <row r="27" spans="2:13" ht="17" customHeight="1">
      <c r="B27" s="307" t="s">
        <v>1721</v>
      </c>
      <c r="C27" s="201" t="s">
        <v>7</v>
      </c>
      <c r="D27" s="206">
        <f>'SW Test planning-SIT'!I287</f>
        <v>75.833333333333329</v>
      </c>
      <c r="E27" s="206">
        <f>'SW Test planning-SIT'!U287</f>
        <v>0</v>
      </c>
      <c r="F27" s="206">
        <f>'SW Test planning-SIT'!Y287</f>
        <v>0</v>
      </c>
      <c r="G27" s="206">
        <f>'SW Test planning-SIT'!AB287</f>
        <v>0</v>
      </c>
      <c r="H27" s="206">
        <f>'SW Test planning-SIT'!AD287</f>
        <v>0</v>
      </c>
      <c r="I27" s="206">
        <f>'SW Test planning-SIT'!AH287</f>
        <v>0</v>
      </c>
      <c r="J27" s="206">
        <f>'SW Test planning-SIT'!AK287</f>
        <v>0</v>
      </c>
      <c r="K27" s="206">
        <f>'SW Test planning-SIT'!AX287</f>
        <v>0</v>
      </c>
      <c r="L27" s="206">
        <f>IFERROR(J27/6/'SW Test planning-SIT'!C3,0)</f>
        <v>0</v>
      </c>
      <c r="M27" s="206">
        <f t="shared" ref="M27" si="5">L27*6/7</f>
        <v>0</v>
      </c>
    </row>
    <row r="28" spans="2:13" ht="17" customHeight="1">
      <c r="B28" s="203" t="s">
        <v>456</v>
      </c>
      <c r="C28" s="201" t="s">
        <v>7</v>
      </c>
      <c r="D28" s="206">
        <f>'SW Test planning-SIT'!I293</f>
        <v>156.19999999999999</v>
      </c>
      <c r="E28" s="206">
        <f>'SW Test planning-SIT'!U293</f>
        <v>0</v>
      </c>
      <c r="F28" s="206">
        <f>'SW Test planning-SIT'!Y293</f>
        <v>0</v>
      </c>
      <c r="G28" s="206">
        <f>'SW Test planning-SIT'!AB293</f>
        <v>0</v>
      </c>
      <c r="H28" s="206">
        <f>'SW Test planning-SIT'!AD293</f>
        <v>0</v>
      </c>
      <c r="I28" s="206">
        <f>'SW Test planning-SIT'!AH293</f>
        <v>0</v>
      </c>
      <c r="J28" s="206">
        <f>'SW Test planning-SIT'!AK293</f>
        <v>0</v>
      </c>
      <c r="K28" s="206">
        <f>'SW Test planning-SIT'!AX293</f>
        <v>0</v>
      </c>
      <c r="L28" s="206">
        <f>IFERROR(J28/6/'SW Test planning-SIT'!C3,0)</f>
        <v>0</v>
      </c>
      <c r="M28" s="206">
        <f t="shared" si="4"/>
        <v>0</v>
      </c>
    </row>
    <row r="29" spans="2:13" ht="17" customHeight="1">
      <c r="B29" s="203" t="s">
        <v>522</v>
      </c>
      <c r="C29" s="201" t="s">
        <v>7</v>
      </c>
      <c r="D29" s="207">
        <f>'SW Test planning-SIT'!I454</f>
        <v>21.333333333333332</v>
      </c>
      <c r="E29" s="207">
        <f>'SW Test planning-SIT'!U325</f>
        <v>0</v>
      </c>
      <c r="F29" s="207">
        <f>'SW Test planning-SIT'!Y325</f>
        <v>0</v>
      </c>
      <c r="G29" s="207">
        <f>'SW Test planning-SIT'!AB325</f>
        <v>0</v>
      </c>
      <c r="H29" s="207">
        <f>'SW Test planning-SIT'!AD325</f>
        <v>0</v>
      </c>
      <c r="I29" s="207">
        <f>'SW Test planning-SIT'!AH325</f>
        <v>0</v>
      </c>
      <c r="J29" s="207">
        <f>'SW Test planning-SIT'!AK325</f>
        <v>0</v>
      </c>
      <c r="K29" s="207">
        <f>'SW Test planning-SIT'!AX325</f>
        <v>0</v>
      </c>
      <c r="L29" s="206">
        <f>IFERROR(J29/6/'SW Test planning-SIT'!C3,0)</f>
        <v>0</v>
      </c>
      <c r="M29" s="207">
        <f t="shared" si="4"/>
        <v>0</v>
      </c>
    </row>
    <row r="30" spans="2:13" ht="17" customHeight="1">
      <c r="B30" s="203" t="s">
        <v>1661</v>
      </c>
      <c r="C30" s="201" t="s">
        <v>7</v>
      </c>
      <c r="D30" s="206">
        <f>'SW Test planning-SIT'!I461</f>
        <v>26</v>
      </c>
      <c r="E30" s="206">
        <f>'SW Test planning-SIT'!U454</f>
        <v>0</v>
      </c>
      <c r="F30" s="206">
        <f>'SW Test planning-SIT'!Y454</f>
        <v>0</v>
      </c>
      <c r="G30" s="206">
        <f>'SW Test planning-SIT'!AB454</f>
        <v>0</v>
      </c>
      <c r="H30" s="206">
        <f>'SW Test planning-SIT'!AD454</f>
        <v>0</v>
      </c>
      <c r="I30" s="206">
        <f>'SW Test planning-SIT'!AH454</f>
        <v>0</v>
      </c>
      <c r="J30" s="206">
        <f>'SW Test planning-SIT'!AK454</f>
        <v>0</v>
      </c>
      <c r="K30" s="206">
        <f>'SW Test planning-SIT'!AX454</f>
        <v>0</v>
      </c>
      <c r="L30" s="206">
        <f>IFERROR(J30/6/'SW Test planning-SIT'!C3,0)</f>
        <v>0</v>
      </c>
      <c r="M30" s="206">
        <f t="shared" si="4"/>
        <v>0</v>
      </c>
    </row>
    <row r="31" spans="2:13" ht="17" customHeight="1">
      <c r="B31" s="203" t="s">
        <v>1647</v>
      </c>
      <c r="C31" s="201" t="s">
        <v>7</v>
      </c>
      <c r="D31" s="206">
        <f>'SW Test planning-SIT'!I468</f>
        <v>114.83333333333333</v>
      </c>
      <c r="E31" s="206">
        <f>'SW Test planning-SIT'!U461</f>
        <v>0</v>
      </c>
      <c r="F31" s="206">
        <f>'SW Test planning-SIT'!Y461</f>
        <v>0</v>
      </c>
      <c r="G31" s="206">
        <f>'SW Test planning-SIT'!AB461</f>
        <v>0</v>
      </c>
      <c r="H31" s="206">
        <f>'SW Test planning-SIT'!AD461</f>
        <v>0</v>
      </c>
      <c r="I31" s="206">
        <f>'SW Test planning-SIT'!AH461</f>
        <v>0</v>
      </c>
      <c r="J31" s="206">
        <f>'SW Test planning-SIT'!AK461</f>
        <v>0</v>
      </c>
      <c r="K31" s="206">
        <f>'SW Test planning-SIT'!AX461</f>
        <v>0</v>
      </c>
      <c r="L31" s="206">
        <f>IFERROR(J31/6/'SW Test planning-SIT'!C3,0)</f>
        <v>0</v>
      </c>
      <c r="M31" s="206">
        <f t="shared" si="4"/>
        <v>0</v>
      </c>
    </row>
    <row r="32" spans="2:13" ht="17" customHeight="1">
      <c r="B32" s="203" t="s">
        <v>508</v>
      </c>
      <c r="C32" s="201" t="s">
        <v>7</v>
      </c>
      <c r="D32" s="206">
        <f>'SW Test planning-SIT'!I468</f>
        <v>114.83333333333333</v>
      </c>
      <c r="E32" s="206">
        <f>'SW Test planning-SIT'!U468</f>
        <v>0</v>
      </c>
      <c r="F32" s="206">
        <f>'SW Test planning-SIT'!Y468</f>
        <v>0</v>
      </c>
      <c r="G32" s="206">
        <f>'SW Test planning-SIT'!AB468</f>
        <v>0</v>
      </c>
      <c r="H32" s="206">
        <f>'SW Test planning-SIT'!AD468</f>
        <v>0</v>
      </c>
      <c r="I32" s="206">
        <f>'SW Test planning-SIT'!AH468</f>
        <v>0</v>
      </c>
      <c r="J32" s="206">
        <f>'SW Test planning-SIT'!AK468</f>
        <v>0</v>
      </c>
      <c r="K32" s="206">
        <f>'SW Test planning-SIT'!AX468</f>
        <v>0</v>
      </c>
      <c r="L32" s="206">
        <f>IFERROR(J32/6/'SW Test planning-SIT'!C3,0)</f>
        <v>0</v>
      </c>
      <c r="M32" s="206">
        <f t="shared" si="4"/>
        <v>0</v>
      </c>
    </row>
    <row r="33" spans="2:13" ht="17" customHeight="1">
      <c r="B33" s="203" t="s">
        <v>744</v>
      </c>
      <c r="C33" s="201" t="s">
        <v>7</v>
      </c>
      <c r="D33" s="207">
        <f ca="1">'SW Test planning-SIT'!I475</f>
        <v>491.91666666666669</v>
      </c>
      <c r="E33" s="207">
        <f>'SW Test planning-SIT'!U475</f>
        <v>0</v>
      </c>
      <c r="F33" s="207">
        <f>'SW Test planning-SIT'!Y475</f>
        <v>0</v>
      </c>
      <c r="G33" s="207">
        <f>'SW Test planning-SIT'!AB475</f>
        <v>0</v>
      </c>
      <c r="H33" s="207">
        <f>'SW Test planning-SIT'!AD475</f>
        <v>0</v>
      </c>
      <c r="I33" s="207">
        <f>'SW Test planning-SIT'!AH475</f>
        <v>0</v>
      </c>
      <c r="J33" s="207">
        <f>'SW Test planning-SIT'!AK475</f>
        <v>0</v>
      </c>
      <c r="K33" s="207">
        <f>'SW Test planning-SIT'!AX475</f>
        <v>0</v>
      </c>
      <c r="L33" s="206">
        <f>IFERROR(J33/6/'SW Test planning-SIT'!C3,0)</f>
        <v>0</v>
      </c>
      <c r="M33" s="207">
        <f t="shared" si="4"/>
        <v>0</v>
      </c>
    </row>
    <row r="34" spans="2:13" ht="17" customHeight="1">
      <c r="B34" s="204" t="s">
        <v>848</v>
      </c>
      <c r="C34" s="202" t="s">
        <v>7</v>
      </c>
      <c r="D34" s="208">
        <f>'SW Test planning-SIT'!I576</f>
        <v>69</v>
      </c>
      <c r="E34" s="208">
        <f>'SW Test planning-SIT'!U576</f>
        <v>0</v>
      </c>
      <c r="F34" s="208">
        <f>'SW Test planning-SIT'!V576</f>
        <v>0</v>
      </c>
      <c r="G34" s="208">
        <f>'SW Test planning-SIT'!AB576</f>
        <v>0</v>
      </c>
      <c r="H34" s="208">
        <f>'SW Test planning-SIT'!AD576</f>
        <v>0</v>
      </c>
      <c r="I34" s="208">
        <f>'SW Test planning-SIT'!AH576</f>
        <v>0</v>
      </c>
      <c r="J34" s="208">
        <f>'SW Test planning-SIT'!AK576</f>
        <v>0</v>
      </c>
      <c r="K34" s="208">
        <f>'SW Test planning-SIT'!AX576</f>
        <v>0</v>
      </c>
      <c r="L34" s="206">
        <f>IFERROR(J34/6/'SW Test planning-SIT'!C3,0)</f>
        <v>0</v>
      </c>
      <c r="M34" s="208">
        <f t="shared" si="4"/>
        <v>0</v>
      </c>
    </row>
  </sheetData>
  <sheetProtection password="CD8C" sheet="1" objects="1" scenarios="1"/>
  <protectedRanges>
    <protectedRange sqref="B2 M5 M21 L20:L34 L4:L18" name="範圍1"/>
  </protectedRanges>
  <customSheetViews>
    <customSheetView guid="{795862F2-72E9-4114-B5C5-9A2887D08FC3}" scale="90" hiddenRows="1">
      <selection activeCell="B30" sqref="B30"/>
      <pageMargins left="0.7" right="0.7" top="0.75" bottom="0.75" header="0.3" footer="0.3"/>
      <pageSetup paperSize="9" orientation="portrait" r:id="rId1"/>
    </customSheetView>
  </customSheetViews>
  <mergeCells count="1">
    <mergeCell ref="B2:L2"/>
  </mergeCells>
  <phoneticPr fontId="7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Y647"/>
  <sheetViews>
    <sheetView showGridLines="0" zoomScale="60" zoomScaleNormal="60" workbookViewId="0">
      <pane xSplit="5" ySplit="9" topLeftCell="N10" activePane="bottomRight" state="frozen"/>
      <selection pane="topRight" activeCell="E1" sqref="E1"/>
      <selection pane="bottomLeft" activeCell="A6" sqref="A6"/>
      <selection pane="bottomRight"/>
    </sheetView>
  </sheetViews>
  <sheetFormatPr defaultColWidth="8.6640625" defaultRowHeight="15" outlineLevelRow="1" outlineLevelCol="1"/>
  <cols>
    <col min="1" max="1" width="0.6640625" style="152" customWidth="1"/>
    <col min="2" max="2" width="17" style="164" customWidth="1"/>
    <col min="3" max="3" width="33.9140625" style="7" customWidth="1"/>
    <col min="4" max="4" width="7.9140625" style="13" customWidth="1"/>
    <col min="5" max="5" width="10.5" style="2" customWidth="1"/>
    <col min="6" max="6" width="7.9140625" style="1" customWidth="1"/>
    <col min="7" max="7" width="6.83203125" style="3" customWidth="1"/>
    <col min="8" max="8" width="9" style="11" customWidth="1"/>
    <col min="9" max="9" width="8.83203125" style="10" customWidth="1"/>
    <col min="10" max="10" width="11.08203125" style="10" customWidth="1"/>
    <col min="11" max="11" width="10.58203125" style="266" customWidth="1"/>
    <col min="12" max="14" width="8.08203125" style="4" customWidth="1" outlineLevel="1"/>
    <col min="15" max="15" width="5.1640625" style="4" customWidth="1" outlineLevel="1"/>
    <col min="16" max="16" width="7.33203125" style="4" customWidth="1" outlineLevel="1"/>
    <col min="17" max="18" width="5" style="4" customWidth="1" outlineLevel="1"/>
    <col min="19" max="19" width="25.6640625" style="5" customWidth="1" outlineLevel="1"/>
    <col min="20" max="20" width="13.83203125" style="4" customWidth="1"/>
    <col min="21" max="21" width="10" style="10" customWidth="1" collapsed="1"/>
    <col min="22" max="22" width="6.83203125" style="5" customWidth="1"/>
    <col min="23" max="23" width="11.1640625" style="5" customWidth="1"/>
    <col min="24" max="24" width="9.33203125" style="4" customWidth="1"/>
    <col min="25" max="25" width="14.4140625" style="10" customWidth="1"/>
    <col min="26" max="26" width="2.6640625" style="152" customWidth="1"/>
    <col min="27" max="27" width="10.58203125" style="4" customWidth="1"/>
    <col min="28" max="28" width="10.58203125" style="10" customWidth="1"/>
    <col min="29" max="29" width="9.83203125" style="4" customWidth="1"/>
    <col min="30" max="30" width="9.83203125" style="10" customWidth="1"/>
    <col min="31" max="31" width="35.58203125" style="10" customWidth="1"/>
    <col min="32" max="33" width="9.83203125" style="4" customWidth="1"/>
    <col min="34" max="34" width="9.83203125" style="10" customWidth="1"/>
    <col min="35" max="35" width="35.58203125" style="4" customWidth="1"/>
    <col min="36" max="36" width="9.83203125" style="4" customWidth="1"/>
    <col min="37" max="37" width="9.6640625" style="5" customWidth="1"/>
    <col min="38" max="47" width="8.9140625" style="4" customWidth="1" outlineLevel="1"/>
    <col min="48" max="50" width="10.58203125" style="10" customWidth="1"/>
    <col min="51" max="51" width="30.4140625" style="152" customWidth="1"/>
    <col min="52" max="1016" width="9" style="152" customWidth="1"/>
    <col min="1017" max="16384" width="8.6640625" style="152"/>
  </cols>
  <sheetData>
    <row r="1" spans="2:51" ht="23.5">
      <c r="B1" s="327" t="s">
        <v>1729</v>
      </c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188"/>
      <c r="U1" s="286"/>
      <c r="V1" s="287"/>
      <c r="W1" s="287"/>
      <c r="X1" s="288"/>
      <c r="Y1" s="286"/>
      <c r="Z1" s="287"/>
      <c r="AA1" s="288"/>
      <c r="AB1" s="286"/>
      <c r="AC1" s="289"/>
      <c r="AD1" s="286"/>
      <c r="AE1" s="286"/>
      <c r="AF1" s="288"/>
      <c r="AG1" s="288"/>
      <c r="AH1" s="286"/>
      <c r="AI1" s="288"/>
      <c r="AJ1" s="286"/>
      <c r="AK1" s="286"/>
      <c r="AL1" s="288"/>
      <c r="AM1" s="288"/>
      <c r="AN1" s="288"/>
      <c r="AO1" s="288"/>
      <c r="AP1" s="288"/>
      <c r="AQ1" s="288"/>
      <c r="AR1" s="288"/>
      <c r="AS1" s="288"/>
      <c r="AT1" s="288"/>
      <c r="AU1" s="288"/>
      <c r="AV1" s="290"/>
      <c r="AW1" s="290"/>
      <c r="AX1" s="286"/>
      <c r="AY1" s="192"/>
    </row>
    <row r="2" spans="2:51" ht="20" customHeight="1">
      <c r="B2" s="151" t="s">
        <v>1696</v>
      </c>
      <c r="C2" s="294" t="s">
        <v>1728</v>
      </c>
      <c r="D2" s="150"/>
      <c r="E2" s="150"/>
      <c r="F2" s="150"/>
      <c r="G2" s="150"/>
      <c r="H2" s="150"/>
      <c r="I2" s="150"/>
      <c r="J2" s="150"/>
      <c r="K2" s="251"/>
      <c r="L2" s="150"/>
      <c r="M2" s="150"/>
      <c r="N2" s="150"/>
      <c r="O2" s="150"/>
      <c r="P2" s="150"/>
      <c r="Q2" s="150"/>
      <c r="R2" s="150"/>
      <c r="S2" s="172"/>
      <c r="T2" s="172"/>
      <c r="U2" s="221"/>
      <c r="V2" s="150"/>
      <c r="W2" s="150"/>
      <c r="X2" s="194"/>
      <c r="Y2" s="221"/>
      <c r="AA2" s="173"/>
      <c r="AB2" s="221"/>
      <c r="AC2" s="173"/>
      <c r="AD2" s="221"/>
      <c r="AE2" s="221"/>
      <c r="AF2" s="173"/>
      <c r="AG2" s="194"/>
      <c r="AH2" s="221"/>
      <c r="AI2" s="194"/>
      <c r="AJ2" s="194"/>
      <c r="AK2" s="150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221"/>
      <c r="AW2" s="221"/>
      <c r="AX2" s="221"/>
    </row>
    <row r="3" spans="2:51" ht="20" customHeight="1">
      <c r="B3" s="151" t="s">
        <v>1674</v>
      </c>
      <c r="C3" s="295">
        <v>15</v>
      </c>
      <c r="D3" s="150"/>
      <c r="E3" s="150"/>
      <c r="F3" s="150"/>
      <c r="G3" s="150"/>
      <c r="H3" s="150"/>
      <c r="I3" s="150"/>
      <c r="J3" s="150"/>
      <c r="K3" s="251"/>
      <c r="L3" s="150"/>
      <c r="M3" s="150"/>
      <c r="N3" s="150"/>
      <c r="O3" s="150"/>
      <c r="P3" s="150"/>
      <c r="Q3" s="150"/>
      <c r="R3" s="150"/>
      <c r="S3" s="172"/>
      <c r="T3" s="172"/>
      <c r="U3" s="221"/>
      <c r="V3" s="150"/>
      <c r="W3" s="150"/>
      <c r="X3" s="194"/>
      <c r="Y3" s="221"/>
      <c r="AA3" s="173"/>
      <c r="AB3" s="221"/>
      <c r="AC3" s="173"/>
      <c r="AD3" s="221"/>
      <c r="AE3" s="221"/>
      <c r="AF3" s="173"/>
      <c r="AG3" s="194"/>
      <c r="AH3" s="221"/>
      <c r="AI3" s="194"/>
      <c r="AJ3" s="194"/>
      <c r="AK3" s="150"/>
      <c r="AL3" s="194"/>
      <c r="AM3" s="194"/>
      <c r="AN3" s="194"/>
      <c r="AO3" s="194"/>
      <c r="AP3" s="194"/>
      <c r="AQ3" s="194"/>
      <c r="AR3" s="194"/>
      <c r="AS3" s="194"/>
      <c r="AT3" s="194"/>
      <c r="AU3" s="194"/>
      <c r="AV3" s="221"/>
      <c r="AW3" s="221"/>
      <c r="AX3" s="221"/>
      <c r="AY3" s="191"/>
    </row>
    <row r="4" spans="2:51" s="190" customFormat="1" ht="21">
      <c r="B4" s="223" t="s">
        <v>1697</v>
      </c>
      <c r="C4" s="296">
        <v>43813</v>
      </c>
      <c r="D4" s="189"/>
      <c r="E4" s="189"/>
      <c r="F4" s="189"/>
      <c r="G4" s="189"/>
      <c r="H4" s="189"/>
      <c r="I4" s="189"/>
      <c r="J4" s="189"/>
      <c r="K4" s="252"/>
      <c r="L4" s="189"/>
      <c r="M4" s="189"/>
      <c r="N4" s="189"/>
      <c r="O4" s="189"/>
      <c r="P4" s="189"/>
      <c r="Q4" s="189"/>
      <c r="R4" s="189"/>
      <c r="S4" s="189"/>
      <c r="T4" s="189"/>
      <c r="U4" s="221"/>
      <c r="V4" s="189"/>
      <c r="W4" s="189"/>
      <c r="X4" s="189"/>
      <c r="Y4" s="221"/>
      <c r="AA4" s="212"/>
      <c r="AB4" s="212"/>
      <c r="AC4" s="189"/>
      <c r="AD4" s="212"/>
      <c r="AE4" s="212"/>
      <c r="AF4" s="212"/>
      <c r="AG4" s="212"/>
      <c r="AH4" s="212"/>
      <c r="AI4" s="212"/>
      <c r="AJ4" s="212"/>
      <c r="AK4" s="212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212"/>
      <c r="AW4" s="212"/>
      <c r="AX4" s="212"/>
    </row>
    <row r="5" spans="2:51" s="153" customFormat="1" ht="24.5" customHeight="1">
      <c r="B5" s="149"/>
      <c r="C5" s="148"/>
      <c r="D5" s="148"/>
      <c r="E5" s="148"/>
      <c r="F5" s="148"/>
      <c r="G5" s="148"/>
      <c r="H5" s="335" t="s">
        <v>1554</v>
      </c>
      <c r="I5" s="336"/>
      <c r="J5" s="336"/>
      <c r="K5" s="336"/>
      <c r="L5" s="332" t="s">
        <v>1608</v>
      </c>
      <c r="M5" s="333"/>
      <c r="N5" s="333"/>
      <c r="O5" s="333"/>
      <c r="P5" s="333"/>
      <c r="Q5" s="333"/>
      <c r="R5" s="333"/>
      <c r="S5" s="334"/>
      <c r="T5" s="236" t="s">
        <v>1586</v>
      </c>
      <c r="U5" s="238" t="s">
        <v>1556</v>
      </c>
      <c r="V5" s="236" t="s">
        <v>1555</v>
      </c>
      <c r="W5" s="236" t="s">
        <v>1555</v>
      </c>
      <c r="X5" s="236" t="s">
        <v>1555</v>
      </c>
      <c r="Y5" s="238" t="s">
        <v>1556</v>
      </c>
      <c r="AA5" s="236" t="s">
        <v>1586</v>
      </c>
      <c r="AB5" s="238" t="s">
        <v>1556</v>
      </c>
      <c r="AC5" s="236" t="s">
        <v>1586</v>
      </c>
      <c r="AD5" s="238" t="s">
        <v>1556</v>
      </c>
      <c r="AE5" s="272" t="s">
        <v>1586</v>
      </c>
      <c r="AF5" s="236" t="s">
        <v>1586</v>
      </c>
      <c r="AG5" s="299" t="s">
        <v>1701</v>
      </c>
      <c r="AH5" s="238" t="s">
        <v>1556</v>
      </c>
      <c r="AI5" s="272" t="s">
        <v>1586</v>
      </c>
      <c r="AJ5" s="291" t="s">
        <v>1659</v>
      </c>
      <c r="AK5" s="238" t="s">
        <v>1556</v>
      </c>
      <c r="AL5" s="312" t="s">
        <v>1555</v>
      </c>
      <c r="AM5" s="312"/>
      <c r="AN5" s="312"/>
      <c r="AO5" s="312"/>
      <c r="AP5" s="312"/>
      <c r="AQ5" s="312"/>
      <c r="AR5" s="312"/>
      <c r="AS5" s="312"/>
      <c r="AT5" s="312"/>
      <c r="AU5" s="312"/>
      <c r="AV5" s="237" t="s">
        <v>1555</v>
      </c>
      <c r="AW5" s="293" t="s">
        <v>1555</v>
      </c>
      <c r="AX5" s="299" t="s">
        <v>1555</v>
      </c>
    </row>
    <row r="6" spans="2:51" s="154" customFormat="1" ht="18.5" customHeight="1">
      <c r="B6" s="328" t="s">
        <v>0</v>
      </c>
      <c r="C6" s="328" t="s">
        <v>1</v>
      </c>
      <c r="D6" s="329" t="s">
        <v>2</v>
      </c>
      <c r="E6" s="330" t="s">
        <v>3</v>
      </c>
      <c r="F6" s="328" t="s">
        <v>4</v>
      </c>
      <c r="G6" s="328" t="s">
        <v>5</v>
      </c>
      <c r="H6" s="324" t="s">
        <v>1112</v>
      </c>
      <c r="I6" s="324" t="s">
        <v>1685</v>
      </c>
      <c r="J6" s="324" t="s">
        <v>1113</v>
      </c>
      <c r="K6" s="345" t="s">
        <v>1650</v>
      </c>
      <c r="L6" s="337" t="s">
        <v>1139</v>
      </c>
      <c r="M6" s="339" t="s">
        <v>1140</v>
      </c>
      <c r="N6" s="340"/>
      <c r="O6" s="341" t="s">
        <v>1142</v>
      </c>
      <c r="P6" s="342"/>
      <c r="Q6" s="339" t="s">
        <v>1155</v>
      </c>
      <c r="R6" s="340"/>
      <c r="S6" s="331" t="s">
        <v>1118</v>
      </c>
      <c r="T6" s="324" t="s">
        <v>1686</v>
      </c>
      <c r="U6" s="324" t="s">
        <v>1702</v>
      </c>
      <c r="V6" s="321" t="s">
        <v>1119</v>
      </c>
      <c r="W6" s="321" t="s">
        <v>1120</v>
      </c>
      <c r="X6" s="322" t="s">
        <v>1566</v>
      </c>
      <c r="Y6" s="323" t="s">
        <v>1687</v>
      </c>
      <c r="AA6" s="325" t="s">
        <v>1492</v>
      </c>
      <c r="AB6" s="326" t="s">
        <v>1493</v>
      </c>
      <c r="AC6" s="325" t="s">
        <v>1491</v>
      </c>
      <c r="AD6" s="326" t="s">
        <v>1490</v>
      </c>
      <c r="AE6" s="326" t="s">
        <v>1662</v>
      </c>
      <c r="AF6" s="325" t="s">
        <v>1641</v>
      </c>
      <c r="AG6" s="325" t="s">
        <v>1663</v>
      </c>
      <c r="AH6" s="326" t="s">
        <v>1644</v>
      </c>
      <c r="AI6" s="326" t="s">
        <v>1662</v>
      </c>
      <c r="AJ6" s="320" t="s">
        <v>1568</v>
      </c>
      <c r="AK6" s="313" t="s">
        <v>1567</v>
      </c>
      <c r="AL6" s="314" t="s">
        <v>1138</v>
      </c>
      <c r="AM6" s="315"/>
      <c r="AN6" s="315"/>
      <c r="AO6" s="315"/>
      <c r="AP6" s="315"/>
      <c r="AQ6" s="315"/>
      <c r="AR6" s="315"/>
      <c r="AS6" s="315"/>
      <c r="AT6" s="315"/>
      <c r="AU6" s="316"/>
      <c r="AV6" s="311" t="s">
        <v>1649</v>
      </c>
      <c r="AW6" s="311" t="s">
        <v>1670</v>
      </c>
      <c r="AX6" s="311" t="s">
        <v>1597</v>
      </c>
    </row>
    <row r="7" spans="2:51" s="154" customFormat="1" ht="30.5" customHeight="1">
      <c r="B7" s="328"/>
      <c r="C7" s="328"/>
      <c r="D7" s="329"/>
      <c r="E7" s="330"/>
      <c r="F7" s="328"/>
      <c r="G7" s="328"/>
      <c r="H7" s="324"/>
      <c r="I7" s="324"/>
      <c r="J7" s="324"/>
      <c r="K7" s="345"/>
      <c r="L7" s="338"/>
      <c r="M7" s="239" t="s">
        <v>1141</v>
      </c>
      <c r="N7" s="240" t="s">
        <v>1157</v>
      </c>
      <c r="O7" s="240" t="s">
        <v>1152</v>
      </c>
      <c r="P7" s="240" t="s">
        <v>1153</v>
      </c>
      <c r="Q7" s="241" t="s">
        <v>1158</v>
      </c>
      <c r="R7" s="241" t="s">
        <v>1154</v>
      </c>
      <c r="S7" s="331"/>
      <c r="T7" s="324"/>
      <c r="U7" s="324"/>
      <c r="V7" s="321"/>
      <c r="W7" s="321"/>
      <c r="X7" s="322"/>
      <c r="Y7" s="323"/>
      <c r="AA7" s="325"/>
      <c r="AB7" s="326"/>
      <c r="AC7" s="325"/>
      <c r="AD7" s="326"/>
      <c r="AE7" s="326"/>
      <c r="AF7" s="325"/>
      <c r="AG7" s="325"/>
      <c r="AH7" s="326"/>
      <c r="AI7" s="326"/>
      <c r="AJ7" s="320"/>
      <c r="AK7" s="313"/>
      <c r="AL7" s="317"/>
      <c r="AM7" s="318"/>
      <c r="AN7" s="318"/>
      <c r="AO7" s="318"/>
      <c r="AP7" s="318"/>
      <c r="AQ7" s="318"/>
      <c r="AR7" s="318"/>
      <c r="AS7" s="318"/>
      <c r="AT7" s="318"/>
      <c r="AU7" s="319"/>
      <c r="AV7" s="311"/>
      <c r="AW7" s="311"/>
      <c r="AX7" s="311"/>
    </row>
    <row r="8" spans="2:51" s="155" customFormat="1" ht="14" customHeight="1">
      <c r="B8" s="343" t="s">
        <v>1143</v>
      </c>
      <c r="C8" s="343"/>
      <c r="D8" s="343"/>
      <c r="E8" s="344" t="s">
        <v>6</v>
      </c>
      <c r="F8" s="19" t="s">
        <v>7</v>
      </c>
      <c r="G8" s="20"/>
      <c r="H8" s="20">
        <f ca="1">H9/60</f>
        <v>6125.6750000000002</v>
      </c>
      <c r="I8" s="20">
        <f ca="1">I9/60</f>
        <v>2153.2166666666667</v>
      </c>
      <c r="J8" s="20">
        <f>J9/60</f>
        <v>3972.4583333333335</v>
      </c>
      <c r="K8" s="211">
        <f>K9/60</f>
        <v>86.85</v>
      </c>
      <c r="L8" s="42"/>
      <c r="M8" s="42"/>
      <c r="N8" s="42"/>
      <c r="O8" s="42"/>
      <c r="P8" s="42"/>
      <c r="Q8" s="42"/>
      <c r="R8" s="42"/>
      <c r="S8" s="165"/>
      <c r="T8" s="165"/>
      <c r="U8" s="20">
        <f>U9/60</f>
        <v>1.0833333333333333</v>
      </c>
      <c r="V8" s="165"/>
      <c r="W8" s="274"/>
      <c r="X8" s="210"/>
      <c r="Y8" s="211">
        <f>Y9/60</f>
        <v>0</v>
      </c>
      <c r="AA8" s="211"/>
      <c r="AB8" s="211">
        <f t="shared" ref="AB8:AK8" si="0">AB9/60</f>
        <v>0</v>
      </c>
      <c r="AC8" s="211"/>
      <c r="AD8" s="211">
        <f>AD9/60</f>
        <v>0</v>
      </c>
      <c r="AE8" s="211"/>
      <c r="AF8" s="211"/>
      <c r="AG8" s="211"/>
      <c r="AH8" s="211">
        <f>AH9/60</f>
        <v>0</v>
      </c>
      <c r="AI8" s="211"/>
      <c r="AJ8" s="210"/>
      <c r="AK8" s="211">
        <f t="shared" si="0"/>
        <v>0</v>
      </c>
      <c r="AL8" s="166" t="s">
        <v>1121</v>
      </c>
      <c r="AM8" s="166" t="s">
        <v>1122</v>
      </c>
      <c r="AN8" s="166" t="s">
        <v>1123</v>
      </c>
      <c r="AO8" s="166" t="s">
        <v>1124</v>
      </c>
      <c r="AP8" s="166" t="s">
        <v>1125</v>
      </c>
      <c r="AQ8" s="166" t="s">
        <v>1126</v>
      </c>
      <c r="AR8" s="166" t="s">
        <v>1127</v>
      </c>
      <c r="AS8" s="166" t="s">
        <v>1128</v>
      </c>
      <c r="AT8" s="166" t="s">
        <v>1129</v>
      </c>
      <c r="AU8" s="166" t="s">
        <v>1130</v>
      </c>
      <c r="AV8" s="211"/>
      <c r="AW8" s="211"/>
      <c r="AX8" s="211">
        <f>AX9/60</f>
        <v>0</v>
      </c>
    </row>
    <row r="9" spans="2:51" s="155" customFormat="1" ht="13">
      <c r="B9" s="343"/>
      <c r="C9" s="343"/>
      <c r="D9" s="343"/>
      <c r="E9" s="344"/>
      <c r="F9" s="19" t="s">
        <v>8</v>
      </c>
      <c r="G9" s="20"/>
      <c r="H9" s="20">
        <f ca="1">SUM(I9:J9)</f>
        <v>367540.5</v>
      </c>
      <c r="I9" s="20">
        <f ca="1">SUM(I11,I67,I132,I168,I228,I288,I294,I326,I455,I462,I469,I476,I577)</f>
        <v>129193</v>
      </c>
      <c r="J9" s="20">
        <f>SUM(J11,J67,J132,J168,J228,J288,J294,J326,J455,J462,J469,J476,J577)</f>
        <v>238347.5</v>
      </c>
      <c r="K9" s="20">
        <f>SUM(K11,K67,K132,K168,K228,K288,K294,K326,K455,K462,K469,K476,K577)</f>
        <v>5211</v>
      </c>
      <c r="L9" s="42"/>
      <c r="M9" s="42"/>
      <c r="N9" s="42"/>
      <c r="O9" s="42"/>
      <c r="P9" s="42"/>
      <c r="Q9" s="42"/>
      <c r="R9" s="42"/>
      <c r="S9" s="165"/>
      <c r="T9" s="165"/>
      <c r="U9" s="20">
        <f>SUM(U11,U67,U132,U168,U228,U288,U294,U326,U455,U462,U469,U476,U577)</f>
        <v>65</v>
      </c>
      <c r="V9" s="165"/>
      <c r="W9" s="274"/>
      <c r="X9" s="210"/>
      <c r="Y9" s="20">
        <f>SUM(Y11,Y67,Y132,Y168,Y228,Y288,Y294,Y326,Y455,Y462,Y469,Y476,Y577)</f>
        <v>0</v>
      </c>
      <c r="AA9" s="211"/>
      <c r="AB9" s="20">
        <f>SUM(AB11,AB67,AB132,AB168,AB228,AB288,AB294,AB326,AB455,AB462,AB469,AB476,AB577)</f>
        <v>0</v>
      </c>
      <c r="AC9" s="211"/>
      <c r="AD9" s="20">
        <f>SUM(AD11,AD67,AD132,AD168,AD228,AD288,AD294,AD326,AD455,AD462,AD469,AD476,AD577)</f>
        <v>0</v>
      </c>
      <c r="AE9" s="20"/>
      <c r="AF9" s="211"/>
      <c r="AG9" s="20"/>
      <c r="AH9" s="20">
        <f>SUM(AH11,AH67,AH132,AH168,AH228,AH288,AH294,AH326,AH455,AH462,AH469,AH476,AH577)</f>
        <v>0</v>
      </c>
      <c r="AI9" s="211"/>
      <c r="AJ9" s="210"/>
      <c r="AK9" s="20">
        <f>SUM(AK11,AK67,AK132,AK168,AK228,AK288,AK294,AK326,AK455,AK462,AK469,AK476,AK577)</f>
        <v>0</v>
      </c>
      <c r="AL9" s="166" t="s">
        <v>1131</v>
      </c>
      <c r="AM9" s="166" t="s">
        <v>1135</v>
      </c>
      <c r="AN9" s="166" t="s">
        <v>1136</v>
      </c>
      <c r="AO9" s="166" t="s">
        <v>1137</v>
      </c>
      <c r="AP9" s="166" t="s">
        <v>1131</v>
      </c>
      <c r="AQ9" s="166" t="s">
        <v>1135</v>
      </c>
      <c r="AR9" s="166" t="s">
        <v>1136</v>
      </c>
      <c r="AS9" s="166" t="s">
        <v>1137</v>
      </c>
      <c r="AT9" s="166" t="s">
        <v>1131</v>
      </c>
      <c r="AU9" s="166" t="s">
        <v>1518</v>
      </c>
      <c r="AV9" s="211"/>
      <c r="AW9" s="211"/>
      <c r="AX9" s="20">
        <f>SUM(AX11,AX67,AX132,AX168,AX228,AX288,AX294,AX326,AX455,AX462,AX469,AX476,AX577)</f>
        <v>0</v>
      </c>
    </row>
    <row r="10" spans="2:51" s="155" customFormat="1" ht="13">
      <c r="B10" s="343" t="s">
        <v>9</v>
      </c>
      <c r="C10" s="343"/>
      <c r="D10" s="343"/>
      <c r="E10" s="344"/>
      <c r="F10" s="21" t="s">
        <v>7</v>
      </c>
      <c r="G10" s="22"/>
      <c r="H10" s="23">
        <f>H11/60</f>
        <v>1046.2666666666667</v>
      </c>
      <c r="I10" s="23">
        <f>I11/60</f>
        <v>225.13333333333333</v>
      </c>
      <c r="J10" s="23">
        <f>J11/60</f>
        <v>821.13333333333333</v>
      </c>
      <c r="K10" s="253">
        <f>K11/60</f>
        <v>0</v>
      </c>
      <c r="L10" s="42"/>
      <c r="M10" s="42"/>
      <c r="N10" s="42"/>
      <c r="O10" s="42"/>
      <c r="P10" s="42"/>
      <c r="Q10" s="42"/>
      <c r="R10" s="42"/>
      <c r="S10" s="165"/>
      <c r="T10" s="165"/>
      <c r="U10" s="23">
        <f>U11/60</f>
        <v>0</v>
      </c>
      <c r="V10" s="165"/>
      <c r="W10" s="274"/>
      <c r="X10" s="210"/>
      <c r="Y10" s="211">
        <f>Y11/60</f>
        <v>0</v>
      </c>
      <c r="AA10" s="211"/>
      <c r="AB10" s="211">
        <f t="shared" ref="AB10:AK10" si="1">AB11/60</f>
        <v>0</v>
      </c>
      <c r="AC10" s="211"/>
      <c r="AD10" s="211">
        <f>AD11/60</f>
        <v>0</v>
      </c>
      <c r="AE10" s="211"/>
      <c r="AF10" s="211"/>
      <c r="AG10" s="211"/>
      <c r="AH10" s="211">
        <f>AH11/60</f>
        <v>0</v>
      </c>
      <c r="AI10" s="211"/>
      <c r="AJ10" s="210"/>
      <c r="AK10" s="211">
        <f t="shared" si="1"/>
        <v>0</v>
      </c>
      <c r="AL10" s="166" t="s">
        <v>1132</v>
      </c>
      <c r="AM10" s="166" t="s">
        <v>1133</v>
      </c>
      <c r="AN10" s="166" t="s">
        <v>1133</v>
      </c>
      <c r="AO10" s="166" t="s">
        <v>1134</v>
      </c>
      <c r="AP10" s="166" t="s">
        <v>1134</v>
      </c>
      <c r="AQ10" s="166" t="s">
        <v>1134</v>
      </c>
      <c r="AR10" s="166" t="s">
        <v>1134</v>
      </c>
      <c r="AS10" s="166" t="s">
        <v>1134</v>
      </c>
      <c r="AT10" s="166" t="s">
        <v>1134</v>
      </c>
      <c r="AU10" s="166" t="s">
        <v>1134</v>
      </c>
      <c r="AV10" s="211"/>
      <c r="AW10" s="211"/>
      <c r="AX10" s="211">
        <f>AX11/60</f>
        <v>0</v>
      </c>
    </row>
    <row r="11" spans="2:51" s="155" customFormat="1" ht="14" customHeight="1">
      <c r="B11" s="343"/>
      <c r="C11" s="343"/>
      <c r="D11" s="343"/>
      <c r="E11" s="344"/>
      <c r="F11" s="19" t="s">
        <v>8</v>
      </c>
      <c r="G11" s="20"/>
      <c r="H11" s="23">
        <f>SUM(I11:J11)</f>
        <v>62776</v>
      </c>
      <c r="I11" s="23">
        <f>SUMIF($F$12:$F$65,"DQA",I12:I65)</f>
        <v>13508</v>
      </c>
      <c r="J11" s="23">
        <f>SUMIF($F$12:$F$65,"DQA",J12:J65)</f>
        <v>49268</v>
      </c>
      <c r="K11" s="253">
        <f>SUM(K12:K65)</f>
        <v>0</v>
      </c>
      <c r="L11" s="42"/>
      <c r="M11" s="42"/>
      <c r="N11" s="42"/>
      <c r="O11" s="42"/>
      <c r="P11" s="42"/>
      <c r="Q11" s="42"/>
      <c r="R11" s="42"/>
      <c r="S11" s="165"/>
      <c r="T11" s="165"/>
      <c r="U11" s="23">
        <f>SUM(U12:U65)</f>
        <v>0</v>
      </c>
      <c r="V11" s="165"/>
      <c r="W11" s="274"/>
      <c r="X11" s="210"/>
      <c r="Y11" s="211">
        <f>SUM(Y12:Y65)</f>
        <v>0</v>
      </c>
      <c r="AA11" s="211"/>
      <c r="AB11" s="211">
        <f t="shared" ref="AB11" si="2">SUM(AB12:AB65)</f>
        <v>0</v>
      </c>
      <c r="AC11" s="211"/>
      <c r="AD11" s="211">
        <f>SUM(AD12:AD65)</f>
        <v>0</v>
      </c>
      <c r="AE11" s="211"/>
      <c r="AF11" s="211"/>
      <c r="AG11" s="211"/>
      <c r="AH11" s="211">
        <f>SUM(AH12:AH65)</f>
        <v>0</v>
      </c>
      <c r="AI11" s="211"/>
      <c r="AJ11" s="210"/>
      <c r="AK11" s="211">
        <f t="shared" ref="AK11" si="3">SUM(AK12:AK65)</f>
        <v>0</v>
      </c>
      <c r="AL11" s="268">
        <f t="shared" ref="AL11:AU11" si="4">COUNTIF(AL12:AL646, "V")</f>
        <v>0</v>
      </c>
      <c r="AM11" s="268">
        <f t="shared" si="4"/>
        <v>0</v>
      </c>
      <c r="AN11" s="268">
        <f t="shared" si="4"/>
        <v>0</v>
      </c>
      <c r="AO11" s="268">
        <f t="shared" si="4"/>
        <v>0</v>
      </c>
      <c r="AP11" s="268">
        <f t="shared" si="4"/>
        <v>0</v>
      </c>
      <c r="AQ11" s="268">
        <f t="shared" si="4"/>
        <v>0</v>
      </c>
      <c r="AR11" s="268">
        <f t="shared" si="4"/>
        <v>0</v>
      </c>
      <c r="AS11" s="268">
        <f t="shared" si="4"/>
        <v>0</v>
      </c>
      <c r="AT11" s="268">
        <f t="shared" si="4"/>
        <v>0</v>
      </c>
      <c r="AU11" s="268">
        <f t="shared" si="4"/>
        <v>0</v>
      </c>
      <c r="AV11" s="211"/>
      <c r="AW11" s="211"/>
      <c r="AX11" s="211">
        <f t="shared" ref="AX11" si="5">SUM(AX12:AX65)</f>
        <v>0</v>
      </c>
    </row>
    <row r="12" spans="2:51" s="155" customFormat="1" ht="13" outlineLevel="1">
      <c r="B12" s="156" t="s">
        <v>10</v>
      </c>
      <c r="C12" s="24" t="s">
        <v>11</v>
      </c>
      <c r="D12" s="25" t="s">
        <v>408</v>
      </c>
      <c r="E12" s="16">
        <v>43455</v>
      </c>
      <c r="F12" s="26" t="s">
        <v>12</v>
      </c>
      <c r="G12" s="27" t="s">
        <v>13</v>
      </c>
      <c r="H12" s="28">
        <f>I12+J12</f>
        <v>1390</v>
      </c>
      <c r="I12" s="29">
        <v>695</v>
      </c>
      <c r="J12" s="29">
        <v>695</v>
      </c>
      <c r="K12" s="254">
        <v>0</v>
      </c>
      <c r="L12" s="31" t="s">
        <v>1144</v>
      </c>
      <c r="M12" s="31" t="s">
        <v>1146</v>
      </c>
      <c r="N12" s="31" t="s">
        <v>1147</v>
      </c>
      <c r="O12" s="31" t="s">
        <v>1148</v>
      </c>
      <c r="P12" s="31" t="s">
        <v>1147</v>
      </c>
      <c r="Q12" s="31" t="s">
        <v>1156</v>
      </c>
      <c r="R12" s="31" t="s">
        <v>1156</v>
      </c>
      <c r="S12" s="55" t="s">
        <v>1149</v>
      </c>
      <c r="T12" s="31"/>
      <c r="U12" s="31">
        <f t="shared" ref="U12:U43" si="6">SUMIF(T12,"Y",I12)</f>
        <v>0</v>
      </c>
      <c r="V12" s="30"/>
      <c r="W12" s="275"/>
      <c r="X12" s="31"/>
      <c r="Y12" s="31">
        <f t="shared" ref="Y12:Y43" si="7">U12*X12</f>
        <v>0</v>
      </c>
      <c r="AA12" s="31"/>
      <c r="AB12" s="31">
        <f t="shared" ref="AB12:AB43" si="8">SUMIF(AA12,"Y",K12)*X12</f>
        <v>0</v>
      </c>
      <c r="AC12" s="31"/>
      <c r="AD12" s="31">
        <f>(I12-AB12)*COUNTIF(AL12:AU12,"L")</f>
        <v>0</v>
      </c>
      <c r="AE12" s="31"/>
      <c r="AF12" s="31"/>
      <c r="AG12" s="31">
        <f>IFERROR(COUNTIF(AL12:AU12,"S")/(COUNTIF(AL12:AU12,"V")+COUNTIF(AL12:AU12,"S")),0)</f>
        <v>0</v>
      </c>
      <c r="AH12" s="31">
        <f t="shared" ref="AH12:AH43" si="9">(Y12-AB12-AD12)*AG12</f>
        <v>0</v>
      </c>
      <c r="AI12" s="31"/>
      <c r="AJ12" s="31">
        <f>COUNTIF(AL12:AU12,"V")</f>
        <v>0</v>
      </c>
      <c r="AK12" s="31">
        <f t="shared" ref="AK12:AK43" si="10">Y12-AB12-AD12-AH12</f>
        <v>0</v>
      </c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</row>
    <row r="13" spans="2:51" s="155" customFormat="1" ht="13" outlineLevel="1">
      <c r="B13" s="156" t="s">
        <v>14</v>
      </c>
      <c r="C13" s="32" t="s">
        <v>15</v>
      </c>
      <c r="D13" s="25" t="s">
        <v>16</v>
      </c>
      <c r="E13" s="16">
        <v>42636</v>
      </c>
      <c r="F13" s="26" t="s">
        <v>12</v>
      </c>
      <c r="G13" s="27" t="s">
        <v>13</v>
      </c>
      <c r="H13" s="28">
        <f t="shared" ref="H13:H65" si="11">I13+J13</f>
        <v>980</v>
      </c>
      <c r="I13" s="29">
        <v>490</v>
      </c>
      <c r="J13" s="29">
        <v>490</v>
      </c>
      <c r="K13" s="254">
        <v>0</v>
      </c>
      <c r="L13" s="31" t="s">
        <v>1150</v>
      </c>
      <c r="M13" s="31" t="s">
        <v>1145</v>
      </c>
      <c r="N13" s="31" t="s">
        <v>1148</v>
      </c>
      <c r="O13" s="31" t="s">
        <v>1151</v>
      </c>
      <c r="P13" s="31" t="s">
        <v>1148</v>
      </c>
      <c r="Q13" s="31" t="s">
        <v>1156</v>
      </c>
      <c r="R13" s="31" t="s">
        <v>1156</v>
      </c>
      <c r="S13" s="55" t="s">
        <v>1149</v>
      </c>
      <c r="T13" s="31"/>
      <c r="U13" s="31">
        <f t="shared" si="6"/>
        <v>0</v>
      </c>
      <c r="V13" s="30"/>
      <c r="W13" s="275"/>
      <c r="X13" s="31"/>
      <c r="Y13" s="31">
        <f t="shared" si="7"/>
        <v>0</v>
      </c>
      <c r="AA13" s="31"/>
      <c r="AB13" s="31">
        <f t="shared" si="8"/>
        <v>0</v>
      </c>
      <c r="AC13" s="31"/>
      <c r="AD13" s="31">
        <f t="shared" ref="AD13:AD65" si="12">(I13-AB13)*COUNTIF(AL13:AU13,"L")</f>
        <v>0</v>
      </c>
      <c r="AE13" s="31"/>
      <c r="AF13" s="31"/>
      <c r="AG13" s="31">
        <f t="shared" ref="AG13:AG65" si="13">IFERROR(COUNTIF(AL13:AU13,"S")/(COUNTIF(AL13:AU13,"V")+COUNTIF(AL13:AU13,"S")),0)</f>
        <v>0</v>
      </c>
      <c r="AH13" s="31">
        <f t="shared" si="9"/>
        <v>0</v>
      </c>
      <c r="AI13" s="31"/>
      <c r="AJ13" s="31">
        <f t="shared" ref="AJ13:AJ65" si="14">COUNTIF(AL13:AU13,"V")</f>
        <v>0</v>
      </c>
      <c r="AK13" s="31">
        <f t="shared" si="10"/>
        <v>0</v>
      </c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</row>
    <row r="14" spans="2:51" s="155" customFormat="1" ht="13" outlineLevel="1">
      <c r="B14" s="156" t="s">
        <v>17</v>
      </c>
      <c r="C14" s="32" t="s">
        <v>18</v>
      </c>
      <c r="D14" s="25" t="s">
        <v>19</v>
      </c>
      <c r="E14" s="16">
        <v>43210</v>
      </c>
      <c r="F14" s="26" t="s">
        <v>12</v>
      </c>
      <c r="G14" s="27" t="s">
        <v>13</v>
      </c>
      <c r="H14" s="28">
        <f t="shared" si="11"/>
        <v>185</v>
      </c>
      <c r="I14" s="29">
        <v>80</v>
      </c>
      <c r="J14" s="29">
        <v>105</v>
      </c>
      <c r="K14" s="254">
        <v>0</v>
      </c>
      <c r="L14" s="31" t="s">
        <v>1159</v>
      </c>
      <c r="M14" s="31" t="s">
        <v>1159</v>
      </c>
      <c r="N14" s="31" t="s">
        <v>1147</v>
      </c>
      <c r="O14" s="31" t="s">
        <v>1160</v>
      </c>
      <c r="P14" s="31" t="s">
        <v>1144</v>
      </c>
      <c r="Q14" s="31" t="s">
        <v>1156</v>
      </c>
      <c r="R14" s="31" t="s">
        <v>1156</v>
      </c>
      <c r="S14" s="55" t="s">
        <v>1149</v>
      </c>
      <c r="T14" s="31"/>
      <c r="U14" s="31">
        <f t="shared" si="6"/>
        <v>0</v>
      </c>
      <c r="V14" s="30"/>
      <c r="W14" s="275"/>
      <c r="X14" s="31"/>
      <c r="Y14" s="31">
        <f t="shared" si="7"/>
        <v>0</v>
      </c>
      <c r="AA14" s="31"/>
      <c r="AB14" s="31">
        <f t="shared" si="8"/>
        <v>0</v>
      </c>
      <c r="AC14" s="31"/>
      <c r="AD14" s="31">
        <f t="shared" si="12"/>
        <v>0</v>
      </c>
      <c r="AE14" s="31"/>
      <c r="AF14" s="31"/>
      <c r="AG14" s="31">
        <f t="shared" si="13"/>
        <v>0</v>
      </c>
      <c r="AH14" s="31">
        <f t="shared" si="9"/>
        <v>0</v>
      </c>
      <c r="AI14" s="31"/>
      <c r="AJ14" s="31">
        <f t="shared" si="14"/>
        <v>0</v>
      </c>
      <c r="AK14" s="31">
        <f t="shared" si="10"/>
        <v>0</v>
      </c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</row>
    <row r="15" spans="2:51" s="155" customFormat="1" ht="13" outlineLevel="1">
      <c r="B15" s="156" t="s">
        <v>21</v>
      </c>
      <c r="C15" s="32" t="s">
        <v>22</v>
      </c>
      <c r="D15" s="25" t="s">
        <v>23</v>
      </c>
      <c r="E15" s="16">
        <v>43138</v>
      </c>
      <c r="F15" s="26" t="s">
        <v>12</v>
      </c>
      <c r="G15" s="27" t="s">
        <v>24</v>
      </c>
      <c r="H15" s="28">
        <f t="shared" si="11"/>
        <v>395</v>
      </c>
      <c r="I15" s="29">
        <v>160</v>
      </c>
      <c r="J15" s="29">
        <v>235</v>
      </c>
      <c r="K15" s="254">
        <v>0</v>
      </c>
      <c r="L15" s="31" t="s">
        <v>1159</v>
      </c>
      <c r="M15" s="31" t="s">
        <v>1159</v>
      </c>
      <c r="N15" s="31" t="s">
        <v>1147</v>
      </c>
      <c r="O15" s="31" t="s">
        <v>1160</v>
      </c>
      <c r="P15" s="31" t="s">
        <v>1161</v>
      </c>
      <c r="Q15" s="31" t="s">
        <v>1156</v>
      </c>
      <c r="R15" s="31" t="s">
        <v>1156</v>
      </c>
      <c r="S15" s="55" t="s">
        <v>1149</v>
      </c>
      <c r="T15" s="31"/>
      <c r="U15" s="31">
        <f t="shared" si="6"/>
        <v>0</v>
      </c>
      <c r="V15" s="30"/>
      <c r="W15" s="275"/>
      <c r="X15" s="31"/>
      <c r="Y15" s="31">
        <f t="shared" si="7"/>
        <v>0</v>
      </c>
      <c r="AA15" s="31"/>
      <c r="AB15" s="31">
        <f t="shared" si="8"/>
        <v>0</v>
      </c>
      <c r="AC15" s="31"/>
      <c r="AD15" s="31">
        <f t="shared" si="12"/>
        <v>0</v>
      </c>
      <c r="AE15" s="31"/>
      <c r="AF15" s="31"/>
      <c r="AG15" s="31">
        <f t="shared" si="13"/>
        <v>0</v>
      </c>
      <c r="AH15" s="31">
        <f t="shared" si="9"/>
        <v>0</v>
      </c>
      <c r="AI15" s="31" t="s">
        <v>1727</v>
      </c>
      <c r="AJ15" s="31">
        <f t="shared" si="14"/>
        <v>0</v>
      </c>
      <c r="AK15" s="31">
        <f t="shared" si="10"/>
        <v>0</v>
      </c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</row>
    <row r="16" spans="2:51" s="155" customFormat="1" ht="13" outlineLevel="1">
      <c r="B16" s="156" t="s">
        <v>25</v>
      </c>
      <c r="C16" s="32" t="s">
        <v>26</v>
      </c>
      <c r="D16" s="25" t="s">
        <v>27</v>
      </c>
      <c r="E16" s="16">
        <v>42516</v>
      </c>
      <c r="F16" s="26" t="s">
        <v>28</v>
      </c>
      <c r="G16" s="27" t="s">
        <v>13</v>
      </c>
      <c r="H16" s="28">
        <f t="shared" si="11"/>
        <v>100</v>
      </c>
      <c r="I16" s="29">
        <v>35</v>
      </c>
      <c r="J16" s="29">
        <v>65</v>
      </c>
      <c r="K16" s="254">
        <v>0</v>
      </c>
      <c r="L16" s="31" t="s">
        <v>1159</v>
      </c>
      <c r="M16" s="31" t="s">
        <v>1159</v>
      </c>
      <c r="N16" s="31" t="s">
        <v>1147</v>
      </c>
      <c r="O16" s="31" t="s">
        <v>1160</v>
      </c>
      <c r="P16" s="31" t="s">
        <v>1161</v>
      </c>
      <c r="Q16" s="31" t="s">
        <v>1156</v>
      </c>
      <c r="R16" s="31" t="s">
        <v>1156</v>
      </c>
      <c r="S16" s="55" t="s">
        <v>1149</v>
      </c>
      <c r="T16" s="31"/>
      <c r="U16" s="31">
        <f t="shared" si="6"/>
        <v>0</v>
      </c>
      <c r="V16" s="30"/>
      <c r="W16" s="275"/>
      <c r="X16" s="31"/>
      <c r="Y16" s="31">
        <f t="shared" si="7"/>
        <v>0</v>
      </c>
      <c r="AA16" s="31"/>
      <c r="AB16" s="31">
        <f t="shared" si="8"/>
        <v>0</v>
      </c>
      <c r="AC16" s="31"/>
      <c r="AD16" s="31">
        <f t="shared" si="12"/>
        <v>0</v>
      </c>
      <c r="AE16" s="31"/>
      <c r="AF16" s="31"/>
      <c r="AG16" s="31">
        <f t="shared" si="13"/>
        <v>0</v>
      </c>
      <c r="AH16" s="31">
        <f t="shared" si="9"/>
        <v>0</v>
      </c>
      <c r="AI16" s="31"/>
      <c r="AJ16" s="31">
        <f t="shared" si="14"/>
        <v>0</v>
      </c>
      <c r="AK16" s="31">
        <f t="shared" si="10"/>
        <v>0</v>
      </c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</row>
    <row r="17" spans="2:50" s="155" customFormat="1" ht="13" outlineLevel="1">
      <c r="B17" s="156" t="s">
        <v>29</v>
      </c>
      <c r="C17" s="32" t="s">
        <v>30</v>
      </c>
      <c r="D17" s="25" t="s">
        <v>1321</v>
      </c>
      <c r="E17" s="16">
        <v>43622</v>
      </c>
      <c r="F17" s="26" t="s">
        <v>28</v>
      </c>
      <c r="G17" s="27" t="s">
        <v>24</v>
      </c>
      <c r="H17" s="28">
        <f t="shared" si="11"/>
        <v>30</v>
      </c>
      <c r="I17" s="29">
        <v>15</v>
      </c>
      <c r="J17" s="29">
        <v>15</v>
      </c>
      <c r="K17" s="254">
        <v>0</v>
      </c>
      <c r="L17" s="31" t="s">
        <v>1144</v>
      </c>
      <c r="M17" s="31" t="s">
        <v>1144</v>
      </c>
      <c r="N17" s="31" t="s">
        <v>1145</v>
      </c>
      <c r="O17" s="31" t="s">
        <v>1144</v>
      </c>
      <c r="P17" s="31" t="s">
        <v>1145</v>
      </c>
      <c r="Q17" s="31" t="s">
        <v>1144</v>
      </c>
      <c r="R17" s="31" t="s">
        <v>1144</v>
      </c>
      <c r="S17" s="55" t="s">
        <v>1149</v>
      </c>
      <c r="T17" s="31"/>
      <c r="U17" s="31">
        <f t="shared" si="6"/>
        <v>0</v>
      </c>
      <c r="V17" s="30"/>
      <c r="W17" s="275"/>
      <c r="X17" s="31"/>
      <c r="Y17" s="31">
        <f t="shared" si="7"/>
        <v>0</v>
      </c>
      <c r="AA17" s="31"/>
      <c r="AB17" s="31">
        <f t="shared" si="8"/>
        <v>0</v>
      </c>
      <c r="AC17" s="31"/>
      <c r="AD17" s="31">
        <f t="shared" si="12"/>
        <v>0</v>
      </c>
      <c r="AE17" s="31"/>
      <c r="AF17" s="31"/>
      <c r="AG17" s="31">
        <f t="shared" si="13"/>
        <v>0</v>
      </c>
      <c r="AH17" s="31">
        <f t="shared" si="9"/>
        <v>0</v>
      </c>
      <c r="AI17" s="31"/>
      <c r="AJ17" s="31">
        <f t="shared" si="14"/>
        <v>0</v>
      </c>
      <c r="AK17" s="31">
        <f t="shared" si="10"/>
        <v>0</v>
      </c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</row>
    <row r="18" spans="2:50" s="155" customFormat="1" ht="13" outlineLevel="1">
      <c r="B18" s="156" t="s">
        <v>32</v>
      </c>
      <c r="C18" s="32" t="s">
        <v>33</v>
      </c>
      <c r="D18" s="25" t="s">
        <v>36</v>
      </c>
      <c r="E18" s="16">
        <v>43620</v>
      </c>
      <c r="F18" s="26" t="s">
        <v>12</v>
      </c>
      <c r="G18" s="27" t="s">
        <v>13</v>
      </c>
      <c r="H18" s="28">
        <f t="shared" si="11"/>
        <v>30</v>
      </c>
      <c r="I18" s="29">
        <v>20</v>
      </c>
      <c r="J18" s="29">
        <v>10</v>
      </c>
      <c r="K18" s="254">
        <v>0</v>
      </c>
      <c r="L18" s="31" t="s">
        <v>1144</v>
      </c>
      <c r="M18" s="31" t="s">
        <v>1144</v>
      </c>
      <c r="N18" s="31" t="s">
        <v>1145</v>
      </c>
      <c r="O18" s="31" t="s">
        <v>1144</v>
      </c>
      <c r="P18" s="31" t="s">
        <v>1145</v>
      </c>
      <c r="Q18" s="31" t="s">
        <v>1144</v>
      </c>
      <c r="R18" s="31" t="s">
        <v>1144</v>
      </c>
      <c r="S18" s="55" t="s">
        <v>1149</v>
      </c>
      <c r="T18" s="31"/>
      <c r="U18" s="31">
        <f t="shared" si="6"/>
        <v>0</v>
      </c>
      <c r="V18" s="30"/>
      <c r="W18" s="275"/>
      <c r="X18" s="31"/>
      <c r="Y18" s="31">
        <f t="shared" si="7"/>
        <v>0</v>
      </c>
      <c r="AA18" s="31"/>
      <c r="AB18" s="31">
        <f t="shared" si="8"/>
        <v>0</v>
      </c>
      <c r="AC18" s="31"/>
      <c r="AD18" s="31">
        <f t="shared" si="12"/>
        <v>0</v>
      </c>
      <c r="AE18" s="31"/>
      <c r="AF18" s="31"/>
      <c r="AG18" s="31">
        <f t="shared" si="13"/>
        <v>0</v>
      </c>
      <c r="AH18" s="31">
        <f t="shared" si="9"/>
        <v>0</v>
      </c>
      <c r="AI18" s="31"/>
      <c r="AJ18" s="31">
        <f t="shared" si="14"/>
        <v>0</v>
      </c>
      <c r="AK18" s="31">
        <f t="shared" si="10"/>
        <v>0</v>
      </c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</row>
    <row r="19" spans="2:50" s="155" customFormat="1" ht="13" outlineLevel="1">
      <c r="B19" s="156" t="s">
        <v>34</v>
      </c>
      <c r="C19" s="32" t="s">
        <v>35</v>
      </c>
      <c r="D19" s="25" t="s">
        <v>23</v>
      </c>
      <c r="E19" s="16">
        <v>43570</v>
      </c>
      <c r="F19" s="26" t="s">
        <v>12</v>
      </c>
      <c r="G19" s="27" t="s">
        <v>24</v>
      </c>
      <c r="H19" s="28">
        <f t="shared" si="11"/>
        <v>90</v>
      </c>
      <c r="I19" s="29">
        <v>90</v>
      </c>
      <c r="J19" s="29">
        <v>0</v>
      </c>
      <c r="K19" s="254">
        <v>0</v>
      </c>
      <c r="L19" s="31" t="s">
        <v>1144</v>
      </c>
      <c r="M19" s="31" t="s">
        <v>1144</v>
      </c>
      <c r="N19" s="31" t="s">
        <v>1145</v>
      </c>
      <c r="O19" s="31" t="s">
        <v>1144</v>
      </c>
      <c r="P19" s="31" t="s">
        <v>1145</v>
      </c>
      <c r="Q19" s="31" t="s">
        <v>1144</v>
      </c>
      <c r="R19" s="31" t="s">
        <v>1144</v>
      </c>
      <c r="S19" s="55" t="s">
        <v>1162</v>
      </c>
      <c r="T19" s="31"/>
      <c r="U19" s="31">
        <f t="shared" si="6"/>
        <v>0</v>
      </c>
      <c r="V19" s="30"/>
      <c r="W19" s="275"/>
      <c r="X19" s="31"/>
      <c r="Y19" s="31">
        <f t="shared" si="7"/>
        <v>0</v>
      </c>
      <c r="AA19" s="31"/>
      <c r="AB19" s="31">
        <f t="shared" si="8"/>
        <v>0</v>
      </c>
      <c r="AC19" s="31"/>
      <c r="AD19" s="31">
        <f t="shared" si="12"/>
        <v>0</v>
      </c>
      <c r="AE19" s="31"/>
      <c r="AF19" s="31"/>
      <c r="AG19" s="31">
        <f t="shared" si="13"/>
        <v>0</v>
      </c>
      <c r="AH19" s="31">
        <f t="shared" si="9"/>
        <v>0</v>
      </c>
      <c r="AI19" s="31"/>
      <c r="AJ19" s="31">
        <f t="shared" si="14"/>
        <v>0</v>
      </c>
      <c r="AK19" s="31">
        <f t="shared" si="10"/>
        <v>0</v>
      </c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</row>
    <row r="20" spans="2:50" s="155" customFormat="1" ht="13" outlineLevel="1">
      <c r="B20" s="156" t="s">
        <v>37</v>
      </c>
      <c r="C20" s="32" t="s">
        <v>38</v>
      </c>
      <c r="D20" s="25" t="s">
        <v>39</v>
      </c>
      <c r="E20" s="16">
        <v>42535</v>
      </c>
      <c r="F20" s="26" t="s">
        <v>40</v>
      </c>
      <c r="G20" s="27" t="s">
        <v>13</v>
      </c>
      <c r="H20" s="28">
        <f t="shared" si="11"/>
        <v>17300</v>
      </c>
      <c r="I20" s="29">
        <v>20</v>
      </c>
      <c r="J20" s="29">
        <v>17280</v>
      </c>
      <c r="K20" s="254">
        <v>0</v>
      </c>
      <c r="L20" s="31" t="s">
        <v>1144</v>
      </c>
      <c r="M20" s="31" t="s">
        <v>1144</v>
      </c>
      <c r="N20" s="31" t="s">
        <v>1145</v>
      </c>
      <c r="O20" s="31" t="s">
        <v>1144</v>
      </c>
      <c r="P20" s="31" t="s">
        <v>1145</v>
      </c>
      <c r="Q20" s="31" t="s">
        <v>1144</v>
      </c>
      <c r="R20" s="31" t="s">
        <v>1144</v>
      </c>
      <c r="S20" s="55" t="s">
        <v>1149</v>
      </c>
      <c r="T20" s="31"/>
      <c r="U20" s="31">
        <f t="shared" si="6"/>
        <v>0</v>
      </c>
      <c r="V20" s="30"/>
      <c r="W20" s="275"/>
      <c r="X20" s="31"/>
      <c r="Y20" s="31">
        <f t="shared" si="7"/>
        <v>0</v>
      </c>
      <c r="AA20" s="31"/>
      <c r="AB20" s="31">
        <f t="shared" si="8"/>
        <v>0</v>
      </c>
      <c r="AC20" s="31"/>
      <c r="AD20" s="31">
        <f t="shared" si="12"/>
        <v>0</v>
      </c>
      <c r="AE20" s="31"/>
      <c r="AF20" s="31"/>
      <c r="AG20" s="31">
        <f t="shared" si="13"/>
        <v>0</v>
      </c>
      <c r="AH20" s="31">
        <f t="shared" si="9"/>
        <v>0</v>
      </c>
      <c r="AI20" s="31"/>
      <c r="AJ20" s="31">
        <f t="shared" si="14"/>
        <v>0</v>
      </c>
      <c r="AK20" s="31">
        <f t="shared" si="10"/>
        <v>0</v>
      </c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</row>
    <row r="21" spans="2:50" s="155" customFormat="1" ht="13" outlineLevel="1">
      <c r="B21" s="156" t="s">
        <v>41</v>
      </c>
      <c r="C21" s="32" t="s">
        <v>42</v>
      </c>
      <c r="D21" s="25" t="s">
        <v>27</v>
      </c>
      <c r="E21" s="16">
        <v>43620</v>
      </c>
      <c r="F21" s="26" t="s">
        <v>44</v>
      </c>
      <c r="G21" s="27" t="s">
        <v>24</v>
      </c>
      <c r="H21" s="28">
        <f t="shared" si="11"/>
        <v>365</v>
      </c>
      <c r="I21" s="29">
        <v>170</v>
      </c>
      <c r="J21" s="29">
        <v>195</v>
      </c>
      <c r="K21" s="254">
        <v>0</v>
      </c>
      <c r="L21" s="31" t="s">
        <v>1144</v>
      </c>
      <c r="M21" s="31" t="s">
        <v>1144</v>
      </c>
      <c r="N21" s="31" t="s">
        <v>1145</v>
      </c>
      <c r="O21" s="31" t="s">
        <v>1144</v>
      </c>
      <c r="P21" s="31" t="s">
        <v>1145</v>
      </c>
      <c r="Q21" s="31" t="s">
        <v>1145</v>
      </c>
      <c r="R21" s="31" t="s">
        <v>1145</v>
      </c>
      <c r="S21" s="55" t="s">
        <v>1149</v>
      </c>
      <c r="T21" s="31"/>
      <c r="U21" s="31">
        <f t="shared" si="6"/>
        <v>0</v>
      </c>
      <c r="V21" s="30"/>
      <c r="W21" s="275"/>
      <c r="X21" s="31"/>
      <c r="Y21" s="31">
        <f t="shared" si="7"/>
        <v>0</v>
      </c>
      <c r="AA21" s="31"/>
      <c r="AB21" s="31">
        <f t="shared" si="8"/>
        <v>0</v>
      </c>
      <c r="AC21" s="31"/>
      <c r="AD21" s="31">
        <f t="shared" si="12"/>
        <v>0</v>
      </c>
      <c r="AE21" s="31"/>
      <c r="AF21" s="31"/>
      <c r="AG21" s="31">
        <f t="shared" si="13"/>
        <v>0</v>
      </c>
      <c r="AH21" s="31">
        <f t="shared" si="9"/>
        <v>0</v>
      </c>
      <c r="AI21" s="31"/>
      <c r="AJ21" s="31">
        <f t="shared" si="14"/>
        <v>0</v>
      </c>
      <c r="AK21" s="31">
        <f t="shared" si="10"/>
        <v>0</v>
      </c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</row>
    <row r="22" spans="2:50" s="155" customFormat="1" ht="13" outlineLevel="1">
      <c r="B22" s="156" t="s">
        <v>45</v>
      </c>
      <c r="C22" s="32" t="s">
        <v>46</v>
      </c>
      <c r="D22" s="25" t="s">
        <v>47</v>
      </c>
      <c r="E22" s="16">
        <v>43132</v>
      </c>
      <c r="F22" s="26" t="s">
        <v>28</v>
      </c>
      <c r="G22" s="27" t="s">
        <v>24</v>
      </c>
      <c r="H22" s="28">
        <f t="shared" si="11"/>
        <v>245</v>
      </c>
      <c r="I22" s="29">
        <v>120</v>
      </c>
      <c r="J22" s="33">
        <v>125</v>
      </c>
      <c r="K22" s="254">
        <v>0</v>
      </c>
      <c r="L22" s="31" t="s">
        <v>1144</v>
      </c>
      <c r="M22" s="31" t="s">
        <v>1144</v>
      </c>
      <c r="N22" s="31" t="s">
        <v>1145</v>
      </c>
      <c r="O22" s="31" t="s">
        <v>1144</v>
      </c>
      <c r="P22" s="31" t="s">
        <v>1145</v>
      </c>
      <c r="Q22" s="31" t="s">
        <v>1144</v>
      </c>
      <c r="R22" s="31" t="s">
        <v>1144</v>
      </c>
      <c r="S22" s="55" t="s">
        <v>1657</v>
      </c>
      <c r="T22" s="31"/>
      <c r="U22" s="31">
        <f t="shared" si="6"/>
        <v>0</v>
      </c>
      <c r="V22" s="30"/>
      <c r="W22" s="275"/>
      <c r="X22" s="31"/>
      <c r="Y22" s="31">
        <f t="shared" si="7"/>
        <v>0</v>
      </c>
      <c r="AA22" s="31"/>
      <c r="AB22" s="31">
        <f t="shared" si="8"/>
        <v>0</v>
      </c>
      <c r="AC22" s="31"/>
      <c r="AD22" s="31">
        <f t="shared" si="12"/>
        <v>0</v>
      </c>
      <c r="AE22" s="31"/>
      <c r="AF22" s="31"/>
      <c r="AG22" s="31">
        <f t="shared" si="13"/>
        <v>0</v>
      </c>
      <c r="AH22" s="31">
        <f t="shared" si="9"/>
        <v>0</v>
      </c>
      <c r="AI22" s="31"/>
      <c r="AJ22" s="31">
        <f t="shared" si="14"/>
        <v>0</v>
      </c>
      <c r="AK22" s="31">
        <f t="shared" si="10"/>
        <v>0</v>
      </c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</row>
    <row r="23" spans="2:50" s="155" customFormat="1" ht="13" outlineLevel="1">
      <c r="B23" s="156" t="s">
        <v>48</v>
      </c>
      <c r="C23" s="32" t="s">
        <v>49</v>
      </c>
      <c r="D23" s="25" t="s">
        <v>50</v>
      </c>
      <c r="E23" s="16">
        <v>42423</v>
      </c>
      <c r="F23" s="26" t="s">
        <v>28</v>
      </c>
      <c r="G23" s="27" t="s">
        <v>24</v>
      </c>
      <c r="H23" s="28">
        <f t="shared" si="11"/>
        <v>55</v>
      </c>
      <c r="I23" s="29">
        <v>20</v>
      </c>
      <c r="J23" s="33">
        <v>35</v>
      </c>
      <c r="K23" s="254">
        <v>0</v>
      </c>
      <c r="L23" s="31" t="s">
        <v>1144</v>
      </c>
      <c r="M23" s="31" t="s">
        <v>1144</v>
      </c>
      <c r="N23" s="31" t="s">
        <v>1145</v>
      </c>
      <c r="O23" s="31" t="s">
        <v>1144</v>
      </c>
      <c r="P23" s="31" t="s">
        <v>1145</v>
      </c>
      <c r="Q23" s="31" t="s">
        <v>1163</v>
      </c>
      <c r="R23" s="31" t="s">
        <v>1144</v>
      </c>
      <c r="S23" s="55" t="s">
        <v>1162</v>
      </c>
      <c r="T23" s="31"/>
      <c r="U23" s="31">
        <f t="shared" si="6"/>
        <v>0</v>
      </c>
      <c r="V23" s="30"/>
      <c r="W23" s="275"/>
      <c r="X23" s="31"/>
      <c r="Y23" s="31">
        <f t="shared" si="7"/>
        <v>0</v>
      </c>
      <c r="AA23" s="31"/>
      <c r="AB23" s="31">
        <f t="shared" si="8"/>
        <v>0</v>
      </c>
      <c r="AC23" s="31"/>
      <c r="AD23" s="31">
        <f t="shared" si="12"/>
        <v>0</v>
      </c>
      <c r="AE23" s="31"/>
      <c r="AF23" s="31"/>
      <c r="AG23" s="31">
        <f t="shared" si="13"/>
        <v>0</v>
      </c>
      <c r="AH23" s="31">
        <f t="shared" si="9"/>
        <v>0</v>
      </c>
      <c r="AI23" s="31"/>
      <c r="AJ23" s="31">
        <f t="shared" si="14"/>
        <v>0</v>
      </c>
      <c r="AK23" s="31">
        <f t="shared" si="10"/>
        <v>0</v>
      </c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</row>
    <row r="24" spans="2:50" s="155" customFormat="1" ht="13" outlineLevel="1">
      <c r="B24" s="156" t="s">
        <v>51</v>
      </c>
      <c r="C24" s="32" t="s">
        <v>52</v>
      </c>
      <c r="D24" s="25" t="s">
        <v>50</v>
      </c>
      <c r="E24" s="16">
        <v>42451</v>
      </c>
      <c r="F24" s="26" t="s">
        <v>12</v>
      </c>
      <c r="G24" s="27" t="s">
        <v>24</v>
      </c>
      <c r="H24" s="28">
        <f t="shared" si="11"/>
        <v>60</v>
      </c>
      <c r="I24" s="29">
        <v>20</v>
      </c>
      <c r="J24" s="33">
        <v>40</v>
      </c>
      <c r="K24" s="254">
        <v>0</v>
      </c>
      <c r="L24" s="31" t="s">
        <v>1144</v>
      </c>
      <c r="M24" s="31" t="s">
        <v>1144</v>
      </c>
      <c r="N24" s="31" t="s">
        <v>1145</v>
      </c>
      <c r="O24" s="31" t="s">
        <v>1144</v>
      </c>
      <c r="P24" s="31" t="s">
        <v>1145</v>
      </c>
      <c r="Q24" s="31" t="s">
        <v>1163</v>
      </c>
      <c r="R24" s="31" t="s">
        <v>1144</v>
      </c>
      <c r="S24" s="55" t="s">
        <v>1162</v>
      </c>
      <c r="T24" s="31"/>
      <c r="U24" s="31">
        <f t="shared" si="6"/>
        <v>0</v>
      </c>
      <c r="V24" s="30"/>
      <c r="W24" s="275"/>
      <c r="X24" s="31"/>
      <c r="Y24" s="31">
        <f t="shared" si="7"/>
        <v>0</v>
      </c>
      <c r="AA24" s="31"/>
      <c r="AB24" s="31">
        <f t="shared" si="8"/>
        <v>0</v>
      </c>
      <c r="AC24" s="31"/>
      <c r="AD24" s="31">
        <f t="shared" si="12"/>
        <v>0</v>
      </c>
      <c r="AE24" s="31"/>
      <c r="AF24" s="31"/>
      <c r="AG24" s="31">
        <f t="shared" si="13"/>
        <v>0</v>
      </c>
      <c r="AH24" s="31">
        <f t="shared" si="9"/>
        <v>0</v>
      </c>
      <c r="AI24" s="31"/>
      <c r="AJ24" s="31">
        <f t="shared" si="14"/>
        <v>0</v>
      </c>
      <c r="AK24" s="31">
        <f t="shared" si="10"/>
        <v>0</v>
      </c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</row>
    <row r="25" spans="2:50" s="155" customFormat="1" ht="13" outlineLevel="1">
      <c r="B25" s="156" t="s">
        <v>54</v>
      </c>
      <c r="C25" s="32" t="s">
        <v>55</v>
      </c>
      <c r="D25" s="25" t="s">
        <v>43</v>
      </c>
      <c r="E25" s="16">
        <v>42468</v>
      </c>
      <c r="F25" s="26" t="s">
        <v>12</v>
      </c>
      <c r="G25" s="27" t="s">
        <v>24</v>
      </c>
      <c r="H25" s="28">
        <f t="shared" si="11"/>
        <v>83</v>
      </c>
      <c r="I25" s="29">
        <v>53</v>
      </c>
      <c r="J25" s="33">
        <v>30</v>
      </c>
      <c r="K25" s="254">
        <v>0</v>
      </c>
      <c r="L25" s="31" t="s">
        <v>1144</v>
      </c>
      <c r="M25" s="31" t="s">
        <v>1144</v>
      </c>
      <c r="N25" s="31" t="s">
        <v>1145</v>
      </c>
      <c r="O25" s="31" t="s">
        <v>1144</v>
      </c>
      <c r="P25" s="31" t="s">
        <v>1145</v>
      </c>
      <c r="Q25" s="31" t="s">
        <v>1163</v>
      </c>
      <c r="R25" s="31" t="s">
        <v>1144</v>
      </c>
      <c r="S25" s="55" t="s">
        <v>1162</v>
      </c>
      <c r="T25" s="31"/>
      <c r="U25" s="31">
        <f t="shared" si="6"/>
        <v>0</v>
      </c>
      <c r="V25" s="30"/>
      <c r="W25" s="275"/>
      <c r="X25" s="31"/>
      <c r="Y25" s="31">
        <f t="shared" si="7"/>
        <v>0</v>
      </c>
      <c r="AA25" s="31"/>
      <c r="AB25" s="31">
        <f t="shared" si="8"/>
        <v>0</v>
      </c>
      <c r="AC25" s="31"/>
      <c r="AD25" s="31">
        <f t="shared" si="12"/>
        <v>0</v>
      </c>
      <c r="AE25" s="31"/>
      <c r="AF25" s="31"/>
      <c r="AG25" s="31">
        <f t="shared" si="13"/>
        <v>0</v>
      </c>
      <c r="AH25" s="31">
        <f t="shared" si="9"/>
        <v>0</v>
      </c>
      <c r="AI25" s="31"/>
      <c r="AJ25" s="31">
        <f t="shared" si="14"/>
        <v>0</v>
      </c>
      <c r="AK25" s="31">
        <f t="shared" si="10"/>
        <v>0</v>
      </c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</row>
    <row r="26" spans="2:50" s="155" customFormat="1" ht="13" outlineLevel="1">
      <c r="B26" s="156" t="s">
        <v>56</v>
      </c>
      <c r="C26" s="32" t="s">
        <v>57</v>
      </c>
      <c r="D26" s="25" t="s">
        <v>58</v>
      </c>
      <c r="E26" s="16">
        <v>42578</v>
      </c>
      <c r="F26" s="26" t="s">
        <v>12</v>
      </c>
      <c r="G26" s="27" t="s">
        <v>24</v>
      </c>
      <c r="H26" s="28">
        <f t="shared" si="11"/>
        <v>270</v>
      </c>
      <c r="I26" s="29">
        <v>60</v>
      </c>
      <c r="J26" s="33">
        <v>210</v>
      </c>
      <c r="K26" s="254">
        <v>0</v>
      </c>
      <c r="L26" s="31" t="s">
        <v>1144</v>
      </c>
      <c r="M26" s="31" t="s">
        <v>1144</v>
      </c>
      <c r="N26" s="31" t="s">
        <v>1145</v>
      </c>
      <c r="O26" s="31" t="s">
        <v>1144</v>
      </c>
      <c r="P26" s="31" t="s">
        <v>1145</v>
      </c>
      <c r="Q26" s="31" t="s">
        <v>1163</v>
      </c>
      <c r="R26" s="31" t="s">
        <v>1144</v>
      </c>
      <c r="S26" s="55" t="s">
        <v>1162</v>
      </c>
      <c r="T26" s="72"/>
      <c r="U26" s="31">
        <f t="shared" si="6"/>
        <v>0</v>
      </c>
      <c r="V26" s="34"/>
      <c r="W26" s="276"/>
      <c r="X26" s="72"/>
      <c r="Y26" s="72">
        <f t="shared" si="7"/>
        <v>0</v>
      </c>
      <c r="AA26" s="72"/>
      <c r="AB26" s="31">
        <f t="shared" si="8"/>
        <v>0</v>
      </c>
      <c r="AC26" s="72"/>
      <c r="AD26" s="31">
        <f t="shared" si="12"/>
        <v>0</v>
      </c>
      <c r="AE26" s="31"/>
      <c r="AF26" s="72"/>
      <c r="AG26" s="72">
        <f t="shared" si="13"/>
        <v>0</v>
      </c>
      <c r="AH26" s="31">
        <f t="shared" si="9"/>
        <v>0</v>
      </c>
      <c r="AI26" s="72"/>
      <c r="AJ26" s="31">
        <f t="shared" si="14"/>
        <v>0</v>
      </c>
      <c r="AK26" s="31">
        <f t="shared" si="10"/>
        <v>0</v>
      </c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31"/>
      <c r="AW26" s="31"/>
      <c r="AX26" s="31"/>
    </row>
    <row r="27" spans="2:50" s="155" customFormat="1" ht="13" outlineLevel="1">
      <c r="B27" s="157" t="s">
        <v>60</v>
      </c>
      <c r="C27" s="32" t="s">
        <v>61</v>
      </c>
      <c r="D27" s="25" t="s">
        <v>27</v>
      </c>
      <c r="E27" s="16">
        <v>43108</v>
      </c>
      <c r="F27" s="26" t="s">
        <v>12</v>
      </c>
      <c r="G27" s="27" t="s">
        <v>24</v>
      </c>
      <c r="H27" s="28">
        <f t="shared" si="11"/>
        <v>760</v>
      </c>
      <c r="I27" s="29">
        <v>380</v>
      </c>
      <c r="J27" s="29">
        <v>380</v>
      </c>
      <c r="K27" s="254">
        <v>0</v>
      </c>
      <c r="L27" s="31" t="s">
        <v>1144</v>
      </c>
      <c r="M27" s="31" t="s">
        <v>1144</v>
      </c>
      <c r="N27" s="31" t="s">
        <v>1145</v>
      </c>
      <c r="O27" s="31" t="s">
        <v>1144</v>
      </c>
      <c r="P27" s="31" t="s">
        <v>1145</v>
      </c>
      <c r="Q27" s="31" t="s">
        <v>1164</v>
      </c>
      <c r="R27" s="31" t="s">
        <v>1164</v>
      </c>
      <c r="S27" s="55" t="s">
        <v>1162</v>
      </c>
      <c r="T27" s="72"/>
      <c r="U27" s="31">
        <f t="shared" si="6"/>
        <v>0</v>
      </c>
      <c r="V27" s="34"/>
      <c r="W27" s="276"/>
      <c r="X27" s="72"/>
      <c r="Y27" s="72">
        <f t="shared" si="7"/>
        <v>0</v>
      </c>
      <c r="AA27" s="72"/>
      <c r="AB27" s="31">
        <f t="shared" si="8"/>
        <v>0</v>
      </c>
      <c r="AC27" s="72"/>
      <c r="AD27" s="31">
        <f t="shared" si="12"/>
        <v>0</v>
      </c>
      <c r="AE27" s="31"/>
      <c r="AF27" s="72"/>
      <c r="AG27" s="72">
        <f t="shared" si="13"/>
        <v>0</v>
      </c>
      <c r="AH27" s="31">
        <f t="shared" si="9"/>
        <v>0</v>
      </c>
      <c r="AI27" s="72"/>
      <c r="AJ27" s="31">
        <f t="shared" si="14"/>
        <v>0</v>
      </c>
      <c r="AK27" s="31">
        <f t="shared" si="10"/>
        <v>0</v>
      </c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31"/>
      <c r="AW27" s="31"/>
      <c r="AX27" s="31"/>
    </row>
    <row r="28" spans="2:50" s="155" customFormat="1" ht="13" outlineLevel="1">
      <c r="B28" s="156" t="s">
        <v>62</v>
      </c>
      <c r="C28" s="32" t="s">
        <v>63</v>
      </c>
      <c r="D28" s="25" t="s">
        <v>43</v>
      </c>
      <c r="E28" s="16">
        <v>43033</v>
      </c>
      <c r="F28" s="26" t="s">
        <v>12</v>
      </c>
      <c r="G28" s="27" t="s">
        <v>24</v>
      </c>
      <c r="H28" s="28">
        <f t="shared" si="11"/>
        <v>3408</v>
      </c>
      <c r="I28" s="28">
        <v>443</v>
      </c>
      <c r="J28" s="29">
        <v>2965</v>
      </c>
      <c r="K28" s="254">
        <v>0</v>
      </c>
      <c r="L28" s="31" t="s">
        <v>1144</v>
      </c>
      <c r="M28" s="31" t="s">
        <v>1144</v>
      </c>
      <c r="N28" s="31" t="s">
        <v>1145</v>
      </c>
      <c r="O28" s="31" t="s">
        <v>1144</v>
      </c>
      <c r="P28" s="31" t="s">
        <v>1145</v>
      </c>
      <c r="Q28" s="31" t="s">
        <v>1164</v>
      </c>
      <c r="R28" s="31" t="s">
        <v>1164</v>
      </c>
      <c r="S28" s="55" t="s">
        <v>1162</v>
      </c>
      <c r="T28" s="72"/>
      <c r="U28" s="31">
        <f t="shared" si="6"/>
        <v>0</v>
      </c>
      <c r="V28" s="34"/>
      <c r="W28" s="276"/>
      <c r="X28" s="72"/>
      <c r="Y28" s="72">
        <f t="shared" si="7"/>
        <v>0</v>
      </c>
      <c r="AA28" s="72"/>
      <c r="AB28" s="31">
        <f t="shared" si="8"/>
        <v>0</v>
      </c>
      <c r="AC28" s="72"/>
      <c r="AD28" s="31">
        <f t="shared" si="12"/>
        <v>0</v>
      </c>
      <c r="AE28" s="31"/>
      <c r="AF28" s="72"/>
      <c r="AG28" s="72">
        <f t="shared" si="13"/>
        <v>0</v>
      </c>
      <c r="AH28" s="31">
        <f t="shared" si="9"/>
        <v>0</v>
      </c>
      <c r="AI28" s="72"/>
      <c r="AJ28" s="31">
        <f t="shared" si="14"/>
        <v>0</v>
      </c>
      <c r="AK28" s="31">
        <f t="shared" si="10"/>
        <v>0</v>
      </c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31"/>
      <c r="AW28" s="31"/>
      <c r="AX28" s="31"/>
    </row>
    <row r="29" spans="2:50" s="155" customFormat="1" ht="13" outlineLevel="1">
      <c r="B29" s="156" t="s">
        <v>64</v>
      </c>
      <c r="C29" s="32" t="s">
        <v>65</v>
      </c>
      <c r="D29" s="25" t="s">
        <v>50</v>
      </c>
      <c r="E29" s="16">
        <v>43257</v>
      </c>
      <c r="F29" s="26" t="s">
        <v>12</v>
      </c>
      <c r="G29" s="27" t="s">
        <v>24</v>
      </c>
      <c r="H29" s="28">
        <f t="shared" si="11"/>
        <v>1140</v>
      </c>
      <c r="I29" s="28">
        <v>570</v>
      </c>
      <c r="J29" s="29">
        <v>570</v>
      </c>
      <c r="K29" s="254">
        <v>0</v>
      </c>
      <c r="L29" s="31" t="s">
        <v>1144</v>
      </c>
      <c r="M29" s="31" t="s">
        <v>1144</v>
      </c>
      <c r="N29" s="31" t="s">
        <v>1145</v>
      </c>
      <c r="O29" s="31" t="s">
        <v>1144</v>
      </c>
      <c r="P29" s="31" t="s">
        <v>1145</v>
      </c>
      <c r="Q29" s="31" t="s">
        <v>1163</v>
      </c>
      <c r="R29" s="31" t="s">
        <v>1164</v>
      </c>
      <c r="S29" s="55" t="s">
        <v>1162</v>
      </c>
      <c r="T29" s="72"/>
      <c r="U29" s="31">
        <f t="shared" si="6"/>
        <v>0</v>
      </c>
      <c r="V29" s="34"/>
      <c r="W29" s="276"/>
      <c r="X29" s="72"/>
      <c r="Y29" s="72">
        <f t="shared" si="7"/>
        <v>0</v>
      </c>
      <c r="AA29" s="72"/>
      <c r="AB29" s="31">
        <f t="shared" si="8"/>
        <v>0</v>
      </c>
      <c r="AC29" s="72"/>
      <c r="AD29" s="31">
        <f t="shared" si="12"/>
        <v>0</v>
      </c>
      <c r="AE29" s="31"/>
      <c r="AF29" s="72"/>
      <c r="AG29" s="72">
        <f t="shared" si="13"/>
        <v>0</v>
      </c>
      <c r="AH29" s="31">
        <f t="shared" si="9"/>
        <v>0</v>
      </c>
      <c r="AI29" s="72"/>
      <c r="AJ29" s="31">
        <f t="shared" si="14"/>
        <v>0</v>
      </c>
      <c r="AK29" s="31">
        <f t="shared" si="10"/>
        <v>0</v>
      </c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31"/>
      <c r="AW29" s="31"/>
      <c r="AX29" s="31"/>
    </row>
    <row r="30" spans="2:50" s="155" customFormat="1" ht="13" outlineLevel="1">
      <c r="B30" s="156" t="s">
        <v>1322</v>
      </c>
      <c r="C30" s="32" t="s">
        <v>1323</v>
      </c>
      <c r="D30" s="25" t="s">
        <v>50</v>
      </c>
      <c r="E30" s="16">
        <v>43654</v>
      </c>
      <c r="F30" s="26" t="s">
        <v>12</v>
      </c>
      <c r="G30" s="27" t="s">
        <v>24</v>
      </c>
      <c r="H30" s="28">
        <f t="shared" ref="H30:H31" si="15">I30+J30</f>
        <v>30</v>
      </c>
      <c r="I30" s="28">
        <v>30</v>
      </c>
      <c r="J30" s="29">
        <v>0</v>
      </c>
      <c r="K30" s="254">
        <v>0</v>
      </c>
      <c r="L30" s="31" t="s">
        <v>1144</v>
      </c>
      <c r="M30" s="31" t="s">
        <v>1144</v>
      </c>
      <c r="N30" s="31" t="s">
        <v>1145</v>
      </c>
      <c r="O30" s="31" t="s">
        <v>1144</v>
      </c>
      <c r="P30" s="31" t="s">
        <v>1145</v>
      </c>
      <c r="Q30" s="31" t="s">
        <v>1163</v>
      </c>
      <c r="R30" s="31" t="s">
        <v>1164</v>
      </c>
      <c r="S30" s="179" t="s">
        <v>1609</v>
      </c>
      <c r="T30" s="72"/>
      <c r="U30" s="31">
        <f t="shared" si="6"/>
        <v>0</v>
      </c>
      <c r="V30" s="34"/>
      <c r="W30" s="276"/>
      <c r="X30" s="72"/>
      <c r="Y30" s="72">
        <f t="shared" si="7"/>
        <v>0</v>
      </c>
      <c r="AA30" s="72"/>
      <c r="AB30" s="31">
        <f t="shared" si="8"/>
        <v>0</v>
      </c>
      <c r="AC30" s="72"/>
      <c r="AD30" s="31">
        <f t="shared" si="12"/>
        <v>0</v>
      </c>
      <c r="AE30" s="31"/>
      <c r="AF30" s="72"/>
      <c r="AG30" s="72">
        <f t="shared" si="13"/>
        <v>0</v>
      </c>
      <c r="AH30" s="31">
        <f t="shared" si="9"/>
        <v>0</v>
      </c>
      <c r="AI30" s="72"/>
      <c r="AJ30" s="31">
        <f t="shared" si="14"/>
        <v>0</v>
      </c>
      <c r="AK30" s="31">
        <f t="shared" si="10"/>
        <v>0</v>
      </c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31"/>
      <c r="AW30" s="31"/>
      <c r="AX30" s="31"/>
    </row>
    <row r="31" spans="2:50" s="155" customFormat="1" ht="13" outlineLevel="1">
      <c r="B31" s="156" t="s">
        <v>1116</v>
      </c>
      <c r="C31" s="32" t="s">
        <v>1324</v>
      </c>
      <c r="D31" s="25" t="s">
        <v>50</v>
      </c>
      <c r="E31" s="16">
        <v>43690</v>
      </c>
      <c r="F31" s="26" t="s">
        <v>12</v>
      </c>
      <c r="G31" s="26"/>
      <c r="H31" s="28">
        <f t="shared" si="15"/>
        <v>180</v>
      </c>
      <c r="I31" s="28">
        <v>100</v>
      </c>
      <c r="J31" s="29">
        <v>80</v>
      </c>
      <c r="K31" s="254">
        <v>0</v>
      </c>
      <c r="L31" s="174"/>
      <c r="M31" s="174"/>
      <c r="N31" s="174"/>
      <c r="O31" s="174"/>
      <c r="P31" s="174"/>
      <c r="Q31" s="31" t="s">
        <v>1163</v>
      </c>
      <c r="R31" s="174" t="s">
        <v>1164</v>
      </c>
      <c r="S31" s="179"/>
      <c r="T31" s="72"/>
      <c r="U31" s="31">
        <f t="shared" si="6"/>
        <v>0</v>
      </c>
      <c r="V31" s="34"/>
      <c r="W31" s="276"/>
      <c r="X31" s="72"/>
      <c r="Y31" s="72">
        <f t="shared" si="7"/>
        <v>0</v>
      </c>
      <c r="AA31" s="72"/>
      <c r="AB31" s="31">
        <f t="shared" si="8"/>
        <v>0</v>
      </c>
      <c r="AC31" s="72"/>
      <c r="AD31" s="31">
        <f t="shared" si="12"/>
        <v>0</v>
      </c>
      <c r="AE31" s="31"/>
      <c r="AF31" s="72"/>
      <c r="AG31" s="72">
        <f t="shared" si="13"/>
        <v>0</v>
      </c>
      <c r="AH31" s="31">
        <f t="shared" si="9"/>
        <v>0</v>
      </c>
      <c r="AI31" s="72"/>
      <c r="AJ31" s="31">
        <f t="shared" si="14"/>
        <v>0</v>
      </c>
      <c r="AK31" s="31">
        <f t="shared" si="10"/>
        <v>0</v>
      </c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31"/>
      <c r="AW31" s="31"/>
      <c r="AX31" s="31"/>
    </row>
    <row r="32" spans="2:50" s="155" customFormat="1" ht="13" outlineLevel="1">
      <c r="B32" s="156" t="s">
        <v>66</v>
      </c>
      <c r="C32" s="32" t="s">
        <v>67</v>
      </c>
      <c r="D32" s="25" t="s">
        <v>68</v>
      </c>
      <c r="E32" s="16">
        <v>43238</v>
      </c>
      <c r="F32" s="26" t="s">
        <v>12</v>
      </c>
      <c r="G32" s="27" t="s">
        <v>13</v>
      </c>
      <c r="H32" s="28">
        <f t="shared" si="11"/>
        <v>826</v>
      </c>
      <c r="I32" s="29">
        <v>413</v>
      </c>
      <c r="J32" s="29">
        <v>413</v>
      </c>
      <c r="K32" s="254">
        <v>0</v>
      </c>
      <c r="L32" s="31" t="s">
        <v>1144</v>
      </c>
      <c r="M32" s="31" t="s">
        <v>1144</v>
      </c>
      <c r="N32" s="31" t="s">
        <v>1145</v>
      </c>
      <c r="O32" s="31" t="s">
        <v>1144</v>
      </c>
      <c r="P32" s="31" t="s">
        <v>1145</v>
      </c>
      <c r="Q32" s="31" t="s">
        <v>1164</v>
      </c>
      <c r="R32" s="31" t="s">
        <v>1164</v>
      </c>
      <c r="S32" s="55" t="s">
        <v>1149</v>
      </c>
      <c r="T32" s="31"/>
      <c r="U32" s="31">
        <f t="shared" si="6"/>
        <v>0</v>
      </c>
      <c r="V32" s="30"/>
      <c r="W32" s="275"/>
      <c r="X32" s="31"/>
      <c r="Y32" s="31">
        <f t="shared" si="7"/>
        <v>0</v>
      </c>
      <c r="AA32" s="31"/>
      <c r="AB32" s="31">
        <f t="shared" si="8"/>
        <v>0</v>
      </c>
      <c r="AC32" s="31"/>
      <c r="AD32" s="31">
        <f t="shared" si="12"/>
        <v>0</v>
      </c>
      <c r="AE32" s="31"/>
      <c r="AF32" s="31"/>
      <c r="AG32" s="31">
        <f t="shared" si="13"/>
        <v>0</v>
      </c>
      <c r="AH32" s="31">
        <f t="shared" si="9"/>
        <v>0</v>
      </c>
      <c r="AI32" s="31"/>
      <c r="AJ32" s="31">
        <f t="shared" si="14"/>
        <v>0</v>
      </c>
      <c r="AK32" s="31">
        <f t="shared" si="10"/>
        <v>0</v>
      </c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</row>
    <row r="33" spans="2:50" s="155" customFormat="1" ht="13" outlineLevel="1">
      <c r="B33" s="156" t="s">
        <v>69</v>
      </c>
      <c r="C33" s="32" t="s">
        <v>70</v>
      </c>
      <c r="D33" s="36" t="s">
        <v>71</v>
      </c>
      <c r="E33" s="16">
        <v>43077</v>
      </c>
      <c r="F33" s="17" t="s">
        <v>12</v>
      </c>
      <c r="G33" s="27" t="s">
        <v>13</v>
      </c>
      <c r="H33" s="28">
        <f t="shared" si="11"/>
        <v>985</v>
      </c>
      <c r="I33" s="29">
        <v>470</v>
      </c>
      <c r="J33" s="29">
        <v>515</v>
      </c>
      <c r="K33" s="254">
        <v>0</v>
      </c>
      <c r="L33" s="31" t="s">
        <v>1144</v>
      </c>
      <c r="M33" s="31" t="s">
        <v>1144</v>
      </c>
      <c r="N33" s="31" t="s">
        <v>1145</v>
      </c>
      <c r="O33" s="31" t="s">
        <v>1144</v>
      </c>
      <c r="P33" s="31" t="s">
        <v>1145</v>
      </c>
      <c r="Q33" s="31" t="s">
        <v>1164</v>
      </c>
      <c r="R33" s="31" t="s">
        <v>1164</v>
      </c>
      <c r="S33" s="55" t="s">
        <v>1149</v>
      </c>
      <c r="T33" s="31"/>
      <c r="U33" s="31">
        <f t="shared" si="6"/>
        <v>0</v>
      </c>
      <c r="V33" s="30"/>
      <c r="W33" s="275"/>
      <c r="X33" s="31"/>
      <c r="Y33" s="31">
        <f t="shared" si="7"/>
        <v>0</v>
      </c>
      <c r="AA33" s="31"/>
      <c r="AB33" s="31">
        <f t="shared" si="8"/>
        <v>0</v>
      </c>
      <c r="AC33" s="31"/>
      <c r="AD33" s="31">
        <f t="shared" si="12"/>
        <v>0</v>
      </c>
      <c r="AE33" s="31"/>
      <c r="AF33" s="31"/>
      <c r="AG33" s="31">
        <f t="shared" si="13"/>
        <v>0</v>
      </c>
      <c r="AH33" s="31">
        <f t="shared" si="9"/>
        <v>0</v>
      </c>
      <c r="AI33" s="31"/>
      <c r="AJ33" s="31">
        <f t="shared" si="14"/>
        <v>0</v>
      </c>
      <c r="AK33" s="31">
        <f t="shared" si="10"/>
        <v>0</v>
      </c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</row>
    <row r="34" spans="2:50" s="155" customFormat="1" ht="26" outlineLevel="1">
      <c r="B34" s="156" t="s">
        <v>72</v>
      </c>
      <c r="C34" s="32" t="s">
        <v>73</v>
      </c>
      <c r="D34" s="25" t="s">
        <v>1325</v>
      </c>
      <c r="E34" s="16">
        <v>43672</v>
      </c>
      <c r="F34" s="17" t="s">
        <v>12</v>
      </c>
      <c r="G34" s="27" t="s">
        <v>13</v>
      </c>
      <c r="H34" s="28">
        <f t="shared" si="11"/>
        <v>2405</v>
      </c>
      <c r="I34" s="29">
        <v>580</v>
      </c>
      <c r="J34" s="29">
        <v>1825</v>
      </c>
      <c r="K34" s="254">
        <v>0</v>
      </c>
      <c r="L34" s="31" t="s">
        <v>1144</v>
      </c>
      <c r="M34" s="31" t="s">
        <v>1144</v>
      </c>
      <c r="N34" s="31" t="s">
        <v>1145</v>
      </c>
      <c r="O34" s="31" t="s">
        <v>1165</v>
      </c>
      <c r="P34" s="31" t="s">
        <v>1145</v>
      </c>
      <c r="Q34" s="31" t="s">
        <v>1164</v>
      </c>
      <c r="R34" s="31" t="s">
        <v>1164</v>
      </c>
      <c r="S34" s="55" t="s">
        <v>1655</v>
      </c>
      <c r="T34" s="31"/>
      <c r="U34" s="31">
        <f t="shared" si="6"/>
        <v>0</v>
      </c>
      <c r="V34" s="30"/>
      <c r="W34" s="275"/>
      <c r="X34" s="31"/>
      <c r="Y34" s="31">
        <f t="shared" si="7"/>
        <v>0</v>
      </c>
      <c r="AA34" s="31"/>
      <c r="AB34" s="31">
        <f t="shared" si="8"/>
        <v>0</v>
      </c>
      <c r="AC34" s="31"/>
      <c r="AD34" s="31">
        <f t="shared" si="12"/>
        <v>0</v>
      </c>
      <c r="AE34" s="31"/>
      <c r="AF34" s="31"/>
      <c r="AG34" s="31">
        <f t="shared" si="13"/>
        <v>0</v>
      </c>
      <c r="AH34" s="31">
        <f t="shared" si="9"/>
        <v>0</v>
      </c>
      <c r="AI34" s="31"/>
      <c r="AJ34" s="31">
        <f t="shared" si="14"/>
        <v>0</v>
      </c>
      <c r="AK34" s="31">
        <f t="shared" si="10"/>
        <v>0</v>
      </c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</row>
    <row r="35" spans="2:50" s="155" customFormat="1" ht="26" outlineLevel="1">
      <c r="B35" s="156" t="s">
        <v>75</v>
      </c>
      <c r="C35" s="32" t="s">
        <v>76</v>
      </c>
      <c r="D35" s="25" t="s">
        <v>71</v>
      </c>
      <c r="E35" s="16">
        <v>43286</v>
      </c>
      <c r="F35" s="17" t="s">
        <v>12</v>
      </c>
      <c r="G35" s="27" t="s">
        <v>13</v>
      </c>
      <c r="H35" s="28">
        <f t="shared" si="11"/>
        <v>2670</v>
      </c>
      <c r="I35" s="29">
        <v>465</v>
      </c>
      <c r="J35" s="29">
        <v>2205</v>
      </c>
      <c r="K35" s="254">
        <v>0</v>
      </c>
      <c r="L35" s="31" t="s">
        <v>1144</v>
      </c>
      <c r="M35" s="31" t="s">
        <v>1144</v>
      </c>
      <c r="N35" s="31" t="s">
        <v>1145</v>
      </c>
      <c r="O35" s="31" t="s">
        <v>1166</v>
      </c>
      <c r="P35" s="31" t="s">
        <v>1145</v>
      </c>
      <c r="Q35" s="31" t="s">
        <v>1164</v>
      </c>
      <c r="R35" s="31" t="s">
        <v>1164</v>
      </c>
      <c r="S35" s="55" t="s">
        <v>1655</v>
      </c>
      <c r="T35" s="31"/>
      <c r="U35" s="31">
        <f t="shared" si="6"/>
        <v>0</v>
      </c>
      <c r="V35" s="30"/>
      <c r="W35" s="275"/>
      <c r="X35" s="31"/>
      <c r="Y35" s="31">
        <f t="shared" si="7"/>
        <v>0</v>
      </c>
      <c r="AA35" s="31"/>
      <c r="AB35" s="31">
        <f t="shared" si="8"/>
        <v>0</v>
      </c>
      <c r="AC35" s="31"/>
      <c r="AD35" s="31">
        <f t="shared" si="12"/>
        <v>0</v>
      </c>
      <c r="AE35" s="31"/>
      <c r="AF35" s="31"/>
      <c r="AG35" s="31">
        <f t="shared" si="13"/>
        <v>0</v>
      </c>
      <c r="AH35" s="31">
        <f t="shared" si="9"/>
        <v>0</v>
      </c>
      <c r="AI35" s="31"/>
      <c r="AJ35" s="31">
        <f t="shared" si="14"/>
        <v>0</v>
      </c>
      <c r="AK35" s="31">
        <f t="shared" si="10"/>
        <v>0</v>
      </c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</row>
    <row r="36" spans="2:50" s="155" customFormat="1" ht="13" outlineLevel="1">
      <c r="B36" s="156" t="s">
        <v>77</v>
      </c>
      <c r="C36" s="32" t="s">
        <v>78</v>
      </c>
      <c r="D36" s="25" t="s">
        <v>1326</v>
      </c>
      <c r="E36" s="16">
        <v>43550</v>
      </c>
      <c r="F36" s="17" t="s">
        <v>12</v>
      </c>
      <c r="G36" s="27" t="s">
        <v>13</v>
      </c>
      <c r="H36" s="28">
        <f t="shared" si="11"/>
        <v>1295</v>
      </c>
      <c r="I36" s="29">
        <v>105</v>
      </c>
      <c r="J36" s="29">
        <v>1190</v>
      </c>
      <c r="K36" s="254">
        <v>0</v>
      </c>
      <c r="L36" s="31" t="s">
        <v>1144</v>
      </c>
      <c r="M36" s="31" t="s">
        <v>1144</v>
      </c>
      <c r="N36" s="31" t="s">
        <v>1145</v>
      </c>
      <c r="O36" s="31" t="s">
        <v>1165</v>
      </c>
      <c r="P36" s="31" t="s">
        <v>1145</v>
      </c>
      <c r="Q36" s="31" t="s">
        <v>1164</v>
      </c>
      <c r="R36" s="31" t="s">
        <v>1164</v>
      </c>
      <c r="S36" s="55" t="s">
        <v>1167</v>
      </c>
      <c r="T36" s="31"/>
      <c r="U36" s="31">
        <f t="shared" si="6"/>
        <v>0</v>
      </c>
      <c r="V36" s="30"/>
      <c r="W36" s="275"/>
      <c r="X36" s="31"/>
      <c r="Y36" s="31">
        <f t="shared" si="7"/>
        <v>0</v>
      </c>
      <c r="AA36" s="31"/>
      <c r="AB36" s="31">
        <f t="shared" si="8"/>
        <v>0</v>
      </c>
      <c r="AC36" s="31"/>
      <c r="AD36" s="31">
        <f t="shared" si="12"/>
        <v>0</v>
      </c>
      <c r="AE36" s="31"/>
      <c r="AF36" s="31"/>
      <c r="AG36" s="31">
        <f t="shared" si="13"/>
        <v>0</v>
      </c>
      <c r="AH36" s="31">
        <f t="shared" si="9"/>
        <v>0</v>
      </c>
      <c r="AI36" s="31"/>
      <c r="AJ36" s="31">
        <f t="shared" si="14"/>
        <v>0</v>
      </c>
      <c r="AK36" s="31">
        <f t="shared" si="10"/>
        <v>0</v>
      </c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</row>
    <row r="37" spans="2:50" s="155" customFormat="1" ht="13" outlineLevel="1">
      <c r="B37" s="156" t="s">
        <v>79</v>
      </c>
      <c r="C37" s="32" t="s">
        <v>80</v>
      </c>
      <c r="D37" s="25" t="s">
        <v>68</v>
      </c>
      <c r="E37" s="16">
        <v>43077</v>
      </c>
      <c r="F37" s="17" t="s">
        <v>12</v>
      </c>
      <c r="G37" s="27" t="s">
        <v>24</v>
      </c>
      <c r="H37" s="28">
        <f t="shared" si="11"/>
        <v>245</v>
      </c>
      <c r="I37" s="29">
        <v>115</v>
      </c>
      <c r="J37" s="29">
        <v>130</v>
      </c>
      <c r="K37" s="254">
        <v>0</v>
      </c>
      <c r="L37" s="31" t="s">
        <v>1144</v>
      </c>
      <c r="M37" s="31" t="s">
        <v>1144</v>
      </c>
      <c r="N37" s="31" t="s">
        <v>1145</v>
      </c>
      <c r="O37" s="31" t="s">
        <v>1165</v>
      </c>
      <c r="P37" s="31" t="s">
        <v>1145</v>
      </c>
      <c r="Q37" s="31" t="s">
        <v>1164</v>
      </c>
      <c r="R37" s="31" t="s">
        <v>1164</v>
      </c>
      <c r="S37" s="55" t="s">
        <v>1167</v>
      </c>
      <c r="T37" s="31"/>
      <c r="U37" s="31">
        <f t="shared" si="6"/>
        <v>0</v>
      </c>
      <c r="V37" s="30"/>
      <c r="W37" s="275"/>
      <c r="X37" s="31"/>
      <c r="Y37" s="31">
        <f t="shared" si="7"/>
        <v>0</v>
      </c>
      <c r="AA37" s="31"/>
      <c r="AB37" s="31">
        <f t="shared" si="8"/>
        <v>0</v>
      </c>
      <c r="AC37" s="31"/>
      <c r="AD37" s="31">
        <f t="shared" si="12"/>
        <v>0</v>
      </c>
      <c r="AE37" s="31"/>
      <c r="AF37" s="31"/>
      <c r="AG37" s="31">
        <f t="shared" si="13"/>
        <v>0</v>
      </c>
      <c r="AH37" s="31">
        <f t="shared" si="9"/>
        <v>0</v>
      </c>
      <c r="AI37" s="31"/>
      <c r="AJ37" s="31">
        <f t="shared" si="14"/>
        <v>0</v>
      </c>
      <c r="AK37" s="31">
        <f t="shared" si="10"/>
        <v>0</v>
      </c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</row>
    <row r="38" spans="2:50" s="155" customFormat="1" ht="13" outlineLevel="1">
      <c r="B38" s="156" t="s">
        <v>81</v>
      </c>
      <c r="C38" s="32" t="s">
        <v>82</v>
      </c>
      <c r="D38" s="25" t="s">
        <v>71</v>
      </c>
      <c r="E38" s="16">
        <v>43077</v>
      </c>
      <c r="F38" s="17" t="s">
        <v>12</v>
      </c>
      <c r="G38" s="27" t="s">
        <v>13</v>
      </c>
      <c r="H38" s="28">
        <f t="shared" si="11"/>
        <v>20230</v>
      </c>
      <c r="I38" s="29">
        <v>40</v>
      </c>
      <c r="J38" s="29">
        <v>20190</v>
      </c>
      <c r="K38" s="254">
        <v>0</v>
      </c>
      <c r="L38" s="31" t="s">
        <v>1144</v>
      </c>
      <c r="M38" s="31" t="s">
        <v>1144</v>
      </c>
      <c r="N38" s="31" t="s">
        <v>1145</v>
      </c>
      <c r="O38" s="31" t="s">
        <v>1165</v>
      </c>
      <c r="P38" s="31" t="s">
        <v>1145</v>
      </c>
      <c r="Q38" s="31" t="s">
        <v>1164</v>
      </c>
      <c r="R38" s="31" t="s">
        <v>1164</v>
      </c>
      <c r="S38" s="55" t="s">
        <v>1167</v>
      </c>
      <c r="T38" s="31"/>
      <c r="U38" s="31">
        <f t="shared" si="6"/>
        <v>0</v>
      </c>
      <c r="V38" s="30"/>
      <c r="W38" s="275"/>
      <c r="X38" s="31"/>
      <c r="Y38" s="31">
        <f t="shared" si="7"/>
        <v>0</v>
      </c>
      <c r="AA38" s="31"/>
      <c r="AB38" s="31">
        <f t="shared" si="8"/>
        <v>0</v>
      </c>
      <c r="AC38" s="31"/>
      <c r="AD38" s="31">
        <f t="shared" si="12"/>
        <v>0</v>
      </c>
      <c r="AE38" s="31"/>
      <c r="AF38" s="31"/>
      <c r="AG38" s="31">
        <f t="shared" si="13"/>
        <v>0</v>
      </c>
      <c r="AH38" s="31">
        <f t="shared" si="9"/>
        <v>0</v>
      </c>
      <c r="AI38" s="31"/>
      <c r="AJ38" s="31">
        <f t="shared" si="14"/>
        <v>0</v>
      </c>
      <c r="AK38" s="31">
        <f t="shared" si="10"/>
        <v>0</v>
      </c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</row>
    <row r="39" spans="2:50" s="155" customFormat="1" ht="13" outlineLevel="1">
      <c r="B39" s="156" t="s">
        <v>83</v>
      </c>
      <c r="C39" s="32" t="s">
        <v>84</v>
      </c>
      <c r="D39" s="25" t="s">
        <v>127</v>
      </c>
      <c r="E39" s="16">
        <v>43647</v>
      </c>
      <c r="F39" s="17" t="s">
        <v>12</v>
      </c>
      <c r="G39" s="27" t="s">
        <v>24</v>
      </c>
      <c r="H39" s="28">
        <f t="shared" si="11"/>
        <v>575</v>
      </c>
      <c r="I39" s="29">
        <v>95</v>
      </c>
      <c r="J39" s="29">
        <v>480</v>
      </c>
      <c r="K39" s="254">
        <v>0</v>
      </c>
      <c r="L39" s="31" t="s">
        <v>1144</v>
      </c>
      <c r="M39" s="31" t="s">
        <v>1144</v>
      </c>
      <c r="N39" s="31" t="s">
        <v>1145</v>
      </c>
      <c r="O39" s="31" t="s">
        <v>1165</v>
      </c>
      <c r="P39" s="31" t="s">
        <v>1145</v>
      </c>
      <c r="Q39" s="31" t="s">
        <v>1164</v>
      </c>
      <c r="R39" s="31" t="s">
        <v>1164</v>
      </c>
      <c r="S39" s="55" t="s">
        <v>1167</v>
      </c>
      <c r="T39" s="31"/>
      <c r="U39" s="31">
        <f t="shared" si="6"/>
        <v>0</v>
      </c>
      <c r="V39" s="30"/>
      <c r="W39" s="275"/>
      <c r="X39" s="31"/>
      <c r="Y39" s="31">
        <f t="shared" si="7"/>
        <v>0</v>
      </c>
      <c r="AA39" s="31"/>
      <c r="AB39" s="31">
        <f t="shared" si="8"/>
        <v>0</v>
      </c>
      <c r="AC39" s="31"/>
      <c r="AD39" s="31">
        <f t="shared" si="12"/>
        <v>0</v>
      </c>
      <c r="AE39" s="31"/>
      <c r="AF39" s="31"/>
      <c r="AG39" s="31">
        <f t="shared" si="13"/>
        <v>0</v>
      </c>
      <c r="AH39" s="31">
        <f t="shared" si="9"/>
        <v>0</v>
      </c>
      <c r="AI39" s="31"/>
      <c r="AJ39" s="31">
        <f t="shared" si="14"/>
        <v>0</v>
      </c>
      <c r="AK39" s="31">
        <f t="shared" si="10"/>
        <v>0</v>
      </c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</row>
    <row r="40" spans="2:50" s="155" customFormat="1" ht="13" outlineLevel="1">
      <c r="B40" s="156" t="s">
        <v>85</v>
      </c>
      <c r="C40" s="32" t="s">
        <v>86</v>
      </c>
      <c r="D40" s="36" t="s">
        <v>87</v>
      </c>
      <c r="E40" s="16">
        <v>43077</v>
      </c>
      <c r="F40" s="17" t="s">
        <v>12</v>
      </c>
      <c r="G40" s="27" t="s">
        <v>13</v>
      </c>
      <c r="H40" s="28">
        <f t="shared" si="11"/>
        <v>420</v>
      </c>
      <c r="I40" s="29">
        <v>80</v>
      </c>
      <c r="J40" s="29">
        <v>340</v>
      </c>
      <c r="K40" s="254">
        <v>0</v>
      </c>
      <c r="L40" s="31" t="s">
        <v>1144</v>
      </c>
      <c r="M40" s="31" t="s">
        <v>1168</v>
      </c>
      <c r="N40" s="31" t="s">
        <v>1145</v>
      </c>
      <c r="O40" s="31" t="s">
        <v>1165</v>
      </c>
      <c r="P40" s="31" t="s">
        <v>1145</v>
      </c>
      <c r="Q40" s="31" t="s">
        <v>1164</v>
      </c>
      <c r="R40" s="31" t="s">
        <v>1164</v>
      </c>
      <c r="S40" s="55" t="s">
        <v>1167</v>
      </c>
      <c r="T40" s="31"/>
      <c r="U40" s="31">
        <f t="shared" si="6"/>
        <v>0</v>
      </c>
      <c r="V40" s="30"/>
      <c r="W40" s="275"/>
      <c r="X40" s="31"/>
      <c r="Y40" s="31">
        <f t="shared" si="7"/>
        <v>0</v>
      </c>
      <c r="AA40" s="31"/>
      <c r="AB40" s="31">
        <f t="shared" si="8"/>
        <v>0</v>
      </c>
      <c r="AC40" s="31"/>
      <c r="AD40" s="31">
        <f t="shared" si="12"/>
        <v>0</v>
      </c>
      <c r="AE40" s="31"/>
      <c r="AF40" s="31"/>
      <c r="AG40" s="31">
        <f t="shared" si="13"/>
        <v>0</v>
      </c>
      <c r="AH40" s="31">
        <f t="shared" si="9"/>
        <v>0</v>
      </c>
      <c r="AI40" s="31"/>
      <c r="AJ40" s="31">
        <f t="shared" si="14"/>
        <v>0</v>
      </c>
      <c r="AK40" s="31">
        <f t="shared" si="10"/>
        <v>0</v>
      </c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</row>
    <row r="41" spans="2:50" s="155" customFormat="1" ht="13" outlineLevel="1">
      <c r="B41" s="156" t="s">
        <v>88</v>
      </c>
      <c r="C41" s="32" t="s">
        <v>89</v>
      </c>
      <c r="D41" s="25" t="s">
        <v>90</v>
      </c>
      <c r="E41" s="16">
        <v>43210</v>
      </c>
      <c r="F41" s="17" t="s">
        <v>12</v>
      </c>
      <c r="G41" s="27" t="s">
        <v>13</v>
      </c>
      <c r="H41" s="28">
        <f t="shared" si="11"/>
        <v>400</v>
      </c>
      <c r="I41" s="29">
        <v>280</v>
      </c>
      <c r="J41" s="29">
        <v>120</v>
      </c>
      <c r="K41" s="254">
        <v>0</v>
      </c>
      <c r="L41" s="31" t="s">
        <v>1144</v>
      </c>
      <c r="M41" s="31" t="s">
        <v>1144</v>
      </c>
      <c r="N41" s="31" t="s">
        <v>1145</v>
      </c>
      <c r="O41" s="31" t="s">
        <v>1169</v>
      </c>
      <c r="P41" s="31" t="s">
        <v>1145</v>
      </c>
      <c r="Q41" s="31" t="s">
        <v>1164</v>
      </c>
      <c r="R41" s="31" t="s">
        <v>1164</v>
      </c>
      <c r="S41" s="55" t="s">
        <v>1167</v>
      </c>
      <c r="T41" s="31"/>
      <c r="U41" s="31">
        <f t="shared" si="6"/>
        <v>0</v>
      </c>
      <c r="V41" s="30"/>
      <c r="W41" s="275"/>
      <c r="X41" s="31"/>
      <c r="Y41" s="31">
        <f t="shared" si="7"/>
        <v>0</v>
      </c>
      <c r="AA41" s="31"/>
      <c r="AB41" s="31">
        <f t="shared" si="8"/>
        <v>0</v>
      </c>
      <c r="AC41" s="31"/>
      <c r="AD41" s="31">
        <f t="shared" si="12"/>
        <v>0</v>
      </c>
      <c r="AE41" s="31"/>
      <c r="AF41" s="31"/>
      <c r="AG41" s="31">
        <f t="shared" si="13"/>
        <v>0</v>
      </c>
      <c r="AH41" s="31">
        <f t="shared" si="9"/>
        <v>0</v>
      </c>
      <c r="AI41" s="31"/>
      <c r="AJ41" s="31">
        <f t="shared" si="14"/>
        <v>0</v>
      </c>
      <c r="AK41" s="31">
        <f t="shared" si="10"/>
        <v>0</v>
      </c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</row>
    <row r="42" spans="2:50" s="155" customFormat="1" ht="26" outlineLevel="1">
      <c r="B42" s="156" t="s">
        <v>91</v>
      </c>
      <c r="C42" s="6" t="s">
        <v>92</v>
      </c>
      <c r="D42" s="25" t="s">
        <v>1327</v>
      </c>
      <c r="E42" s="16">
        <v>42978</v>
      </c>
      <c r="F42" s="17" t="s">
        <v>12</v>
      </c>
      <c r="G42" s="27" t="s">
        <v>13</v>
      </c>
      <c r="H42" s="28">
        <f t="shared" si="11"/>
        <v>2710</v>
      </c>
      <c r="I42" s="29">
        <v>640</v>
      </c>
      <c r="J42" s="29">
        <v>2070</v>
      </c>
      <c r="K42" s="254">
        <v>0</v>
      </c>
      <c r="L42" s="31" t="s">
        <v>1144</v>
      </c>
      <c r="M42" s="31" t="s">
        <v>1144</v>
      </c>
      <c r="N42" s="31" t="s">
        <v>1145</v>
      </c>
      <c r="O42" s="31" t="s">
        <v>1169</v>
      </c>
      <c r="P42" s="31" t="s">
        <v>1145</v>
      </c>
      <c r="Q42" s="31" t="s">
        <v>1164</v>
      </c>
      <c r="R42" s="31" t="s">
        <v>1164</v>
      </c>
      <c r="S42" s="55" t="s">
        <v>1167</v>
      </c>
      <c r="T42" s="31"/>
      <c r="U42" s="31">
        <f t="shared" si="6"/>
        <v>0</v>
      </c>
      <c r="V42" s="30"/>
      <c r="W42" s="275"/>
      <c r="X42" s="31"/>
      <c r="Y42" s="31">
        <f t="shared" si="7"/>
        <v>0</v>
      </c>
      <c r="AA42" s="31"/>
      <c r="AB42" s="31">
        <f t="shared" si="8"/>
        <v>0</v>
      </c>
      <c r="AC42" s="31"/>
      <c r="AD42" s="31">
        <f t="shared" si="12"/>
        <v>0</v>
      </c>
      <c r="AE42" s="31"/>
      <c r="AF42" s="31"/>
      <c r="AG42" s="31">
        <f t="shared" si="13"/>
        <v>0</v>
      </c>
      <c r="AH42" s="31">
        <f t="shared" si="9"/>
        <v>0</v>
      </c>
      <c r="AI42" s="31"/>
      <c r="AJ42" s="31">
        <f t="shared" si="14"/>
        <v>0</v>
      </c>
      <c r="AK42" s="31">
        <f t="shared" si="10"/>
        <v>0</v>
      </c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</row>
    <row r="43" spans="2:50" s="155" customFormat="1" ht="26" outlineLevel="1">
      <c r="B43" s="156" t="s">
        <v>93</v>
      </c>
      <c r="C43" s="6" t="s">
        <v>94</v>
      </c>
      <c r="D43" s="25" t="s">
        <v>95</v>
      </c>
      <c r="E43" s="16">
        <v>42979</v>
      </c>
      <c r="F43" s="26" t="s">
        <v>12</v>
      </c>
      <c r="G43" s="27" t="s">
        <v>13</v>
      </c>
      <c r="H43" s="28">
        <f t="shared" si="11"/>
        <v>3290</v>
      </c>
      <c r="I43" s="29">
        <v>800</v>
      </c>
      <c r="J43" s="29">
        <v>2490</v>
      </c>
      <c r="K43" s="254">
        <v>0</v>
      </c>
      <c r="L43" s="31" t="s">
        <v>1144</v>
      </c>
      <c r="M43" s="31" t="s">
        <v>1144</v>
      </c>
      <c r="N43" s="31" t="s">
        <v>1145</v>
      </c>
      <c r="O43" s="31" t="s">
        <v>1169</v>
      </c>
      <c r="P43" s="31" t="s">
        <v>1145</v>
      </c>
      <c r="Q43" s="31" t="s">
        <v>1164</v>
      </c>
      <c r="R43" s="31" t="s">
        <v>1164</v>
      </c>
      <c r="S43" s="55" t="s">
        <v>1167</v>
      </c>
      <c r="T43" s="31"/>
      <c r="U43" s="31">
        <f t="shared" si="6"/>
        <v>0</v>
      </c>
      <c r="V43" s="30"/>
      <c r="W43" s="275"/>
      <c r="X43" s="31"/>
      <c r="Y43" s="31">
        <f t="shared" si="7"/>
        <v>0</v>
      </c>
      <c r="AA43" s="31"/>
      <c r="AB43" s="31">
        <f t="shared" si="8"/>
        <v>0</v>
      </c>
      <c r="AC43" s="31"/>
      <c r="AD43" s="31">
        <f t="shared" si="12"/>
        <v>0</v>
      </c>
      <c r="AE43" s="31"/>
      <c r="AF43" s="31"/>
      <c r="AG43" s="31">
        <f t="shared" si="13"/>
        <v>0</v>
      </c>
      <c r="AH43" s="31">
        <f t="shared" si="9"/>
        <v>0</v>
      </c>
      <c r="AI43" s="31"/>
      <c r="AJ43" s="31">
        <f t="shared" si="14"/>
        <v>0</v>
      </c>
      <c r="AK43" s="31">
        <f t="shared" si="10"/>
        <v>0</v>
      </c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</row>
    <row r="44" spans="2:50" s="155" customFormat="1" ht="13" outlineLevel="1">
      <c r="B44" s="156" t="s">
        <v>1070</v>
      </c>
      <c r="C44" s="6" t="s">
        <v>1071</v>
      </c>
      <c r="D44" s="25" t="s">
        <v>118</v>
      </c>
      <c r="E44" s="16">
        <v>43622</v>
      </c>
      <c r="F44" s="26" t="s">
        <v>12</v>
      </c>
      <c r="G44" s="27" t="s">
        <v>13</v>
      </c>
      <c r="H44" s="28">
        <v>60</v>
      </c>
      <c r="I44" s="29">
        <v>60</v>
      </c>
      <c r="J44" s="29">
        <v>300</v>
      </c>
      <c r="K44" s="254">
        <v>0</v>
      </c>
      <c r="L44" s="31" t="s">
        <v>1144</v>
      </c>
      <c r="M44" s="31" t="s">
        <v>1144</v>
      </c>
      <c r="N44" s="31" t="s">
        <v>1145</v>
      </c>
      <c r="O44" s="31" t="s">
        <v>1160</v>
      </c>
      <c r="P44" s="31" t="s">
        <v>1145</v>
      </c>
      <c r="Q44" s="174" t="s">
        <v>1164</v>
      </c>
      <c r="R44" s="174" t="s">
        <v>1164</v>
      </c>
      <c r="S44" s="55" t="s">
        <v>1610</v>
      </c>
      <c r="T44" s="31"/>
      <c r="U44" s="31">
        <f t="shared" ref="U44:U65" si="16">SUMIF(T44,"Y",I44)</f>
        <v>0</v>
      </c>
      <c r="V44" s="30"/>
      <c r="W44" s="275"/>
      <c r="X44" s="31"/>
      <c r="Y44" s="31">
        <f t="shared" ref="Y44:Y65" si="17">U44*X44</f>
        <v>0</v>
      </c>
      <c r="AA44" s="31"/>
      <c r="AB44" s="31">
        <f t="shared" ref="AB44:AB65" si="18">SUMIF(AA44,"Y",K44)*X44</f>
        <v>0</v>
      </c>
      <c r="AC44" s="31"/>
      <c r="AD44" s="31">
        <f t="shared" si="12"/>
        <v>0</v>
      </c>
      <c r="AE44" s="31"/>
      <c r="AF44" s="31"/>
      <c r="AG44" s="31">
        <f t="shared" si="13"/>
        <v>0</v>
      </c>
      <c r="AH44" s="31">
        <f t="shared" ref="AH44:AH65" si="19">(Y44-AB44-AD44)*AG44</f>
        <v>0</v>
      </c>
      <c r="AI44" s="31"/>
      <c r="AJ44" s="31">
        <f t="shared" si="14"/>
        <v>0</v>
      </c>
      <c r="AK44" s="31">
        <f t="shared" ref="AK44:AK65" si="20">Y44-AB44-AD44-AH44</f>
        <v>0</v>
      </c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</row>
    <row r="45" spans="2:50" s="155" customFormat="1" ht="13" outlineLevel="1">
      <c r="B45" s="156" t="s">
        <v>96</v>
      </c>
      <c r="C45" s="32" t="s">
        <v>97</v>
      </c>
      <c r="D45" s="25" t="s">
        <v>1328</v>
      </c>
      <c r="E45" s="16">
        <v>43518</v>
      </c>
      <c r="F45" s="17" t="s">
        <v>12</v>
      </c>
      <c r="G45" s="27" t="s">
        <v>13</v>
      </c>
      <c r="H45" s="28">
        <f t="shared" si="11"/>
        <v>71</v>
      </c>
      <c r="I45" s="29">
        <v>40</v>
      </c>
      <c r="J45" s="29">
        <v>31</v>
      </c>
      <c r="K45" s="254">
        <v>0</v>
      </c>
      <c r="L45" s="31" t="s">
        <v>1144</v>
      </c>
      <c r="M45" s="31" t="s">
        <v>1144</v>
      </c>
      <c r="N45" s="31" t="s">
        <v>1145</v>
      </c>
      <c r="O45" s="31" t="s">
        <v>1169</v>
      </c>
      <c r="P45" s="31" t="s">
        <v>1145</v>
      </c>
      <c r="Q45" s="31" t="s">
        <v>1164</v>
      </c>
      <c r="R45" s="31" t="s">
        <v>1164</v>
      </c>
      <c r="S45" s="55" t="s">
        <v>1149</v>
      </c>
      <c r="T45" s="31"/>
      <c r="U45" s="31">
        <f t="shared" si="16"/>
        <v>0</v>
      </c>
      <c r="V45" s="30"/>
      <c r="W45" s="275"/>
      <c r="X45" s="31"/>
      <c r="Y45" s="31">
        <f t="shared" si="17"/>
        <v>0</v>
      </c>
      <c r="AA45" s="31"/>
      <c r="AB45" s="31">
        <f t="shared" si="18"/>
        <v>0</v>
      </c>
      <c r="AC45" s="31"/>
      <c r="AD45" s="31">
        <f t="shared" si="12"/>
        <v>0</v>
      </c>
      <c r="AE45" s="31"/>
      <c r="AF45" s="31"/>
      <c r="AG45" s="31">
        <f t="shared" si="13"/>
        <v>0</v>
      </c>
      <c r="AH45" s="31">
        <f t="shared" si="19"/>
        <v>0</v>
      </c>
      <c r="AI45" s="31"/>
      <c r="AJ45" s="31">
        <f t="shared" si="14"/>
        <v>0</v>
      </c>
      <c r="AK45" s="31">
        <f t="shared" si="20"/>
        <v>0</v>
      </c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</row>
    <row r="46" spans="2:50" s="155" customFormat="1" ht="39" outlineLevel="1">
      <c r="B46" s="156" t="s">
        <v>99</v>
      </c>
      <c r="C46" s="32" t="s">
        <v>1525</v>
      </c>
      <c r="D46" s="25" t="s">
        <v>74</v>
      </c>
      <c r="E46" s="16">
        <v>43297</v>
      </c>
      <c r="F46" s="17" t="s">
        <v>12</v>
      </c>
      <c r="G46" s="27" t="s">
        <v>13</v>
      </c>
      <c r="H46" s="28">
        <f t="shared" si="11"/>
        <v>2540</v>
      </c>
      <c r="I46" s="29">
        <v>280</v>
      </c>
      <c r="J46" s="29">
        <v>2260</v>
      </c>
      <c r="K46" s="254">
        <v>0</v>
      </c>
      <c r="L46" s="31" t="s">
        <v>1144</v>
      </c>
      <c r="M46" s="31" t="s">
        <v>1144</v>
      </c>
      <c r="N46" s="31" t="s">
        <v>1145</v>
      </c>
      <c r="O46" s="31" t="s">
        <v>1169</v>
      </c>
      <c r="P46" s="31" t="s">
        <v>1145</v>
      </c>
      <c r="Q46" s="31" t="s">
        <v>1164</v>
      </c>
      <c r="R46" s="31" t="s">
        <v>1164</v>
      </c>
      <c r="S46" s="55" t="s">
        <v>1520</v>
      </c>
      <c r="T46" s="31"/>
      <c r="U46" s="31">
        <f t="shared" si="16"/>
        <v>0</v>
      </c>
      <c r="V46" s="30"/>
      <c r="W46" s="275"/>
      <c r="X46" s="31"/>
      <c r="Y46" s="31">
        <f t="shared" si="17"/>
        <v>0</v>
      </c>
      <c r="AA46" s="31"/>
      <c r="AB46" s="31">
        <f t="shared" si="18"/>
        <v>0</v>
      </c>
      <c r="AC46" s="31"/>
      <c r="AD46" s="31">
        <f t="shared" si="12"/>
        <v>0</v>
      </c>
      <c r="AE46" s="31"/>
      <c r="AF46" s="31"/>
      <c r="AG46" s="31">
        <f t="shared" si="13"/>
        <v>0</v>
      </c>
      <c r="AH46" s="31">
        <f t="shared" si="19"/>
        <v>0</v>
      </c>
      <c r="AI46" s="31"/>
      <c r="AJ46" s="31">
        <f t="shared" si="14"/>
        <v>0</v>
      </c>
      <c r="AK46" s="31">
        <f t="shared" si="20"/>
        <v>0</v>
      </c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</row>
    <row r="47" spans="2:50" s="155" customFormat="1" ht="13" outlineLevel="1">
      <c r="B47" s="156" t="s">
        <v>100</v>
      </c>
      <c r="C47" s="32" t="s">
        <v>101</v>
      </c>
      <c r="D47" s="25" t="s">
        <v>90</v>
      </c>
      <c r="E47" s="16">
        <v>42930</v>
      </c>
      <c r="F47" s="17" t="s">
        <v>12</v>
      </c>
      <c r="G47" s="27" t="s">
        <v>13</v>
      </c>
      <c r="H47" s="28">
        <f t="shared" si="11"/>
        <v>766</v>
      </c>
      <c r="I47" s="33">
        <v>494</v>
      </c>
      <c r="J47" s="33">
        <v>272</v>
      </c>
      <c r="K47" s="254">
        <v>0</v>
      </c>
      <c r="L47" s="31" t="s">
        <v>1170</v>
      </c>
      <c r="M47" s="31" t="s">
        <v>1171</v>
      </c>
      <c r="N47" s="31" t="s">
        <v>1172</v>
      </c>
      <c r="O47" s="31" t="s">
        <v>1172</v>
      </c>
      <c r="P47" s="31" t="s">
        <v>1172</v>
      </c>
      <c r="Q47" s="31" t="s">
        <v>1164</v>
      </c>
      <c r="R47" s="31" t="s">
        <v>1164</v>
      </c>
      <c r="S47" s="55" t="s">
        <v>1173</v>
      </c>
      <c r="T47" s="31"/>
      <c r="U47" s="31">
        <f t="shared" si="16"/>
        <v>0</v>
      </c>
      <c r="V47" s="30"/>
      <c r="W47" s="275"/>
      <c r="X47" s="31"/>
      <c r="Y47" s="31">
        <f t="shared" si="17"/>
        <v>0</v>
      </c>
      <c r="AA47" s="31"/>
      <c r="AB47" s="31">
        <f t="shared" si="18"/>
        <v>0</v>
      </c>
      <c r="AC47" s="31"/>
      <c r="AD47" s="31">
        <f t="shared" si="12"/>
        <v>0</v>
      </c>
      <c r="AE47" s="31"/>
      <c r="AF47" s="31"/>
      <c r="AG47" s="31">
        <f t="shared" si="13"/>
        <v>0</v>
      </c>
      <c r="AH47" s="31">
        <f t="shared" si="19"/>
        <v>0</v>
      </c>
      <c r="AI47" s="31"/>
      <c r="AJ47" s="31">
        <f t="shared" si="14"/>
        <v>0</v>
      </c>
      <c r="AK47" s="31">
        <f t="shared" si="20"/>
        <v>0</v>
      </c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</row>
    <row r="48" spans="2:50" s="155" customFormat="1" ht="13" outlineLevel="1">
      <c r="B48" s="156" t="s">
        <v>102</v>
      </c>
      <c r="C48" s="32" t="s">
        <v>103</v>
      </c>
      <c r="D48" s="25" t="s">
        <v>19</v>
      </c>
      <c r="E48" s="16">
        <v>43570</v>
      </c>
      <c r="F48" s="17" t="s">
        <v>12</v>
      </c>
      <c r="G48" s="27" t="s">
        <v>13</v>
      </c>
      <c r="H48" s="28">
        <f t="shared" si="11"/>
        <v>580</v>
      </c>
      <c r="I48" s="29">
        <v>260</v>
      </c>
      <c r="J48" s="29">
        <v>320</v>
      </c>
      <c r="K48" s="254">
        <v>0</v>
      </c>
      <c r="L48" s="31" t="s">
        <v>1170</v>
      </c>
      <c r="M48" s="31" t="s">
        <v>1171</v>
      </c>
      <c r="N48" s="31" t="s">
        <v>1174</v>
      </c>
      <c r="O48" s="31" t="s">
        <v>1172</v>
      </c>
      <c r="P48" s="31" t="s">
        <v>1174</v>
      </c>
      <c r="Q48" s="31" t="s">
        <v>1164</v>
      </c>
      <c r="R48" s="31" t="s">
        <v>1164</v>
      </c>
      <c r="S48" s="55" t="s">
        <v>1149</v>
      </c>
      <c r="T48" s="31"/>
      <c r="U48" s="31">
        <f t="shared" si="16"/>
        <v>0</v>
      </c>
      <c r="V48" s="30"/>
      <c r="W48" s="275"/>
      <c r="X48" s="31"/>
      <c r="Y48" s="31">
        <f t="shared" si="17"/>
        <v>0</v>
      </c>
      <c r="AA48" s="31"/>
      <c r="AB48" s="31">
        <f t="shared" si="18"/>
        <v>0</v>
      </c>
      <c r="AC48" s="31"/>
      <c r="AD48" s="31">
        <f t="shared" si="12"/>
        <v>0</v>
      </c>
      <c r="AE48" s="31"/>
      <c r="AF48" s="31"/>
      <c r="AG48" s="31">
        <f t="shared" si="13"/>
        <v>0</v>
      </c>
      <c r="AH48" s="31">
        <f t="shared" si="19"/>
        <v>0</v>
      </c>
      <c r="AI48" s="31"/>
      <c r="AJ48" s="31">
        <f t="shared" si="14"/>
        <v>0</v>
      </c>
      <c r="AK48" s="31">
        <f t="shared" si="20"/>
        <v>0</v>
      </c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</row>
    <row r="49" spans="2:50" s="155" customFormat="1" ht="13" outlineLevel="1">
      <c r="B49" s="156" t="s">
        <v>104</v>
      </c>
      <c r="C49" s="32" t="s">
        <v>105</v>
      </c>
      <c r="D49" s="25" t="s">
        <v>58</v>
      </c>
      <c r="E49" s="16">
        <v>42194</v>
      </c>
      <c r="F49" s="17" t="s">
        <v>44</v>
      </c>
      <c r="G49" s="27" t="s">
        <v>24</v>
      </c>
      <c r="H49" s="28">
        <f t="shared" si="11"/>
        <v>50</v>
      </c>
      <c r="I49" s="29">
        <v>25</v>
      </c>
      <c r="J49" s="29">
        <v>25</v>
      </c>
      <c r="K49" s="254">
        <v>0</v>
      </c>
      <c r="L49" s="31" t="s">
        <v>1170</v>
      </c>
      <c r="M49" s="31" t="s">
        <v>1171</v>
      </c>
      <c r="N49" s="31" t="s">
        <v>1174</v>
      </c>
      <c r="O49" s="31" t="s">
        <v>1172</v>
      </c>
      <c r="P49" s="31" t="s">
        <v>1174</v>
      </c>
      <c r="Q49" s="31" t="s">
        <v>1164</v>
      </c>
      <c r="R49" s="31" t="s">
        <v>1164</v>
      </c>
      <c r="S49" s="55" t="s">
        <v>1162</v>
      </c>
      <c r="T49" s="31"/>
      <c r="U49" s="31">
        <f t="shared" si="16"/>
        <v>0</v>
      </c>
      <c r="V49" s="30"/>
      <c r="W49" s="275"/>
      <c r="X49" s="31"/>
      <c r="Y49" s="31">
        <f t="shared" si="17"/>
        <v>0</v>
      </c>
      <c r="AA49" s="31"/>
      <c r="AB49" s="31">
        <f t="shared" si="18"/>
        <v>0</v>
      </c>
      <c r="AC49" s="31"/>
      <c r="AD49" s="31">
        <f t="shared" si="12"/>
        <v>0</v>
      </c>
      <c r="AE49" s="31"/>
      <c r="AF49" s="31"/>
      <c r="AG49" s="31">
        <f t="shared" si="13"/>
        <v>0</v>
      </c>
      <c r="AH49" s="31">
        <f t="shared" si="19"/>
        <v>0</v>
      </c>
      <c r="AI49" s="31"/>
      <c r="AJ49" s="31">
        <f t="shared" si="14"/>
        <v>0</v>
      </c>
      <c r="AK49" s="31">
        <f t="shared" si="20"/>
        <v>0</v>
      </c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</row>
    <row r="50" spans="2:50" s="155" customFormat="1" ht="13" outlineLevel="1">
      <c r="B50" s="157" t="s">
        <v>106</v>
      </c>
      <c r="C50" s="32" t="s">
        <v>107</v>
      </c>
      <c r="D50" s="25" t="s">
        <v>27</v>
      </c>
      <c r="E50" s="16">
        <v>42507</v>
      </c>
      <c r="F50" s="17" t="s">
        <v>44</v>
      </c>
      <c r="G50" s="27" t="s">
        <v>24</v>
      </c>
      <c r="H50" s="28">
        <f t="shared" si="11"/>
        <v>1870</v>
      </c>
      <c r="I50" s="29">
        <v>905</v>
      </c>
      <c r="J50" s="29">
        <v>965</v>
      </c>
      <c r="K50" s="254">
        <v>0</v>
      </c>
      <c r="L50" s="31" t="s">
        <v>1170</v>
      </c>
      <c r="M50" s="31" t="s">
        <v>1171</v>
      </c>
      <c r="N50" s="31" t="s">
        <v>1174</v>
      </c>
      <c r="O50" s="31" t="s">
        <v>1172</v>
      </c>
      <c r="P50" s="31" t="s">
        <v>1174</v>
      </c>
      <c r="Q50" s="31" t="s">
        <v>1164</v>
      </c>
      <c r="R50" s="31" t="s">
        <v>1164</v>
      </c>
      <c r="S50" s="55" t="s">
        <v>1162</v>
      </c>
      <c r="T50" s="31"/>
      <c r="U50" s="31">
        <f t="shared" si="16"/>
        <v>0</v>
      </c>
      <c r="V50" s="30"/>
      <c r="W50" s="275"/>
      <c r="X50" s="31"/>
      <c r="Y50" s="31">
        <f t="shared" si="17"/>
        <v>0</v>
      </c>
      <c r="AA50" s="31"/>
      <c r="AB50" s="31">
        <f t="shared" si="18"/>
        <v>0</v>
      </c>
      <c r="AC50" s="31"/>
      <c r="AD50" s="31">
        <f t="shared" si="12"/>
        <v>0</v>
      </c>
      <c r="AE50" s="31"/>
      <c r="AF50" s="31"/>
      <c r="AG50" s="31">
        <f t="shared" si="13"/>
        <v>0</v>
      </c>
      <c r="AH50" s="31">
        <f t="shared" si="19"/>
        <v>0</v>
      </c>
      <c r="AI50" s="31"/>
      <c r="AJ50" s="31">
        <f t="shared" si="14"/>
        <v>0</v>
      </c>
      <c r="AK50" s="31">
        <f t="shared" si="20"/>
        <v>0</v>
      </c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</row>
    <row r="51" spans="2:50" s="155" customFormat="1" ht="13" outlineLevel="1">
      <c r="B51" s="157" t="s">
        <v>108</v>
      </c>
      <c r="C51" s="32" t="s">
        <v>109</v>
      </c>
      <c r="D51" s="25" t="s">
        <v>23</v>
      </c>
      <c r="E51" s="16">
        <v>42839</v>
      </c>
      <c r="F51" s="17" t="s">
        <v>12</v>
      </c>
      <c r="G51" s="27" t="s">
        <v>13</v>
      </c>
      <c r="H51" s="28">
        <f t="shared" si="11"/>
        <v>175</v>
      </c>
      <c r="I51" s="29">
        <v>95</v>
      </c>
      <c r="J51" s="33">
        <v>80</v>
      </c>
      <c r="K51" s="254">
        <v>0</v>
      </c>
      <c r="L51" s="31" t="s">
        <v>1170</v>
      </c>
      <c r="M51" s="31" t="s">
        <v>1171</v>
      </c>
      <c r="N51" s="31" t="s">
        <v>1174</v>
      </c>
      <c r="O51" s="31" t="s">
        <v>1172</v>
      </c>
      <c r="P51" s="31" t="s">
        <v>1174</v>
      </c>
      <c r="Q51" s="31" t="s">
        <v>1164</v>
      </c>
      <c r="R51" s="31" t="s">
        <v>1164</v>
      </c>
      <c r="S51" s="55" t="s">
        <v>1149</v>
      </c>
      <c r="T51" s="31"/>
      <c r="U51" s="31">
        <f t="shared" si="16"/>
        <v>0</v>
      </c>
      <c r="V51" s="30"/>
      <c r="W51" s="275"/>
      <c r="X51" s="31"/>
      <c r="Y51" s="31">
        <f t="shared" si="17"/>
        <v>0</v>
      </c>
      <c r="AA51" s="31"/>
      <c r="AB51" s="31">
        <f t="shared" si="18"/>
        <v>0</v>
      </c>
      <c r="AC51" s="31"/>
      <c r="AD51" s="31">
        <f t="shared" si="12"/>
        <v>0</v>
      </c>
      <c r="AE51" s="31"/>
      <c r="AF51" s="31"/>
      <c r="AG51" s="31">
        <f t="shared" si="13"/>
        <v>0</v>
      </c>
      <c r="AH51" s="31">
        <f t="shared" si="19"/>
        <v>0</v>
      </c>
      <c r="AI51" s="31"/>
      <c r="AJ51" s="31">
        <f t="shared" si="14"/>
        <v>0</v>
      </c>
      <c r="AK51" s="31">
        <f t="shared" si="20"/>
        <v>0</v>
      </c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</row>
    <row r="52" spans="2:50" s="155" customFormat="1" ht="13" outlineLevel="1">
      <c r="B52" s="157" t="s">
        <v>110</v>
      </c>
      <c r="C52" s="32" t="s">
        <v>111</v>
      </c>
      <c r="D52" s="25" t="s">
        <v>27</v>
      </c>
      <c r="E52" s="16">
        <v>42950</v>
      </c>
      <c r="F52" s="17" t="s">
        <v>12</v>
      </c>
      <c r="G52" s="27" t="s">
        <v>13</v>
      </c>
      <c r="H52" s="28">
        <f t="shared" si="11"/>
        <v>52</v>
      </c>
      <c r="I52" s="29">
        <v>30</v>
      </c>
      <c r="J52" s="29">
        <v>22</v>
      </c>
      <c r="K52" s="254">
        <v>0</v>
      </c>
      <c r="L52" s="31" t="s">
        <v>1170</v>
      </c>
      <c r="M52" s="31" t="s">
        <v>1171</v>
      </c>
      <c r="N52" s="31" t="s">
        <v>1174</v>
      </c>
      <c r="O52" s="31" t="s">
        <v>1172</v>
      </c>
      <c r="P52" s="31" t="s">
        <v>1174</v>
      </c>
      <c r="Q52" s="31" t="s">
        <v>1164</v>
      </c>
      <c r="R52" s="31" t="s">
        <v>1164</v>
      </c>
      <c r="S52" s="55" t="s">
        <v>1149</v>
      </c>
      <c r="T52" s="31"/>
      <c r="U52" s="31">
        <f t="shared" si="16"/>
        <v>0</v>
      </c>
      <c r="V52" s="30"/>
      <c r="W52" s="275"/>
      <c r="X52" s="31"/>
      <c r="Y52" s="31">
        <f t="shared" si="17"/>
        <v>0</v>
      </c>
      <c r="AA52" s="31"/>
      <c r="AB52" s="31">
        <f t="shared" si="18"/>
        <v>0</v>
      </c>
      <c r="AC52" s="31"/>
      <c r="AD52" s="31">
        <f t="shared" si="12"/>
        <v>0</v>
      </c>
      <c r="AE52" s="31"/>
      <c r="AF52" s="31"/>
      <c r="AG52" s="31">
        <f t="shared" si="13"/>
        <v>0</v>
      </c>
      <c r="AH52" s="31">
        <f t="shared" si="19"/>
        <v>0</v>
      </c>
      <c r="AI52" s="31"/>
      <c r="AJ52" s="31">
        <f t="shared" si="14"/>
        <v>0</v>
      </c>
      <c r="AK52" s="31">
        <f t="shared" si="20"/>
        <v>0</v>
      </c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</row>
    <row r="53" spans="2:50" s="155" customFormat="1" ht="13" outlineLevel="1">
      <c r="B53" s="157" t="s">
        <v>112</v>
      </c>
      <c r="C53" s="32" t="s">
        <v>113</v>
      </c>
      <c r="D53" s="25" t="s">
        <v>39</v>
      </c>
      <c r="E53" s="16">
        <v>42723</v>
      </c>
      <c r="F53" s="17" t="s">
        <v>28</v>
      </c>
      <c r="G53" s="27" t="s">
        <v>13</v>
      </c>
      <c r="H53" s="28">
        <f t="shared" si="11"/>
        <v>150</v>
      </c>
      <c r="I53" s="29">
        <v>70</v>
      </c>
      <c r="J53" s="33">
        <v>80</v>
      </c>
      <c r="K53" s="254">
        <v>0</v>
      </c>
      <c r="L53" s="31" t="s">
        <v>1170</v>
      </c>
      <c r="M53" s="31" t="s">
        <v>1174</v>
      </c>
      <c r="N53" s="31" t="s">
        <v>1174</v>
      </c>
      <c r="O53" s="31" t="s">
        <v>1174</v>
      </c>
      <c r="P53" s="31" t="s">
        <v>1174</v>
      </c>
      <c r="Q53" s="31" t="s">
        <v>1164</v>
      </c>
      <c r="R53" s="31" t="s">
        <v>1164</v>
      </c>
      <c r="S53" s="55" t="s">
        <v>1175</v>
      </c>
      <c r="T53" s="31"/>
      <c r="U53" s="31">
        <f t="shared" si="16"/>
        <v>0</v>
      </c>
      <c r="V53" s="30"/>
      <c r="W53" s="275"/>
      <c r="X53" s="31"/>
      <c r="Y53" s="31">
        <f t="shared" si="17"/>
        <v>0</v>
      </c>
      <c r="AA53" s="31"/>
      <c r="AB53" s="31">
        <f t="shared" si="18"/>
        <v>0</v>
      </c>
      <c r="AC53" s="31"/>
      <c r="AD53" s="31">
        <f t="shared" si="12"/>
        <v>0</v>
      </c>
      <c r="AE53" s="31"/>
      <c r="AF53" s="31"/>
      <c r="AG53" s="31">
        <f t="shared" si="13"/>
        <v>0</v>
      </c>
      <c r="AH53" s="31">
        <f t="shared" si="19"/>
        <v>0</v>
      </c>
      <c r="AI53" s="31"/>
      <c r="AJ53" s="31">
        <f t="shared" si="14"/>
        <v>0</v>
      </c>
      <c r="AK53" s="31">
        <f t="shared" si="20"/>
        <v>0</v>
      </c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</row>
    <row r="54" spans="2:50" s="155" customFormat="1" ht="13" outlineLevel="1">
      <c r="B54" s="157" t="s">
        <v>114</v>
      </c>
      <c r="C54" s="32" t="s">
        <v>115</v>
      </c>
      <c r="D54" s="25" t="s">
        <v>50</v>
      </c>
      <c r="E54" s="16">
        <v>43003</v>
      </c>
      <c r="F54" s="26" t="s">
        <v>28</v>
      </c>
      <c r="G54" s="27" t="s">
        <v>13</v>
      </c>
      <c r="H54" s="28">
        <f t="shared" si="11"/>
        <v>120</v>
      </c>
      <c r="I54" s="29">
        <v>60</v>
      </c>
      <c r="J54" s="33">
        <v>60</v>
      </c>
      <c r="K54" s="254">
        <v>0</v>
      </c>
      <c r="L54" s="31" t="s">
        <v>1170</v>
      </c>
      <c r="M54" s="31" t="s">
        <v>1171</v>
      </c>
      <c r="N54" s="31" t="s">
        <v>1174</v>
      </c>
      <c r="O54" s="31" t="s">
        <v>1172</v>
      </c>
      <c r="P54" s="31" t="s">
        <v>1174</v>
      </c>
      <c r="Q54" s="31" t="s">
        <v>1164</v>
      </c>
      <c r="R54" s="31" t="s">
        <v>1164</v>
      </c>
      <c r="S54" s="55" t="s">
        <v>1162</v>
      </c>
      <c r="T54" s="31"/>
      <c r="U54" s="31">
        <f t="shared" si="16"/>
        <v>0</v>
      </c>
      <c r="V54" s="30"/>
      <c r="W54" s="275"/>
      <c r="X54" s="31"/>
      <c r="Y54" s="31">
        <f t="shared" si="17"/>
        <v>0</v>
      </c>
      <c r="AA54" s="31"/>
      <c r="AB54" s="31">
        <f t="shared" si="18"/>
        <v>0</v>
      </c>
      <c r="AC54" s="31"/>
      <c r="AD54" s="31">
        <f t="shared" si="12"/>
        <v>0</v>
      </c>
      <c r="AE54" s="31"/>
      <c r="AF54" s="31"/>
      <c r="AG54" s="31">
        <f t="shared" si="13"/>
        <v>0</v>
      </c>
      <c r="AH54" s="31">
        <f t="shared" si="19"/>
        <v>0</v>
      </c>
      <c r="AI54" s="31"/>
      <c r="AJ54" s="31">
        <f t="shared" si="14"/>
        <v>0</v>
      </c>
      <c r="AK54" s="31">
        <f t="shared" si="20"/>
        <v>0</v>
      </c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</row>
    <row r="55" spans="2:50" s="155" customFormat="1" ht="13" outlineLevel="1">
      <c r="B55" s="157" t="s">
        <v>116</v>
      </c>
      <c r="C55" s="32" t="s">
        <v>117</v>
      </c>
      <c r="D55" s="25" t="s">
        <v>118</v>
      </c>
      <c r="E55" s="16">
        <v>43038</v>
      </c>
      <c r="F55" s="26" t="s">
        <v>28</v>
      </c>
      <c r="G55" s="27" t="s">
        <v>13</v>
      </c>
      <c r="H55" s="28">
        <f t="shared" si="11"/>
        <v>70</v>
      </c>
      <c r="I55" s="29">
        <v>35</v>
      </c>
      <c r="J55" s="33">
        <v>35</v>
      </c>
      <c r="K55" s="254">
        <v>0</v>
      </c>
      <c r="L55" s="31" t="s">
        <v>1170</v>
      </c>
      <c r="M55" s="31" t="s">
        <v>1171</v>
      </c>
      <c r="N55" s="31" t="s">
        <v>1174</v>
      </c>
      <c r="O55" s="31" t="s">
        <v>1172</v>
      </c>
      <c r="P55" s="31" t="s">
        <v>1174</v>
      </c>
      <c r="Q55" s="31" t="s">
        <v>1163</v>
      </c>
      <c r="R55" s="31" t="s">
        <v>1164</v>
      </c>
      <c r="S55" s="55" t="s">
        <v>1162</v>
      </c>
      <c r="T55" s="31"/>
      <c r="U55" s="31">
        <f t="shared" si="16"/>
        <v>0</v>
      </c>
      <c r="V55" s="30"/>
      <c r="W55" s="275"/>
      <c r="X55" s="31"/>
      <c r="Y55" s="31">
        <f t="shared" si="17"/>
        <v>0</v>
      </c>
      <c r="AA55" s="31"/>
      <c r="AB55" s="31">
        <f t="shared" si="18"/>
        <v>0</v>
      </c>
      <c r="AC55" s="31"/>
      <c r="AD55" s="31">
        <f t="shared" si="12"/>
        <v>0</v>
      </c>
      <c r="AE55" s="31"/>
      <c r="AF55" s="31"/>
      <c r="AG55" s="31">
        <f t="shared" si="13"/>
        <v>0</v>
      </c>
      <c r="AH55" s="31">
        <f t="shared" si="19"/>
        <v>0</v>
      </c>
      <c r="AI55" s="31"/>
      <c r="AJ55" s="31">
        <f t="shared" si="14"/>
        <v>0</v>
      </c>
      <c r="AK55" s="31">
        <f t="shared" si="20"/>
        <v>0</v>
      </c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</row>
    <row r="56" spans="2:50" s="155" customFormat="1" ht="13" outlineLevel="1">
      <c r="B56" s="157" t="s">
        <v>119</v>
      </c>
      <c r="C56" s="32" t="s">
        <v>120</v>
      </c>
      <c r="D56" s="25" t="s">
        <v>43</v>
      </c>
      <c r="E56" s="16">
        <v>42194</v>
      </c>
      <c r="F56" s="26" t="s">
        <v>121</v>
      </c>
      <c r="G56" s="27" t="s">
        <v>24</v>
      </c>
      <c r="H56" s="28">
        <f t="shared" si="11"/>
        <v>770</v>
      </c>
      <c r="I56" s="29">
        <v>370</v>
      </c>
      <c r="J56" s="29">
        <v>400</v>
      </c>
      <c r="K56" s="254">
        <v>0</v>
      </c>
      <c r="L56" s="31" t="s">
        <v>1170</v>
      </c>
      <c r="M56" s="31" t="s">
        <v>1171</v>
      </c>
      <c r="N56" s="31" t="s">
        <v>1174</v>
      </c>
      <c r="O56" s="31" t="s">
        <v>1172</v>
      </c>
      <c r="P56" s="31" t="s">
        <v>1174</v>
      </c>
      <c r="Q56" s="31" t="s">
        <v>1163</v>
      </c>
      <c r="R56" s="31" t="s">
        <v>1163</v>
      </c>
      <c r="S56" s="55" t="s">
        <v>1162</v>
      </c>
      <c r="T56" s="31"/>
      <c r="U56" s="31">
        <f t="shared" si="16"/>
        <v>0</v>
      </c>
      <c r="V56" s="30"/>
      <c r="W56" s="275"/>
      <c r="X56" s="31"/>
      <c r="Y56" s="31">
        <f t="shared" si="17"/>
        <v>0</v>
      </c>
      <c r="AA56" s="31"/>
      <c r="AB56" s="31">
        <f t="shared" si="18"/>
        <v>0</v>
      </c>
      <c r="AC56" s="31"/>
      <c r="AD56" s="31">
        <f t="shared" si="12"/>
        <v>0</v>
      </c>
      <c r="AE56" s="31"/>
      <c r="AF56" s="31"/>
      <c r="AG56" s="31">
        <f t="shared" si="13"/>
        <v>0</v>
      </c>
      <c r="AH56" s="31">
        <f t="shared" si="19"/>
        <v>0</v>
      </c>
      <c r="AI56" s="31"/>
      <c r="AJ56" s="31">
        <f t="shared" si="14"/>
        <v>0</v>
      </c>
      <c r="AK56" s="31">
        <f t="shared" si="20"/>
        <v>0</v>
      </c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</row>
    <row r="57" spans="2:50" s="155" customFormat="1" ht="13" outlineLevel="1">
      <c r="B57" s="157" t="s">
        <v>122</v>
      </c>
      <c r="C57" s="32" t="s">
        <v>123</v>
      </c>
      <c r="D57" s="25" t="s">
        <v>36</v>
      </c>
      <c r="E57" s="16">
        <v>43644</v>
      </c>
      <c r="F57" s="17" t="s">
        <v>124</v>
      </c>
      <c r="G57" s="27" t="s">
        <v>24</v>
      </c>
      <c r="H57" s="28">
        <f t="shared" si="11"/>
        <v>4360</v>
      </c>
      <c r="I57" s="29">
        <v>1195</v>
      </c>
      <c r="J57" s="29">
        <v>3165</v>
      </c>
      <c r="K57" s="254">
        <v>0</v>
      </c>
      <c r="L57" s="31" t="s">
        <v>1170</v>
      </c>
      <c r="M57" s="31" t="s">
        <v>1171</v>
      </c>
      <c r="N57" s="31" t="s">
        <v>1174</v>
      </c>
      <c r="O57" s="31" t="s">
        <v>1172</v>
      </c>
      <c r="P57" s="31" t="s">
        <v>1174</v>
      </c>
      <c r="Q57" s="31" t="s">
        <v>1163</v>
      </c>
      <c r="R57" s="31" t="s">
        <v>1163</v>
      </c>
      <c r="S57" s="55" t="s">
        <v>1162</v>
      </c>
      <c r="T57" s="31"/>
      <c r="U57" s="31">
        <f t="shared" si="16"/>
        <v>0</v>
      </c>
      <c r="V57" s="30"/>
      <c r="W57" s="275"/>
      <c r="X57" s="31"/>
      <c r="Y57" s="31">
        <f t="shared" si="17"/>
        <v>0</v>
      </c>
      <c r="AA57" s="31"/>
      <c r="AB57" s="31">
        <f t="shared" si="18"/>
        <v>0</v>
      </c>
      <c r="AC57" s="31"/>
      <c r="AD57" s="31">
        <f t="shared" si="12"/>
        <v>0</v>
      </c>
      <c r="AE57" s="31"/>
      <c r="AF57" s="31"/>
      <c r="AG57" s="31">
        <f t="shared" si="13"/>
        <v>0</v>
      </c>
      <c r="AH57" s="31">
        <f t="shared" si="19"/>
        <v>0</v>
      </c>
      <c r="AI57" s="31"/>
      <c r="AJ57" s="31">
        <f t="shared" si="14"/>
        <v>0</v>
      </c>
      <c r="AK57" s="31">
        <f t="shared" si="20"/>
        <v>0</v>
      </c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</row>
    <row r="58" spans="2:50" s="155" customFormat="1" ht="65" outlineLevel="1">
      <c r="B58" s="157" t="s">
        <v>125</v>
      </c>
      <c r="C58" s="32" t="s">
        <v>126</v>
      </c>
      <c r="D58" s="25" t="s">
        <v>98</v>
      </c>
      <c r="E58" s="16">
        <v>43570</v>
      </c>
      <c r="F58" s="17" t="s">
        <v>12</v>
      </c>
      <c r="G58" s="27" t="s">
        <v>13</v>
      </c>
      <c r="H58" s="28">
        <f t="shared" si="11"/>
        <v>2074</v>
      </c>
      <c r="I58" s="33">
        <v>646</v>
      </c>
      <c r="J58" s="33">
        <v>1428</v>
      </c>
      <c r="K58" s="254">
        <v>0</v>
      </c>
      <c r="L58" s="31" t="s">
        <v>1170</v>
      </c>
      <c r="M58" s="31" t="s">
        <v>1171</v>
      </c>
      <c r="N58" s="31" t="s">
        <v>1174</v>
      </c>
      <c r="O58" s="31" t="s">
        <v>1172</v>
      </c>
      <c r="P58" s="31" t="s">
        <v>1174</v>
      </c>
      <c r="Q58" s="31" t="s">
        <v>1164</v>
      </c>
      <c r="R58" s="31" t="s">
        <v>1164</v>
      </c>
      <c r="S58" s="55" t="s">
        <v>1178</v>
      </c>
      <c r="T58" s="31"/>
      <c r="U58" s="31">
        <f t="shared" si="16"/>
        <v>0</v>
      </c>
      <c r="V58" s="30"/>
      <c r="W58" s="275"/>
      <c r="X58" s="31"/>
      <c r="Y58" s="31">
        <f t="shared" si="17"/>
        <v>0</v>
      </c>
      <c r="AA58" s="31"/>
      <c r="AB58" s="31">
        <f t="shared" si="18"/>
        <v>0</v>
      </c>
      <c r="AC58" s="31"/>
      <c r="AD58" s="31">
        <f t="shared" si="12"/>
        <v>0</v>
      </c>
      <c r="AE58" s="31"/>
      <c r="AF58" s="31"/>
      <c r="AG58" s="31">
        <f t="shared" si="13"/>
        <v>0</v>
      </c>
      <c r="AH58" s="31">
        <f t="shared" si="19"/>
        <v>0</v>
      </c>
      <c r="AI58" s="31"/>
      <c r="AJ58" s="31">
        <f t="shared" si="14"/>
        <v>0</v>
      </c>
      <c r="AK58" s="31">
        <f t="shared" si="20"/>
        <v>0</v>
      </c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</row>
    <row r="59" spans="2:50" s="155" customFormat="1" ht="39" outlineLevel="1">
      <c r="B59" s="157" t="s">
        <v>128</v>
      </c>
      <c r="C59" s="32" t="s">
        <v>129</v>
      </c>
      <c r="D59" s="25" t="s">
        <v>127</v>
      </c>
      <c r="E59" s="16">
        <v>43073</v>
      </c>
      <c r="F59" s="17" t="s">
        <v>12</v>
      </c>
      <c r="G59" s="27" t="s">
        <v>13</v>
      </c>
      <c r="H59" s="28">
        <f t="shared" si="11"/>
        <v>725</v>
      </c>
      <c r="I59" s="33">
        <v>375</v>
      </c>
      <c r="J59" s="33">
        <v>350</v>
      </c>
      <c r="K59" s="254">
        <v>0</v>
      </c>
      <c r="L59" s="31" t="s">
        <v>1170</v>
      </c>
      <c r="M59" s="31" t="s">
        <v>1171</v>
      </c>
      <c r="N59" s="31" t="s">
        <v>1174</v>
      </c>
      <c r="O59" s="31" t="s">
        <v>1172</v>
      </c>
      <c r="P59" s="31" t="s">
        <v>1174</v>
      </c>
      <c r="Q59" s="31" t="s">
        <v>1164</v>
      </c>
      <c r="R59" s="31" t="s">
        <v>1164</v>
      </c>
      <c r="S59" s="55" t="s">
        <v>1179</v>
      </c>
      <c r="T59" s="31"/>
      <c r="U59" s="31">
        <f t="shared" si="16"/>
        <v>0</v>
      </c>
      <c r="V59" s="30"/>
      <c r="W59" s="275"/>
      <c r="X59" s="31"/>
      <c r="Y59" s="31">
        <f t="shared" si="17"/>
        <v>0</v>
      </c>
      <c r="AA59" s="31"/>
      <c r="AB59" s="31">
        <f t="shared" si="18"/>
        <v>0</v>
      </c>
      <c r="AC59" s="31"/>
      <c r="AD59" s="31">
        <f t="shared" si="12"/>
        <v>0</v>
      </c>
      <c r="AE59" s="31"/>
      <c r="AF59" s="31"/>
      <c r="AG59" s="31">
        <f t="shared" si="13"/>
        <v>0</v>
      </c>
      <c r="AH59" s="31">
        <f t="shared" si="19"/>
        <v>0</v>
      </c>
      <c r="AI59" s="31"/>
      <c r="AJ59" s="31">
        <f t="shared" si="14"/>
        <v>0</v>
      </c>
      <c r="AK59" s="31">
        <f t="shared" si="20"/>
        <v>0</v>
      </c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</row>
    <row r="60" spans="2:50" s="155" customFormat="1" ht="39" outlineLevel="1">
      <c r="B60" s="157" t="s">
        <v>128</v>
      </c>
      <c r="C60" s="38" t="s">
        <v>969</v>
      </c>
      <c r="D60" s="25" t="s">
        <v>1329</v>
      </c>
      <c r="E60" s="16">
        <v>43637</v>
      </c>
      <c r="F60" s="17" t="s">
        <v>12</v>
      </c>
      <c r="G60" s="27" t="s">
        <v>13</v>
      </c>
      <c r="H60" s="28">
        <f t="shared" si="11"/>
        <v>1250</v>
      </c>
      <c r="I60" s="33">
        <v>460</v>
      </c>
      <c r="J60" s="33">
        <v>790</v>
      </c>
      <c r="K60" s="254">
        <v>0</v>
      </c>
      <c r="L60" s="31" t="s">
        <v>1170</v>
      </c>
      <c r="M60" s="31" t="s">
        <v>1171</v>
      </c>
      <c r="N60" s="31" t="s">
        <v>1164</v>
      </c>
      <c r="O60" s="31" t="s">
        <v>1172</v>
      </c>
      <c r="P60" s="31" t="s">
        <v>1174</v>
      </c>
      <c r="Q60" s="31" t="s">
        <v>1164</v>
      </c>
      <c r="R60" s="31" t="s">
        <v>1164</v>
      </c>
      <c r="S60" s="55" t="s">
        <v>1179</v>
      </c>
      <c r="T60" s="31"/>
      <c r="U60" s="31">
        <f t="shared" si="16"/>
        <v>0</v>
      </c>
      <c r="V60" s="30"/>
      <c r="W60" s="275"/>
      <c r="X60" s="31"/>
      <c r="Y60" s="31">
        <f t="shared" si="17"/>
        <v>0</v>
      </c>
      <c r="AA60" s="31"/>
      <c r="AB60" s="31">
        <f t="shared" si="18"/>
        <v>0</v>
      </c>
      <c r="AC60" s="31"/>
      <c r="AD60" s="31">
        <f t="shared" si="12"/>
        <v>0</v>
      </c>
      <c r="AE60" s="31"/>
      <c r="AF60" s="31"/>
      <c r="AG60" s="31">
        <f t="shared" si="13"/>
        <v>0</v>
      </c>
      <c r="AH60" s="31">
        <f t="shared" si="19"/>
        <v>0</v>
      </c>
      <c r="AI60" s="31"/>
      <c r="AJ60" s="31">
        <f t="shared" si="14"/>
        <v>0</v>
      </c>
      <c r="AK60" s="31">
        <f t="shared" si="20"/>
        <v>0</v>
      </c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</row>
    <row r="61" spans="2:50" s="155" customFormat="1" ht="39" outlineLevel="1">
      <c r="B61" s="157" t="s">
        <v>131</v>
      </c>
      <c r="C61" s="24" t="s">
        <v>132</v>
      </c>
      <c r="D61" s="25" t="s">
        <v>130</v>
      </c>
      <c r="E61" s="16">
        <v>43621</v>
      </c>
      <c r="F61" s="17" t="s">
        <v>12</v>
      </c>
      <c r="G61" s="27" t="s">
        <v>1658</v>
      </c>
      <c r="H61" s="28">
        <f t="shared" si="11"/>
        <v>1049</v>
      </c>
      <c r="I61" s="33">
        <v>579</v>
      </c>
      <c r="J61" s="33">
        <v>470</v>
      </c>
      <c r="K61" s="254">
        <v>0</v>
      </c>
      <c r="L61" s="31" t="s">
        <v>1164</v>
      </c>
      <c r="M61" s="31" t="s">
        <v>1164</v>
      </c>
      <c r="N61" s="31" t="s">
        <v>1163</v>
      </c>
      <c r="O61" s="175" t="s">
        <v>1181</v>
      </c>
      <c r="P61" s="31" t="s">
        <v>1164</v>
      </c>
      <c r="Q61" s="31" t="s">
        <v>1164</v>
      </c>
      <c r="R61" s="31" t="s">
        <v>1164</v>
      </c>
      <c r="S61" s="55" t="s">
        <v>1180</v>
      </c>
      <c r="T61" s="31"/>
      <c r="U61" s="31">
        <f t="shared" si="16"/>
        <v>0</v>
      </c>
      <c r="V61" s="30"/>
      <c r="W61" s="275"/>
      <c r="X61" s="31"/>
      <c r="Y61" s="31">
        <f t="shared" si="17"/>
        <v>0</v>
      </c>
      <c r="AA61" s="31"/>
      <c r="AB61" s="31">
        <f t="shared" si="18"/>
        <v>0</v>
      </c>
      <c r="AC61" s="31"/>
      <c r="AD61" s="31">
        <f t="shared" si="12"/>
        <v>0</v>
      </c>
      <c r="AE61" s="31"/>
      <c r="AF61" s="31"/>
      <c r="AG61" s="31">
        <f t="shared" si="13"/>
        <v>0</v>
      </c>
      <c r="AH61" s="31">
        <f t="shared" si="19"/>
        <v>0</v>
      </c>
      <c r="AI61" s="31"/>
      <c r="AJ61" s="31">
        <f t="shared" si="14"/>
        <v>0</v>
      </c>
      <c r="AK61" s="31">
        <f t="shared" si="20"/>
        <v>0</v>
      </c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</row>
    <row r="62" spans="2:50" s="155" customFormat="1" ht="39" outlineLevel="1">
      <c r="B62" s="157" t="s">
        <v>133</v>
      </c>
      <c r="C62" s="24" t="s">
        <v>134</v>
      </c>
      <c r="D62" s="25" t="s">
        <v>130</v>
      </c>
      <c r="E62" s="16">
        <v>43570</v>
      </c>
      <c r="F62" s="17" t="s">
        <v>12</v>
      </c>
      <c r="G62" s="27" t="s">
        <v>13</v>
      </c>
      <c r="H62" s="28">
        <f t="shared" si="11"/>
        <v>4525</v>
      </c>
      <c r="I62" s="33">
        <v>1725</v>
      </c>
      <c r="J62" s="33">
        <v>2800</v>
      </c>
      <c r="K62" s="254">
        <v>0</v>
      </c>
      <c r="L62" s="31" t="s">
        <v>1164</v>
      </c>
      <c r="M62" s="31" t="s">
        <v>1164</v>
      </c>
      <c r="N62" s="31" t="s">
        <v>1164</v>
      </c>
      <c r="O62" s="31" t="s">
        <v>1164</v>
      </c>
      <c r="P62" s="31" t="s">
        <v>1164</v>
      </c>
      <c r="Q62" s="31" t="s">
        <v>1164</v>
      </c>
      <c r="R62" s="31" t="s">
        <v>1164</v>
      </c>
      <c r="S62" s="55" t="s">
        <v>1182</v>
      </c>
      <c r="T62" s="31"/>
      <c r="U62" s="31">
        <f t="shared" si="16"/>
        <v>0</v>
      </c>
      <c r="V62" s="30"/>
      <c r="W62" s="275"/>
      <c r="X62" s="31"/>
      <c r="Y62" s="31">
        <f t="shared" si="17"/>
        <v>0</v>
      </c>
      <c r="AA62" s="31"/>
      <c r="AB62" s="31">
        <f t="shared" si="18"/>
        <v>0</v>
      </c>
      <c r="AC62" s="31"/>
      <c r="AD62" s="31">
        <f t="shared" si="12"/>
        <v>0</v>
      </c>
      <c r="AE62" s="31"/>
      <c r="AF62" s="31"/>
      <c r="AG62" s="31">
        <f t="shared" si="13"/>
        <v>0</v>
      </c>
      <c r="AH62" s="31">
        <f t="shared" si="19"/>
        <v>0</v>
      </c>
      <c r="AI62" s="31"/>
      <c r="AJ62" s="31">
        <f t="shared" si="14"/>
        <v>0</v>
      </c>
      <c r="AK62" s="31">
        <f t="shared" si="20"/>
        <v>0</v>
      </c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</row>
    <row r="63" spans="2:50" s="155" customFormat="1" ht="39" outlineLevel="1">
      <c r="B63" s="157" t="s">
        <v>135</v>
      </c>
      <c r="C63" s="24" t="s">
        <v>136</v>
      </c>
      <c r="D63" s="25" t="s">
        <v>68</v>
      </c>
      <c r="E63" s="16">
        <v>43651</v>
      </c>
      <c r="F63" s="17" t="s">
        <v>12</v>
      </c>
      <c r="G63" s="27" t="s">
        <v>13</v>
      </c>
      <c r="H63" s="28">
        <f t="shared" si="11"/>
        <v>1747</v>
      </c>
      <c r="I63" s="33">
        <v>565</v>
      </c>
      <c r="J63" s="33">
        <v>1182</v>
      </c>
      <c r="K63" s="254">
        <v>0</v>
      </c>
      <c r="L63" s="31" t="s">
        <v>1164</v>
      </c>
      <c r="M63" s="31" t="s">
        <v>1164</v>
      </c>
      <c r="N63" s="31" t="s">
        <v>1164</v>
      </c>
      <c r="O63" s="31" t="s">
        <v>1164</v>
      </c>
      <c r="P63" s="31" t="s">
        <v>1164</v>
      </c>
      <c r="Q63" s="31" t="s">
        <v>1164</v>
      </c>
      <c r="R63" s="31" t="s">
        <v>1164</v>
      </c>
      <c r="S63" s="55" t="s">
        <v>1183</v>
      </c>
      <c r="T63" s="31"/>
      <c r="U63" s="31">
        <f t="shared" si="16"/>
        <v>0</v>
      </c>
      <c r="V63" s="30"/>
      <c r="W63" s="275"/>
      <c r="X63" s="31"/>
      <c r="Y63" s="31">
        <f t="shared" si="17"/>
        <v>0</v>
      </c>
      <c r="AA63" s="31"/>
      <c r="AB63" s="31">
        <f t="shared" si="18"/>
        <v>0</v>
      </c>
      <c r="AC63" s="31"/>
      <c r="AD63" s="31">
        <f t="shared" si="12"/>
        <v>0</v>
      </c>
      <c r="AE63" s="31"/>
      <c r="AF63" s="31"/>
      <c r="AG63" s="31">
        <f t="shared" si="13"/>
        <v>0</v>
      </c>
      <c r="AH63" s="31">
        <f t="shared" si="19"/>
        <v>0</v>
      </c>
      <c r="AI63" s="31"/>
      <c r="AJ63" s="31">
        <f t="shared" si="14"/>
        <v>0</v>
      </c>
      <c r="AK63" s="31">
        <f t="shared" si="20"/>
        <v>0</v>
      </c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</row>
    <row r="64" spans="2:50" s="155" customFormat="1" ht="13" outlineLevel="1">
      <c r="B64" s="157" t="s">
        <v>137</v>
      </c>
      <c r="C64" s="24" t="s">
        <v>138</v>
      </c>
      <c r="D64" s="25" t="s">
        <v>139</v>
      </c>
      <c r="E64" s="16">
        <v>43073</v>
      </c>
      <c r="F64" s="17" t="s">
        <v>12</v>
      </c>
      <c r="G64" s="27" t="s">
        <v>24</v>
      </c>
      <c r="H64" s="28">
        <f t="shared" si="11"/>
        <v>770</v>
      </c>
      <c r="I64" s="33">
        <v>250</v>
      </c>
      <c r="J64" s="33">
        <v>520</v>
      </c>
      <c r="K64" s="254">
        <v>0</v>
      </c>
      <c r="L64" s="31" t="s">
        <v>1164</v>
      </c>
      <c r="M64" s="31" t="s">
        <v>1164</v>
      </c>
      <c r="N64" s="31" t="s">
        <v>1163</v>
      </c>
      <c r="O64" s="31" t="s">
        <v>1163</v>
      </c>
      <c r="P64" s="31" t="s">
        <v>1164</v>
      </c>
      <c r="Q64" s="31" t="s">
        <v>1164</v>
      </c>
      <c r="R64" s="31" t="s">
        <v>1164</v>
      </c>
      <c r="S64" s="55" t="s">
        <v>1184</v>
      </c>
      <c r="T64" s="31"/>
      <c r="U64" s="31">
        <f t="shared" si="16"/>
        <v>0</v>
      </c>
      <c r="V64" s="30"/>
      <c r="W64" s="275"/>
      <c r="X64" s="31"/>
      <c r="Y64" s="31">
        <f t="shared" si="17"/>
        <v>0</v>
      </c>
      <c r="AA64" s="31"/>
      <c r="AB64" s="31">
        <f t="shared" si="18"/>
        <v>0</v>
      </c>
      <c r="AC64" s="31"/>
      <c r="AD64" s="31">
        <f t="shared" si="12"/>
        <v>0</v>
      </c>
      <c r="AE64" s="31"/>
      <c r="AF64" s="31"/>
      <c r="AG64" s="31">
        <f t="shared" si="13"/>
        <v>0</v>
      </c>
      <c r="AH64" s="31">
        <f t="shared" si="19"/>
        <v>0</v>
      </c>
      <c r="AI64" s="31"/>
      <c r="AJ64" s="31">
        <f t="shared" si="14"/>
        <v>0</v>
      </c>
      <c r="AK64" s="31">
        <f t="shared" si="20"/>
        <v>0</v>
      </c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</row>
    <row r="65" spans="2:50" s="155" customFormat="1" ht="26" outlineLevel="1">
      <c r="B65" s="157" t="s">
        <v>140</v>
      </c>
      <c r="C65" s="38" t="s">
        <v>970</v>
      </c>
      <c r="D65" s="25" t="s">
        <v>90</v>
      </c>
      <c r="E65" s="16">
        <v>43590</v>
      </c>
      <c r="F65" s="26" t="s">
        <v>12</v>
      </c>
      <c r="G65" s="27" t="s">
        <v>13</v>
      </c>
      <c r="H65" s="28">
        <f t="shared" si="11"/>
        <v>1040</v>
      </c>
      <c r="I65" s="33">
        <v>375</v>
      </c>
      <c r="J65" s="33">
        <v>665</v>
      </c>
      <c r="K65" s="254">
        <v>0</v>
      </c>
      <c r="L65" s="31" t="s">
        <v>1164</v>
      </c>
      <c r="M65" s="31" t="s">
        <v>1164</v>
      </c>
      <c r="N65" s="31" t="s">
        <v>1164</v>
      </c>
      <c r="O65" s="31" t="s">
        <v>1164</v>
      </c>
      <c r="P65" s="31" t="s">
        <v>1163</v>
      </c>
      <c r="Q65" s="31" t="s">
        <v>1164</v>
      </c>
      <c r="R65" s="31" t="s">
        <v>1164</v>
      </c>
      <c r="S65" s="55" t="s">
        <v>1185</v>
      </c>
      <c r="T65" s="31"/>
      <c r="U65" s="31">
        <f t="shared" si="16"/>
        <v>0</v>
      </c>
      <c r="V65" s="30"/>
      <c r="W65" s="275"/>
      <c r="X65" s="31"/>
      <c r="Y65" s="31">
        <f t="shared" si="17"/>
        <v>0</v>
      </c>
      <c r="AA65" s="31"/>
      <c r="AB65" s="31">
        <f t="shared" si="18"/>
        <v>0</v>
      </c>
      <c r="AC65" s="31"/>
      <c r="AD65" s="31">
        <f t="shared" si="12"/>
        <v>0</v>
      </c>
      <c r="AE65" s="31"/>
      <c r="AF65" s="31"/>
      <c r="AG65" s="31">
        <f t="shared" si="13"/>
        <v>0</v>
      </c>
      <c r="AH65" s="31">
        <f t="shared" si="19"/>
        <v>0</v>
      </c>
      <c r="AI65" s="31"/>
      <c r="AJ65" s="31">
        <f t="shared" si="14"/>
        <v>0</v>
      </c>
      <c r="AK65" s="31">
        <f t="shared" si="20"/>
        <v>0</v>
      </c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</row>
    <row r="66" spans="2:50" s="155" customFormat="1" ht="13">
      <c r="B66" s="343" t="s">
        <v>143</v>
      </c>
      <c r="C66" s="343"/>
      <c r="D66" s="343"/>
      <c r="E66" s="346"/>
      <c r="F66" s="41" t="s">
        <v>7</v>
      </c>
      <c r="G66" s="42"/>
      <c r="H66" s="23">
        <f>H67/60</f>
        <v>610.35</v>
      </c>
      <c r="I66" s="23">
        <f>I67/60</f>
        <v>242.1</v>
      </c>
      <c r="J66" s="23">
        <f>J67/60</f>
        <v>368.25</v>
      </c>
      <c r="K66" s="253">
        <f>K67/60</f>
        <v>0</v>
      </c>
      <c r="L66" s="42"/>
      <c r="M66" s="42"/>
      <c r="N66" s="42"/>
      <c r="O66" s="42"/>
      <c r="P66" s="42"/>
      <c r="Q66" s="42"/>
      <c r="R66" s="42"/>
      <c r="S66" s="43"/>
      <c r="T66" s="42"/>
      <c r="U66" s="23">
        <f>U67/60</f>
        <v>0</v>
      </c>
      <c r="V66" s="43"/>
      <c r="W66" s="277"/>
      <c r="X66" s="42"/>
      <c r="Y66" s="23">
        <f>Y67/60</f>
        <v>0</v>
      </c>
      <c r="AA66" s="45"/>
      <c r="AB66" s="45">
        <f t="shared" ref="AB66:AK66" si="21">AB67/60</f>
        <v>0</v>
      </c>
      <c r="AC66" s="45"/>
      <c r="AD66" s="45">
        <f>AD67/60</f>
        <v>0</v>
      </c>
      <c r="AE66" s="45"/>
      <c r="AF66" s="45"/>
      <c r="AG66" s="45"/>
      <c r="AH66" s="45">
        <f>AH67/60</f>
        <v>0</v>
      </c>
      <c r="AI66" s="45"/>
      <c r="AJ66" s="42"/>
      <c r="AK66" s="45">
        <f t="shared" si="21"/>
        <v>0</v>
      </c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5"/>
      <c r="AW66" s="45"/>
      <c r="AX66" s="45">
        <f>AX67/60</f>
        <v>0</v>
      </c>
    </row>
    <row r="67" spans="2:50" s="155" customFormat="1" ht="13">
      <c r="B67" s="343"/>
      <c r="C67" s="343"/>
      <c r="D67" s="343"/>
      <c r="E67" s="346"/>
      <c r="F67" s="44" t="s">
        <v>8</v>
      </c>
      <c r="G67" s="45"/>
      <c r="H67" s="23">
        <f>SUM(I67:J67)</f>
        <v>36621</v>
      </c>
      <c r="I67" s="23">
        <f>SUMIF(F68:F130,"DQA",$I68:$I130)+SUMIF(F68:F130,"Audio/DQA",$I68:$I130)+SUMIF(F68:F130,"LNV/DQA",$I68:$I130)</f>
        <v>14526</v>
      </c>
      <c r="J67" s="23">
        <f>SUMIF(F68:F130,"DQA",$J68:$J130)+SUMIF(F68:F130,"Audio/DQA",$J68:$J130)+SUMIF(F68:F130,"LNV/DQA",$J68:$J130)</f>
        <v>22095</v>
      </c>
      <c r="K67" s="253">
        <f>SUM(K68:K130)</f>
        <v>0</v>
      </c>
      <c r="L67" s="42"/>
      <c r="M67" s="42"/>
      <c r="N67" s="42"/>
      <c r="O67" s="42"/>
      <c r="P67" s="42"/>
      <c r="Q67" s="42"/>
      <c r="R67" s="42"/>
      <c r="S67" s="43"/>
      <c r="T67" s="42"/>
      <c r="U67" s="23">
        <f>SUM(U68:U130)</f>
        <v>0</v>
      </c>
      <c r="V67" s="43"/>
      <c r="W67" s="277"/>
      <c r="X67" s="42"/>
      <c r="Y67" s="23">
        <f>SUM(Y68:Y130)</f>
        <v>0</v>
      </c>
      <c r="AA67" s="45"/>
      <c r="AB67" s="45">
        <f t="shared" ref="AB67" si="22">SUM(AB68:AB130)</f>
        <v>0</v>
      </c>
      <c r="AC67" s="45"/>
      <c r="AD67" s="45">
        <f>SUM(AD68:AD130)</f>
        <v>0</v>
      </c>
      <c r="AE67" s="45"/>
      <c r="AF67" s="45"/>
      <c r="AG67" s="45"/>
      <c r="AH67" s="45">
        <f>SUM(AH68:AH130)</f>
        <v>0</v>
      </c>
      <c r="AI67" s="45"/>
      <c r="AJ67" s="42"/>
      <c r="AK67" s="45">
        <f t="shared" ref="AK67" si="23">SUM(AK68:AK130)</f>
        <v>0</v>
      </c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5"/>
      <c r="AW67" s="45"/>
      <c r="AX67" s="45">
        <f t="shared" ref="AX67" si="24">SUM(AX68:AX130)</f>
        <v>0</v>
      </c>
    </row>
    <row r="68" spans="2:50" s="155" customFormat="1" ht="26" outlineLevel="1">
      <c r="B68" s="156" t="s">
        <v>144</v>
      </c>
      <c r="C68" s="32" t="s">
        <v>145</v>
      </c>
      <c r="D68" s="37" t="s">
        <v>1500</v>
      </c>
      <c r="E68" s="75">
        <v>43762</v>
      </c>
      <c r="F68" s="26" t="s">
        <v>146</v>
      </c>
      <c r="G68" s="46" t="s">
        <v>13</v>
      </c>
      <c r="H68" s="28">
        <f t="shared" ref="H68:H122" si="25">I68+J68</f>
        <v>1268</v>
      </c>
      <c r="I68" s="47">
        <v>665</v>
      </c>
      <c r="J68" s="48">
        <v>603</v>
      </c>
      <c r="K68" s="254">
        <v>0</v>
      </c>
      <c r="L68" s="31" t="s">
        <v>1164</v>
      </c>
      <c r="M68" s="31" t="s">
        <v>1164</v>
      </c>
      <c r="N68" s="31" t="s">
        <v>1163</v>
      </c>
      <c r="O68" s="31" t="s">
        <v>1164</v>
      </c>
      <c r="P68" s="31" t="s">
        <v>1163</v>
      </c>
      <c r="Q68" s="31" t="s">
        <v>1164</v>
      </c>
      <c r="R68" s="31" t="s">
        <v>1164</v>
      </c>
      <c r="S68" s="55" t="s">
        <v>1521</v>
      </c>
      <c r="T68" s="31"/>
      <c r="U68" s="31">
        <f t="shared" ref="U68:U99" si="26">SUMIF(T68,"Y",I68)</f>
        <v>0</v>
      </c>
      <c r="V68" s="30"/>
      <c r="W68" s="275"/>
      <c r="X68" s="31"/>
      <c r="Y68" s="31">
        <f t="shared" ref="Y68:Y99" si="27">U68*X68</f>
        <v>0</v>
      </c>
      <c r="AA68" s="31"/>
      <c r="AB68" s="31">
        <f t="shared" ref="AB68:AB99" si="28">SUMIF(AA68,"Y",K68)*X68</f>
        <v>0</v>
      </c>
      <c r="AC68" s="31"/>
      <c r="AD68" s="31">
        <f t="shared" ref="AD68:AD130" si="29">(I68-AB68)*COUNTIF(AL68:AU68,"L")</f>
        <v>0</v>
      </c>
      <c r="AE68" s="31"/>
      <c r="AF68" s="31"/>
      <c r="AG68" s="31">
        <f t="shared" ref="AG68:AG130" si="30">IFERROR(COUNTIF(AL68:AU68,"S")/(COUNTIF(AL68:AU68,"V")+COUNTIF(AL68:AU68,"S")),0)</f>
        <v>0</v>
      </c>
      <c r="AH68" s="31">
        <f t="shared" ref="AH68:AH99" si="31">(Y68-AB68-AD68)*AG68</f>
        <v>0</v>
      </c>
      <c r="AI68" s="31"/>
      <c r="AJ68" s="31">
        <f t="shared" ref="AJ68:AJ130" si="32">COUNTIF(AL68:AU68,"V")</f>
        <v>0</v>
      </c>
      <c r="AK68" s="31">
        <f t="shared" ref="AK68:AK99" si="33">Y68-AB68-AD68-AH68</f>
        <v>0</v>
      </c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</row>
    <row r="69" spans="2:50" s="155" customFormat="1" ht="26" outlineLevel="1">
      <c r="B69" s="157" t="s">
        <v>147</v>
      </c>
      <c r="C69" s="32" t="s">
        <v>148</v>
      </c>
      <c r="D69" s="25" t="s">
        <v>428</v>
      </c>
      <c r="E69" s="16">
        <v>43528</v>
      </c>
      <c r="F69" s="26" t="s">
        <v>146</v>
      </c>
      <c r="G69" s="46" t="s">
        <v>13</v>
      </c>
      <c r="H69" s="28">
        <f t="shared" si="25"/>
        <v>305</v>
      </c>
      <c r="I69" s="48">
        <v>185</v>
      </c>
      <c r="J69" s="48">
        <v>120</v>
      </c>
      <c r="K69" s="254">
        <v>0</v>
      </c>
      <c r="L69" s="31" t="s">
        <v>1164</v>
      </c>
      <c r="M69" s="31" t="s">
        <v>1164</v>
      </c>
      <c r="N69" s="31" t="s">
        <v>1163</v>
      </c>
      <c r="O69" s="31" t="s">
        <v>1164</v>
      </c>
      <c r="P69" s="31" t="s">
        <v>1163</v>
      </c>
      <c r="Q69" s="31" t="s">
        <v>1164</v>
      </c>
      <c r="R69" s="31" t="s">
        <v>1164</v>
      </c>
      <c r="S69" s="55" t="s">
        <v>1522</v>
      </c>
      <c r="T69" s="31"/>
      <c r="U69" s="31">
        <f t="shared" si="26"/>
        <v>0</v>
      </c>
      <c r="V69" s="30"/>
      <c r="W69" s="275"/>
      <c r="X69" s="31"/>
      <c r="Y69" s="31">
        <f t="shared" si="27"/>
        <v>0</v>
      </c>
      <c r="AA69" s="31"/>
      <c r="AB69" s="31">
        <f t="shared" si="28"/>
        <v>0</v>
      </c>
      <c r="AC69" s="31"/>
      <c r="AD69" s="31">
        <f t="shared" si="29"/>
        <v>0</v>
      </c>
      <c r="AE69" s="31"/>
      <c r="AF69" s="31"/>
      <c r="AG69" s="31">
        <f t="shared" si="30"/>
        <v>0</v>
      </c>
      <c r="AH69" s="31">
        <f t="shared" si="31"/>
        <v>0</v>
      </c>
      <c r="AI69" s="31"/>
      <c r="AJ69" s="31">
        <f t="shared" si="32"/>
        <v>0</v>
      </c>
      <c r="AK69" s="31">
        <f t="shared" si="33"/>
        <v>0</v>
      </c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</row>
    <row r="70" spans="2:50" s="155" customFormat="1" ht="13" outlineLevel="1">
      <c r="B70" s="157" t="s">
        <v>150</v>
      </c>
      <c r="C70" s="32" t="s">
        <v>151</v>
      </c>
      <c r="D70" s="25" t="s">
        <v>152</v>
      </c>
      <c r="E70" s="16">
        <v>43068</v>
      </c>
      <c r="F70" s="26" t="s">
        <v>12</v>
      </c>
      <c r="G70" s="46" t="s">
        <v>24</v>
      </c>
      <c r="H70" s="28">
        <f t="shared" si="25"/>
        <v>65</v>
      </c>
      <c r="I70" s="48">
        <v>65</v>
      </c>
      <c r="J70" s="48">
        <v>0</v>
      </c>
      <c r="K70" s="254">
        <v>0</v>
      </c>
      <c r="L70" s="31" t="s">
        <v>1164</v>
      </c>
      <c r="M70" s="31" t="s">
        <v>1164</v>
      </c>
      <c r="N70" s="31" t="s">
        <v>1163</v>
      </c>
      <c r="O70" s="31" t="s">
        <v>1164</v>
      </c>
      <c r="P70" s="31" t="s">
        <v>1163</v>
      </c>
      <c r="Q70" s="31" t="s">
        <v>1164</v>
      </c>
      <c r="R70" s="31" t="s">
        <v>1164</v>
      </c>
      <c r="S70" s="55" t="s">
        <v>1187</v>
      </c>
      <c r="T70" s="31"/>
      <c r="U70" s="31">
        <f t="shared" si="26"/>
        <v>0</v>
      </c>
      <c r="V70" s="30"/>
      <c r="W70" s="275"/>
      <c r="X70" s="31"/>
      <c r="Y70" s="31">
        <f t="shared" si="27"/>
        <v>0</v>
      </c>
      <c r="AA70" s="31"/>
      <c r="AB70" s="31">
        <f t="shared" si="28"/>
        <v>0</v>
      </c>
      <c r="AC70" s="31"/>
      <c r="AD70" s="31">
        <f t="shared" si="29"/>
        <v>0</v>
      </c>
      <c r="AE70" s="31"/>
      <c r="AF70" s="31"/>
      <c r="AG70" s="31">
        <f t="shared" si="30"/>
        <v>0</v>
      </c>
      <c r="AH70" s="31">
        <f t="shared" si="31"/>
        <v>0</v>
      </c>
      <c r="AI70" s="31"/>
      <c r="AJ70" s="31">
        <f t="shared" si="32"/>
        <v>0</v>
      </c>
      <c r="AK70" s="31">
        <f t="shared" si="33"/>
        <v>0</v>
      </c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</row>
    <row r="71" spans="2:50" s="155" customFormat="1" ht="13" outlineLevel="1">
      <c r="B71" s="157" t="s">
        <v>153</v>
      </c>
      <c r="C71" s="32" t="s">
        <v>154</v>
      </c>
      <c r="D71" s="25" t="s">
        <v>27</v>
      </c>
      <c r="E71" s="16">
        <v>43574</v>
      </c>
      <c r="F71" s="26" t="s">
        <v>12</v>
      </c>
      <c r="G71" s="46" t="s">
        <v>24</v>
      </c>
      <c r="H71" s="28">
        <f t="shared" si="25"/>
        <v>85</v>
      </c>
      <c r="I71" s="48">
        <v>85</v>
      </c>
      <c r="J71" s="48">
        <v>0</v>
      </c>
      <c r="K71" s="254">
        <v>0</v>
      </c>
      <c r="L71" s="31" t="s">
        <v>1164</v>
      </c>
      <c r="M71" s="31" t="s">
        <v>1164</v>
      </c>
      <c r="N71" s="31" t="s">
        <v>1163</v>
      </c>
      <c r="O71" s="31" t="s">
        <v>1164</v>
      </c>
      <c r="P71" s="31" t="s">
        <v>1163</v>
      </c>
      <c r="Q71" s="31" t="s">
        <v>1164</v>
      </c>
      <c r="R71" s="31" t="s">
        <v>1164</v>
      </c>
      <c r="S71" s="55" t="s">
        <v>1187</v>
      </c>
      <c r="T71" s="31"/>
      <c r="U71" s="31">
        <f t="shared" si="26"/>
        <v>0</v>
      </c>
      <c r="V71" s="30"/>
      <c r="W71" s="275"/>
      <c r="X71" s="31"/>
      <c r="Y71" s="31">
        <f t="shared" si="27"/>
        <v>0</v>
      </c>
      <c r="AA71" s="31"/>
      <c r="AB71" s="31">
        <f t="shared" si="28"/>
        <v>0</v>
      </c>
      <c r="AC71" s="31"/>
      <c r="AD71" s="31">
        <f t="shared" si="29"/>
        <v>0</v>
      </c>
      <c r="AE71" s="31"/>
      <c r="AF71" s="31"/>
      <c r="AG71" s="31">
        <f t="shared" si="30"/>
        <v>0</v>
      </c>
      <c r="AH71" s="31">
        <f t="shared" si="31"/>
        <v>0</v>
      </c>
      <c r="AI71" s="31"/>
      <c r="AJ71" s="31">
        <f t="shared" si="32"/>
        <v>0</v>
      </c>
      <c r="AK71" s="31">
        <f t="shared" si="33"/>
        <v>0</v>
      </c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</row>
    <row r="72" spans="2:50" s="155" customFormat="1" ht="26" outlineLevel="1">
      <c r="B72" s="156" t="s">
        <v>155</v>
      </c>
      <c r="C72" s="32" t="s">
        <v>156</v>
      </c>
      <c r="D72" s="25" t="s">
        <v>152</v>
      </c>
      <c r="E72" s="16">
        <v>43574</v>
      </c>
      <c r="F72" s="26" t="s">
        <v>12</v>
      </c>
      <c r="G72" s="46" t="s">
        <v>24</v>
      </c>
      <c r="H72" s="28">
        <f t="shared" si="25"/>
        <v>75</v>
      </c>
      <c r="I72" s="48">
        <v>75</v>
      </c>
      <c r="J72" s="48">
        <v>0</v>
      </c>
      <c r="K72" s="254">
        <v>0</v>
      </c>
      <c r="L72" s="31" t="s">
        <v>1164</v>
      </c>
      <c r="M72" s="31" t="s">
        <v>1164</v>
      </c>
      <c r="N72" s="31" t="s">
        <v>1163</v>
      </c>
      <c r="O72" s="31" t="s">
        <v>1164</v>
      </c>
      <c r="P72" s="31" t="s">
        <v>1163</v>
      </c>
      <c r="Q72" s="31" t="s">
        <v>1164</v>
      </c>
      <c r="R72" s="31" t="s">
        <v>1164</v>
      </c>
      <c r="S72" s="55" t="s">
        <v>1188</v>
      </c>
      <c r="T72" s="31"/>
      <c r="U72" s="31">
        <f t="shared" si="26"/>
        <v>0</v>
      </c>
      <c r="V72" s="30"/>
      <c r="W72" s="275"/>
      <c r="X72" s="31"/>
      <c r="Y72" s="31">
        <f t="shared" si="27"/>
        <v>0</v>
      </c>
      <c r="AA72" s="31"/>
      <c r="AB72" s="31">
        <f t="shared" si="28"/>
        <v>0</v>
      </c>
      <c r="AC72" s="31"/>
      <c r="AD72" s="31">
        <f t="shared" si="29"/>
        <v>0</v>
      </c>
      <c r="AE72" s="31"/>
      <c r="AF72" s="31"/>
      <c r="AG72" s="31">
        <f t="shared" si="30"/>
        <v>0</v>
      </c>
      <c r="AH72" s="31">
        <f t="shared" si="31"/>
        <v>0</v>
      </c>
      <c r="AI72" s="31"/>
      <c r="AJ72" s="31">
        <f t="shared" si="32"/>
        <v>0</v>
      </c>
      <c r="AK72" s="31">
        <f t="shared" si="33"/>
        <v>0</v>
      </c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</row>
    <row r="73" spans="2:50" s="155" customFormat="1" ht="13" outlineLevel="1">
      <c r="B73" s="156" t="s">
        <v>158</v>
      </c>
      <c r="C73" s="32" t="s">
        <v>159</v>
      </c>
      <c r="D73" s="25" t="s">
        <v>27</v>
      </c>
      <c r="E73" s="16">
        <v>43068</v>
      </c>
      <c r="F73" s="26" t="s">
        <v>12</v>
      </c>
      <c r="G73" s="46" t="s">
        <v>24</v>
      </c>
      <c r="H73" s="28">
        <f t="shared" si="25"/>
        <v>45</v>
      </c>
      <c r="I73" s="48">
        <v>45</v>
      </c>
      <c r="J73" s="48">
        <v>0</v>
      </c>
      <c r="K73" s="254">
        <v>0</v>
      </c>
      <c r="L73" s="31" t="s">
        <v>1164</v>
      </c>
      <c r="M73" s="31" t="s">
        <v>1164</v>
      </c>
      <c r="N73" s="31" t="s">
        <v>1163</v>
      </c>
      <c r="O73" s="31" t="s">
        <v>1164</v>
      </c>
      <c r="P73" s="31" t="s">
        <v>1163</v>
      </c>
      <c r="Q73" s="31" t="s">
        <v>1164</v>
      </c>
      <c r="R73" s="31" t="s">
        <v>1164</v>
      </c>
      <c r="S73" s="55" t="s">
        <v>1189</v>
      </c>
      <c r="T73" s="31"/>
      <c r="U73" s="31">
        <f t="shared" si="26"/>
        <v>0</v>
      </c>
      <c r="V73" s="30"/>
      <c r="W73" s="275"/>
      <c r="X73" s="31"/>
      <c r="Y73" s="31">
        <f t="shared" si="27"/>
        <v>0</v>
      </c>
      <c r="AA73" s="31"/>
      <c r="AB73" s="31">
        <f t="shared" si="28"/>
        <v>0</v>
      </c>
      <c r="AC73" s="31"/>
      <c r="AD73" s="31">
        <f t="shared" si="29"/>
        <v>0</v>
      </c>
      <c r="AE73" s="31"/>
      <c r="AF73" s="31"/>
      <c r="AG73" s="31">
        <f t="shared" si="30"/>
        <v>0</v>
      </c>
      <c r="AH73" s="31">
        <f t="shared" si="31"/>
        <v>0</v>
      </c>
      <c r="AI73" s="31"/>
      <c r="AJ73" s="31">
        <f t="shared" si="32"/>
        <v>0</v>
      </c>
      <c r="AK73" s="31">
        <f t="shared" si="33"/>
        <v>0</v>
      </c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</row>
    <row r="74" spans="2:50" s="155" customFormat="1" ht="13" outlineLevel="1">
      <c r="B74" s="156" t="s">
        <v>160</v>
      </c>
      <c r="C74" s="32" t="s">
        <v>161</v>
      </c>
      <c r="D74" s="25" t="s">
        <v>23</v>
      </c>
      <c r="E74" s="16">
        <v>43063</v>
      </c>
      <c r="F74" s="26" t="s">
        <v>12</v>
      </c>
      <c r="G74" s="46" t="s">
        <v>13</v>
      </c>
      <c r="H74" s="28">
        <f t="shared" si="25"/>
        <v>425</v>
      </c>
      <c r="I74" s="48">
        <v>425</v>
      </c>
      <c r="J74" s="48">
        <v>0</v>
      </c>
      <c r="K74" s="254">
        <v>0</v>
      </c>
      <c r="L74" s="31" t="s">
        <v>1164</v>
      </c>
      <c r="M74" s="31" t="s">
        <v>1164</v>
      </c>
      <c r="N74" s="31" t="s">
        <v>1163</v>
      </c>
      <c r="O74" s="31" t="s">
        <v>1164</v>
      </c>
      <c r="P74" s="31" t="s">
        <v>1163</v>
      </c>
      <c r="Q74" s="31" t="s">
        <v>1164</v>
      </c>
      <c r="R74" s="31" t="s">
        <v>1164</v>
      </c>
      <c r="S74" s="55" t="s">
        <v>1190</v>
      </c>
      <c r="T74" s="31"/>
      <c r="U74" s="31">
        <f t="shared" si="26"/>
        <v>0</v>
      </c>
      <c r="V74" s="30"/>
      <c r="W74" s="275"/>
      <c r="X74" s="31"/>
      <c r="Y74" s="31">
        <f t="shared" si="27"/>
        <v>0</v>
      </c>
      <c r="AA74" s="31"/>
      <c r="AB74" s="31">
        <f t="shared" si="28"/>
        <v>0</v>
      </c>
      <c r="AC74" s="31"/>
      <c r="AD74" s="31">
        <f t="shared" si="29"/>
        <v>0</v>
      </c>
      <c r="AE74" s="31"/>
      <c r="AF74" s="31"/>
      <c r="AG74" s="31">
        <f t="shared" si="30"/>
        <v>0</v>
      </c>
      <c r="AH74" s="31">
        <f t="shared" si="31"/>
        <v>0</v>
      </c>
      <c r="AI74" s="31"/>
      <c r="AJ74" s="31">
        <f t="shared" si="32"/>
        <v>0</v>
      </c>
      <c r="AK74" s="31">
        <f t="shared" si="33"/>
        <v>0</v>
      </c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</row>
    <row r="75" spans="2:50" s="155" customFormat="1" ht="13" outlineLevel="1">
      <c r="B75" s="156" t="s">
        <v>162</v>
      </c>
      <c r="C75" s="32" t="s">
        <v>163</v>
      </c>
      <c r="D75" s="25" t="s">
        <v>19</v>
      </c>
      <c r="E75" s="16">
        <v>43063</v>
      </c>
      <c r="F75" s="26" t="s">
        <v>12</v>
      </c>
      <c r="G75" s="46" t="s">
        <v>13</v>
      </c>
      <c r="H75" s="28">
        <f t="shared" si="25"/>
        <v>305</v>
      </c>
      <c r="I75" s="48">
        <v>305</v>
      </c>
      <c r="J75" s="48">
        <v>0</v>
      </c>
      <c r="K75" s="254">
        <v>0</v>
      </c>
      <c r="L75" s="31" t="s">
        <v>1164</v>
      </c>
      <c r="M75" s="31" t="s">
        <v>1164</v>
      </c>
      <c r="N75" s="31" t="s">
        <v>1163</v>
      </c>
      <c r="O75" s="31" t="s">
        <v>1164</v>
      </c>
      <c r="P75" s="31" t="s">
        <v>1163</v>
      </c>
      <c r="Q75" s="31" t="s">
        <v>1164</v>
      </c>
      <c r="R75" s="31" t="s">
        <v>1164</v>
      </c>
      <c r="S75" s="55" t="s">
        <v>1190</v>
      </c>
      <c r="T75" s="31"/>
      <c r="U75" s="31">
        <f t="shared" si="26"/>
        <v>0</v>
      </c>
      <c r="V75" s="30"/>
      <c r="W75" s="275"/>
      <c r="X75" s="31"/>
      <c r="Y75" s="31">
        <f t="shared" si="27"/>
        <v>0</v>
      </c>
      <c r="AA75" s="31"/>
      <c r="AB75" s="31">
        <f t="shared" si="28"/>
        <v>0</v>
      </c>
      <c r="AC75" s="31"/>
      <c r="AD75" s="31">
        <f t="shared" si="29"/>
        <v>0</v>
      </c>
      <c r="AE75" s="31"/>
      <c r="AF75" s="31"/>
      <c r="AG75" s="31">
        <f t="shared" si="30"/>
        <v>0</v>
      </c>
      <c r="AH75" s="31">
        <f t="shared" si="31"/>
        <v>0</v>
      </c>
      <c r="AI75" s="31"/>
      <c r="AJ75" s="31">
        <f t="shared" si="32"/>
        <v>0</v>
      </c>
      <c r="AK75" s="31">
        <f t="shared" si="33"/>
        <v>0</v>
      </c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</row>
    <row r="76" spans="2:50" s="155" customFormat="1" ht="13" outlineLevel="1">
      <c r="B76" s="156" t="s">
        <v>164</v>
      </c>
      <c r="C76" s="32" t="s">
        <v>165</v>
      </c>
      <c r="D76" s="25" t="s">
        <v>1332</v>
      </c>
      <c r="E76" s="16">
        <v>43637</v>
      </c>
      <c r="F76" s="26" t="s">
        <v>12</v>
      </c>
      <c r="G76" s="46" t="s">
        <v>13</v>
      </c>
      <c r="H76" s="28">
        <f t="shared" si="25"/>
        <v>276</v>
      </c>
      <c r="I76" s="48">
        <v>275</v>
      </c>
      <c r="J76" s="48">
        <v>1</v>
      </c>
      <c r="K76" s="254">
        <v>0</v>
      </c>
      <c r="L76" s="31" t="s">
        <v>1164</v>
      </c>
      <c r="M76" s="31" t="s">
        <v>1164</v>
      </c>
      <c r="N76" s="31" t="s">
        <v>1163</v>
      </c>
      <c r="O76" s="31" t="s">
        <v>1164</v>
      </c>
      <c r="P76" s="31" t="s">
        <v>1163</v>
      </c>
      <c r="Q76" s="31" t="s">
        <v>1164</v>
      </c>
      <c r="R76" s="31" t="s">
        <v>1164</v>
      </c>
      <c r="S76" s="55" t="s">
        <v>1191</v>
      </c>
      <c r="T76" s="31"/>
      <c r="U76" s="31">
        <f t="shared" si="26"/>
        <v>0</v>
      </c>
      <c r="V76" s="30"/>
      <c r="W76" s="275"/>
      <c r="X76" s="31"/>
      <c r="Y76" s="31">
        <f t="shared" si="27"/>
        <v>0</v>
      </c>
      <c r="AA76" s="31"/>
      <c r="AB76" s="31">
        <f t="shared" si="28"/>
        <v>0</v>
      </c>
      <c r="AC76" s="31"/>
      <c r="AD76" s="31">
        <f t="shared" si="29"/>
        <v>0</v>
      </c>
      <c r="AE76" s="31"/>
      <c r="AF76" s="31"/>
      <c r="AG76" s="31">
        <f t="shared" si="30"/>
        <v>0</v>
      </c>
      <c r="AH76" s="31">
        <f t="shared" si="31"/>
        <v>0</v>
      </c>
      <c r="AI76" s="31"/>
      <c r="AJ76" s="31">
        <f t="shared" si="32"/>
        <v>0</v>
      </c>
      <c r="AK76" s="31">
        <f t="shared" si="33"/>
        <v>0</v>
      </c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</row>
    <row r="77" spans="2:50" s="155" customFormat="1" ht="13" outlineLevel="1">
      <c r="B77" s="156" t="s">
        <v>166</v>
      </c>
      <c r="C77" s="24" t="s">
        <v>167</v>
      </c>
      <c r="D77" s="25" t="s">
        <v>149</v>
      </c>
      <c r="E77" s="16">
        <v>43525</v>
      </c>
      <c r="F77" s="26" t="s">
        <v>12</v>
      </c>
      <c r="G77" s="46" t="s">
        <v>13</v>
      </c>
      <c r="H77" s="28">
        <f t="shared" si="25"/>
        <v>278</v>
      </c>
      <c r="I77" s="48">
        <v>275</v>
      </c>
      <c r="J77" s="48">
        <v>3</v>
      </c>
      <c r="K77" s="254">
        <v>0</v>
      </c>
      <c r="L77" s="31" t="s">
        <v>1164</v>
      </c>
      <c r="M77" s="31" t="s">
        <v>1164</v>
      </c>
      <c r="N77" s="31" t="s">
        <v>1163</v>
      </c>
      <c r="O77" s="31" t="s">
        <v>1164</v>
      </c>
      <c r="P77" s="31" t="s">
        <v>1163</v>
      </c>
      <c r="Q77" s="31" t="s">
        <v>1164</v>
      </c>
      <c r="R77" s="31" t="s">
        <v>1164</v>
      </c>
      <c r="S77" s="55" t="s">
        <v>1191</v>
      </c>
      <c r="T77" s="31"/>
      <c r="U77" s="31">
        <f t="shared" si="26"/>
        <v>0</v>
      </c>
      <c r="V77" s="30"/>
      <c r="W77" s="275"/>
      <c r="X77" s="31"/>
      <c r="Y77" s="31">
        <f t="shared" si="27"/>
        <v>0</v>
      </c>
      <c r="AA77" s="31"/>
      <c r="AB77" s="31">
        <f t="shared" si="28"/>
        <v>0</v>
      </c>
      <c r="AC77" s="31"/>
      <c r="AD77" s="31">
        <f t="shared" si="29"/>
        <v>0</v>
      </c>
      <c r="AE77" s="31"/>
      <c r="AF77" s="31"/>
      <c r="AG77" s="31">
        <f t="shared" si="30"/>
        <v>0</v>
      </c>
      <c r="AH77" s="31">
        <f t="shared" si="31"/>
        <v>0</v>
      </c>
      <c r="AI77" s="31"/>
      <c r="AJ77" s="31">
        <f t="shared" si="32"/>
        <v>0</v>
      </c>
      <c r="AK77" s="31">
        <f t="shared" si="33"/>
        <v>0</v>
      </c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</row>
    <row r="78" spans="2:50" s="155" customFormat="1" ht="13" outlineLevel="1">
      <c r="B78" s="156" t="s">
        <v>168</v>
      </c>
      <c r="C78" s="24" t="s">
        <v>169</v>
      </c>
      <c r="D78" s="25" t="s">
        <v>1002</v>
      </c>
      <c r="E78" s="16">
        <v>43525</v>
      </c>
      <c r="F78" s="26" t="s">
        <v>12</v>
      </c>
      <c r="G78" s="46" t="s">
        <v>13</v>
      </c>
      <c r="H78" s="28">
        <f t="shared" si="25"/>
        <v>270</v>
      </c>
      <c r="I78" s="48">
        <v>270</v>
      </c>
      <c r="J78" s="48">
        <v>0</v>
      </c>
      <c r="K78" s="254">
        <v>0</v>
      </c>
      <c r="L78" s="31" t="s">
        <v>1164</v>
      </c>
      <c r="M78" s="31" t="s">
        <v>1164</v>
      </c>
      <c r="N78" s="31" t="s">
        <v>1163</v>
      </c>
      <c r="O78" s="31" t="s">
        <v>1164</v>
      </c>
      <c r="P78" s="31" t="s">
        <v>1163</v>
      </c>
      <c r="Q78" s="31" t="s">
        <v>1164</v>
      </c>
      <c r="R78" s="31" t="s">
        <v>1164</v>
      </c>
      <c r="S78" s="55" t="s">
        <v>1191</v>
      </c>
      <c r="T78" s="31"/>
      <c r="U78" s="31">
        <f t="shared" si="26"/>
        <v>0</v>
      </c>
      <c r="V78" s="30"/>
      <c r="W78" s="275"/>
      <c r="X78" s="31"/>
      <c r="Y78" s="31">
        <f t="shared" si="27"/>
        <v>0</v>
      </c>
      <c r="AA78" s="31"/>
      <c r="AB78" s="31">
        <f t="shared" si="28"/>
        <v>0</v>
      </c>
      <c r="AC78" s="31"/>
      <c r="AD78" s="31">
        <f t="shared" si="29"/>
        <v>0</v>
      </c>
      <c r="AE78" s="31"/>
      <c r="AF78" s="31"/>
      <c r="AG78" s="31">
        <f t="shared" si="30"/>
        <v>0</v>
      </c>
      <c r="AH78" s="31">
        <f t="shared" si="31"/>
        <v>0</v>
      </c>
      <c r="AI78" s="31"/>
      <c r="AJ78" s="31">
        <f t="shared" si="32"/>
        <v>0</v>
      </c>
      <c r="AK78" s="31">
        <f t="shared" si="33"/>
        <v>0</v>
      </c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</row>
    <row r="79" spans="2:50" s="155" customFormat="1" ht="13" outlineLevel="1">
      <c r="B79" s="156" t="s">
        <v>1333</v>
      </c>
      <c r="C79" s="24" t="s">
        <v>1334</v>
      </c>
      <c r="D79" s="25" t="s">
        <v>43</v>
      </c>
      <c r="E79" s="16">
        <v>43516</v>
      </c>
      <c r="F79" s="26" t="s">
        <v>12</v>
      </c>
      <c r="G79" s="46" t="s">
        <v>13</v>
      </c>
      <c r="H79" s="28">
        <f t="shared" si="25"/>
        <v>160</v>
      </c>
      <c r="I79" s="48">
        <v>80</v>
      </c>
      <c r="J79" s="48">
        <v>80</v>
      </c>
      <c r="K79" s="254">
        <v>0</v>
      </c>
      <c r="L79" s="31" t="s">
        <v>1164</v>
      </c>
      <c r="M79" s="31" t="s">
        <v>1164</v>
      </c>
      <c r="N79" s="31" t="s">
        <v>1163</v>
      </c>
      <c r="O79" s="31" t="s">
        <v>1164</v>
      </c>
      <c r="P79" s="31" t="s">
        <v>1163</v>
      </c>
      <c r="Q79" s="31" t="s">
        <v>1164</v>
      </c>
      <c r="R79" s="31" t="s">
        <v>1164</v>
      </c>
      <c r="S79" s="55" t="s">
        <v>1191</v>
      </c>
      <c r="T79" s="31"/>
      <c r="U79" s="31">
        <f t="shared" si="26"/>
        <v>0</v>
      </c>
      <c r="V79" s="30"/>
      <c r="W79" s="275"/>
      <c r="X79" s="31"/>
      <c r="Y79" s="31">
        <f t="shared" si="27"/>
        <v>0</v>
      </c>
      <c r="AA79" s="31"/>
      <c r="AB79" s="31">
        <f t="shared" si="28"/>
        <v>0</v>
      </c>
      <c r="AC79" s="31"/>
      <c r="AD79" s="31">
        <f t="shared" si="29"/>
        <v>0</v>
      </c>
      <c r="AE79" s="31"/>
      <c r="AF79" s="31"/>
      <c r="AG79" s="31">
        <f t="shared" si="30"/>
        <v>0</v>
      </c>
      <c r="AH79" s="31">
        <f t="shared" si="31"/>
        <v>0</v>
      </c>
      <c r="AI79" s="31"/>
      <c r="AJ79" s="31">
        <f t="shared" si="32"/>
        <v>0</v>
      </c>
      <c r="AK79" s="31">
        <f t="shared" si="33"/>
        <v>0</v>
      </c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</row>
    <row r="80" spans="2:50" s="155" customFormat="1" ht="13" outlineLevel="1">
      <c r="B80" s="156" t="s">
        <v>1003</v>
      </c>
      <c r="C80" s="24" t="s">
        <v>1004</v>
      </c>
      <c r="D80" s="25" t="s">
        <v>95</v>
      </c>
      <c r="E80" s="16">
        <v>43707</v>
      </c>
      <c r="F80" s="26" t="s">
        <v>12</v>
      </c>
      <c r="G80" s="46" t="s">
        <v>13</v>
      </c>
      <c r="H80" s="28">
        <f t="shared" si="25"/>
        <v>170</v>
      </c>
      <c r="I80" s="48">
        <v>85</v>
      </c>
      <c r="J80" s="48">
        <v>85</v>
      </c>
      <c r="K80" s="254">
        <v>0</v>
      </c>
      <c r="L80" s="31" t="s">
        <v>1164</v>
      </c>
      <c r="M80" s="31" t="s">
        <v>1164</v>
      </c>
      <c r="N80" s="31" t="s">
        <v>1163</v>
      </c>
      <c r="O80" s="31" t="s">
        <v>1164</v>
      </c>
      <c r="P80" s="31" t="s">
        <v>1163</v>
      </c>
      <c r="Q80" s="31" t="s">
        <v>1164</v>
      </c>
      <c r="R80" s="31" t="s">
        <v>1164</v>
      </c>
      <c r="S80" s="55" t="s">
        <v>1191</v>
      </c>
      <c r="T80" s="31"/>
      <c r="U80" s="31">
        <f t="shared" si="26"/>
        <v>0</v>
      </c>
      <c r="V80" s="30"/>
      <c r="W80" s="275"/>
      <c r="X80" s="31"/>
      <c r="Y80" s="31">
        <f t="shared" si="27"/>
        <v>0</v>
      </c>
      <c r="AA80" s="31"/>
      <c r="AB80" s="31">
        <f t="shared" si="28"/>
        <v>0</v>
      </c>
      <c r="AC80" s="31"/>
      <c r="AD80" s="31">
        <f t="shared" si="29"/>
        <v>0</v>
      </c>
      <c r="AE80" s="31"/>
      <c r="AF80" s="31"/>
      <c r="AG80" s="31">
        <f t="shared" si="30"/>
        <v>0</v>
      </c>
      <c r="AH80" s="31">
        <f t="shared" si="31"/>
        <v>0</v>
      </c>
      <c r="AI80" s="31"/>
      <c r="AJ80" s="31">
        <f t="shared" si="32"/>
        <v>0</v>
      </c>
      <c r="AK80" s="31">
        <f t="shared" si="33"/>
        <v>0</v>
      </c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</row>
    <row r="81" spans="2:50" s="155" customFormat="1" ht="13" outlineLevel="1">
      <c r="B81" s="156" t="s">
        <v>171</v>
      </c>
      <c r="C81" s="24" t="s">
        <v>1335</v>
      </c>
      <c r="D81" s="25" t="s">
        <v>19</v>
      </c>
      <c r="E81" s="16">
        <v>43525</v>
      </c>
      <c r="F81" s="26" t="s">
        <v>12</v>
      </c>
      <c r="G81" s="46" t="s">
        <v>13</v>
      </c>
      <c r="H81" s="28">
        <f t="shared" si="25"/>
        <v>85</v>
      </c>
      <c r="I81" s="48">
        <v>85</v>
      </c>
      <c r="J81" s="48">
        <v>0</v>
      </c>
      <c r="K81" s="254">
        <v>0</v>
      </c>
      <c r="L81" s="31" t="s">
        <v>1164</v>
      </c>
      <c r="M81" s="31" t="s">
        <v>1164</v>
      </c>
      <c r="N81" s="31" t="s">
        <v>1163</v>
      </c>
      <c r="O81" s="31" t="s">
        <v>1164</v>
      </c>
      <c r="P81" s="31" t="s">
        <v>1163</v>
      </c>
      <c r="Q81" s="31" t="s">
        <v>1164</v>
      </c>
      <c r="R81" s="31" t="s">
        <v>1164</v>
      </c>
      <c r="S81" s="55" t="s">
        <v>1192</v>
      </c>
      <c r="T81" s="31"/>
      <c r="U81" s="31">
        <f t="shared" si="26"/>
        <v>0</v>
      </c>
      <c r="V81" s="30"/>
      <c r="W81" s="275"/>
      <c r="X81" s="31"/>
      <c r="Y81" s="31">
        <f t="shared" si="27"/>
        <v>0</v>
      </c>
      <c r="AA81" s="31"/>
      <c r="AB81" s="31">
        <f t="shared" si="28"/>
        <v>0</v>
      </c>
      <c r="AC81" s="31"/>
      <c r="AD81" s="31">
        <f t="shared" si="29"/>
        <v>0</v>
      </c>
      <c r="AE81" s="31"/>
      <c r="AF81" s="31"/>
      <c r="AG81" s="31">
        <f t="shared" si="30"/>
        <v>0</v>
      </c>
      <c r="AH81" s="31">
        <f t="shared" si="31"/>
        <v>0</v>
      </c>
      <c r="AI81" s="31"/>
      <c r="AJ81" s="31">
        <f t="shared" si="32"/>
        <v>0</v>
      </c>
      <c r="AK81" s="31">
        <f t="shared" si="33"/>
        <v>0</v>
      </c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</row>
    <row r="82" spans="2:50" s="155" customFormat="1" ht="13" outlineLevel="1">
      <c r="B82" s="156" t="s">
        <v>1336</v>
      </c>
      <c r="C82" s="24" t="s">
        <v>1337</v>
      </c>
      <c r="D82" s="25" t="s">
        <v>47</v>
      </c>
      <c r="E82" s="16">
        <v>43728</v>
      </c>
      <c r="F82" s="26" t="s">
        <v>12</v>
      </c>
      <c r="G82" s="46" t="s">
        <v>24</v>
      </c>
      <c r="H82" s="28">
        <f t="shared" si="25"/>
        <v>1270</v>
      </c>
      <c r="I82" s="48">
        <v>170</v>
      </c>
      <c r="J82" s="48">
        <v>1100</v>
      </c>
      <c r="K82" s="254">
        <v>0</v>
      </c>
      <c r="L82" s="31" t="s">
        <v>1193</v>
      </c>
      <c r="M82" s="31" t="s">
        <v>1193</v>
      </c>
      <c r="N82" s="31" t="s">
        <v>1193</v>
      </c>
      <c r="O82" s="31" t="s">
        <v>1193</v>
      </c>
      <c r="P82" s="31" t="s">
        <v>1194</v>
      </c>
      <c r="Q82" s="31" t="s">
        <v>1164</v>
      </c>
      <c r="R82" s="31" t="s">
        <v>1164</v>
      </c>
      <c r="S82" s="55" t="s">
        <v>1195</v>
      </c>
      <c r="T82" s="31"/>
      <c r="U82" s="31">
        <f t="shared" si="26"/>
        <v>0</v>
      </c>
      <c r="V82" s="30"/>
      <c r="W82" s="275"/>
      <c r="X82" s="31"/>
      <c r="Y82" s="31">
        <f t="shared" si="27"/>
        <v>0</v>
      </c>
      <c r="AA82" s="31"/>
      <c r="AB82" s="31">
        <f t="shared" si="28"/>
        <v>0</v>
      </c>
      <c r="AC82" s="31"/>
      <c r="AD82" s="31">
        <f t="shared" si="29"/>
        <v>0</v>
      </c>
      <c r="AE82" s="31"/>
      <c r="AF82" s="31"/>
      <c r="AG82" s="31">
        <f t="shared" si="30"/>
        <v>0</v>
      </c>
      <c r="AH82" s="31">
        <f t="shared" si="31"/>
        <v>0</v>
      </c>
      <c r="AI82" s="31"/>
      <c r="AJ82" s="31">
        <f t="shared" si="32"/>
        <v>0</v>
      </c>
      <c r="AK82" s="31">
        <f t="shared" si="33"/>
        <v>0</v>
      </c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</row>
    <row r="83" spans="2:50" s="155" customFormat="1" ht="13" outlineLevel="1">
      <c r="B83" s="156" t="s">
        <v>1338</v>
      </c>
      <c r="C83" s="24" t="s">
        <v>1339</v>
      </c>
      <c r="D83" s="25" t="s">
        <v>152</v>
      </c>
      <c r="E83" s="16">
        <v>43619</v>
      </c>
      <c r="F83" s="26" t="s">
        <v>12</v>
      </c>
      <c r="G83" s="46" t="s">
        <v>13</v>
      </c>
      <c r="H83" s="28">
        <f t="shared" si="25"/>
        <v>320</v>
      </c>
      <c r="I83" s="48">
        <v>170</v>
      </c>
      <c r="J83" s="48">
        <v>150</v>
      </c>
      <c r="K83" s="254">
        <v>0</v>
      </c>
      <c r="L83" s="31" t="s">
        <v>1193</v>
      </c>
      <c r="M83" s="31" t="s">
        <v>1193</v>
      </c>
      <c r="N83" s="31" t="s">
        <v>1148</v>
      </c>
      <c r="O83" s="31" t="s">
        <v>1193</v>
      </c>
      <c r="P83" s="31" t="s">
        <v>1194</v>
      </c>
      <c r="Q83" s="31" t="s">
        <v>1164</v>
      </c>
      <c r="R83" s="31" t="s">
        <v>1164</v>
      </c>
      <c r="S83" s="55" t="s">
        <v>1196</v>
      </c>
      <c r="T83" s="31"/>
      <c r="U83" s="31">
        <f t="shared" si="26"/>
        <v>0</v>
      </c>
      <c r="V83" s="30"/>
      <c r="W83" s="275"/>
      <c r="X83" s="31"/>
      <c r="Y83" s="31">
        <f t="shared" si="27"/>
        <v>0</v>
      </c>
      <c r="AA83" s="31"/>
      <c r="AB83" s="31">
        <f t="shared" si="28"/>
        <v>0</v>
      </c>
      <c r="AC83" s="31"/>
      <c r="AD83" s="31">
        <f t="shared" si="29"/>
        <v>0</v>
      </c>
      <c r="AE83" s="31"/>
      <c r="AF83" s="31"/>
      <c r="AG83" s="31">
        <f t="shared" si="30"/>
        <v>0</v>
      </c>
      <c r="AH83" s="31">
        <f t="shared" si="31"/>
        <v>0</v>
      </c>
      <c r="AI83" s="31"/>
      <c r="AJ83" s="31">
        <f t="shared" si="32"/>
        <v>0</v>
      </c>
      <c r="AK83" s="31">
        <f t="shared" si="33"/>
        <v>0</v>
      </c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</row>
    <row r="84" spans="2:50" s="155" customFormat="1" ht="13" outlineLevel="1">
      <c r="B84" s="156" t="s">
        <v>172</v>
      </c>
      <c r="C84" s="24" t="s">
        <v>173</v>
      </c>
      <c r="D84" s="25" t="s">
        <v>58</v>
      </c>
      <c r="E84" s="16">
        <v>43546</v>
      </c>
      <c r="F84" s="302" t="s">
        <v>1703</v>
      </c>
      <c r="G84" s="46" t="s">
        <v>13</v>
      </c>
      <c r="H84" s="28">
        <f t="shared" si="25"/>
        <v>5575</v>
      </c>
      <c r="I84" s="48">
        <v>415</v>
      </c>
      <c r="J84" s="48">
        <v>5160</v>
      </c>
      <c r="K84" s="254">
        <v>0</v>
      </c>
      <c r="L84" s="31" t="s">
        <v>1164</v>
      </c>
      <c r="M84" s="31" t="s">
        <v>1164</v>
      </c>
      <c r="N84" s="31" t="s">
        <v>1163</v>
      </c>
      <c r="O84" s="31" t="s">
        <v>1164</v>
      </c>
      <c r="P84" s="31" t="s">
        <v>1163</v>
      </c>
      <c r="Q84" s="31" t="s">
        <v>1164</v>
      </c>
      <c r="R84" s="31" t="s">
        <v>1164</v>
      </c>
      <c r="S84" s="55" t="s">
        <v>1186</v>
      </c>
      <c r="T84" s="31"/>
      <c r="U84" s="31">
        <f t="shared" si="26"/>
        <v>0</v>
      </c>
      <c r="V84" s="30"/>
      <c r="W84" s="275"/>
      <c r="X84" s="31"/>
      <c r="Y84" s="31">
        <f t="shared" si="27"/>
        <v>0</v>
      </c>
      <c r="AA84" s="31"/>
      <c r="AB84" s="31">
        <f t="shared" si="28"/>
        <v>0</v>
      </c>
      <c r="AC84" s="31"/>
      <c r="AD84" s="31">
        <f t="shared" si="29"/>
        <v>0</v>
      </c>
      <c r="AE84" s="31"/>
      <c r="AF84" s="31"/>
      <c r="AG84" s="31">
        <f t="shared" si="30"/>
        <v>0</v>
      </c>
      <c r="AH84" s="31">
        <f t="shared" si="31"/>
        <v>0</v>
      </c>
      <c r="AI84" s="31"/>
      <c r="AJ84" s="31">
        <f t="shared" si="32"/>
        <v>0</v>
      </c>
      <c r="AK84" s="31">
        <f t="shared" si="33"/>
        <v>0</v>
      </c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</row>
    <row r="85" spans="2:50" s="155" customFormat="1" ht="13" outlineLevel="1">
      <c r="B85" s="156" t="s">
        <v>175</v>
      </c>
      <c r="C85" s="24" t="s">
        <v>176</v>
      </c>
      <c r="D85" s="25" t="s">
        <v>157</v>
      </c>
      <c r="E85" s="16">
        <v>43528</v>
      </c>
      <c r="F85" s="26" t="s">
        <v>12</v>
      </c>
      <c r="G85" s="46" t="s">
        <v>13</v>
      </c>
      <c r="H85" s="28">
        <f t="shared" si="25"/>
        <v>250</v>
      </c>
      <c r="I85" s="31">
        <v>65</v>
      </c>
      <c r="J85" s="31">
        <v>185</v>
      </c>
      <c r="K85" s="254">
        <v>0</v>
      </c>
      <c r="L85" s="31" t="s">
        <v>1164</v>
      </c>
      <c r="M85" s="31" t="s">
        <v>1164</v>
      </c>
      <c r="N85" s="31" t="s">
        <v>1163</v>
      </c>
      <c r="O85" s="31" t="s">
        <v>1198</v>
      </c>
      <c r="P85" s="175" t="s">
        <v>1197</v>
      </c>
      <c r="Q85" s="31" t="s">
        <v>1164</v>
      </c>
      <c r="R85" s="31" t="s">
        <v>1164</v>
      </c>
      <c r="S85" s="55" t="s">
        <v>1199</v>
      </c>
      <c r="T85" s="31"/>
      <c r="U85" s="31">
        <f t="shared" si="26"/>
        <v>0</v>
      </c>
      <c r="V85" s="30"/>
      <c r="W85" s="275"/>
      <c r="X85" s="31"/>
      <c r="Y85" s="31">
        <f t="shared" si="27"/>
        <v>0</v>
      </c>
      <c r="AA85" s="31"/>
      <c r="AB85" s="31">
        <f t="shared" si="28"/>
        <v>0</v>
      </c>
      <c r="AC85" s="31"/>
      <c r="AD85" s="31">
        <f t="shared" si="29"/>
        <v>0</v>
      </c>
      <c r="AE85" s="31"/>
      <c r="AF85" s="31"/>
      <c r="AG85" s="31">
        <f t="shared" si="30"/>
        <v>0</v>
      </c>
      <c r="AH85" s="31">
        <f t="shared" si="31"/>
        <v>0</v>
      </c>
      <c r="AI85" s="31"/>
      <c r="AJ85" s="31">
        <f t="shared" si="32"/>
        <v>0</v>
      </c>
      <c r="AK85" s="31">
        <f t="shared" si="33"/>
        <v>0</v>
      </c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</row>
    <row r="86" spans="2:50" s="155" customFormat="1" ht="26" outlineLevel="1">
      <c r="B86" s="156" t="s">
        <v>177</v>
      </c>
      <c r="C86" s="32" t="s">
        <v>178</v>
      </c>
      <c r="D86" s="25" t="s">
        <v>179</v>
      </c>
      <c r="E86" s="16">
        <v>43311</v>
      </c>
      <c r="F86" s="26" t="s">
        <v>12</v>
      </c>
      <c r="G86" s="46" t="s">
        <v>24</v>
      </c>
      <c r="H86" s="28">
        <f t="shared" si="25"/>
        <v>485</v>
      </c>
      <c r="I86" s="31">
        <v>185</v>
      </c>
      <c r="J86" s="31">
        <v>300</v>
      </c>
      <c r="K86" s="254">
        <v>0</v>
      </c>
      <c r="L86" s="31" t="s">
        <v>1164</v>
      </c>
      <c r="M86" s="31" t="s">
        <v>1164</v>
      </c>
      <c r="N86" s="31" t="s">
        <v>1163</v>
      </c>
      <c r="O86" s="31" t="s">
        <v>1198</v>
      </c>
      <c r="P86" s="175" t="s">
        <v>1197</v>
      </c>
      <c r="Q86" s="31" t="s">
        <v>1164</v>
      </c>
      <c r="R86" s="31" t="s">
        <v>1164</v>
      </c>
      <c r="S86" s="55" t="s">
        <v>1200</v>
      </c>
      <c r="T86" s="31"/>
      <c r="U86" s="31">
        <f t="shared" si="26"/>
        <v>0</v>
      </c>
      <c r="V86" s="30"/>
      <c r="W86" s="275"/>
      <c r="X86" s="31"/>
      <c r="Y86" s="31">
        <f t="shared" si="27"/>
        <v>0</v>
      </c>
      <c r="AA86" s="31"/>
      <c r="AB86" s="31">
        <f t="shared" si="28"/>
        <v>0</v>
      </c>
      <c r="AC86" s="31"/>
      <c r="AD86" s="31">
        <f t="shared" si="29"/>
        <v>0</v>
      </c>
      <c r="AE86" s="31"/>
      <c r="AF86" s="31"/>
      <c r="AG86" s="31">
        <f t="shared" si="30"/>
        <v>0</v>
      </c>
      <c r="AH86" s="31">
        <f t="shared" si="31"/>
        <v>0</v>
      </c>
      <c r="AI86" s="31"/>
      <c r="AJ86" s="31">
        <f t="shared" si="32"/>
        <v>0</v>
      </c>
      <c r="AK86" s="31">
        <f t="shared" si="33"/>
        <v>0</v>
      </c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</row>
    <row r="87" spans="2:50" s="155" customFormat="1" ht="13" outlineLevel="1">
      <c r="B87" s="156" t="s">
        <v>180</v>
      </c>
      <c r="C87" s="32" t="s">
        <v>181</v>
      </c>
      <c r="D87" s="25" t="s">
        <v>157</v>
      </c>
      <c r="E87" s="16">
        <v>43530</v>
      </c>
      <c r="F87" s="26" t="s">
        <v>12</v>
      </c>
      <c r="G87" s="46" t="s">
        <v>13</v>
      </c>
      <c r="H87" s="28">
        <f t="shared" si="25"/>
        <v>435</v>
      </c>
      <c r="I87" s="31">
        <v>285</v>
      </c>
      <c r="J87" s="31">
        <v>150</v>
      </c>
      <c r="K87" s="254">
        <v>0</v>
      </c>
      <c r="L87" s="31" t="s">
        <v>1164</v>
      </c>
      <c r="M87" s="31" t="s">
        <v>1164</v>
      </c>
      <c r="N87" s="31" t="s">
        <v>1163</v>
      </c>
      <c r="O87" s="31" t="s">
        <v>1198</v>
      </c>
      <c r="P87" s="175" t="s">
        <v>1197</v>
      </c>
      <c r="Q87" s="31" t="s">
        <v>1164</v>
      </c>
      <c r="R87" s="31" t="s">
        <v>1164</v>
      </c>
      <c r="S87" s="55" t="s">
        <v>1199</v>
      </c>
      <c r="T87" s="31"/>
      <c r="U87" s="31">
        <f t="shared" si="26"/>
        <v>0</v>
      </c>
      <c r="V87" s="30"/>
      <c r="W87" s="275"/>
      <c r="X87" s="31"/>
      <c r="Y87" s="31">
        <f t="shared" si="27"/>
        <v>0</v>
      </c>
      <c r="AA87" s="31"/>
      <c r="AB87" s="31">
        <f t="shared" si="28"/>
        <v>0</v>
      </c>
      <c r="AC87" s="31"/>
      <c r="AD87" s="31">
        <f t="shared" si="29"/>
        <v>0</v>
      </c>
      <c r="AE87" s="31"/>
      <c r="AF87" s="31"/>
      <c r="AG87" s="31">
        <f t="shared" si="30"/>
        <v>0</v>
      </c>
      <c r="AH87" s="31">
        <f t="shared" si="31"/>
        <v>0</v>
      </c>
      <c r="AI87" s="31"/>
      <c r="AJ87" s="31">
        <f t="shared" si="32"/>
        <v>0</v>
      </c>
      <c r="AK87" s="31">
        <f t="shared" si="33"/>
        <v>0</v>
      </c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</row>
    <row r="88" spans="2:50" s="155" customFormat="1" ht="13" outlineLevel="1">
      <c r="B88" s="156" t="s">
        <v>182</v>
      </c>
      <c r="C88" s="32" t="s">
        <v>1340</v>
      </c>
      <c r="D88" s="25" t="s">
        <v>36</v>
      </c>
      <c r="E88" s="16">
        <v>43525</v>
      </c>
      <c r="F88" s="26" t="s">
        <v>12</v>
      </c>
      <c r="G88" s="46" t="s">
        <v>13</v>
      </c>
      <c r="H88" s="28">
        <f t="shared" si="25"/>
        <v>250</v>
      </c>
      <c r="I88" s="31">
        <v>65</v>
      </c>
      <c r="J88" s="31">
        <v>185</v>
      </c>
      <c r="K88" s="254">
        <v>0</v>
      </c>
      <c r="L88" s="31" t="s">
        <v>1164</v>
      </c>
      <c r="M88" s="31" t="s">
        <v>1164</v>
      </c>
      <c r="N88" s="31" t="s">
        <v>1163</v>
      </c>
      <c r="O88" s="31" t="s">
        <v>1198</v>
      </c>
      <c r="P88" s="175" t="s">
        <v>1197</v>
      </c>
      <c r="Q88" s="31" t="s">
        <v>1164</v>
      </c>
      <c r="R88" s="31" t="s">
        <v>1164</v>
      </c>
      <c r="S88" s="55" t="s">
        <v>1201</v>
      </c>
      <c r="T88" s="31"/>
      <c r="U88" s="31">
        <f t="shared" si="26"/>
        <v>0</v>
      </c>
      <c r="V88" s="30"/>
      <c r="W88" s="275"/>
      <c r="X88" s="31"/>
      <c r="Y88" s="31">
        <f t="shared" si="27"/>
        <v>0</v>
      </c>
      <c r="AA88" s="31"/>
      <c r="AB88" s="31">
        <f t="shared" si="28"/>
        <v>0</v>
      </c>
      <c r="AC88" s="31"/>
      <c r="AD88" s="31">
        <f t="shared" si="29"/>
        <v>0</v>
      </c>
      <c r="AE88" s="31"/>
      <c r="AF88" s="31"/>
      <c r="AG88" s="31">
        <f t="shared" si="30"/>
        <v>0</v>
      </c>
      <c r="AH88" s="31">
        <f t="shared" si="31"/>
        <v>0</v>
      </c>
      <c r="AI88" s="31"/>
      <c r="AJ88" s="31">
        <f t="shared" si="32"/>
        <v>0</v>
      </c>
      <c r="AK88" s="31">
        <f t="shared" si="33"/>
        <v>0</v>
      </c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</row>
    <row r="89" spans="2:50" s="155" customFormat="1" ht="13" outlineLevel="1">
      <c r="B89" s="156" t="s">
        <v>183</v>
      </c>
      <c r="C89" s="32" t="s">
        <v>1341</v>
      </c>
      <c r="D89" s="25" t="s">
        <v>58</v>
      </c>
      <c r="E89" s="16">
        <v>43066</v>
      </c>
      <c r="F89" s="26" t="s">
        <v>12</v>
      </c>
      <c r="G89" s="46" t="s">
        <v>13</v>
      </c>
      <c r="H89" s="28">
        <f t="shared" si="25"/>
        <v>245</v>
      </c>
      <c r="I89" s="31">
        <v>65</v>
      </c>
      <c r="J89" s="31">
        <v>180</v>
      </c>
      <c r="K89" s="254">
        <v>0</v>
      </c>
      <c r="L89" s="31" t="s">
        <v>1164</v>
      </c>
      <c r="M89" s="31" t="s">
        <v>1164</v>
      </c>
      <c r="N89" s="31" t="s">
        <v>1163</v>
      </c>
      <c r="O89" s="31" t="s">
        <v>1198</v>
      </c>
      <c r="P89" s="175" t="s">
        <v>1197</v>
      </c>
      <c r="Q89" s="31" t="s">
        <v>1164</v>
      </c>
      <c r="R89" s="31" t="s">
        <v>1164</v>
      </c>
      <c r="S89" s="55" t="s">
        <v>1201</v>
      </c>
      <c r="T89" s="31"/>
      <c r="U89" s="31">
        <f t="shared" si="26"/>
        <v>0</v>
      </c>
      <c r="V89" s="30"/>
      <c r="W89" s="275"/>
      <c r="X89" s="31"/>
      <c r="Y89" s="31">
        <f t="shared" si="27"/>
        <v>0</v>
      </c>
      <c r="AA89" s="31"/>
      <c r="AB89" s="31">
        <f t="shared" si="28"/>
        <v>0</v>
      </c>
      <c r="AC89" s="31"/>
      <c r="AD89" s="31">
        <f t="shared" si="29"/>
        <v>0</v>
      </c>
      <c r="AE89" s="31"/>
      <c r="AF89" s="31"/>
      <c r="AG89" s="31">
        <f t="shared" si="30"/>
        <v>0</v>
      </c>
      <c r="AH89" s="31">
        <f t="shared" si="31"/>
        <v>0</v>
      </c>
      <c r="AI89" s="31"/>
      <c r="AJ89" s="31">
        <f t="shared" si="32"/>
        <v>0</v>
      </c>
      <c r="AK89" s="31">
        <f t="shared" si="33"/>
        <v>0</v>
      </c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</row>
    <row r="90" spans="2:50" s="155" customFormat="1" ht="13" outlineLevel="1">
      <c r="B90" s="156" t="s">
        <v>184</v>
      </c>
      <c r="C90" s="32" t="s">
        <v>185</v>
      </c>
      <c r="D90" s="25" t="s">
        <v>193</v>
      </c>
      <c r="E90" s="16">
        <v>43525</v>
      </c>
      <c r="F90" s="26" t="s">
        <v>12</v>
      </c>
      <c r="G90" s="46" t="s">
        <v>24</v>
      </c>
      <c r="H90" s="28">
        <f t="shared" si="25"/>
        <v>305</v>
      </c>
      <c r="I90" s="31">
        <v>95</v>
      </c>
      <c r="J90" s="31">
        <v>210</v>
      </c>
      <c r="K90" s="254">
        <v>0</v>
      </c>
      <c r="L90" s="31" t="s">
        <v>1164</v>
      </c>
      <c r="M90" s="31" t="s">
        <v>1164</v>
      </c>
      <c r="N90" s="31" t="s">
        <v>1163</v>
      </c>
      <c r="O90" s="31" t="s">
        <v>1198</v>
      </c>
      <c r="P90" s="175" t="s">
        <v>1197</v>
      </c>
      <c r="Q90" s="31" t="s">
        <v>1164</v>
      </c>
      <c r="R90" s="31" t="s">
        <v>1164</v>
      </c>
      <c r="S90" s="55" t="s">
        <v>1201</v>
      </c>
      <c r="T90" s="31"/>
      <c r="U90" s="31">
        <f t="shared" si="26"/>
        <v>0</v>
      </c>
      <c r="V90" s="30"/>
      <c r="W90" s="275"/>
      <c r="X90" s="31"/>
      <c r="Y90" s="31">
        <f t="shared" si="27"/>
        <v>0</v>
      </c>
      <c r="AA90" s="31"/>
      <c r="AB90" s="31">
        <f t="shared" si="28"/>
        <v>0</v>
      </c>
      <c r="AC90" s="31"/>
      <c r="AD90" s="31">
        <f t="shared" si="29"/>
        <v>0</v>
      </c>
      <c r="AE90" s="31"/>
      <c r="AF90" s="31"/>
      <c r="AG90" s="31">
        <f t="shared" si="30"/>
        <v>0</v>
      </c>
      <c r="AH90" s="31">
        <f t="shared" si="31"/>
        <v>0</v>
      </c>
      <c r="AI90" s="31"/>
      <c r="AJ90" s="31">
        <f t="shared" si="32"/>
        <v>0</v>
      </c>
      <c r="AK90" s="31">
        <f t="shared" si="33"/>
        <v>0</v>
      </c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</row>
    <row r="91" spans="2:50" s="155" customFormat="1" ht="13" outlineLevel="1">
      <c r="B91" s="156" t="s">
        <v>187</v>
      </c>
      <c r="C91" s="32" t="s">
        <v>188</v>
      </c>
      <c r="D91" s="25" t="s">
        <v>19</v>
      </c>
      <c r="E91" s="16">
        <v>43529</v>
      </c>
      <c r="F91" s="26" t="s">
        <v>12</v>
      </c>
      <c r="G91" s="46" t="s">
        <v>13</v>
      </c>
      <c r="H91" s="28">
        <f t="shared" si="25"/>
        <v>435</v>
      </c>
      <c r="I91" s="31">
        <v>285</v>
      </c>
      <c r="J91" s="31">
        <v>150</v>
      </c>
      <c r="K91" s="254">
        <v>0</v>
      </c>
      <c r="L91" s="31" t="s">
        <v>1164</v>
      </c>
      <c r="M91" s="31" t="s">
        <v>1164</v>
      </c>
      <c r="N91" s="31" t="s">
        <v>1163</v>
      </c>
      <c r="O91" s="31" t="s">
        <v>1198</v>
      </c>
      <c r="P91" s="175" t="s">
        <v>1197</v>
      </c>
      <c r="Q91" s="31" t="s">
        <v>1164</v>
      </c>
      <c r="R91" s="31" t="s">
        <v>1164</v>
      </c>
      <c r="S91" s="55" t="s">
        <v>1201</v>
      </c>
      <c r="T91" s="31"/>
      <c r="U91" s="31">
        <f t="shared" si="26"/>
        <v>0</v>
      </c>
      <c r="V91" s="30"/>
      <c r="W91" s="275"/>
      <c r="X91" s="31"/>
      <c r="Y91" s="31">
        <f t="shared" si="27"/>
        <v>0</v>
      </c>
      <c r="AA91" s="31"/>
      <c r="AB91" s="31">
        <f t="shared" si="28"/>
        <v>0</v>
      </c>
      <c r="AC91" s="31"/>
      <c r="AD91" s="31">
        <f t="shared" si="29"/>
        <v>0</v>
      </c>
      <c r="AE91" s="31"/>
      <c r="AF91" s="31"/>
      <c r="AG91" s="31">
        <f t="shared" si="30"/>
        <v>0</v>
      </c>
      <c r="AH91" s="31">
        <f t="shared" si="31"/>
        <v>0</v>
      </c>
      <c r="AI91" s="31"/>
      <c r="AJ91" s="31">
        <f t="shared" si="32"/>
        <v>0</v>
      </c>
      <c r="AK91" s="31">
        <f t="shared" si="33"/>
        <v>0</v>
      </c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</row>
    <row r="92" spans="2:50" s="155" customFormat="1" ht="13" outlineLevel="1">
      <c r="B92" s="156" t="s">
        <v>189</v>
      </c>
      <c r="C92" s="32" t="s">
        <v>190</v>
      </c>
      <c r="D92" s="25" t="s">
        <v>36</v>
      </c>
      <c r="E92" s="16">
        <v>43525</v>
      </c>
      <c r="F92" s="26" t="s">
        <v>12</v>
      </c>
      <c r="G92" s="46" t="s">
        <v>13</v>
      </c>
      <c r="H92" s="28">
        <f t="shared" si="25"/>
        <v>865</v>
      </c>
      <c r="I92" s="31">
        <v>355</v>
      </c>
      <c r="J92" s="31">
        <v>510</v>
      </c>
      <c r="K92" s="254">
        <v>0</v>
      </c>
      <c r="L92" s="31" t="s">
        <v>1164</v>
      </c>
      <c r="M92" s="31" t="s">
        <v>1164</v>
      </c>
      <c r="N92" s="31" t="s">
        <v>1163</v>
      </c>
      <c r="O92" s="31" t="s">
        <v>1198</v>
      </c>
      <c r="P92" s="175" t="s">
        <v>1197</v>
      </c>
      <c r="Q92" s="31" t="s">
        <v>1656</v>
      </c>
      <c r="R92" s="31" t="s">
        <v>1164</v>
      </c>
      <c r="S92" s="55" t="s">
        <v>1201</v>
      </c>
      <c r="T92" s="31"/>
      <c r="U92" s="31">
        <f t="shared" si="26"/>
        <v>0</v>
      </c>
      <c r="V92" s="30"/>
      <c r="W92" s="275"/>
      <c r="X92" s="31"/>
      <c r="Y92" s="31">
        <f t="shared" si="27"/>
        <v>0</v>
      </c>
      <c r="AA92" s="31"/>
      <c r="AB92" s="31">
        <f t="shared" si="28"/>
        <v>0</v>
      </c>
      <c r="AC92" s="31"/>
      <c r="AD92" s="31">
        <f t="shared" si="29"/>
        <v>0</v>
      </c>
      <c r="AE92" s="31"/>
      <c r="AF92" s="31"/>
      <c r="AG92" s="31">
        <f t="shared" si="30"/>
        <v>0</v>
      </c>
      <c r="AH92" s="31">
        <f t="shared" si="31"/>
        <v>0</v>
      </c>
      <c r="AI92" s="31"/>
      <c r="AJ92" s="31">
        <f t="shared" si="32"/>
        <v>0</v>
      </c>
      <c r="AK92" s="31">
        <f t="shared" si="33"/>
        <v>0</v>
      </c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</row>
    <row r="93" spans="2:50" s="155" customFormat="1" ht="13" outlineLevel="1">
      <c r="B93" s="156" t="s">
        <v>191</v>
      </c>
      <c r="C93" s="32" t="s">
        <v>192</v>
      </c>
      <c r="D93" s="25" t="s">
        <v>170</v>
      </c>
      <c r="E93" s="16">
        <v>43525</v>
      </c>
      <c r="F93" s="26" t="s">
        <v>12</v>
      </c>
      <c r="G93" s="46" t="s">
        <v>13</v>
      </c>
      <c r="H93" s="28">
        <f t="shared" si="25"/>
        <v>320</v>
      </c>
      <c r="I93" s="31">
        <v>100</v>
      </c>
      <c r="J93" s="31">
        <v>220</v>
      </c>
      <c r="K93" s="254">
        <v>0</v>
      </c>
      <c r="L93" s="31" t="s">
        <v>1202</v>
      </c>
      <c r="M93" s="31" t="s">
        <v>1203</v>
      </c>
      <c r="N93" s="31" t="s">
        <v>1203</v>
      </c>
      <c r="O93" s="31" t="s">
        <v>1204</v>
      </c>
      <c r="P93" s="31" t="s">
        <v>1202</v>
      </c>
      <c r="Q93" s="31" t="s">
        <v>1164</v>
      </c>
      <c r="R93" s="31" t="s">
        <v>1164</v>
      </c>
      <c r="S93" s="55" t="s">
        <v>1205</v>
      </c>
      <c r="T93" s="31"/>
      <c r="U93" s="31">
        <f t="shared" si="26"/>
        <v>0</v>
      </c>
      <c r="V93" s="30"/>
      <c r="W93" s="275"/>
      <c r="X93" s="31"/>
      <c r="Y93" s="31">
        <f t="shared" si="27"/>
        <v>0</v>
      </c>
      <c r="AA93" s="31"/>
      <c r="AB93" s="31">
        <f t="shared" si="28"/>
        <v>0</v>
      </c>
      <c r="AC93" s="31"/>
      <c r="AD93" s="31">
        <f t="shared" si="29"/>
        <v>0</v>
      </c>
      <c r="AE93" s="31"/>
      <c r="AF93" s="31"/>
      <c r="AG93" s="31">
        <f t="shared" si="30"/>
        <v>0</v>
      </c>
      <c r="AH93" s="31">
        <f t="shared" si="31"/>
        <v>0</v>
      </c>
      <c r="AI93" s="31"/>
      <c r="AJ93" s="31">
        <f t="shared" si="32"/>
        <v>0</v>
      </c>
      <c r="AK93" s="31">
        <f t="shared" si="33"/>
        <v>0</v>
      </c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</row>
    <row r="94" spans="2:50" s="155" customFormat="1" ht="13" outlineLevel="1">
      <c r="B94" s="156" t="s">
        <v>194</v>
      </c>
      <c r="C94" s="32" t="s">
        <v>195</v>
      </c>
      <c r="D94" s="25" t="s">
        <v>23</v>
      </c>
      <c r="E94" s="16">
        <v>43525</v>
      </c>
      <c r="F94" s="26" t="s">
        <v>12</v>
      </c>
      <c r="G94" s="46" t="s">
        <v>13</v>
      </c>
      <c r="H94" s="28">
        <f t="shared" si="25"/>
        <v>460</v>
      </c>
      <c r="I94" s="31">
        <v>170</v>
      </c>
      <c r="J94" s="31">
        <v>290</v>
      </c>
      <c r="K94" s="254">
        <v>0</v>
      </c>
      <c r="L94" s="31" t="s">
        <v>1202</v>
      </c>
      <c r="M94" s="31" t="s">
        <v>1203</v>
      </c>
      <c r="N94" s="31" t="s">
        <v>1203</v>
      </c>
      <c r="O94" s="31" t="s">
        <v>1204</v>
      </c>
      <c r="P94" s="31" t="s">
        <v>1202</v>
      </c>
      <c r="Q94" s="31" t="s">
        <v>1164</v>
      </c>
      <c r="R94" s="31" t="s">
        <v>1164</v>
      </c>
      <c r="S94" s="55" t="s">
        <v>1205</v>
      </c>
      <c r="T94" s="31"/>
      <c r="U94" s="31">
        <f t="shared" si="26"/>
        <v>0</v>
      </c>
      <c r="V94" s="30"/>
      <c r="W94" s="275"/>
      <c r="X94" s="31"/>
      <c r="Y94" s="31">
        <f t="shared" si="27"/>
        <v>0</v>
      </c>
      <c r="AA94" s="31"/>
      <c r="AB94" s="31">
        <f t="shared" si="28"/>
        <v>0</v>
      </c>
      <c r="AC94" s="31"/>
      <c r="AD94" s="31">
        <f t="shared" si="29"/>
        <v>0</v>
      </c>
      <c r="AE94" s="31"/>
      <c r="AF94" s="31"/>
      <c r="AG94" s="31">
        <f t="shared" si="30"/>
        <v>0</v>
      </c>
      <c r="AH94" s="31">
        <f t="shared" si="31"/>
        <v>0</v>
      </c>
      <c r="AI94" s="31"/>
      <c r="AJ94" s="31">
        <f t="shared" si="32"/>
        <v>0</v>
      </c>
      <c r="AK94" s="31">
        <f t="shared" si="33"/>
        <v>0</v>
      </c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</row>
    <row r="95" spans="2:50" s="155" customFormat="1" ht="13" outlineLevel="1">
      <c r="B95" s="156" t="s">
        <v>196</v>
      </c>
      <c r="C95" s="32" t="s">
        <v>197</v>
      </c>
      <c r="D95" s="25" t="s">
        <v>157</v>
      </c>
      <c r="E95" s="16">
        <v>43529</v>
      </c>
      <c r="F95" s="26" t="s">
        <v>12</v>
      </c>
      <c r="G95" s="46" t="s">
        <v>13</v>
      </c>
      <c r="H95" s="28">
        <f t="shared" si="25"/>
        <v>280</v>
      </c>
      <c r="I95" s="31">
        <v>130</v>
      </c>
      <c r="J95" s="31">
        <v>150</v>
      </c>
      <c r="K95" s="254">
        <v>0</v>
      </c>
      <c r="L95" s="31" t="s">
        <v>1202</v>
      </c>
      <c r="M95" s="31" t="s">
        <v>1203</v>
      </c>
      <c r="N95" s="31" t="s">
        <v>1203</v>
      </c>
      <c r="O95" s="31" t="s">
        <v>1204</v>
      </c>
      <c r="P95" s="31" t="s">
        <v>1202</v>
      </c>
      <c r="Q95" s="31" t="s">
        <v>1164</v>
      </c>
      <c r="R95" s="31" t="s">
        <v>1164</v>
      </c>
      <c r="S95" s="55" t="s">
        <v>1205</v>
      </c>
      <c r="T95" s="31"/>
      <c r="U95" s="31">
        <f t="shared" si="26"/>
        <v>0</v>
      </c>
      <c r="V95" s="30"/>
      <c r="W95" s="275"/>
      <c r="X95" s="31"/>
      <c r="Y95" s="31">
        <f t="shared" si="27"/>
        <v>0</v>
      </c>
      <c r="AA95" s="31"/>
      <c r="AB95" s="31">
        <f t="shared" si="28"/>
        <v>0</v>
      </c>
      <c r="AC95" s="31"/>
      <c r="AD95" s="31">
        <f t="shared" si="29"/>
        <v>0</v>
      </c>
      <c r="AE95" s="31"/>
      <c r="AF95" s="31"/>
      <c r="AG95" s="31">
        <f t="shared" si="30"/>
        <v>0</v>
      </c>
      <c r="AH95" s="31">
        <f t="shared" si="31"/>
        <v>0</v>
      </c>
      <c r="AI95" s="31"/>
      <c r="AJ95" s="31">
        <f t="shared" si="32"/>
        <v>0</v>
      </c>
      <c r="AK95" s="31">
        <f t="shared" si="33"/>
        <v>0</v>
      </c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</row>
    <row r="96" spans="2:50" s="155" customFormat="1" ht="13" outlineLevel="1">
      <c r="B96" s="156" t="s">
        <v>198</v>
      </c>
      <c r="C96" s="32" t="s">
        <v>199</v>
      </c>
      <c r="D96" s="25" t="s">
        <v>1342</v>
      </c>
      <c r="E96" s="16">
        <v>43595</v>
      </c>
      <c r="F96" s="26" t="s">
        <v>12</v>
      </c>
      <c r="G96" s="46" t="s">
        <v>13</v>
      </c>
      <c r="H96" s="28">
        <f t="shared" si="25"/>
        <v>555</v>
      </c>
      <c r="I96" s="31">
        <v>420</v>
      </c>
      <c r="J96" s="31">
        <v>135</v>
      </c>
      <c r="K96" s="254">
        <v>0</v>
      </c>
      <c r="L96" s="31" t="s">
        <v>1202</v>
      </c>
      <c r="M96" s="31" t="s">
        <v>1203</v>
      </c>
      <c r="N96" s="31" t="s">
        <v>1203</v>
      </c>
      <c r="O96" s="31" t="s">
        <v>1204</v>
      </c>
      <c r="P96" s="31" t="s">
        <v>1202</v>
      </c>
      <c r="Q96" s="31" t="s">
        <v>1164</v>
      </c>
      <c r="R96" s="31" t="s">
        <v>1164</v>
      </c>
      <c r="S96" s="55" t="s">
        <v>1205</v>
      </c>
      <c r="T96" s="31"/>
      <c r="U96" s="31">
        <f t="shared" si="26"/>
        <v>0</v>
      </c>
      <c r="V96" s="30"/>
      <c r="W96" s="275"/>
      <c r="X96" s="31"/>
      <c r="Y96" s="31">
        <f t="shared" si="27"/>
        <v>0</v>
      </c>
      <c r="AA96" s="31"/>
      <c r="AB96" s="31">
        <f t="shared" si="28"/>
        <v>0</v>
      </c>
      <c r="AC96" s="31"/>
      <c r="AD96" s="31">
        <f t="shared" si="29"/>
        <v>0</v>
      </c>
      <c r="AE96" s="31"/>
      <c r="AF96" s="31"/>
      <c r="AG96" s="31">
        <f t="shared" si="30"/>
        <v>0</v>
      </c>
      <c r="AH96" s="31">
        <f t="shared" si="31"/>
        <v>0</v>
      </c>
      <c r="AI96" s="31"/>
      <c r="AJ96" s="31">
        <f t="shared" si="32"/>
        <v>0</v>
      </c>
      <c r="AK96" s="31">
        <f t="shared" si="33"/>
        <v>0</v>
      </c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</row>
    <row r="97" spans="2:50" s="155" customFormat="1" ht="13" outlineLevel="1">
      <c r="B97" s="156" t="s">
        <v>200</v>
      </c>
      <c r="C97" s="32" t="s">
        <v>1005</v>
      </c>
      <c r="D97" s="25" t="s">
        <v>193</v>
      </c>
      <c r="E97" s="16">
        <v>43525</v>
      </c>
      <c r="F97" s="26" t="s">
        <v>12</v>
      </c>
      <c r="G97" s="46" t="s">
        <v>13</v>
      </c>
      <c r="H97" s="28">
        <f t="shared" si="25"/>
        <v>385</v>
      </c>
      <c r="I97" s="31">
        <v>235</v>
      </c>
      <c r="J97" s="31">
        <v>150</v>
      </c>
      <c r="K97" s="254">
        <v>0</v>
      </c>
      <c r="L97" s="31" t="s">
        <v>1202</v>
      </c>
      <c r="M97" s="31" t="s">
        <v>1203</v>
      </c>
      <c r="N97" s="31" t="s">
        <v>1203</v>
      </c>
      <c r="O97" s="31" t="s">
        <v>1204</v>
      </c>
      <c r="P97" s="31" t="s">
        <v>1202</v>
      </c>
      <c r="Q97" s="31" t="s">
        <v>1164</v>
      </c>
      <c r="R97" s="31" t="s">
        <v>1164</v>
      </c>
      <c r="S97" s="55" t="s">
        <v>1205</v>
      </c>
      <c r="T97" s="31"/>
      <c r="U97" s="31">
        <f t="shared" si="26"/>
        <v>0</v>
      </c>
      <c r="V97" s="30"/>
      <c r="W97" s="275"/>
      <c r="X97" s="31"/>
      <c r="Y97" s="31">
        <f t="shared" si="27"/>
        <v>0</v>
      </c>
      <c r="AA97" s="31"/>
      <c r="AB97" s="31">
        <f t="shared" si="28"/>
        <v>0</v>
      </c>
      <c r="AC97" s="31"/>
      <c r="AD97" s="31">
        <f t="shared" si="29"/>
        <v>0</v>
      </c>
      <c r="AE97" s="31"/>
      <c r="AF97" s="31"/>
      <c r="AG97" s="31">
        <f t="shared" si="30"/>
        <v>0</v>
      </c>
      <c r="AH97" s="31">
        <f t="shared" si="31"/>
        <v>0</v>
      </c>
      <c r="AI97" s="31"/>
      <c r="AJ97" s="31">
        <f t="shared" si="32"/>
        <v>0</v>
      </c>
      <c r="AK97" s="31">
        <f t="shared" si="33"/>
        <v>0</v>
      </c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</row>
    <row r="98" spans="2:50" s="155" customFormat="1" ht="13" outlineLevel="1">
      <c r="B98" s="156" t="s">
        <v>201</v>
      </c>
      <c r="C98" s="32" t="s">
        <v>202</v>
      </c>
      <c r="D98" s="25" t="s">
        <v>186</v>
      </c>
      <c r="E98" s="16">
        <v>43203</v>
      </c>
      <c r="F98" s="26" t="s">
        <v>12</v>
      </c>
      <c r="G98" s="46" t="s">
        <v>13</v>
      </c>
      <c r="H98" s="28">
        <f t="shared" si="25"/>
        <v>100</v>
      </c>
      <c r="I98" s="31">
        <v>100</v>
      </c>
      <c r="J98" s="31">
        <v>0</v>
      </c>
      <c r="K98" s="254">
        <v>0</v>
      </c>
      <c r="L98" s="31" t="s">
        <v>1204</v>
      </c>
      <c r="M98" s="31" t="s">
        <v>1207</v>
      </c>
      <c r="N98" s="31" t="s">
        <v>1208</v>
      </c>
      <c r="O98" s="31" t="s">
        <v>1207</v>
      </c>
      <c r="P98" s="31" t="s">
        <v>1209</v>
      </c>
      <c r="Q98" s="31" t="s">
        <v>1164</v>
      </c>
      <c r="R98" s="31" t="s">
        <v>1164</v>
      </c>
      <c r="S98" s="55" t="s">
        <v>1210</v>
      </c>
      <c r="T98" s="31"/>
      <c r="U98" s="31">
        <f t="shared" si="26"/>
        <v>0</v>
      </c>
      <c r="V98" s="30"/>
      <c r="W98" s="275"/>
      <c r="X98" s="31"/>
      <c r="Y98" s="31">
        <f t="shared" si="27"/>
        <v>0</v>
      </c>
      <c r="AA98" s="31"/>
      <c r="AB98" s="31">
        <f t="shared" si="28"/>
        <v>0</v>
      </c>
      <c r="AC98" s="31"/>
      <c r="AD98" s="31">
        <f t="shared" si="29"/>
        <v>0</v>
      </c>
      <c r="AE98" s="31"/>
      <c r="AF98" s="31"/>
      <c r="AG98" s="31">
        <f t="shared" si="30"/>
        <v>0</v>
      </c>
      <c r="AH98" s="31">
        <f t="shared" si="31"/>
        <v>0</v>
      </c>
      <c r="AI98" s="31"/>
      <c r="AJ98" s="31">
        <f t="shared" si="32"/>
        <v>0</v>
      </c>
      <c r="AK98" s="31">
        <f t="shared" si="33"/>
        <v>0</v>
      </c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</row>
    <row r="99" spans="2:50" s="155" customFormat="1" ht="13" outlineLevel="1">
      <c r="B99" s="156" t="s">
        <v>203</v>
      </c>
      <c r="C99" s="32" t="s">
        <v>204</v>
      </c>
      <c r="D99" s="25" t="s">
        <v>205</v>
      </c>
      <c r="E99" s="16">
        <v>43229</v>
      </c>
      <c r="F99" s="26" t="s">
        <v>12</v>
      </c>
      <c r="G99" s="46" t="s">
        <v>13</v>
      </c>
      <c r="H99" s="28">
        <f t="shared" si="25"/>
        <v>100</v>
      </c>
      <c r="I99" s="31">
        <v>50</v>
      </c>
      <c r="J99" s="48">
        <v>50</v>
      </c>
      <c r="K99" s="254">
        <v>0</v>
      </c>
      <c r="L99" s="31" t="s">
        <v>1204</v>
      </c>
      <c r="M99" s="31" t="s">
        <v>1207</v>
      </c>
      <c r="N99" s="31" t="s">
        <v>1208</v>
      </c>
      <c r="O99" s="31" t="s">
        <v>1207</v>
      </c>
      <c r="P99" s="31" t="s">
        <v>1209</v>
      </c>
      <c r="Q99" s="31" t="s">
        <v>1164</v>
      </c>
      <c r="R99" s="31" t="s">
        <v>1164</v>
      </c>
      <c r="S99" s="55" t="s">
        <v>1210</v>
      </c>
      <c r="T99" s="31"/>
      <c r="U99" s="31">
        <f t="shared" si="26"/>
        <v>0</v>
      </c>
      <c r="V99" s="30"/>
      <c r="W99" s="275"/>
      <c r="X99" s="31"/>
      <c r="Y99" s="31">
        <f t="shared" si="27"/>
        <v>0</v>
      </c>
      <c r="AA99" s="31"/>
      <c r="AB99" s="31">
        <f t="shared" si="28"/>
        <v>0</v>
      </c>
      <c r="AC99" s="31"/>
      <c r="AD99" s="31">
        <f t="shared" si="29"/>
        <v>0</v>
      </c>
      <c r="AE99" s="31"/>
      <c r="AF99" s="31"/>
      <c r="AG99" s="31">
        <f t="shared" si="30"/>
        <v>0</v>
      </c>
      <c r="AH99" s="31">
        <f t="shared" si="31"/>
        <v>0</v>
      </c>
      <c r="AI99" s="31"/>
      <c r="AJ99" s="31">
        <f t="shared" si="32"/>
        <v>0</v>
      </c>
      <c r="AK99" s="31">
        <f t="shared" si="33"/>
        <v>0</v>
      </c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</row>
    <row r="100" spans="2:50" s="155" customFormat="1" ht="13" outlineLevel="1">
      <c r="B100" s="156" t="s">
        <v>206</v>
      </c>
      <c r="C100" s="32" t="s">
        <v>207</v>
      </c>
      <c r="D100" s="25" t="s">
        <v>186</v>
      </c>
      <c r="E100" s="16">
        <v>43528</v>
      </c>
      <c r="F100" s="26" t="s">
        <v>12</v>
      </c>
      <c r="G100" s="46" t="s">
        <v>13</v>
      </c>
      <c r="H100" s="28">
        <f t="shared" si="25"/>
        <v>50</v>
      </c>
      <c r="I100" s="31">
        <v>30</v>
      </c>
      <c r="J100" s="31">
        <v>20</v>
      </c>
      <c r="K100" s="254">
        <v>0</v>
      </c>
      <c r="L100" s="31" t="s">
        <v>1203</v>
      </c>
      <c r="M100" s="31" t="s">
        <v>1203</v>
      </c>
      <c r="N100" s="31" t="s">
        <v>1209</v>
      </c>
      <c r="O100" s="31" t="s">
        <v>1209</v>
      </c>
      <c r="P100" s="31" t="s">
        <v>1211</v>
      </c>
      <c r="Q100" s="31" t="s">
        <v>1164</v>
      </c>
      <c r="R100" s="31" t="s">
        <v>1164</v>
      </c>
      <c r="S100" s="55" t="s">
        <v>1210</v>
      </c>
      <c r="T100" s="31"/>
      <c r="U100" s="31">
        <f t="shared" ref="U100:U130" si="34">SUMIF(T100,"Y",I100)</f>
        <v>0</v>
      </c>
      <c r="V100" s="30"/>
      <c r="W100" s="275"/>
      <c r="X100" s="31"/>
      <c r="Y100" s="31">
        <f t="shared" ref="Y100:Y130" si="35">U100*X100</f>
        <v>0</v>
      </c>
      <c r="AA100" s="31"/>
      <c r="AB100" s="31">
        <f t="shared" ref="AB100:AB130" si="36">SUMIF(AA100,"Y",K100)*X100</f>
        <v>0</v>
      </c>
      <c r="AC100" s="31"/>
      <c r="AD100" s="31">
        <f t="shared" si="29"/>
        <v>0</v>
      </c>
      <c r="AE100" s="31"/>
      <c r="AF100" s="31"/>
      <c r="AG100" s="31">
        <f t="shared" si="30"/>
        <v>0</v>
      </c>
      <c r="AH100" s="31">
        <f t="shared" ref="AH100:AH130" si="37">(Y100-AB100-AD100)*AG100</f>
        <v>0</v>
      </c>
      <c r="AI100" s="31"/>
      <c r="AJ100" s="31">
        <f t="shared" si="32"/>
        <v>0</v>
      </c>
      <c r="AK100" s="31">
        <f t="shared" ref="AK100:AK130" si="38">Y100-AB100-AD100-AH100</f>
        <v>0</v>
      </c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</row>
    <row r="101" spans="2:50" s="155" customFormat="1" ht="13" outlineLevel="1">
      <c r="B101" s="156" t="s">
        <v>208</v>
      </c>
      <c r="C101" s="32" t="s">
        <v>209</v>
      </c>
      <c r="D101" s="25" t="s">
        <v>139</v>
      </c>
      <c r="E101" s="16">
        <v>43528</v>
      </c>
      <c r="F101" s="26" t="s">
        <v>12</v>
      </c>
      <c r="G101" s="46" t="s">
        <v>13</v>
      </c>
      <c r="H101" s="28">
        <f t="shared" si="25"/>
        <v>250</v>
      </c>
      <c r="I101" s="31">
        <v>70</v>
      </c>
      <c r="J101" s="31">
        <v>180</v>
      </c>
      <c r="K101" s="254">
        <v>0</v>
      </c>
      <c r="L101" s="31" t="s">
        <v>1203</v>
      </c>
      <c r="M101" s="31" t="s">
        <v>1203</v>
      </c>
      <c r="N101" s="31" t="s">
        <v>1209</v>
      </c>
      <c r="O101" s="31" t="s">
        <v>1209</v>
      </c>
      <c r="P101" s="31" t="s">
        <v>1211</v>
      </c>
      <c r="Q101" s="31" t="s">
        <v>1164</v>
      </c>
      <c r="R101" s="31" t="s">
        <v>1164</v>
      </c>
      <c r="S101" s="55" t="s">
        <v>1210</v>
      </c>
      <c r="T101" s="31"/>
      <c r="U101" s="31">
        <f t="shared" si="34"/>
        <v>0</v>
      </c>
      <c r="V101" s="30"/>
      <c r="W101" s="275"/>
      <c r="X101" s="31"/>
      <c r="Y101" s="31">
        <f t="shared" si="35"/>
        <v>0</v>
      </c>
      <c r="AA101" s="31"/>
      <c r="AB101" s="31">
        <f t="shared" si="36"/>
        <v>0</v>
      </c>
      <c r="AC101" s="31"/>
      <c r="AD101" s="31">
        <f t="shared" si="29"/>
        <v>0</v>
      </c>
      <c r="AE101" s="31"/>
      <c r="AF101" s="31"/>
      <c r="AG101" s="31">
        <f t="shared" si="30"/>
        <v>0</v>
      </c>
      <c r="AH101" s="31">
        <f t="shared" si="37"/>
        <v>0</v>
      </c>
      <c r="AI101" s="31"/>
      <c r="AJ101" s="31">
        <f t="shared" si="32"/>
        <v>0</v>
      </c>
      <c r="AK101" s="31">
        <f t="shared" si="38"/>
        <v>0</v>
      </c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</row>
    <row r="102" spans="2:50" s="155" customFormat="1" ht="13" outlineLevel="1">
      <c r="B102" s="156" t="s">
        <v>210</v>
      </c>
      <c r="C102" s="32" t="s">
        <v>211</v>
      </c>
      <c r="D102" s="25" t="s">
        <v>23</v>
      </c>
      <c r="E102" s="16">
        <v>43733</v>
      </c>
      <c r="F102" s="26" t="s">
        <v>12</v>
      </c>
      <c r="G102" s="46" t="s">
        <v>13</v>
      </c>
      <c r="H102" s="28">
        <f t="shared" si="25"/>
        <v>350</v>
      </c>
      <c r="I102" s="31">
        <v>175</v>
      </c>
      <c r="J102" s="31">
        <v>175</v>
      </c>
      <c r="K102" s="254">
        <v>0</v>
      </c>
      <c r="L102" s="31" t="s">
        <v>1203</v>
      </c>
      <c r="M102" s="31" t="s">
        <v>1203</v>
      </c>
      <c r="N102" s="31" t="s">
        <v>1211</v>
      </c>
      <c r="O102" s="31" t="s">
        <v>1203</v>
      </c>
      <c r="P102" s="175" t="s">
        <v>1212</v>
      </c>
      <c r="Q102" s="31" t="s">
        <v>1164</v>
      </c>
      <c r="R102" s="31" t="s">
        <v>1164</v>
      </c>
      <c r="S102" s="55" t="s">
        <v>1213</v>
      </c>
      <c r="T102" s="31"/>
      <c r="U102" s="31">
        <f t="shared" si="34"/>
        <v>0</v>
      </c>
      <c r="V102" s="30"/>
      <c r="W102" s="275"/>
      <c r="X102" s="31"/>
      <c r="Y102" s="31">
        <f t="shared" si="35"/>
        <v>0</v>
      </c>
      <c r="AA102" s="31"/>
      <c r="AB102" s="31">
        <f t="shared" si="36"/>
        <v>0</v>
      </c>
      <c r="AC102" s="31"/>
      <c r="AD102" s="31">
        <f t="shared" si="29"/>
        <v>0</v>
      </c>
      <c r="AE102" s="31"/>
      <c r="AF102" s="31"/>
      <c r="AG102" s="31">
        <f t="shared" si="30"/>
        <v>0</v>
      </c>
      <c r="AH102" s="31">
        <f t="shared" si="37"/>
        <v>0</v>
      </c>
      <c r="AI102" s="31"/>
      <c r="AJ102" s="31">
        <f t="shared" si="32"/>
        <v>0</v>
      </c>
      <c r="AK102" s="31">
        <f t="shared" si="38"/>
        <v>0</v>
      </c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</row>
    <row r="103" spans="2:50" s="155" customFormat="1" ht="13" outlineLevel="1">
      <c r="B103" s="156" t="s">
        <v>212</v>
      </c>
      <c r="C103" s="32" t="s">
        <v>213</v>
      </c>
      <c r="D103" s="25" t="s">
        <v>27</v>
      </c>
      <c r="E103" s="16">
        <v>43066</v>
      </c>
      <c r="F103" s="26" t="s">
        <v>12</v>
      </c>
      <c r="G103" s="46" t="s">
        <v>13</v>
      </c>
      <c r="H103" s="28">
        <f t="shared" si="25"/>
        <v>830</v>
      </c>
      <c r="I103" s="31">
        <v>415</v>
      </c>
      <c r="J103" s="31">
        <v>415</v>
      </c>
      <c r="K103" s="254">
        <v>0</v>
      </c>
      <c r="L103" s="31" t="s">
        <v>1214</v>
      </c>
      <c r="M103" s="31" t="s">
        <v>1215</v>
      </c>
      <c r="N103" s="31" t="s">
        <v>1172</v>
      </c>
      <c r="O103" s="31" t="s">
        <v>1172</v>
      </c>
      <c r="P103" s="175" t="s">
        <v>1216</v>
      </c>
      <c r="Q103" s="31" t="s">
        <v>1164</v>
      </c>
      <c r="R103" s="31" t="s">
        <v>1164</v>
      </c>
      <c r="S103" s="55" t="s">
        <v>1213</v>
      </c>
      <c r="T103" s="31"/>
      <c r="U103" s="31">
        <f t="shared" si="34"/>
        <v>0</v>
      </c>
      <c r="V103" s="30"/>
      <c r="W103" s="275"/>
      <c r="X103" s="31"/>
      <c r="Y103" s="31">
        <f t="shared" si="35"/>
        <v>0</v>
      </c>
      <c r="AA103" s="31"/>
      <c r="AB103" s="31">
        <f t="shared" si="36"/>
        <v>0</v>
      </c>
      <c r="AC103" s="31"/>
      <c r="AD103" s="31">
        <f t="shared" si="29"/>
        <v>0</v>
      </c>
      <c r="AE103" s="31"/>
      <c r="AF103" s="31"/>
      <c r="AG103" s="31">
        <f t="shared" si="30"/>
        <v>0</v>
      </c>
      <c r="AH103" s="31">
        <f t="shared" si="37"/>
        <v>0</v>
      </c>
      <c r="AI103" s="31"/>
      <c r="AJ103" s="31">
        <f t="shared" si="32"/>
        <v>0</v>
      </c>
      <c r="AK103" s="31">
        <f t="shared" si="38"/>
        <v>0</v>
      </c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</row>
    <row r="104" spans="2:50" s="155" customFormat="1" ht="13" outlineLevel="1">
      <c r="B104" s="156" t="s">
        <v>214</v>
      </c>
      <c r="C104" s="32" t="s">
        <v>215</v>
      </c>
      <c r="D104" s="25" t="s">
        <v>1343</v>
      </c>
      <c r="E104" s="16">
        <v>43528</v>
      </c>
      <c r="F104" s="26" t="s">
        <v>12</v>
      </c>
      <c r="G104" s="46" t="s">
        <v>13</v>
      </c>
      <c r="H104" s="28">
        <f t="shared" si="25"/>
        <v>430</v>
      </c>
      <c r="I104" s="31">
        <v>285</v>
      </c>
      <c r="J104" s="31">
        <v>145</v>
      </c>
      <c r="K104" s="254">
        <v>0</v>
      </c>
      <c r="L104" s="31" t="s">
        <v>1164</v>
      </c>
      <c r="M104" s="31" t="s">
        <v>1164</v>
      </c>
      <c r="N104" s="31" t="s">
        <v>1163</v>
      </c>
      <c r="O104" s="31" t="s">
        <v>1163</v>
      </c>
      <c r="P104" s="31" t="s">
        <v>1163</v>
      </c>
      <c r="Q104" s="31" t="s">
        <v>1164</v>
      </c>
      <c r="R104" s="31" t="s">
        <v>1164</v>
      </c>
      <c r="S104" s="55" t="s">
        <v>1175</v>
      </c>
      <c r="T104" s="31"/>
      <c r="U104" s="31">
        <f t="shared" si="34"/>
        <v>0</v>
      </c>
      <c r="V104" s="30"/>
      <c r="W104" s="275"/>
      <c r="X104" s="31"/>
      <c r="Y104" s="31">
        <f t="shared" si="35"/>
        <v>0</v>
      </c>
      <c r="AA104" s="31"/>
      <c r="AB104" s="31">
        <f t="shared" si="36"/>
        <v>0</v>
      </c>
      <c r="AC104" s="31"/>
      <c r="AD104" s="31">
        <f t="shared" si="29"/>
        <v>0</v>
      </c>
      <c r="AE104" s="31"/>
      <c r="AF104" s="31"/>
      <c r="AG104" s="31">
        <f t="shared" si="30"/>
        <v>0</v>
      </c>
      <c r="AH104" s="31">
        <f t="shared" si="37"/>
        <v>0</v>
      </c>
      <c r="AI104" s="31"/>
      <c r="AJ104" s="31">
        <f t="shared" si="32"/>
        <v>0</v>
      </c>
      <c r="AK104" s="31">
        <f t="shared" si="38"/>
        <v>0</v>
      </c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</row>
    <row r="105" spans="2:50" s="155" customFormat="1" ht="13" outlineLevel="1">
      <c r="B105" s="156" t="s">
        <v>216</v>
      </c>
      <c r="C105" s="24" t="s">
        <v>217</v>
      </c>
      <c r="D105" s="15" t="s">
        <v>218</v>
      </c>
      <c r="E105" s="38">
        <v>43066</v>
      </c>
      <c r="F105" s="26" t="s">
        <v>12</v>
      </c>
      <c r="G105" s="46" t="s">
        <v>13</v>
      </c>
      <c r="H105" s="28">
        <f t="shared" si="25"/>
        <v>280</v>
      </c>
      <c r="I105" s="31">
        <v>160</v>
      </c>
      <c r="J105" s="31">
        <v>120</v>
      </c>
      <c r="K105" s="254">
        <v>0</v>
      </c>
      <c r="L105" s="31" t="s">
        <v>1164</v>
      </c>
      <c r="M105" s="31" t="s">
        <v>1164</v>
      </c>
      <c r="N105" s="31" t="s">
        <v>1163</v>
      </c>
      <c r="O105" s="31" t="s">
        <v>1163</v>
      </c>
      <c r="P105" s="31" t="s">
        <v>1163</v>
      </c>
      <c r="Q105" s="31" t="s">
        <v>1164</v>
      </c>
      <c r="R105" s="31" t="s">
        <v>1164</v>
      </c>
      <c r="S105" s="55" t="s">
        <v>1175</v>
      </c>
      <c r="T105" s="31"/>
      <c r="U105" s="31">
        <f t="shared" si="34"/>
        <v>0</v>
      </c>
      <c r="V105" s="30"/>
      <c r="W105" s="275"/>
      <c r="X105" s="31"/>
      <c r="Y105" s="31">
        <f t="shared" si="35"/>
        <v>0</v>
      </c>
      <c r="AA105" s="31"/>
      <c r="AB105" s="31">
        <f t="shared" si="36"/>
        <v>0</v>
      </c>
      <c r="AC105" s="31"/>
      <c r="AD105" s="31">
        <f t="shared" si="29"/>
        <v>0</v>
      </c>
      <c r="AE105" s="31"/>
      <c r="AF105" s="31"/>
      <c r="AG105" s="31">
        <f t="shared" si="30"/>
        <v>0</v>
      </c>
      <c r="AH105" s="31">
        <f t="shared" si="37"/>
        <v>0</v>
      </c>
      <c r="AI105" s="31"/>
      <c r="AJ105" s="31">
        <f t="shared" si="32"/>
        <v>0</v>
      </c>
      <c r="AK105" s="31">
        <f t="shared" si="38"/>
        <v>0</v>
      </c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</row>
    <row r="106" spans="2:50" s="155" customFormat="1" ht="13" outlineLevel="1">
      <c r="B106" s="156" t="s">
        <v>219</v>
      </c>
      <c r="C106" s="24" t="s">
        <v>220</v>
      </c>
      <c r="D106" s="15" t="s">
        <v>43</v>
      </c>
      <c r="E106" s="38">
        <v>43066</v>
      </c>
      <c r="F106" s="26" t="s">
        <v>221</v>
      </c>
      <c r="G106" s="46" t="s">
        <v>13</v>
      </c>
      <c r="H106" s="28">
        <f t="shared" si="25"/>
        <v>590</v>
      </c>
      <c r="I106" s="31">
        <v>240</v>
      </c>
      <c r="J106" s="48">
        <v>350</v>
      </c>
      <c r="K106" s="254">
        <v>0</v>
      </c>
      <c r="L106" s="31" t="s">
        <v>1164</v>
      </c>
      <c r="M106" s="31" t="s">
        <v>1164</v>
      </c>
      <c r="N106" s="31" t="s">
        <v>1163</v>
      </c>
      <c r="O106" s="31" t="s">
        <v>1163</v>
      </c>
      <c r="P106" s="31" t="s">
        <v>1163</v>
      </c>
      <c r="Q106" s="31" t="s">
        <v>1164</v>
      </c>
      <c r="R106" s="31" t="s">
        <v>1164</v>
      </c>
      <c r="S106" s="55" t="s">
        <v>1175</v>
      </c>
      <c r="T106" s="31"/>
      <c r="U106" s="31">
        <f t="shared" si="34"/>
        <v>0</v>
      </c>
      <c r="V106" s="30"/>
      <c r="W106" s="275"/>
      <c r="X106" s="31"/>
      <c r="Y106" s="31">
        <f t="shared" si="35"/>
        <v>0</v>
      </c>
      <c r="AA106" s="31"/>
      <c r="AB106" s="31">
        <f t="shared" si="36"/>
        <v>0</v>
      </c>
      <c r="AC106" s="31"/>
      <c r="AD106" s="31">
        <f t="shared" si="29"/>
        <v>0</v>
      </c>
      <c r="AE106" s="31"/>
      <c r="AF106" s="31"/>
      <c r="AG106" s="31">
        <f t="shared" si="30"/>
        <v>0</v>
      </c>
      <c r="AH106" s="31">
        <f t="shared" si="37"/>
        <v>0</v>
      </c>
      <c r="AI106" s="31"/>
      <c r="AJ106" s="31">
        <f t="shared" si="32"/>
        <v>0</v>
      </c>
      <c r="AK106" s="31">
        <f t="shared" si="38"/>
        <v>0</v>
      </c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</row>
    <row r="107" spans="2:50" s="155" customFormat="1" ht="26" outlineLevel="1">
      <c r="B107" s="157" t="s">
        <v>222</v>
      </c>
      <c r="C107" s="24" t="s">
        <v>223</v>
      </c>
      <c r="D107" s="15" t="s">
        <v>1006</v>
      </c>
      <c r="E107" s="38">
        <v>43525</v>
      </c>
      <c r="F107" s="26" t="s">
        <v>12</v>
      </c>
      <c r="G107" s="46" t="s">
        <v>13</v>
      </c>
      <c r="H107" s="28">
        <f t="shared" si="25"/>
        <v>1619</v>
      </c>
      <c r="I107" s="50">
        <v>176</v>
      </c>
      <c r="J107" s="50">
        <v>1443</v>
      </c>
      <c r="K107" s="254">
        <v>0</v>
      </c>
      <c r="L107" s="54" t="s">
        <v>1164</v>
      </c>
      <c r="M107" s="54" t="s">
        <v>1164</v>
      </c>
      <c r="N107" s="54" t="s">
        <v>1163</v>
      </c>
      <c r="O107" s="54" t="s">
        <v>1164</v>
      </c>
      <c r="P107" s="54" t="s">
        <v>1163</v>
      </c>
      <c r="Q107" s="54" t="s">
        <v>1164</v>
      </c>
      <c r="R107" s="54" t="s">
        <v>1164</v>
      </c>
      <c r="S107" s="55" t="s">
        <v>1217</v>
      </c>
      <c r="T107" s="31"/>
      <c r="U107" s="31">
        <f t="shared" si="34"/>
        <v>0</v>
      </c>
      <c r="V107" s="30"/>
      <c r="W107" s="275"/>
      <c r="X107" s="31"/>
      <c r="Y107" s="31">
        <f t="shared" si="35"/>
        <v>0</v>
      </c>
      <c r="AA107" s="31"/>
      <c r="AB107" s="31">
        <f t="shared" si="36"/>
        <v>0</v>
      </c>
      <c r="AC107" s="31"/>
      <c r="AD107" s="31">
        <f t="shared" si="29"/>
        <v>0</v>
      </c>
      <c r="AE107" s="31"/>
      <c r="AF107" s="31"/>
      <c r="AG107" s="31">
        <f t="shared" si="30"/>
        <v>0</v>
      </c>
      <c r="AH107" s="31">
        <f t="shared" si="37"/>
        <v>0</v>
      </c>
      <c r="AI107" s="31"/>
      <c r="AJ107" s="31">
        <f t="shared" si="32"/>
        <v>0</v>
      </c>
      <c r="AK107" s="31">
        <f t="shared" si="38"/>
        <v>0</v>
      </c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</row>
    <row r="108" spans="2:50" s="155" customFormat="1" ht="26" outlineLevel="1">
      <c r="B108" s="157" t="s">
        <v>224</v>
      </c>
      <c r="C108" s="24" t="s">
        <v>225</v>
      </c>
      <c r="D108" s="15" t="s">
        <v>1007</v>
      </c>
      <c r="E108" s="38">
        <v>43525</v>
      </c>
      <c r="F108" s="26" t="s">
        <v>12</v>
      </c>
      <c r="G108" s="46" t="s">
        <v>13</v>
      </c>
      <c r="H108" s="28">
        <f t="shared" si="25"/>
        <v>1576</v>
      </c>
      <c r="I108" s="50">
        <v>136</v>
      </c>
      <c r="J108" s="50">
        <v>1440</v>
      </c>
      <c r="K108" s="254">
        <v>0</v>
      </c>
      <c r="L108" s="54" t="s">
        <v>1164</v>
      </c>
      <c r="M108" s="54" t="s">
        <v>1164</v>
      </c>
      <c r="N108" s="54" t="s">
        <v>1163</v>
      </c>
      <c r="O108" s="54" t="s">
        <v>1164</v>
      </c>
      <c r="P108" s="54" t="s">
        <v>1163</v>
      </c>
      <c r="Q108" s="54" t="s">
        <v>1164</v>
      </c>
      <c r="R108" s="54" t="s">
        <v>1164</v>
      </c>
      <c r="S108" s="55" t="s">
        <v>1217</v>
      </c>
      <c r="T108" s="31"/>
      <c r="U108" s="31">
        <f t="shared" si="34"/>
        <v>0</v>
      </c>
      <c r="V108" s="30"/>
      <c r="W108" s="275"/>
      <c r="X108" s="31"/>
      <c r="Y108" s="31">
        <f t="shared" si="35"/>
        <v>0</v>
      </c>
      <c r="AA108" s="31"/>
      <c r="AB108" s="31">
        <f t="shared" si="36"/>
        <v>0</v>
      </c>
      <c r="AC108" s="31"/>
      <c r="AD108" s="31">
        <f t="shared" si="29"/>
        <v>0</v>
      </c>
      <c r="AE108" s="31"/>
      <c r="AF108" s="31"/>
      <c r="AG108" s="31">
        <f t="shared" si="30"/>
        <v>0</v>
      </c>
      <c r="AH108" s="31">
        <f t="shared" si="37"/>
        <v>0</v>
      </c>
      <c r="AI108" s="31"/>
      <c r="AJ108" s="31">
        <f t="shared" si="32"/>
        <v>0</v>
      </c>
      <c r="AK108" s="31">
        <f t="shared" si="38"/>
        <v>0</v>
      </c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</row>
    <row r="109" spans="2:50" s="155" customFormat="1" ht="26" outlineLevel="1">
      <c r="B109" s="156" t="s">
        <v>226</v>
      </c>
      <c r="C109" s="24" t="s">
        <v>227</v>
      </c>
      <c r="D109" s="49" t="s">
        <v>1344</v>
      </c>
      <c r="E109" s="38">
        <v>43656</v>
      </c>
      <c r="F109" s="26" t="s">
        <v>12</v>
      </c>
      <c r="G109" s="46" t="s">
        <v>13</v>
      </c>
      <c r="H109" s="28">
        <f t="shared" si="25"/>
        <v>2847</v>
      </c>
      <c r="I109" s="48">
        <v>1406</v>
      </c>
      <c r="J109" s="48">
        <v>1441</v>
      </c>
      <c r="K109" s="254">
        <v>0</v>
      </c>
      <c r="L109" s="31" t="s">
        <v>1164</v>
      </c>
      <c r="M109" s="31" t="s">
        <v>1164</v>
      </c>
      <c r="N109" s="31" t="s">
        <v>1164</v>
      </c>
      <c r="O109" s="31" t="s">
        <v>1164</v>
      </c>
      <c r="P109" s="31" t="s">
        <v>1163</v>
      </c>
      <c r="Q109" s="31" t="s">
        <v>1164</v>
      </c>
      <c r="R109" s="31" t="s">
        <v>1164</v>
      </c>
      <c r="S109" s="55" t="s">
        <v>1218</v>
      </c>
      <c r="T109" s="31"/>
      <c r="U109" s="31">
        <f t="shared" si="34"/>
        <v>0</v>
      </c>
      <c r="V109" s="30"/>
      <c r="W109" s="275"/>
      <c r="X109" s="31"/>
      <c r="Y109" s="31">
        <f t="shared" si="35"/>
        <v>0</v>
      </c>
      <c r="AA109" s="31"/>
      <c r="AB109" s="31">
        <f t="shared" si="36"/>
        <v>0</v>
      </c>
      <c r="AC109" s="31"/>
      <c r="AD109" s="31">
        <f t="shared" si="29"/>
        <v>0</v>
      </c>
      <c r="AE109" s="31"/>
      <c r="AF109" s="31"/>
      <c r="AG109" s="31">
        <f t="shared" si="30"/>
        <v>0</v>
      </c>
      <c r="AH109" s="31">
        <f t="shared" si="37"/>
        <v>0</v>
      </c>
      <c r="AI109" s="31"/>
      <c r="AJ109" s="31">
        <f t="shared" si="32"/>
        <v>0</v>
      </c>
      <c r="AK109" s="31">
        <f t="shared" si="38"/>
        <v>0</v>
      </c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</row>
    <row r="110" spans="2:50" s="155" customFormat="1" ht="26" outlineLevel="1">
      <c r="B110" s="156" t="s">
        <v>228</v>
      </c>
      <c r="C110" s="24" t="s">
        <v>1345</v>
      </c>
      <c r="D110" s="49" t="s">
        <v>1346</v>
      </c>
      <c r="E110" s="38">
        <v>43656</v>
      </c>
      <c r="F110" s="26" t="s">
        <v>12</v>
      </c>
      <c r="G110" s="46" t="s">
        <v>13</v>
      </c>
      <c r="H110" s="28">
        <f t="shared" si="25"/>
        <v>2866</v>
      </c>
      <c r="I110" s="48">
        <v>1406</v>
      </c>
      <c r="J110" s="48">
        <v>1460</v>
      </c>
      <c r="K110" s="254">
        <v>0</v>
      </c>
      <c r="L110" s="31" t="s">
        <v>1164</v>
      </c>
      <c r="M110" s="31" t="s">
        <v>1164</v>
      </c>
      <c r="N110" s="31" t="s">
        <v>1163</v>
      </c>
      <c r="O110" s="31" t="s">
        <v>1164</v>
      </c>
      <c r="P110" s="31" t="s">
        <v>1163</v>
      </c>
      <c r="Q110" s="31" t="s">
        <v>1164</v>
      </c>
      <c r="R110" s="31" t="s">
        <v>1164</v>
      </c>
      <c r="S110" s="55" t="s">
        <v>1219</v>
      </c>
      <c r="T110" s="31"/>
      <c r="U110" s="31">
        <f t="shared" si="34"/>
        <v>0</v>
      </c>
      <c r="V110" s="30"/>
      <c r="W110" s="275"/>
      <c r="X110" s="31"/>
      <c r="Y110" s="31">
        <f t="shared" si="35"/>
        <v>0</v>
      </c>
      <c r="AA110" s="31"/>
      <c r="AB110" s="31">
        <f t="shared" si="36"/>
        <v>0</v>
      </c>
      <c r="AC110" s="31"/>
      <c r="AD110" s="31">
        <f t="shared" si="29"/>
        <v>0</v>
      </c>
      <c r="AE110" s="31"/>
      <c r="AF110" s="31"/>
      <c r="AG110" s="31">
        <f t="shared" si="30"/>
        <v>0</v>
      </c>
      <c r="AH110" s="31">
        <f t="shared" si="37"/>
        <v>0</v>
      </c>
      <c r="AI110" s="31"/>
      <c r="AJ110" s="31">
        <f t="shared" si="32"/>
        <v>0</v>
      </c>
      <c r="AK110" s="31">
        <f t="shared" si="38"/>
        <v>0</v>
      </c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</row>
    <row r="111" spans="2:50" s="155" customFormat="1" ht="26" outlineLevel="1">
      <c r="B111" s="156" t="s">
        <v>229</v>
      </c>
      <c r="C111" s="24" t="s">
        <v>1008</v>
      </c>
      <c r="D111" s="49" t="s">
        <v>1347</v>
      </c>
      <c r="E111" s="38">
        <v>43656</v>
      </c>
      <c r="F111" s="26" t="s">
        <v>12</v>
      </c>
      <c r="G111" s="46" t="s">
        <v>13</v>
      </c>
      <c r="H111" s="28">
        <f t="shared" si="25"/>
        <v>2276</v>
      </c>
      <c r="I111" s="48">
        <v>836</v>
      </c>
      <c r="J111" s="48">
        <v>1440</v>
      </c>
      <c r="K111" s="254">
        <v>0</v>
      </c>
      <c r="L111" s="31" t="s">
        <v>1164</v>
      </c>
      <c r="M111" s="31" t="s">
        <v>1164</v>
      </c>
      <c r="N111" s="31" t="s">
        <v>1163</v>
      </c>
      <c r="O111" s="31" t="s">
        <v>1164</v>
      </c>
      <c r="P111" s="31" t="s">
        <v>1163</v>
      </c>
      <c r="Q111" s="31" t="s">
        <v>1164</v>
      </c>
      <c r="R111" s="31" t="s">
        <v>1164</v>
      </c>
      <c r="S111" s="55" t="s">
        <v>1219</v>
      </c>
      <c r="T111" s="31"/>
      <c r="U111" s="31">
        <f t="shared" si="34"/>
        <v>0</v>
      </c>
      <c r="V111" s="30"/>
      <c r="W111" s="275"/>
      <c r="X111" s="31"/>
      <c r="Y111" s="31">
        <f t="shared" si="35"/>
        <v>0</v>
      </c>
      <c r="AA111" s="31"/>
      <c r="AB111" s="31">
        <f t="shared" si="36"/>
        <v>0</v>
      </c>
      <c r="AC111" s="31"/>
      <c r="AD111" s="31">
        <f t="shared" si="29"/>
        <v>0</v>
      </c>
      <c r="AE111" s="31"/>
      <c r="AF111" s="31"/>
      <c r="AG111" s="31">
        <f t="shared" si="30"/>
        <v>0</v>
      </c>
      <c r="AH111" s="31">
        <f t="shared" si="37"/>
        <v>0</v>
      </c>
      <c r="AI111" s="31"/>
      <c r="AJ111" s="31">
        <f t="shared" si="32"/>
        <v>0</v>
      </c>
      <c r="AK111" s="31">
        <f t="shared" si="38"/>
        <v>0</v>
      </c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</row>
    <row r="112" spans="2:50" s="155" customFormat="1" ht="13" outlineLevel="1">
      <c r="B112" s="156" t="s">
        <v>230</v>
      </c>
      <c r="C112" s="24" t="s">
        <v>231</v>
      </c>
      <c r="D112" s="49" t="s">
        <v>68</v>
      </c>
      <c r="E112" s="38">
        <v>43070</v>
      </c>
      <c r="F112" s="26" t="s">
        <v>12</v>
      </c>
      <c r="G112" s="46" t="s">
        <v>24</v>
      </c>
      <c r="H112" s="28">
        <f t="shared" si="25"/>
        <v>236</v>
      </c>
      <c r="I112" s="48">
        <v>116</v>
      </c>
      <c r="J112" s="48">
        <v>120</v>
      </c>
      <c r="K112" s="254">
        <v>0</v>
      </c>
      <c r="L112" s="31" t="s">
        <v>1164</v>
      </c>
      <c r="M112" s="31" t="s">
        <v>1164</v>
      </c>
      <c r="N112" s="31" t="s">
        <v>1164</v>
      </c>
      <c r="O112" s="31" t="s">
        <v>1164</v>
      </c>
      <c r="P112" s="31" t="s">
        <v>1164</v>
      </c>
      <c r="Q112" s="31" t="s">
        <v>1164</v>
      </c>
      <c r="R112" s="31" t="s">
        <v>1164</v>
      </c>
      <c r="S112" s="55" t="s">
        <v>1220</v>
      </c>
      <c r="T112" s="31"/>
      <c r="U112" s="31">
        <f t="shared" si="34"/>
        <v>0</v>
      </c>
      <c r="V112" s="30"/>
      <c r="W112" s="275"/>
      <c r="X112" s="31"/>
      <c r="Y112" s="31">
        <f t="shared" si="35"/>
        <v>0</v>
      </c>
      <c r="AA112" s="31"/>
      <c r="AB112" s="31">
        <f t="shared" si="36"/>
        <v>0</v>
      </c>
      <c r="AC112" s="31"/>
      <c r="AD112" s="31">
        <f t="shared" si="29"/>
        <v>0</v>
      </c>
      <c r="AE112" s="31"/>
      <c r="AF112" s="31"/>
      <c r="AG112" s="31">
        <f t="shared" si="30"/>
        <v>0</v>
      </c>
      <c r="AH112" s="31">
        <f t="shared" si="37"/>
        <v>0</v>
      </c>
      <c r="AI112" s="31"/>
      <c r="AJ112" s="31">
        <f t="shared" si="32"/>
        <v>0</v>
      </c>
      <c r="AK112" s="31">
        <f t="shared" si="38"/>
        <v>0</v>
      </c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</row>
    <row r="113" spans="2:50" s="155" customFormat="1" ht="26" outlineLevel="1">
      <c r="B113" s="156" t="s">
        <v>232</v>
      </c>
      <c r="C113" s="24" t="s">
        <v>233</v>
      </c>
      <c r="D113" s="49" t="s">
        <v>87</v>
      </c>
      <c r="E113" s="38">
        <v>43525</v>
      </c>
      <c r="F113" s="26" t="s">
        <v>12</v>
      </c>
      <c r="G113" s="46" t="s">
        <v>13</v>
      </c>
      <c r="H113" s="28">
        <f t="shared" si="25"/>
        <v>710</v>
      </c>
      <c r="I113" s="48">
        <v>230</v>
      </c>
      <c r="J113" s="48">
        <v>480</v>
      </c>
      <c r="K113" s="254">
        <v>0</v>
      </c>
      <c r="L113" s="31" t="s">
        <v>1163</v>
      </c>
      <c r="M113" s="31" t="s">
        <v>1164</v>
      </c>
      <c r="N113" s="31" t="s">
        <v>1164</v>
      </c>
      <c r="O113" s="31" t="s">
        <v>1163</v>
      </c>
      <c r="P113" s="31" t="s">
        <v>1163</v>
      </c>
      <c r="Q113" s="31" t="s">
        <v>1164</v>
      </c>
      <c r="R113" s="31" t="s">
        <v>1164</v>
      </c>
      <c r="S113" s="55" t="s">
        <v>1221</v>
      </c>
      <c r="T113" s="31"/>
      <c r="U113" s="31">
        <f t="shared" si="34"/>
        <v>0</v>
      </c>
      <c r="V113" s="30"/>
      <c r="W113" s="275"/>
      <c r="X113" s="31"/>
      <c r="Y113" s="31">
        <f t="shared" si="35"/>
        <v>0</v>
      </c>
      <c r="AA113" s="31"/>
      <c r="AB113" s="31">
        <f t="shared" si="36"/>
        <v>0</v>
      </c>
      <c r="AC113" s="31"/>
      <c r="AD113" s="31">
        <f t="shared" si="29"/>
        <v>0</v>
      </c>
      <c r="AE113" s="31"/>
      <c r="AF113" s="31"/>
      <c r="AG113" s="31">
        <f t="shared" si="30"/>
        <v>0</v>
      </c>
      <c r="AH113" s="31">
        <f t="shared" si="37"/>
        <v>0</v>
      </c>
      <c r="AI113" s="31"/>
      <c r="AJ113" s="31">
        <f t="shared" si="32"/>
        <v>0</v>
      </c>
      <c r="AK113" s="31">
        <f t="shared" si="38"/>
        <v>0</v>
      </c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</row>
    <row r="114" spans="2:50" s="155" customFormat="1" ht="13" outlineLevel="1">
      <c r="B114" s="156" t="s">
        <v>234</v>
      </c>
      <c r="C114" s="24" t="s">
        <v>235</v>
      </c>
      <c r="D114" s="49" t="s">
        <v>19</v>
      </c>
      <c r="E114" s="38">
        <v>43431</v>
      </c>
      <c r="F114" s="26" t="s">
        <v>12</v>
      </c>
      <c r="G114" s="46" t="s">
        <v>24</v>
      </c>
      <c r="H114" s="28">
        <f t="shared" si="25"/>
        <v>60</v>
      </c>
      <c r="I114" s="48">
        <v>60</v>
      </c>
      <c r="J114" s="48">
        <v>0</v>
      </c>
      <c r="K114" s="254">
        <v>0</v>
      </c>
      <c r="L114" s="31" t="s">
        <v>1164</v>
      </c>
      <c r="M114" s="31" t="s">
        <v>1164</v>
      </c>
      <c r="N114" s="31" t="s">
        <v>1163</v>
      </c>
      <c r="O114" s="31" t="s">
        <v>1163</v>
      </c>
      <c r="P114" s="31" t="s">
        <v>1163</v>
      </c>
      <c r="Q114" s="31" t="s">
        <v>1164</v>
      </c>
      <c r="R114" s="31" t="s">
        <v>1164</v>
      </c>
      <c r="S114" s="55" t="s">
        <v>1186</v>
      </c>
      <c r="T114" s="31"/>
      <c r="U114" s="31">
        <f t="shared" si="34"/>
        <v>0</v>
      </c>
      <c r="V114" s="30"/>
      <c r="W114" s="275"/>
      <c r="X114" s="31"/>
      <c r="Y114" s="31">
        <f t="shared" si="35"/>
        <v>0</v>
      </c>
      <c r="AA114" s="31"/>
      <c r="AB114" s="31">
        <f t="shared" si="36"/>
        <v>0</v>
      </c>
      <c r="AC114" s="31"/>
      <c r="AD114" s="31">
        <f t="shared" si="29"/>
        <v>0</v>
      </c>
      <c r="AE114" s="31"/>
      <c r="AF114" s="31"/>
      <c r="AG114" s="31">
        <f t="shared" si="30"/>
        <v>0</v>
      </c>
      <c r="AH114" s="31">
        <f t="shared" si="37"/>
        <v>0</v>
      </c>
      <c r="AI114" s="31"/>
      <c r="AJ114" s="31">
        <f t="shared" si="32"/>
        <v>0</v>
      </c>
      <c r="AK114" s="31">
        <f t="shared" si="38"/>
        <v>0</v>
      </c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</row>
    <row r="115" spans="2:50" s="155" customFormat="1" ht="13" outlineLevel="1">
      <c r="B115" s="52" t="s">
        <v>236</v>
      </c>
      <c r="C115" s="24" t="s">
        <v>1348</v>
      </c>
      <c r="D115" s="49" t="s">
        <v>39</v>
      </c>
      <c r="E115" s="38">
        <v>43441</v>
      </c>
      <c r="F115" s="26" t="s">
        <v>12</v>
      </c>
      <c r="G115" s="46" t="s">
        <v>24</v>
      </c>
      <c r="H115" s="28">
        <f t="shared" si="25"/>
        <v>60</v>
      </c>
      <c r="I115" s="48">
        <v>60</v>
      </c>
      <c r="J115" s="48">
        <v>0</v>
      </c>
      <c r="K115" s="254">
        <v>0</v>
      </c>
      <c r="L115" s="31" t="s">
        <v>1164</v>
      </c>
      <c r="M115" s="31" t="s">
        <v>1164</v>
      </c>
      <c r="N115" s="31" t="s">
        <v>1163</v>
      </c>
      <c r="O115" s="31" t="s">
        <v>1163</v>
      </c>
      <c r="P115" s="31" t="s">
        <v>1163</v>
      </c>
      <c r="Q115" s="31" t="s">
        <v>1164</v>
      </c>
      <c r="R115" s="31" t="s">
        <v>1164</v>
      </c>
      <c r="S115" s="55" t="s">
        <v>1186</v>
      </c>
      <c r="T115" s="31"/>
      <c r="U115" s="31">
        <f t="shared" si="34"/>
        <v>0</v>
      </c>
      <c r="V115" s="30"/>
      <c r="W115" s="275"/>
      <c r="X115" s="31"/>
      <c r="Y115" s="31">
        <f t="shared" si="35"/>
        <v>0</v>
      </c>
      <c r="AA115" s="31"/>
      <c r="AB115" s="31">
        <f t="shared" si="36"/>
        <v>0</v>
      </c>
      <c r="AC115" s="31"/>
      <c r="AD115" s="31">
        <f t="shared" si="29"/>
        <v>0</v>
      </c>
      <c r="AE115" s="31"/>
      <c r="AF115" s="31"/>
      <c r="AG115" s="31">
        <f t="shared" si="30"/>
        <v>0</v>
      </c>
      <c r="AH115" s="31">
        <f t="shared" si="37"/>
        <v>0</v>
      </c>
      <c r="AI115" s="31"/>
      <c r="AJ115" s="31">
        <f t="shared" si="32"/>
        <v>0</v>
      </c>
      <c r="AK115" s="31">
        <f t="shared" si="38"/>
        <v>0</v>
      </c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</row>
    <row r="116" spans="2:50" s="155" customFormat="1" ht="13" outlineLevel="1">
      <c r="B116" s="156" t="s">
        <v>237</v>
      </c>
      <c r="C116" s="24" t="s">
        <v>1349</v>
      </c>
      <c r="D116" s="49" t="s">
        <v>58</v>
      </c>
      <c r="E116" s="38">
        <v>43434</v>
      </c>
      <c r="F116" s="26" t="s">
        <v>12</v>
      </c>
      <c r="G116" s="46" t="s">
        <v>24</v>
      </c>
      <c r="H116" s="28">
        <f t="shared" si="25"/>
        <v>60</v>
      </c>
      <c r="I116" s="48">
        <v>60</v>
      </c>
      <c r="J116" s="48">
        <v>0</v>
      </c>
      <c r="K116" s="254">
        <v>0</v>
      </c>
      <c r="L116" s="31" t="s">
        <v>1164</v>
      </c>
      <c r="M116" s="31" t="s">
        <v>1164</v>
      </c>
      <c r="N116" s="31" t="s">
        <v>1163</v>
      </c>
      <c r="O116" s="31" t="s">
        <v>1163</v>
      </c>
      <c r="P116" s="31" t="s">
        <v>1163</v>
      </c>
      <c r="Q116" s="31" t="s">
        <v>1164</v>
      </c>
      <c r="R116" s="31" t="s">
        <v>1164</v>
      </c>
      <c r="S116" s="55" t="s">
        <v>1186</v>
      </c>
      <c r="T116" s="31"/>
      <c r="U116" s="31">
        <f t="shared" si="34"/>
        <v>0</v>
      </c>
      <c r="V116" s="30"/>
      <c r="W116" s="275"/>
      <c r="X116" s="31"/>
      <c r="Y116" s="31">
        <f t="shared" si="35"/>
        <v>0</v>
      </c>
      <c r="AA116" s="31"/>
      <c r="AB116" s="31">
        <f t="shared" si="36"/>
        <v>0</v>
      </c>
      <c r="AC116" s="31"/>
      <c r="AD116" s="31">
        <f t="shared" si="29"/>
        <v>0</v>
      </c>
      <c r="AE116" s="31"/>
      <c r="AF116" s="31"/>
      <c r="AG116" s="31">
        <f t="shared" si="30"/>
        <v>0</v>
      </c>
      <c r="AH116" s="31">
        <f t="shared" si="37"/>
        <v>0</v>
      </c>
      <c r="AI116" s="31"/>
      <c r="AJ116" s="31">
        <f t="shared" si="32"/>
        <v>0</v>
      </c>
      <c r="AK116" s="31">
        <f t="shared" si="38"/>
        <v>0</v>
      </c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</row>
    <row r="117" spans="2:50" s="155" customFormat="1" ht="13" outlineLevel="1">
      <c r="B117" s="52" t="s">
        <v>238</v>
      </c>
      <c r="C117" s="24" t="s">
        <v>239</v>
      </c>
      <c r="D117" s="49" t="s">
        <v>50</v>
      </c>
      <c r="E117" s="38">
        <v>43203</v>
      </c>
      <c r="F117" s="26" t="s">
        <v>12</v>
      </c>
      <c r="G117" s="46" t="s">
        <v>24</v>
      </c>
      <c r="H117" s="28">
        <f t="shared" si="25"/>
        <v>25</v>
      </c>
      <c r="I117" s="48">
        <v>25</v>
      </c>
      <c r="J117" s="48">
        <v>0</v>
      </c>
      <c r="K117" s="254">
        <v>0</v>
      </c>
      <c r="L117" s="31" t="s">
        <v>1164</v>
      </c>
      <c r="M117" s="31" t="s">
        <v>1164</v>
      </c>
      <c r="N117" s="31" t="s">
        <v>1163</v>
      </c>
      <c r="O117" s="31" t="s">
        <v>1163</v>
      </c>
      <c r="P117" s="31" t="s">
        <v>1163</v>
      </c>
      <c r="Q117" s="31" t="s">
        <v>1164</v>
      </c>
      <c r="R117" s="31" t="s">
        <v>1164</v>
      </c>
      <c r="S117" s="55" t="s">
        <v>1186</v>
      </c>
      <c r="T117" s="31"/>
      <c r="U117" s="31">
        <f t="shared" si="34"/>
        <v>0</v>
      </c>
      <c r="V117" s="30"/>
      <c r="W117" s="275"/>
      <c r="X117" s="31"/>
      <c r="Y117" s="31">
        <f t="shared" si="35"/>
        <v>0</v>
      </c>
      <c r="AA117" s="31"/>
      <c r="AB117" s="31">
        <f t="shared" si="36"/>
        <v>0</v>
      </c>
      <c r="AC117" s="31"/>
      <c r="AD117" s="31">
        <f t="shared" si="29"/>
        <v>0</v>
      </c>
      <c r="AE117" s="31"/>
      <c r="AF117" s="31"/>
      <c r="AG117" s="31">
        <f t="shared" si="30"/>
        <v>0</v>
      </c>
      <c r="AH117" s="31">
        <f t="shared" si="37"/>
        <v>0</v>
      </c>
      <c r="AI117" s="31"/>
      <c r="AJ117" s="31">
        <f t="shared" si="32"/>
        <v>0</v>
      </c>
      <c r="AK117" s="31">
        <f t="shared" si="38"/>
        <v>0</v>
      </c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</row>
    <row r="118" spans="2:50" s="155" customFormat="1" ht="13" outlineLevel="1">
      <c r="B118" s="52" t="s">
        <v>941</v>
      </c>
      <c r="C118" s="24" t="s">
        <v>1350</v>
      </c>
      <c r="D118" s="49" t="s">
        <v>50</v>
      </c>
      <c r="E118" s="38">
        <v>43409</v>
      </c>
      <c r="F118" s="26" t="s">
        <v>12</v>
      </c>
      <c r="G118" s="46" t="s">
        <v>24</v>
      </c>
      <c r="H118" s="28">
        <f t="shared" si="25"/>
        <v>60</v>
      </c>
      <c r="I118" s="48">
        <v>60</v>
      </c>
      <c r="J118" s="48">
        <v>0</v>
      </c>
      <c r="K118" s="254">
        <v>0</v>
      </c>
      <c r="L118" s="31" t="s">
        <v>1164</v>
      </c>
      <c r="M118" s="31" t="s">
        <v>1164</v>
      </c>
      <c r="N118" s="31" t="s">
        <v>1163</v>
      </c>
      <c r="O118" s="31" t="s">
        <v>1163</v>
      </c>
      <c r="P118" s="31" t="s">
        <v>1163</v>
      </c>
      <c r="Q118" s="31" t="s">
        <v>1164</v>
      </c>
      <c r="R118" s="31" t="s">
        <v>1164</v>
      </c>
      <c r="S118" s="55" t="s">
        <v>1186</v>
      </c>
      <c r="T118" s="31"/>
      <c r="U118" s="31">
        <f t="shared" si="34"/>
        <v>0</v>
      </c>
      <c r="V118" s="30"/>
      <c r="W118" s="275"/>
      <c r="X118" s="31"/>
      <c r="Y118" s="31">
        <f t="shared" si="35"/>
        <v>0</v>
      </c>
      <c r="AA118" s="31"/>
      <c r="AB118" s="31">
        <f t="shared" si="36"/>
        <v>0</v>
      </c>
      <c r="AC118" s="31"/>
      <c r="AD118" s="31">
        <f t="shared" si="29"/>
        <v>0</v>
      </c>
      <c r="AE118" s="31"/>
      <c r="AF118" s="31"/>
      <c r="AG118" s="31">
        <f t="shared" si="30"/>
        <v>0</v>
      </c>
      <c r="AH118" s="31">
        <f t="shared" si="37"/>
        <v>0</v>
      </c>
      <c r="AI118" s="31"/>
      <c r="AJ118" s="31">
        <f t="shared" si="32"/>
        <v>0</v>
      </c>
      <c r="AK118" s="31">
        <f t="shared" si="38"/>
        <v>0</v>
      </c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</row>
    <row r="119" spans="2:50" s="155" customFormat="1" ht="13" outlineLevel="1">
      <c r="B119" s="52" t="s">
        <v>942</v>
      </c>
      <c r="C119" s="24" t="s">
        <v>1351</v>
      </c>
      <c r="D119" s="49" t="s">
        <v>50</v>
      </c>
      <c r="E119" s="38">
        <v>43409</v>
      </c>
      <c r="F119" s="26" t="s">
        <v>12</v>
      </c>
      <c r="G119" s="46" t="s">
        <v>24</v>
      </c>
      <c r="H119" s="28">
        <f t="shared" si="25"/>
        <v>60</v>
      </c>
      <c r="I119" s="48">
        <v>60</v>
      </c>
      <c r="J119" s="48">
        <v>0</v>
      </c>
      <c r="K119" s="254">
        <v>0</v>
      </c>
      <c r="L119" s="31" t="s">
        <v>1164</v>
      </c>
      <c r="M119" s="31" t="s">
        <v>1164</v>
      </c>
      <c r="N119" s="31" t="s">
        <v>1163</v>
      </c>
      <c r="O119" s="31" t="s">
        <v>1163</v>
      </c>
      <c r="P119" s="31" t="s">
        <v>1163</v>
      </c>
      <c r="Q119" s="31" t="s">
        <v>1164</v>
      </c>
      <c r="R119" s="31" t="s">
        <v>1164</v>
      </c>
      <c r="S119" s="55" t="s">
        <v>1186</v>
      </c>
      <c r="T119" s="31"/>
      <c r="U119" s="31">
        <f t="shared" si="34"/>
        <v>0</v>
      </c>
      <c r="V119" s="30"/>
      <c r="W119" s="275"/>
      <c r="X119" s="31"/>
      <c r="Y119" s="31">
        <f t="shared" si="35"/>
        <v>0</v>
      </c>
      <c r="AA119" s="31"/>
      <c r="AB119" s="31">
        <f t="shared" si="36"/>
        <v>0</v>
      </c>
      <c r="AC119" s="31"/>
      <c r="AD119" s="31">
        <f t="shared" si="29"/>
        <v>0</v>
      </c>
      <c r="AE119" s="31"/>
      <c r="AF119" s="31"/>
      <c r="AG119" s="31">
        <f t="shared" si="30"/>
        <v>0</v>
      </c>
      <c r="AH119" s="31">
        <f t="shared" si="37"/>
        <v>0</v>
      </c>
      <c r="AI119" s="31"/>
      <c r="AJ119" s="31">
        <f t="shared" si="32"/>
        <v>0</v>
      </c>
      <c r="AK119" s="31">
        <f t="shared" si="38"/>
        <v>0</v>
      </c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</row>
    <row r="120" spans="2:50" s="155" customFormat="1" ht="13" outlineLevel="1">
      <c r="B120" s="52" t="s">
        <v>943</v>
      </c>
      <c r="C120" s="24" t="s">
        <v>1352</v>
      </c>
      <c r="D120" s="49" t="s">
        <v>507</v>
      </c>
      <c r="E120" s="38">
        <v>43406</v>
      </c>
      <c r="F120" s="26" t="s">
        <v>12</v>
      </c>
      <c r="G120" s="46" t="s">
        <v>24</v>
      </c>
      <c r="H120" s="28">
        <f t="shared" si="25"/>
        <v>120</v>
      </c>
      <c r="I120" s="48">
        <v>120</v>
      </c>
      <c r="J120" s="48">
        <v>0</v>
      </c>
      <c r="K120" s="254">
        <v>0</v>
      </c>
      <c r="L120" s="31" t="s">
        <v>1164</v>
      </c>
      <c r="M120" s="31" t="s">
        <v>1164</v>
      </c>
      <c r="N120" s="31" t="s">
        <v>1163</v>
      </c>
      <c r="O120" s="31" t="s">
        <v>1163</v>
      </c>
      <c r="P120" s="31" t="s">
        <v>1163</v>
      </c>
      <c r="Q120" s="31" t="s">
        <v>1164</v>
      </c>
      <c r="R120" s="31" t="s">
        <v>1164</v>
      </c>
      <c r="S120" s="55" t="s">
        <v>1186</v>
      </c>
      <c r="T120" s="31"/>
      <c r="U120" s="31">
        <f t="shared" si="34"/>
        <v>0</v>
      </c>
      <c r="V120" s="30"/>
      <c r="W120" s="275"/>
      <c r="X120" s="31"/>
      <c r="Y120" s="31">
        <f t="shared" si="35"/>
        <v>0</v>
      </c>
      <c r="AA120" s="31"/>
      <c r="AB120" s="31">
        <f t="shared" si="36"/>
        <v>0</v>
      </c>
      <c r="AC120" s="31"/>
      <c r="AD120" s="31">
        <f t="shared" si="29"/>
        <v>0</v>
      </c>
      <c r="AE120" s="31"/>
      <c r="AF120" s="31"/>
      <c r="AG120" s="31">
        <f t="shared" si="30"/>
        <v>0</v>
      </c>
      <c r="AH120" s="31">
        <f t="shared" si="37"/>
        <v>0</v>
      </c>
      <c r="AI120" s="31"/>
      <c r="AJ120" s="31">
        <f t="shared" si="32"/>
        <v>0</v>
      </c>
      <c r="AK120" s="31">
        <f t="shared" si="38"/>
        <v>0</v>
      </c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</row>
    <row r="121" spans="2:50" s="155" customFormat="1" ht="26" outlineLevel="1">
      <c r="B121" s="52" t="s">
        <v>944</v>
      </c>
      <c r="C121" s="24" t="s">
        <v>1353</v>
      </c>
      <c r="D121" s="49" t="s">
        <v>507</v>
      </c>
      <c r="E121" s="38">
        <v>43406</v>
      </c>
      <c r="F121" s="26" t="s">
        <v>12</v>
      </c>
      <c r="G121" s="46" t="s">
        <v>24</v>
      </c>
      <c r="H121" s="28">
        <f t="shared" si="25"/>
        <v>120</v>
      </c>
      <c r="I121" s="48">
        <v>120</v>
      </c>
      <c r="J121" s="48">
        <v>0</v>
      </c>
      <c r="K121" s="254">
        <v>0</v>
      </c>
      <c r="L121" s="31" t="s">
        <v>1164</v>
      </c>
      <c r="M121" s="31" t="s">
        <v>1164</v>
      </c>
      <c r="N121" s="31" t="s">
        <v>1163</v>
      </c>
      <c r="O121" s="31" t="s">
        <v>1163</v>
      </c>
      <c r="P121" s="31" t="s">
        <v>1163</v>
      </c>
      <c r="Q121" s="31" t="s">
        <v>1164</v>
      </c>
      <c r="R121" s="31" t="s">
        <v>1164</v>
      </c>
      <c r="S121" s="55" t="s">
        <v>1186</v>
      </c>
      <c r="T121" s="31"/>
      <c r="U121" s="31">
        <f t="shared" si="34"/>
        <v>0</v>
      </c>
      <c r="V121" s="30"/>
      <c r="W121" s="275"/>
      <c r="X121" s="31"/>
      <c r="Y121" s="31">
        <f t="shared" si="35"/>
        <v>0</v>
      </c>
      <c r="AA121" s="31"/>
      <c r="AB121" s="31">
        <f t="shared" si="36"/>
        <v>0</v>
      </c>
      <c r="AC121" s="31"/>
      <c r="AD121" s="31">
        <f t="shared" si="29"/>
        <v>0</v>
      </c>
      <c r="AE121" s="31"/>
      <c r="AF121" s="31"/>
      <c r="AG121" s="31">
        <f t="shared" si="30"/>
        <v>0</v>
      </c>
      <c r="AH121" s="31">
        <f t="shared" si="37"/>
        <v>0</v>
      </c>
      <c r="AI121" s="31"/>
      <c r="AJ121" s="31">
        <f t="shared" si="32"/>
        <v>0</v>
      </c>
      <c r="AK121" s="31">
        <f t="shared" si="38"/>
        <v>0</v>
      </c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</row>
    <row r="122" spans="2:50" s="155" customFormat="1" ht="13" outlineLevel="1">
      <c r="B122" s="52" t="s">
        <v>240</v>
      </c>
      <c r="C122" s="159" t="s">
        <v>1354</v>
      </c>
      <c r="D122" s="12" t="s">
        <v>43</v>
      </c>
      <c r="E122" s="38">
        <v>43451</v>
      </c>
      <c r="F122" s="26" t="s">
        <v>174</v>
      </c>
      <c r="G122" s="46" t="s">
        <v>24</v>
      </c>
      <c r="H122" s="28">
        <f t="shared" si="25"/>
        <v>90</v>
      </c>
      <c r="I122" s="48">
        <v>90</v>
      </c>
      <c r="J122" s="48">
        <v>0</v>
      </c>
      <c r="K122" s="254">
        <v>0</v>
      </c>
      <c r="L122" s="31" t="s">
        <v>1164</v>
      </c>
      <c r="M122" s="31" t="s">
        <v>1164</v>
      </c>
      <c r="N122" s="31" t="s">
        <v>1163</v>
      </c>
      <c r="O122" s="31" t="s">
        <v>1163</v>
      </c>
      <c r="P122" s="31" t="s">
        <v>1163</v>
      </c>
      <c r="Q122" s="31" t="s">
        <v>1164</v>
      </c>
      <c r="R122" s="31" t="s">
        <v>1164</v>
      </c>
      <c r="S122" s="55" t="s">
        <v>1186</v>
      </c>
      <c r="T122" s="31"/>
      <c r="U122" s="31">
        <f t="shared" si="34"/>
        <v>0</v>
      </c>
      <c r="V122" s="30"/>
      <c r="W122" s="275"/>
      <c r="X122" s="31"/>
      <c r="Y122" s="31">
        <f t="shared" si="35"/>
        <v>0</v>
      </c>
      <c r="AA122" s="31"/>
      <c r="AB122" s="31">
        <f t="shared" si="36"/>
        <v>0</v>
      </c>
      <c r="AC122" s="31"/>
      <c r="AD122" s="31">
        <f t="shared" si="29"/>
        <v>0</v>
      </c>
      <c r="AE122" s="31"/>
      <c r="AF122" s="31"/>
      <c r="AG122" s="31">
        <f t="shared" si="30"/>
        <v>0</v>
      </c>
      <c r="AH122" s="31">
        <f t="shared" si="37"/>
        <v>0</v>
      </c>
      <c r="AI122" s="31"/>
      <c r="AJ122" s="31">
        <f t="shared" si="32"/>
        <v>0</v>
      </c>
      <c r="AK122" s="31">
        <f t="shared" si="38"/>
        <v>0</v>
      </c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</row>
    <row r="123" spans="2:50" s="155" customFormat="1" ht="13" outlineLevel="1">
      <c r="B123" s="52" t="s">
        <v>1355</v>
      </c>
      <c r="C123" s="159" t="s">
        <v>1356</v>
      </c>
      <c r="D123" s="76" t="s">
        <v>95</v>
      </c>
      <c r="E123" s="38">
        <v>43663</v>
      </c>
      <c r="F123" s="26" t="s">
        <v>174</v>
      </c>
      <c r="G123" s="46" t="s">
        <v>24</v>
      </c>
      <c r="H123" s="28">
        <f t="shared" ref="H123:H126" si="39">I123+J123</f>
        <v>1465</v>
      </c>
      <c r="I123" s="48">
        <v>25</v>
      </c>
      <c r="J123" s="48">
        <v>1440</v>
      </c>
      <c r="K123" s="254">
        <v>0</v>
      </c>
      <c r="L123" s="174"/>
      <c r="M123" s="174"/>
      <c r="N123" s="174"/>
      <c r="O123" s="174"/>
      <c r="P123" s="174"/>
      <c r="Q123" s="174" t="s">
        <v>1163</v>
      </c>
      <c r="R123" s="174" t="s">
        <v>1164</v>
      </c>
      <c r="S123" s="55"/>
      <c r="T123" s="31"/>
      <c r="U123" s="31">
        <f t="shared" si="34"/>
        <v>0</v>
      </c>
      <c r="V123" s="30"/>
      <c r="W123" s="275"/>
      <c r="X123" s="31"/>
      <c r="Y123" s="31">
        <f t="shared" si="35"/>
        <v>0</v>
      </c>
      <c r="AA123" s="31"/>
      <c r="AB123" s="31">
        <f t="shared" si="36"/>
        <v>0</v>
      </c>
      <c r="AC123" s="31"/>
      <c r="AD123" s="31">
        <f t="shared" si="29"/>
        <v>0</v>
      </c>
      <c r="AE123" s="31"/>
      <c r="AF123" s="31"/>
      <c r="AG123" s="31">
        <f t="shared" si="30"/>
        <v>0</v>
      </c>
      <c r="AH123" s="31">
        <f t="shared" si="37"/>
        <v>0</v>
      </c>
      <c r="AI123" s="31"/>
      <c r="AJ123" s="31">
        <f t="shared" si="32"/>
        <v>0</v>
      </c>
      <c r="AK123" s="31">
        <f t="shared" si="38"/>
        <v>0</v>
      </c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</row>
    <row r="124" spans="2:50" s="155" customFormat="1" ht="13" outlineLevel="1">
      <c r="B124" s="52" t="s">
        <v>1357</v>
      </c>
      <c r="C124" s="38" t="s">
        <v>1358</v>
      </c>
      <c r="D124" s="15" t="s">
        <v>507</v>
      </c>
      <c r="E124" s="38">
        <v>43473</v>
      </c>
      <c r="F124" s="26" t="s">
        <v>12</v>
      </c>
      <c r="G124" s="46" t="s">
        <v>1111</v>
      </c>
      <c r="H124" s="28">
        <f t="shared" si="39"/>
        <v>3710</v>
      </c>
      <c r="I124" s="48">
        <v>200</v>
      </c>
      <c r="J124" s="48">
        <v>3510</v>
      </c>
      <c r="K124" s="254">
        <v>0</v>
      </c>
      <c r="L124" s="31" t="s">
        <v>1164</v>
      </c>
      <c r="M124" s="31" t="s">
        <v>1164</v>
      </c>
      <c r="N124" s="31" t="s">
        <v>1163</v>
      </c>
      <c r="O124" s="31" t="s">
        <v>1164</v>
      </c>
      <c r="P124" s="31" t="s">
        <v>1163</v>
      </c>
      <c r="Q124" s="31" t="s">
        <v>1164</v>
      </c>
      <c r="R124" s="31" t="s">
        <v>1164</v>
      </c>
      <c r="S124" s="55" t="s">
        <v>1186</v>
      </c>
      <c r="T124" s="31"/>
      <c r="U124" s="31">
        <f t="shared" si="34"/>
        <v>0</v>
      </c>
      <c r="V124" s="30"/>
      <c r="W124" s="275"/>
      <c r="X124" s="31"/>
      <c r="Y124" s="31">
        <f t="shared" si="35"/>
        <v>0</v>
      </c>
      <c r="AA124" s="31"/>
      <c r="AB124" s="31">
        <f t="shared" si="36"/>
        <v>0</v>
      </c>
      <c r="AC124" s="31"/>
      <c r="AD124" s="31">
        <f t="shared" si="29"/>
        <v>0</v>
      </c>
      <c r="AE124" s="31"/>
      <c r="AF124" s="31"/>
      <c r="AG124" s="31">
        <f t="shared" si="30"/>
        <v>0</v>
      </c>
      <c r="AH124" s="31">
        <f t="shared" si="37"/>
        <v>0</v>
      </c>
      <c r="AI124" s="31"/>
      <c r="AJ124" s="31">
        <f t="shared" si="32"/>
        <v>0</v>
      </c>
      <c r="AK124" s="31">
        <f t="shared" si="38"/>
        <v>0</v>
      </c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</row>
    <row r="125" spans="2:50" s="155" customFormat="1" ht="26" outlineLevel="1">
      <c r="B125" s="52" t="s">
        <v>1009</v>
      </c>
      <c r="C125" s="38" t="s">
        <v>1359</v>
      </c>
      <c r="D125" s="15" t="s">
        <v>39</v>
      </c>
      <c r="E125" s="38">
        <v>43675</v>
      </c>
      <c r="F125" s="26" t="s">
        <v>12</v>
      </c>
      <c r="G125" s="46" t="s">
        <v>1611</v>
      </c>
      <c r="H125" s="28">
        <f t="shared" si="39"/>
        <v>4874</v>
      </c>
      <c r="I125" s="51">
        <v>1490</v>
      </c>
      <c r="J125" s="48">
        <v>3384</v>
      </c>
      <c r="K125" s="254">
        <v>0</v>
      </c>
      <c r="L125" s="174" t="s">
        <v>1612</v>
      </c>
      <c r="M125" s="174" t="s">
        <v>1613</v>
      </c>
      <c r="N125" s="174" t="s">
        <v>1614</v>
      </c>
      <c r="O125" s="174" t="s">
        <v>1614</v>
      </c>
      <c r="P125" s="174" t="s">
        <v>1614</v>
      </c>
      <c r="Q125" s="174" t="s">
        <v>1613</v>
      </c>
      <c r="R125" s="174" t="s">
        <v>1613</v>
      </c>
      <c r="S125" s="55" t="s">
        <v>1615</v>
      </c>
      <c r="T125" s="31"/>
      <c r="U125" s="31">
        <f t="shared" si="34"/>
        <v>0</v>
      </c>
      <c r="V125" s="30"/>
      <c r="W125" s="275"/>
      <c r="X125" s="31"/>
      <c r="Y125" s="31">
        <f t="shared" si="35"/>
        <v>0</v>
      </c>
      <c r="AA125" s="31"/>
      <c r="AB125" s="31">
        <f t="shared" si="36"/>
        <v>0</v>
      </c>
      <c r="AC125" s="31"/>
      <c r="AD125" s="31">
        <f t="shared" si="29"/>
        <v>0</v>
      </c>
      <c r="AE125" s="31"/>
      <c r="AF125" s="31"/>
      <c r="AG125" s="31">
        <f t="shared" si="30"/>
        <v>0</v>
      </c>
      <c r="AH125" s="31">
        <f t="shared" si="37"/>
        <v>0</v>
      </c>
      <c r="AI125" s="31"/>
      <c r="AJ125" s="31">
        <f t="shared" si="32"/>
        <v>0</v>
      </c>
      <c r="AK125" s="31">
        <f t="shared" si="38"/>
        <v>0</v>
      </c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</row>
    <row r="126" spans="2:50" s="155" customFormat="1" ht="23.5" customHeight="1" outlineLevel="1">
      <c r="B126" s="52" t="s">
        <v>1360</v>
      </c>
      <c r="C126" s="38" t="s">
        <v>1361</v>
      </c>
      <c r="D126" s="15" t="s">
        <v>95</v>
      </c>
      <c r="E126" s="38">
        <v>43707</v>
      </c>
      <c r="F126" s="26" t="s">
        <v>12</v>
      </c>
      <c r="G126" s="46"/>
      <c r="H126" s="28">
        <f t="shared" si="39"/>
        <v>140</v>
      </c>
      <c r="I126" s="48">
        <v>70</v>
      </c>
      <c r="J126" s="48">
        <v>70</v>
      </c>
      <c r="K126" s="254">
        <v>0</v>
      </c>
      <c r="L126" s="174"/>
      <c r="M126" s="174"/>
      <c r="N126" s="174"/>
      <c r="O126" s="174"/>
      <c r="P126" s="174"/>
      <c r="Q126" s="31" t="s">
        <v>1164</v>
      </c>
      <c r="R126" s="174" t="s">
        <v>1164</v>
      </c>
      <c r="S126" s="55"/>
      <c r="T126" s="31"/>
      <c r="U126" s="31">
        <f t="shared" si="34"/>
        <v>0</v>
      </c>
      <c r="V126" s="30"/>
      <c r="W126" s="275"/>
      <c r="X126" s="31"/>
      <c r="Y126" s="31">
        <f t="shared" si="35"/>
        <v>0</v>
      </c>
      <c r="AA126" s="31"/>
      <c r="AB126" s="31">
        <f t="shared" si="36"/>
        <v>0</v>
      </c>
      <c r="AC126" s="31"/>
      <c r="AD126" s="31">
        <f t="shared" si="29"/>
        <v>0</v>
      </c>
      <c r="AE126" s="31"/>
      <c r="AF126" s="31"/>
      <c r="AG126" s="31">
        <f t="shared" si="30"/>
        <v>0</v>
      </c>
      <c r="AH126" s="31">
        <f t="shared" si="37"/>
        <v>0</v>
      </c>
      <c r="AI126" s="31"/>
      <c r="AJ126" s="31">
        <f t="shared" si="32"/>
        <v>0</v>
      </c>
      <c r="AK126" s="31">
        <f t="shared" si="38"/>
        <v>0</v>
      </c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</row>
    <row r="127" spans="2:50" s="155" customFormat="1" ht="34.5" customHeight="1" outlineLevel="1">
      <c r="B127" s="52" t="s">
        <v>1074</v>
      </c>
      <c r="C127" s="38" t="s">
        <v>1362</v>
      </c>
      <c r="D127" s="15" t="s">
        <v>95</v>
      </c>
      <c r="E127" s="38">
        <v>43707</v>
      </c>
      <c r="F127" s="26" t="s">
        <v>12</v>
      </c>
      <c r="G127" s="46"/>
      <c r="H127" s="28">
        <f t="shared" ref="H127:H130" si="40">I127+J127</f>
        <v>240</v>
      </c>
      <c r="I127" s="48">
        <v>120</v>
      </c>
      <c r="J127" s="48">
        <v>120</v>
      </c>
      <c r="K127" s="254">
        <v>0</v>
      </c>
      <c r="L127" s="174"/>
      <c r="M127" s="174"/>
      <c r="N127" s="174"/>
      <c r="O127" s="174"/>
      <c r="P127" s="174"/>
      <c r="Q127" s="174" t="s">
        <v>1144</v>
      </c>
      <c r="R127" s="174" t="s">
        <v>1144</v>
      </c>
      <c r="S127" s="55"/>
      <c r="T127" s="31"/>
      <c r="U127" s="31">
        <f t="shared" ref="U127:U129" si="41">SUMIF(T127,"Y",I127)</f>
        <v>0</v>
      </c>
      <c r="V127" s="30"/>
      <c r="W127" s="275"/>
      <c r="X127" s="31"/>
      <c r="Y127" s="31">
        <f t="shared" ref="Y127:Y129" si="42">U127*X127</f>
        <v>0</v>
      </c>
      <c r="AA127" s="31"/>
      <c r="AB127" s="31">
        <f t="shared" ref="AB127:AB129" si="43">SUMIF(AA127,"Y",K127)*X127</f>
        <v>0</v>
      </c>
      <c r="AC127" s="31"/>
      <c r="AD127" s="31">
        <f t="shared" ref="AD127:AD129" si="44">(I127-AB127)*COUNTIF(AL127:AU127,"L")</f>
        <v>0</v>
      </c>
      <c r="AE127" s="31"/>
      <c r="AF127" s="31"/>
      <c r="AG127" s="31">
        <f t="shared" ref="AG127:AG129" si="45">IFERROR(COUNTIF(AL127:AU127,"S")/(COUNTIF(AL127:AU127,"V")+COUNTIF(AL127:AU127,"S")),0)</f>
        <v>0</v>
      </c>
      <c r="AH127" s="31">
        <f t="shared" ref="AH127:AH129" si="46">(Y127-AB127-AD127)*AG127</f>
        <v>0</v>
      </c>
      <c r="AI127" s="31"/>
      <c r="AJ127" s="31">
        <f t="shared" ref="AJ127:AJ129" si="47">COUNTIF(AL127:AU127,"V")</f>
        <v>0</v>
      </c>
      <c r="AK127" s="31">
        <f t="shared" ref="AK127:AK129" si="48">Y127-AB127-AD127-AH127</f>
        <v>0</v>
      </c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</row>
    <row r="128" spans="2:50" s="155" customFormat="1" ht="34.5" customHeight="1" outlineLevel="1">
      <c r="B128" s="52" t="s">
        <v>1704</v>
      </c>
      <c r="C128" s="214" t="s">
        <v>1705</v>
      </c>
      <c r="D128" s="53" t="s">
        <v>95</v>
      </c>
      <c r="E128" s="214">
        <v>43794</v>
      </c>
      <c r="F128" s="35" t="s">
        <v>12</v>
      </c>
      <c r="G128" s="46"/>
      <c r="H128" s="28">
        <f t="shared" si="40"/>
        <v>520</v>
      </c>
      <c r="I128" s="48">
        <v>200</v>
      </c>
      <c r="J128" s="48">
        <v>320</v>
      </c>
      <c r="K128" s="254">
        <v>0</v>
      </c>
      <c r="L128" s="174"/>
      <c r="M128" s="174"/>
      <c r="N128" s="174"/>
      <c r="O128" s="174"/>
      <c r="P128" s="174"/>
      <c r="Q128" s="174" t="s">
        <v>1144</v>
      </c>
      <c r="R128" s="174" t="s">
        <v>1144</v>
      </c>
      <c r="S128" s="55"/>
      <c r="T128" s="31"/>
      <c r="U128" s="31">
        <f t="shared" si="41"/>
        <v>0</v>
      </c>
      <c r="V128" s="30"/>
      <c r="W128" s="275"/>
      <c r="X128" s="31"/>
      <c r="Y128" s="31">
        <f t="shared" si="42"/>
        <v>0</v>
      </c>
      <c r="AA128" s="31"/>
      <c r="AB128" s="31">
        <f t="shared" si="43"/>
        <v>0</v>
      </c>
      <c r="AC128" s="31"/>
      <c r="AD128" s="31">
        <f t="shared" si="44"/>
        <v>0</v>
      </c>
      <c r="AE128" s="31"/>
      <c r="AF128" s="31"/>
      <c r="AG128" s="31">
        <f t="shared" si="45"/>
        <v>0</v>
      </c>
      <c r="AH128" s="31">
        <f t="shared" si="46"/>
        <v>0</v>
      </c>
      <c r="AI128" s="31"/>
      <c r="AJ128" s="31">
        <f t="shared" si="47"/>
        <v>0</v>
      </c>
      <c r="AK128" s="31">
        <f t="shared" si="48"/>
        <v>0</v>
      </c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</row>
    <row r="129" spans="2:50" s="155" customFormat="1" ht="34.5" customHeight="1" outlineLevel="1">
      <c r="B129" s="52" t="s">
        <v>1706</v>
      </c>
      <c r="C129" s="214" t="s">
        <v>1707</v>
      </c>
      <c r="D129" s="53" t="s">
        <v>95</v>
      </c>
      <c r="E129" s="214">
        <v>43794</v>
      </c>
      <c r="F129" s="35" t="s">
        <v>12</v>
      </c>
      <c r="G129" s="46"/>
      <c r="H129" s="28">
        <f t="shared" si="40"/>
        <v>560</v>
      </c>
      <c r="I129" s="48">
        <v>220</v>
      </c>
      <c r="J129" s="48">
        <v>340</v>
      </c>
      <c r="K129" s="254">
        <v>0</v>
      </c>
      <c r="L129" s="174"/>
      <c r="M129" s="174"/>
      <c r="N129" s="174"/>
      <c r="O129" s="174"/>
      <c r="P129" s="174"/>
      <c r="Q129" s="174" t="s">
        <v>1144</v>
      </c>
      <c r="R129" s="174" t="s">
        <v>1144</v>
      </c>
      <c r="S129" s="55"/>
      <c r="T129" s="31"/>
      <c r="U129" s="31">
        <f t="shared" si="41"/>
        <v>0</v>
      </c>
      <c r="V129" s="30"/>
      <c r="W129" s="275"/>
      <c r="X129" s="31"/>
      <c r="Y129" s="31">
        <f t="shared" si="42"/>
        <v>0</v>
      </c>
      <c r="AA129" s="31"/>
      <c r="AB129" s="31">
        <f t="shared" si="43"/>
        <v>0</v>
      </c>
      <c r="AC129" s="31"/>
      <c r="AD129" s="31">
        <f t="shared" si="44"/>
        <v>0</v>
      </c>
      <c r="AE129" s="31"/>
      <c r="AF129" s="31"/>
      <c r="AG129" s="31">
        <f t="shared" si="45"/>
        <v>0</v>
      </c>
      <c r="AH129" s="31">
        <f t="shared" si="46"/>
        <v>0</v>
      </c>
      <c r="AI129" s="31"/>
      <c r="AJ129" s="31">
        <f t="shared" si="47"/>
        <v>0</v>
      </c>
      <c r="AK129" s="31">
        <f t="shared" si="48"/>
        <v>0</v>
      </c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</row>
    <row r="130" spans="2:50" s="155" customFormat="1" ht="34.5" customHeight="1" outlineLevel="1">
      <c r="B130" s="52" t="s">
        <v>1708</v>
      </c>
      <c r="C130" s="214" t="s">
        <v>1709</v>
      </c>
      <c r="D130" s="53" t="s">
        <v>95</v>
      </c>
      <c r="E130" s="214">
        <v>43791</v>
      </c>
      <c r="F130" s="35" t="s">
        <v>12</v>
      </c>
      <c r="G130" s="46"/>
      <c r="H130" s="28">
        <f t="shared" si="40"/>
        <v>230</v>
      </c>
      <c r="I130" s="48">
        <v>115</v>
      </c>
      <c r="J130" s="48">
        <v>115</v>
      </c>
      <c r="K130" s="254">
        <v>0</v>
      </c>
      <c r="L130" s="174"/>
      <c r="M130" s="174"/>
      <c r="N130" s="174"/>
      <c r="O130" s="174"/>
      <c r="P130" s="174"/>
      <c r="Q130" s="174" t="s">
        <v>1164</v>
      </c>
      <c r="R130" s="174" t="s">
        <v>1164</v>
      </c>
      <c r="S130" s="55"/>
      <c r="T130" s="31"/>
      <c r="U130" s="31">
        <f t="shared" si="34"/>
        <v>0</v>
      </c>
      <c r="V130" s="30"/>
      <c r="W130" s="275"/>
      <c r="X130" s="31"/>
      <c r="Y130" s="31">
        <f t="shared" si="35"/>
        <v>0</v>
      </c>
      <c r="AA130" s="31"/>
      <c r="AB130" s="31">
        <f t="shared" si="36"/>
        <v>0</v>
      </c>
      <c r="AC130" s="31"/>
      <c r="AD130" s="31">
        <f t="shared" si="29"/>
        <v>0</v>
      </c>
      <c r="AE130" s="31"/>
      <c r="AF130" s="31"/>
      <c r="AG130" s="31">
        <f t="shared" si="30"/>
        <v>0</v>
      </c>
      <c r="AH130" s="31">
        <f t="shared" si="37"/>
        <v>0</v>
      </c>
      <c r="AI130" s="31"/>
      <c r="AJ130" s="31">
        <f t="shared" si="32"/>
        <v>0</v>
      </c>
      <c r="AK130" s="31">
        <f t="shared" si="38"/>
        <v>0</v>
      </c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</row>
    <row r="131" spans="2:50" s="155" customFormat="1" ht="16.5" customHeight="1">
      <c r="B131" s="343" t="s">
        <v>242</v>
      </c>
      <c r="C131" s="343"/>
      <c r="D131" s="343"/>
      <c r="E131" s="346"/>
      <c r="F131" s="41" t="s">
        <v>7</v>
      </c>
      <c r="G131" s="42"/>
      <c r="H131" s="23">
        <f>H132/60</f>
        <v>523.35</v>
      </c>
      <c r="I131" s="23">
        <f>I132/60</f>
        <v>239.2</v>
      </c>
      <c r="J131" s="23">
        <f>J132/60</f>
        <v>284.14999999999998</v>
      </c>
      <c r="K131" s="253">
        <f>K132/60</f>
        <v>5</v>
      </c>
      <c r="L131" s="42"/>
      <c r="M131" s="42"/>
      <c r="N131" s="42"/>
      <c r="O131" s="42"/>
      <c r="P131" s="42"/>
      <c r="Q131" s="42"/>
      <c r="R131" s="42"/>
      <c r="S131" s="43"/>
      <c r="T131" s="42"/>
      <c r="U131" s="23">
        <f>U132/60</f>
        <v>0</v>
      </c>
      <c r="V131" s="43"/>
      <c r="W131" s="277"/>
      <c r="X131" s="42"/>
      <c r="Y131" s="23">
        <f>Y132/60</f>
        <v>0</v>
      </c>
      <c r="AA131" s="45"/>
      <c r="AB131" s="45">
        <f t="shared" ref="AB131:AK131" si="49">AB132/60</f>
        <v>0</v>
      </c>
      <c r="AC131" s="45"/>
      <c r="AD131" s="45">
        <f>AD132/60</f>
        <v>0</v>
      </c>
      <c r="AE131" s="45"/>
      <c r="AF131" s="45"/>
      <c r="AG131" s="45"/>
      <c r="AH131" s="45">
        <f>AH132/60</f>
        <v>0</v>
      </c>
      <c r="AI131" s="45"/>
      <c r="AJ131" s="42"/>
      <c r="AK131" s="45">
        <f t="shared" si="49"/>
        <v>0</v>
      </c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5"/>
      <c r="AW131" s="45"/>
      <c r="AX131" s="45">
        <f>AX132/60</f>
        <v>0</v>
      </c>
    </row>
    <row r="132" spans="2:50" s="155" customFormat="1" ht="20.5" customHeight="1">
      <c r="B132" s="343"/>
      <c r="C132" s="343"/>
      <c r="D132" s="343"/>
      <c r="E132" s="346"/>
      <c r="F132" s="44" t="s">
        <v>8</v>
      </c>
      <c r="G132" s="45"/>
      <c r="H132" s="23">
        <f>SUM(I132:J132)</f>
        <v>31401</v>
      </c>
      <c r="I132" s="23">
        <f>SUMIF($F$133:$F$166,"DQA",I133:I166)</f>
        <v>14352</v>
      </c>
      <c r="J132" s="23">
        <f>SUMIF($F$133:$F$166,"DQA",J133:J166)</f>
        <v>17049</v>
      </c>
      <c r="K132" s="253">
        <f>SUM(K133:K166)</f>
        <v>300</v>
      </c>
      <c r="L132" s="42"/>
      <c r="M132" s="42"/>
      <c r="N132" s="42"/>
      <c r="O132" s="42"/>
      <c r="P132" s="42"/>
      <c r="Q132" s="42"/>
      <c r="R132" s="42"/>
      <c r="S132" s="43"/>
      <c r="T132" s="42"/>
      <c r="U132" s="23">
        <f>SUM(U133:U166)</f>
        <v>0</v>
      </c>
      <c r="V132" s="43"/>
      <c r="W132" s="277"/>
      <c r="X132" s="42"/>
      <c r="Y132" s="23">
        <f>SUM(Y133:Y166)</f>
        <v>0</v>
      </c>
      <c r="AA132" s="45"/>
      <c r="AB132" s="45">
        <f t="shared" ref="AB132" si="50">SUM(AB133:AB166)</f>
        <v>0</v>
      </c>
      <c r="AC132" s="45"/>
      <c r="AD132" s="45">
        <f>SUM(AD133:AD166)</f>
        <v>0</v>
      </c>
      <c r="AE132" s="45"/>
      <c r="AF132" s="45"/>
      <c r="AG132" s="45"/>
      <c r="AH132" s="45">
        <f>SUM(AH133:AH166)</f>
        <v>0</v>
      </c>
      <c r="AI132" s="45"/>
      <c r="AJ132" s="42"/>
      <c r="AK132" s="45">
        <f t="shared" ref="AK132" si="51">SUM(AK133:AK166)</f>
        <v>0</v>
      </c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5"/>
      <c r="AW132" s="45"/>
      <c r="AX132" s="45">
        <f t="shared" ref="AX132" si="52">SUM(AX133:AX166)</f>
        <v>0</v>
      </c>
    </row>
    <row r="133" spans="2:50" s="155" customFormat="1" ht="23.5" customHeight="1" outlineLevel="1">
      <c r="B133" s="156" t="s">
        <v>243</v>
      </c>
      <c r="C133" s="14" t="s">
        <v>244</v>
      </c>
      <c r="D133" s="25" t="s">
        <v>245</v>
      </c>
      <c r="E133" s="16">
        <v>43294</v>
      </c>
      <c r="F133" s="17" t="s">
        <v>12</v>
      </c>
      <c r="G133" s="27" t="s">
        <v>13</v>
      </c>
      <c r="H133" s="28">
        <f t="shared" ref="H133:H163" si="53">I133+J133</f>
        <v>1712</v>
      </c>
      <c r="I133" s="48">
        <v>1225</v>
      </c>
      <c r="J133" s="48">
        <v>487</v>
      </c>
      <c r="K133" s="254">
        <v>0</v>
      </c>
      <c r="L133" s="31" t="s">
        <v>1204</v>
      </c>
      <c r="M133" s="31" t="s">
        <v>1203</v>
      </c>
      <c r="N133" s="31" t="s">
        <v>1222</v>
      </c>
      <c r="O133" s="31" t="s">
        <v>1203</v>
      </c>
      <c r="P133" s="31" t="s">
        <v>1222</v>
      </c>
      <c r="Q133" s="31" t="s">
        <v>1164</v>
      </c>
      <c r="R133" s="31" t="s">
        <v>1164</v>
      </c>
      <c r="S133" s="55" t="s">
        <v>1223</v>
      </c>
      <c r="T133" s="31"/>
      <c r="U133" s="31">
        <f t="shared" ref="U133:U166" si="54">SUMIF(T133,"Y",I133)</f>
        <v>0</v>
      </c>
      <c r="V133" s="30"/>
      <c r="W133" s="275"/>
      <c r="X133" s="31"/>
      <c r="Y133" s="31">
        <f t="shared" ref="Y133:Y166" si="55">U133*X133</f>
        <v>0</v>
      </c>
      <c r="AA133" s="31"/>
      <c r="AB133" s="31">
        <f t="shared" ref="AB133:AB166" si="56">SUMIF(AA133,"Y",K133)*X133</f>
        <v>0</v>
      </c>
      <c r="AC133" s="31"/>
      <c r="AD133" s="31">
        <f t="shared" ref="AD133:AD166" si="57">(I133-AB133)*COUNTIF(AL133:AU133,"L")</f>
        <v>0</v>
      </c>
      <c r="AE133" s="31"/>
      <c r="AF133" s="31"/>
      <c r="AG133" s="31">
        <f t="shared" ref="AG133:AG166" si="58">IFERROR(COUNTIF(AL133:AU133,"S")/(COUNTIF(AL133:AU133,"V")+COUNTIF(AL133:AU133,"S")),0)</f>
        <v>0</v>
      </c>
      <c r="AH133" s="31">
        <f t="shared" ref="AH133:AH166" si="59">(Y133-AB133-AD133)*AG133</f>
        <v>0</v>
      </c>
      <c r="AI133" s="31"/>
      <c r="AJ133" s="31">
        <f t="shared" ref="AJ133:AJ166" si="60">COUNTIF(AL133:AU133,"V")</f>
        <v>0</v>
      </c>
      <c r="AK133" s="31">
        <f t="shared" ref="AK133:AK166" si="61">Y133-AB133-AD133-AH133</f>
        <v>0</v>
      </c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</row>
    <row r="134" spans="2:50" s="155" customFormat="1" ht="23.5" customHeight="1" outlineLevel="1">
      <c r="B134" s="156" t="s">
        <v>246</v>
      </c>
      <c r="C134" s="14" t="s">
        <v>247</v>
      </c>
      <c r="D134" s="25" t="s">
        <v>1363</v>
      </c>
      <c r="E134" s="16">
        <v>43693</v>
      </c>
      <c r="F134" s="17" t="s">
        <v>12</v>
      </c>
      <c r="G134" s="27" t="s">
        <v>13</v>
      </c>
      <c r="H134" s="28">
        <f t="shared" si="53"/>
        <v>376</v>
      </c>
      <c r="I134" s="48">
        <v>370</v>
      </c>
      <c r="J134" s="48">
        <v>6</v>
      </c>
      <c r="K134" s="254">
        <v>0</v>
      </c>
      <c r="L134" s="31" t="s">
        <v>1204</v>
      </c>
      <c r="M134" s="31" t="s">
        <v>1203</v>
      </c>
      <c r="N134" s="31" t="s">
        <v>1222</v>
      </c>
      <c r="O134" s="31" t="s">
        <v>1203</v>
      </c>
      <c r="P134" s="31" t="s">
        <v>1222</v>
      </c>
      <c r="Q134" s="31" t="s">
        <v>1163</v>
      </c>
      <c r="R134" s="31" t="s">
        <v>1163</v>
      </c>
      <c r="S134" s="55" t="s">
        <v>1223</v>
      </c>
      <c r="T134" s="31"/>
      <c r="U134" s="31">
        <f t="shared" si="54"/>
        <v>0</v>
      </c>
      <c r="V134" s="30"/>
      <c r="W134" s="275"/>
      <c r="X134" s="31"/>
      <c r="Y134" s="31">
        <f t="shared" si="55"/>
        <v>0</v>
      </c>
      <c r="AA134" s="31"/>
      <c r="AB134" s="31">
        <f t="shared" si="56"/>
        <v>0</v>
      </c>
      <c r="AC134" s="31"/>
      <c r="AD134" s="31">
        <f t="shared" si="57"/>
        <v>0</v>
      </c>
      <c r="AE134" s="31"/>
      <c r="AF134" s="31"/>
      <c r="AG134" s="31">
        <f t="shared" si="58"/>
        <v>0</v>
      </c>
      <c r="AH134" s="31">
        <f t="shared" si="59"/>
        <v>0</v>
      </c>
      <c r="AI134" s="31"/>
      <c r="AJ134" s="31">
        <f t="shared" si="60"/>
        <v>0</v>
      </c>
      <c r="AK134" s="31">
        <f t="shared" si="61"/>
        <v>0</v>
      </c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</row>
    <row r="135" spans="2:50" s="155" customFormat="1" ht="23.5" customHeight="1" outlineLevel="1">
      <c r="B135" s="156" t="s">
        <v>248</v>
      </c>
      <c r="C135" s="14" t="s">
        <v>249</v>
      </c>
      <c r="D135" s="25" t="s">
        <v>36</v>
      </c>
      <c r="E135" s="16">
        <v>43073</v>
      </c>
      <c r="F135" s="17" t="s">
        <v>12</v>
      </c>
      <c r="G135" s="27" t="s">
        <v>24</v>
      </c>
      <c r="H135" s="28">
        <f t="shared" si="53"/>
        <v>120</v>
      </c>
      <c r="I135" s="48">
        <v>60</v>
      </c>
      <c r="J135" s="48">
        <v>60</v>
      </c>
      <c r="K135" s="254">
        <v>0</v>
      </c>
      <c r="L135" s="31" t="s">
        <v>1193</v>
      </c>
      <c r="M135" s="31" t="s">
        <v>1193</v>
      </c>
      <c r="N135" s="31" t="s">
        <v>1224</v>
      </c>
      <c r="O135" s="31" t="s">
        <v>1193</v>
      </c>
      <c r="P135" s="175" t="s">
        <v>1225</v>
      </c>
      <c r="Q135" s="31" t="s">
        <v>1164</v>
      </c>
      <c r="R135" s="31" t="s">
        <v>1164</v>
      </c>
      <c r="S135" s="55" t="s">
        <v>1223</v>
      </c>
      <c r="T135" s="31"/>
      <c r="U135" s="31">
        <f t="shared" si="54"/>
        <v>0</v>
      </c>
      <c r="V135" s="30"/>
      <c r="W135" s="275"/>
      <c r="X135" s="31"/>
      <c r="Y135" s="31">
        <f t="shared" si="55"/>
        <v>0</v>
      </c>
      <c r="AA135" s="31"/>
      <c r="AB135" s="31">
        <f t="shared" si="56"/>
        <v>0</v>
      </c>
      <c r="AC135" s="31"/>
      <c r="AD135" s="31">
        <f t="shared" si="57"/>
        <v>0</v>
      </c>
      <c r="AE135" s="31"/>
      <c r="AF135" s="31"/>
      <c r="AG135" s="31">
        <f t="shared" si="58"/>
        <v>0</v>
      </c>
      <c r="AH135" s="31">
        <f t="shared" si="59"/>
        <v>0</v>
      </c>
      <c r="AI135" s="31"/>
      <c r="AJ135" s="31">
        <f t="shared" si="60"/>
        <v>0</v>
      </c>
      <c r="AK135" s="31">
        <f t="shared" si="61"/>
        <v>0</v>
      </c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</row>
    <row r="136" spans="2:50" s="155" customFormat="1" ht="23.5" customHeight="1" outlineLevel="1">
      <c r="B136" s="156" t="s">
        <v>250</v>
      </c>
      <c r="C136" s="14" t="s">
        <v>251</v>
      </c>
      <c r="D136" s="25" t="s">
        <v>157</v>
      </c>
      <c r="E136" s="16">
        <v>43216</v>
      </c>
      <c r="F136" s="17" t="s">
        <v>12</v>
      </c>
      <c r="G136" s="27" t="s">
        <v>13</v>
      </c>
      <c r="H136" s="28">
        <f t="shared" si="53"/>
        <v>1114</v>
      </c>
      <c r="I136" s="48">
        <v>451</v>
      </c>
      <c r="J136" s="48">
        <v>663</v>
      </c>
      <c r="K136" s="254">
        <v>0</v>
      </c>
      <c r="L136" s="31" t="s">
        <v>1203</v>
      </c>
      <c r="M136" s="31" t="s">
        <v>1226</v>
      </c>
      <c r="N136" s="31" t="s">
        <v>1227</v>
      </c>
      <c r="O136" s="31" t="s">
        <v>1202</v>
      </c>
      <c r="P136" s="31" t="s">
        <v>1209</v>
      </c>
      <c r="Q136" s="31" t="s">
        <v>1164</v>
      </c>
      <c r="R136" s="31" t="s">
        <v>1164</v>
      </c>
      <c r="S136" s="55" t="s">
        <v>1237</v>
      </c>
      <c r="T136" s="31"/>
      <c r="U136" s="31">
        <f t="shared" si="54"/>
        <v>0</v>
      </c>
      <c r="V136" s="30"/>
      <c r="W136" s="275"/>
      <c r="X136" s="31"/>
      <c r="Y136" s="31">
        <f t="shared" si="55"/>
        <v>0</v>
      </c>
      <c r="AA136" s="31"/>
      <c r="AB136" s="31">
        <f t="shared" si="56"/>
        <v>0</v>
      </c>
      <c r="AC136" s="31"/>
      <c r="AD136" s="31">
        <f t="shared" si="57"/>
        <v>0</v>
      </c>
      <c r="AE136" s="31"/>
      <c r="AF136" s="31"/>
      <c r="AG136" s="31">
        <f t="shared" si="58"/>
        <v>0</v>
      </c>
      <c r="AH136" s="31">
        <f t="shared" si="59"/>
        <v>0</v>
      </c>
      <c r="AI136" s="31"/>
      <c r="AJ136" s="31">
        <f t="shared" si="60"/>
        <v>0</v>
      </c>
      <c r="AK136" s="31">
        <f t="shared" si="61"/>
        <v>0</v>
      </c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</row>
    <row r="137" spans="2:50" s="155" customFormat="1" ht="23.5" customHeight="1" outlineLevel="1">
      <c r="B137" s="156" t="s">
        <v>252</v>
      </c>
      <c r="C137" s="14" t="s">
        <v>253</v>
      </c>
      <c r="D137" s="25" t="s">
        <v>1364</v>
      </c>
      <c r="E137" s="16">
        <v>43693</v>
      </c>
      <c r="F137" s="17" t="s">
        <v>12</v>
      </c>
      <c r="G137" s="27" t="s">
        <v>13</v>
      </c>
      <c r="H137" s="28">
        <f t="shared" si="53"/>
        <v>6771</v>
      </c>
      <c r="I137" s="48">
        <v>1173</v>
      </c>
      <c r="J137" s="56">
        <v>5598</v>
      </c>
      <c r="K137" s="255">
        <v>160</v>
      </c>
      <c r="L137" s="31" t="s">
        <v>1203</v>
      </c>
      <c r="M137" s="31" t="s">
        <v>1226</v>
      </c>
      <c r="N137" s="31" t="s">
        <v>1227</v>
      </c>
      <c r="O137" s="31" t="s">
        <v>1202</v>
      </c>
      <c r="P137" s="31" t="s">
        <v>1209</v>
      </c>
      <c r="Q137" s="31" t="s">
        <v>1164</v>
      </c>
      <c r="R137" s="31" t="s">
        <v>1164</v>
      </c>
      <c r="S137" s="55" t="s">
        <v>1223</v>
      </c>
      <c r="T137" s="31"/>
      <c r="U137" s="31">
        <f t="shared" si="54"/>
        <v>0</v>
      </c>
      <c r="V137" s="30"/>
      <c r="W137" s="275"/>
      <c r="X137" s="31"/>
      <c r="Y137" s="31">
        <f t="shared" si="55"/>
        <v>0</v>
      </c>
      <c r="AA137" s="175"/>
      <c r="AB137" s="31">
        <f t="shared" si="56"/>
        <v>0</v>
      </c>
      <c r="AC137" s="31"/>
      <c r="AD137" s="31">
        <f t="shared" si="57"/>
        <v>0</v>
      </c>
      <c r="AE137" s="31"/>
      <c r="AF137" s="31"/>
      <c r="AG137" s="31">
        <f t="shared" si="58"/>
        <v>0</v>
      </c>
      <c r="AH137" s="31">
        <f t="shared" si="59"/>
        <v>0</v>
      </c>
      <c r="AI137" s="31"/>
      <c r="AJ137" s="31">
        <f t="shared" si="60"/>
        <v>0</v>
      </c>
      <c r="AK137" s="235">
        <f t="shared" si="61"/>
        <v>0</v>
      </c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</row>
    <row r="138" spans="2:50" s="155" customFormat="1" ht="23.5" customHeight="1" outlineLevel="1">
      <c r="B138" s="156" t="s">
        <v>254</v>
      </c>
      <c r="C138" s="14" t="s">
        <v>255</v>
      </c>
      <c r="D138" s="25" t="s">
        <v>1365</v>
      </c>
      <c r="E138" s="16">
        <v>43693</v>
      </c>
      <c r="F138" s="17" t="s">
        <v>12</v>
      </c>
      <c r="G138" s="27" t="s">
        <v>13</v>
      </c>
      <c r="H138" s="28">
        <f t="shared" si="53"/>
        <v>723</v>
      </c>
      <c r="I138" s="48">
        <v>339</v>
      </c>
      <c r="J138" s="48">
        <v>384</v>
      </c>
      <c r="K138" s="255">
        <v>140</v>
      </c>
      <c r="L138" s="31" t="s">
        <v>1204</v>
      </c>
      <c r="M138" s="31" t="s">
        <v>1203</v>
      </c>
      <c r="N138" s="31" t="s">
        <v>1222</v>
      </c>
      <c r="O138" s="31" t="s">
        <v>1203</v>
      </c>
      <c r="P138" s="31" t="s">
        <v>1222</v>
      </c>
      <c r="Q138" s="31" t="s">
        <v>1163</v>
      </c>
      <c r="R138" s="31" t="s">
        <v>1163</v>
      </c>
      <c r="S138" s="55" t="s">
        <v>1223</v>
      </c>
      <c r="T138" s="31"/>
      <c r="U138" s="31">
        <f t="shared" si="54"/>
        <v>0</v>
      </c>
      <c r="V138" s="30"/>
      <c r="W138" s="275"/>
      <c r="X138" s="31"/>
      <c r="Y138" s="31">
        <f t="shared" si="55"/>
        <v>0</v>
      </c>
      <c r="AA138" s="175"/>
      <c r="AB138" s="31">
        <f t="shared" si="56"/>
        <v>0</v>
      </c>
      <c r="AC138" s="31"/>
      <c r="AD138" s="31">
        <f t="shared" si="57"/>
        <v>0</v>
      </c>
      <c r="AE138" s="31"/>
      <c r="AF138" s="31"/>
      <c r="AG138" s="31">
        <f t="shared" si="58"/>
        <v>0</v>
      </c>
      <c r="AH138" s="31">
        <f t="shared" si="59"/>
        <v>0</v>
      </c>
      <c r="AI138" s="31"/>
      <c r="AJ138" s="31">
        <f t="shared" si="60"/>
        <v>0</v>
      </c>
      <c r="AK138" s="235">
        <f t="shared" si="61"/>
        <v>0</v>
      </c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</row>
    <row r="139" spans="2:50" s="155" customFormat="1" ht="23.5" customHeight="1" outlineLevel="1">
      <c r="B139" s="156" t="s">
        <v>256</v>
      </c>
      <c r="C139" s="14" t="s">
        <v>257</v>
      </c>
      <c r="D139" s="25" t="s">
        <v>58</v>
      </c>
      <c r="E139" s="16">
        <v>43073</v>
      </c>
      <c r="F139" s="17" t="s">
        <v>12</v>
      </c>
      <c r="G139" s="27" t="s">
        <v>24</v>
      </c>
      <c r="H139" s="28">
        <f t="shared" si="53"/>
        <v>732</v>
      </c>
      <c r="I139" s="48">
        <v>366</v>
      </c>
      <c r="J139" s="48">
        <v>366</v>
      </c>
      <c r="K139" s="254">
        <v>0</v>
      </c>
      <c r="L139" s="31" t="s">
        <v>1203</v>
      </c>
      <c r="M139" s="31" t="s">
        <v>1226</v>
      </c>
      <c r="N139" s="31" t="s">
        <v>1227</v>
      </c>
      <c r="O139" s="31" t="s">
        <v>1202</v>
      </c>
      <c r="P139" s="31" t="s">
        <v>1209</v>
      </c>
      <c r="Q139" s="31" t="s">
        <v>1164</v>
      </c>
      <c r="R139" s="31" t="s">
        <v>1164</v>
      </c>
      <c r="S139" s="55" t="s">
        <v>1223</v>
      </c>
      <c r="T139" s="31"/>
      <c r="U139" s="31">
        <f t="shared" si="54"/>
        <v>0</v>
      </c>
      <c r="V139" s="30"/>
      <c r="W139" s="275"/>
      <c r="X139" s="31"/>
      <c r="Y139" s="31">
        <f t="shared" si="55"/>
        <v>0</v>
      </c>
      <c r="AA139" s="31"/>
      <c r="AB139" s="31">
        <f t="shared" si="56"/>
        <v>0</v>
      </c>
      <c r="AC139" s="31"/>
      <c r="AD139" s="31">
        <f t="shared" si="57"/>
        <v>0</v>
      </c>
      <c r="AE139" s="31"/>
      <c r="AF139" s="31"/>
      <c r="AG139" s="31">
        <f t="shared" si="58"/>
        <v>0</v>
      </c>
      <c r="AH139" s="31">
        <f t="shared" si="59"/>
        <v>0</v>
      </c>
      <c r="AI139" s="31"/>
      <c r="AJ139" s="31">
        <f t="shared" si="60"/>
        <v>0</v>
      </c>
      <c r="AK139" s="31">
        <f t="shared" si="61"/>
        <v>0</v>
      </c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</row>
    <row r="140" spans="2:50" s="155" customFormat="1" ht="23.5" customHeight="1" outlineLevel="1">
      <c r="B140" s="156" t="s">
        <v>258</v>
      </c>
      <c r="C140" s="14" t="s">
        <v>259</v>
      </c>
      <c r="D140" s="25" t="s">
        <v>36</v>
      </c>
      <c r="E140" s="16">
        <v>43670</v>
      </c>
      <c r="F140" s="17" t="s">
        <v>260</v>
      </c>
      <c r="G140" s="27" t="s">
        <v>13</v>
      </c>
      <c r="H140" s="28">
        <f t="shared" si="53"/>
        <v>391</v>
      </c>
      <c r="I140" s="48">
        <v>391</v>
      </c>
      <c r="J140" s="48">
        <v>0</v>
      </c>
      <c r="K140" s="254">
        <v>0</v>
      </c>
      <c r="L140" s="31" t="s">
        <v>1203</v>
      </c>
      <c r="M140" s="31" t="s">
        <v>1226</v>
      </c>
      <c r="N140" s="31" t="s">
        <v>1203</v>
      </c>
      <c r="O140" s="31" t="s">
        <v>1202</v>
      </c>
      <c r="P140" s="31" t="s">
        <v>1211</v>
      </c>
      <c r="Q140" s="31" t="s">
        <v>1164</v>
      </c>
      <c r="R140" s="31" t="s">
        <v>1164</v>
      </c>
      <c r="S140" s="55" t="s">
        <v>1228</v>
      </c>
      <c r="T140" s="31"/>
      <c r="U140" s="31">
        <f t="shared" si="54"/>
        <v>0</v>
      </c>
      <c r="V140" s="30"/>
      <c r="W140" s="275"/>
      <c r="X140" s="31"/>
      <c r="Y140" s="31">
        <f t="shared" si="55"/>
        <v>0</v>
      </c>
      <c r="AA140" s="31"/>
      <c r="AB140" s="31">
        <f t="shared" si="56"/>
        <v>0</v>
      </c>
      <c r="AC140" s="31"/>
      <c r="AD140" s="31">
        <f t="shared" si="57"/>
        <v>0</v>
      </c>
      <c r="AE140" s="31"/>
      <c r="AF140" s="31"/>
      <c r="AG140" s="31">
        <f t="shared" si="58"/>
        <v>0</v>
      </c>
      <c r="AH140" s="31">
        <f t="shared" si="59"/>
        <v>0</v>
      </c>
      <c r="AI140" s="31"/>
      <c r="AJ140" s="31">
        <f t="shared" si="60"/>
        <v>0</v>
      </c>
      <c r="AK140" s="31">
        <f t="shared" si="61"/>
        <v>0</v>
      </c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</row>
    <row r="141" spans="2:50" s="155" customFormat="1" ht="26" outlineLevel="1">
      <c r="B141" s="156" t="s">
        <v>261</v>
      </c>
      <c r="C141" s="14" t="s">
        <v>262</v>
      </c>
      <c r="D141" s="25" t="s">
        <v>19</v>
      </c>
      <c r="E141" s="16">
        <v>43517</v>
      </c>
      <c r="F141" s="17" t="s">
        <v>12</v>
      </c>
      <c r="G141" s="27" t="s">
        <v>13</v>
      </c>
      <c r="H141" s="28">
        <f t="shared" si="53"/>
        <v>1955</v>
      </c>
      <c r="I141" s="48">
        <v>755</v>
      </c>
      <c r="J141" s="48">
        <v>1200</v>
      </c>
      <c r="K141" s="254">
        <v>0</v>
      </c>
      <c r="L141" s="31" t="s">
        <v>1203</v>
      </c>
      <c r="M141" s="31" t="s">
        <v>1226</v>
      </c>
      <c r="N141" s="31" t="s">
        <v>1227</v>
      </c>
      <c r="O141" s="31" t="s">
        <v>1202</v>
      </c>
      <c r="P141" s="31" t="s">
        <v>1209</v>
      </c>
      <c r="Q141" s="31" t="s">
        <v>1164</v>
      </c>
      <c r="R141" s="31" t="s">
        <v>1164</v>
      </c>
      <c r="S141" s="55" t="s">
        <v>1229</v>
      </c>
      <c r="T141" s="31"/>
      <c r="U141" s="31">
        <f t="shared" si="54"/>
        <v>0</v>
      </c>
      <c r="V141" s="30"/>
      <c r="W141" s="275"/>
      <c r="X141" s="31"/>
      <c r="Y141" s="31">
        <f t="shared" si="55"/>
        <v>0</v>
      </c>
      <c r="AA141" s="31"/>
      <c r="AB141" s="31">
        <f t="shared" si="56"/>
        <v>0</v>
      </c>
      <c r="AC141" s="31"/>
      <c r="AD141" s="31">
        <f t="shared" si="57"/>
        <v>0</v>
      </c>
      <c r="AE141" s="31"/>
      <c r="AF141" s="31"/>
      <c r="AG141" s="31">
        <f t="shared" si="58"/>
        <v>0</v>
      </c>
      <c r="AH141" s="31">
        <f t="shared" si="59"/>
        <v>0</v>
      </c>
      <c r="AI141" s="31"/>
      <c r="AJ141" s="31">
        <f t="shared" si="60"/>
        <v>0</v>
      </c>
      <c r="AK141" s="31">
        <f t="shared" si="61"/>
        <v>0</v>
      </c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</row>
    <row r="142" spans="2:50" s="155" customFormat="1" ht="26" outlineLevel="1">
      <c r="B142" s="156" t="s">
        <v>263</v>
      </c>
      <c r="C142" s="14" t="s">
        <v>264</v>
      </c>
      <c r="D142" s="25" t="s">
        <v>19</v>
      </c>
      <c r="E142" s="16">
        <v>43073</v>
      </c>
      <c r="F142" s="17" t="s">
        <v>12</v>
      </c>
      <c r="G142" s="27" t="s">
        <v>13</v>
      </c>
      <c r="H142" s="28">
        <f t="shared" si="53"/>
        <v>2350</v>
      </c>
      <c r="I142" s="48">
        <v>700</v>
      </c>
      <c r="J142" s="48">
        <v>1650</v>
      </c>
      <c r="K142" s="254">
        <v>0</v>
      </c>
      <c r="L142" s="31" t="s">
        <v>1203</v>
      </c>
      <c r="M142" s="31" t="s">
        <v>1226</v>
      </c>
      <c r="N142" s="31" t="s">
        <v>1227</v>
      </c>
      <c r="O142" s="31" t="s">
        <v>1202</v>
      </c>
      <c r="P142" s="31" t="s">
        <v>1209</v>
      </c>
      <c r="Q142" s="31" t="s">
        <v>1164</v>
      </c>
      <c r="R142" s="31" t="s">
        <v>1164</v>
      </c>
      <c r="S142" s="55" t="s">
        <v>1236</v>
      </c>
      <c r="T142" s="31"/>
      <c r="U142" s="31">
        <f t="shared" si="54"/>
        <v>0</v>
      </c>
      <c r="V142" s="30"/>
      <c r="W142" s="275"/>
      <c r="X142" s="31"/>
      <c r="Y142" s="31">
        <f t="shared" si="55"/>
        <v>0</v>
      </c>
      <c r="AA142" s="31"/>
      <c r="AB142" s="31">
        <f t="shared" si="56"/>
        <v>0</v>
      </c>
      <c r="AC142" s="31"/>
      <c r="AD142" s="31">
        <f t="shared" si="57"/>
        <v>0</v>
      </c>
      <c r="AE142" s="31"/>
      <c r="AF142" s="31"/>
      <c r="AG142" s="31">
        <f t="shared" si="58"/>
        <v>0</v>
      </c>
      <c r="AH142" s="31">
        <f t="shared" si="59"/>
        <v>0</v>
      </c>
      <c r="AI142" s="31"/>
      <c r="AJ142" s="31">
        <f t="shared" si="60"/>
        <v>0</v>
      </c>
      <c r="AK142" s="31">
        <f t="shared" si="61"/>
        <v>0</v>
      </c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</row>
    <row r="143" spans="2:50" s="155" customFormat="1" ht="26" outlineLevel="1">
      <c r="B143" s="156" t="s">
        <v>265</v>
      </c>
      <c r="C143" s="14" t="s">
        <v>266</v>
      </c>
      <c r="D143" s="25" t="s">
        <v>36</v>
      </c>
      <c r="E143" s="16">
        <v>43073</v>
      </c>
      <c r="F143" s="17" t="s">
        <v>12</v>
      </c>
      <c r="G143" s="27" t="s">
        <v>13</v>
      </c>
      <c r="H143" s="28">
        <f t="shared" si="53"/>
        <v>170</v>
      </c>
      <c r="I143" s="48">
        <v>85</v>
      </c>
      <c r="J143" s="48">
        <v>85</v>
      </c>
      <c r="K143" s="254">
        <v>0</v>
      </c>
      <c r="L143" s="31" t="s">
        <v>1204</v>
      </c>
      <c r="M143" s="31" t="s">
        <v>1203</v>
      </c>
      <c r="N143" s="31" t="s">
        <v>1222</v>
      </c>
      <c r="O143" s="31" t="s">
        <v>1203</v>
      </c>
      <c r="P143" s="31" t="s">
        <v>1222</v>
      </c>
      <c r="Q143" s="31" t="s">
        <v>1163</v>
      </c>
      <c r="R143" s="31" t="s">
        <v>1163</v>
      </c>
      <c r="S143" s="55" t="s">
        <v>1237</v>
      </c>
      <c r="T143" s="31"/>
      <c r="U143" s="31">
        <f t="shared" si="54"/>
        <v>0</v>
      </c>
      <c r="V143" s="30"/>
      <c r="W143" s="275"/>
      <c r="X143" s="31"/>
      <c r="Y143" s="31">
        <f t="shared" si="55"/>
        <v>0</v>
      </c>
      <c r="AA143" s="31"/>
      <c r="AB143" s="31">
        <f t="shared" si="56"/>
        <v>0</v>
      </c>
      <c r="AC143" s="31"/>
      <c r="AD143" s="31">
        <f t="shared" si="57"/>
        <v>0</v>
      </c>
      <c r="AE143" s="31"/>
      <c r="AF143" s="31"/>
      <c r="AG143" s="31">
        <f t="shared" si="58"/>
        <v>0</v>
      </c>
      <c r="AH143" s="31">
        <f t="shared" si="59"/>
        <v>0</v>
      </c>
      <c r="AI143" s="31"/>
      <c r="AJ143" s="31">
        <f t="shared" si="60"/>
        <v>0</v>
      </c>
      <c r="AK143" s="31">
        <f t="shared" si="61"/>
        <v>0</v>
      </c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</row>
    <row r="144" spans="2:50" s="155" customFormat="1" ht="13" outlineLevel="1">
      <c r="B144" s="156" t="s">
        <v>267</v>
      </c>
      <c r="C144" s="14" t="s">
        <v>268</v>
      </c>
      <c r="D144" s="25" t="s">
        <v>31</v>
      </c>
      <c r="E144" s="16">
        <v>43216</v>
      </c>
      <c r="F144" s="17" t="s">
        <v>12</v>
      </c>
      <c r="G144" s="27" t="s">
        <v>13</v>
      </c>
      <c r="H144" s="28">
        <f t="shared" si="53"/>
        <v>1055</v>
      </c>
      <c r="I144" s="48">
        <v>320</v>
      </c>
      <c r="J144" s="48">
        <v>735</v>
      </c>
      <c r="K144" s="254">
        <v>0</v>
      </c>
      <c r="L144" s="31" t="s">
        <v>1203</v>
      </c>
      <c r="M144" s="31" t="s">
        <v>1226</v>
      </c>
      <c r="N144" s="31" t="s">
        <v>1227</v>
      </c>
      <c r="O144" s="31" t="s">
        <v>1202</v>
      </c>
      <c r="P144" s="31" t="s">
        <v>1209</v>
      </c>
      <c r="Q144" s="31" t="s">
        <v>1164</v>
      </c>
      <c r="R144" s="31" t="s">
        <v>1164</v>
      </c>
      <c r="S144" s="55" t="s">
        <v>1230</v>
      </c>
      <c r="T144" s="31"/>
      <c r="U144" s="31">
        <f t="shared" si="54"/>
        <v>0</v>
      </c>
      <c r="V144" s="30"/>
      <c r="W144" s="275"/>
      <c r="X144" s="31"/>
      <c r="Y144" s="31">
        <f t="shared" si="55"/>
        <v>0</v>
      </c>
      <c r="AA144" s="31"/>
      <c r="AB144" s="31">
        <f t="shared" si="56"/>
        <v>0</v>
      </c>
      <c r="AC144" s="31"/>
      <c r="AD144" s="31">
        <f t="shared" si="57"/>
        <v>0</v>
      </c>
      <c r="AE144" s="31"/>
      <c r="AF144" s="31"/>
      <c r="AG144" s="31">
        <f t="shared" si="58"/>
        <v>0</v>
      </c>
      <c r="AH144" s="31">
        <f t="shared" si="59"/>
        <v>0</v>
      </c>
      <c r="AI144" s="31"/>
      <c r="AJ144" s="31">
        <f t="shared" si="60"/>
        <v>0</v>
      </c>
      <c r="AK144" s="31">
        <f t="shared" si="61"/>
        <v>0</v>
      </c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</row>
    <row r="145" spans="2:50" s="155" customFormat="1" ht="13" outlineLevel="1">
      <c r="B145" s="156" t="s">
        <v>269</v>
      </c>
      <c r="C145" s="14" t="s">
        <v>270</v>
      </c>
      <c r="D145" s="25" t="s">
        <v>58</v>
      </c>
      <c r="E145" s="16">
        <v>43073</v>
      </c>
      <c r="F145" s="17" t="s">
        <v>12</v>
      </c>
      <c r="G145" s="27" t="s">
        <v>13</v>
      </c>
      <c r="H145" s="28">
        <f t="shared" si="53"/>
        <v>192</v>
      </c>
      <c r="I145" s="48">
        <v>172</v>
      </c>
      <c r="J145" s="48">
        <v>20</v>
      </c>
      <c r="K145" s="254">
        <v>0</v>
      </c>
      <c r="L145" s="31" t="s">
        <v>1203</v>
      </c>
      <c r="M145" s="31" t="s">
        <v>1226</v>
      </c>
      <c r="N145" s="31" t="s">
        <v>1227</v>
      </c>
      <c r="O145" s="31" t="s">
        <v>1202</v>
      </c>
      <c r="P145" s="31" t="s">
        <v>1209</v>
      </c>
      <c r="Q145" s="31" t="s">
        <v>1164</v>
      </c>
      <c r="R145" s="31" t="s">
        <v>1164</v>
      </c>
      <c r="S145" s="55" t="s">
        <v>1231</v>
      </c>
      <c r="T145" s="31"/>
      <c r="U145" s="31">
        <f t="shared" si="54"/>
        <v>0</v>
      </c>
      <c r="V145" s="30"/>
      <c r="W145" s="275"/>
      <c r="X145" s="31"/>
      <c r="Y145" s="31">
        <f t="shared" si="55"/>
        <v>0</v>
      </c>
      <c r="AA145" s="31"/>
      <c r="AB145" s="31">
        <f t="shared" si="56"/>
        <v>0</v>
      </c>
      <c r="AC145" s="31"/>
      <c r="AD145" s="31">
        <f t="shared" si="57"/>
        <v>0</v>
      </c>
      <c r="AE145" s="31"/>
      <c r="AF145" s="31"/>
      <c r="AG145" s="31">
        <f t="shared" si="58"/>
        <v>0</v>
      </c>
      <c r="AH145" s="31">
        <f t="shared" si="59"/>
        <v>0</v>
      </c>
      <c r="AI145" s="31"/>
      <c r="AJ145" s="31">
        <f t="shared" si="60"/>
        <v>0</v>
      </c>
      <c r="AK145" s="31">
        <f t="shared" si="61"/>
        <v>0</v>
      </c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</row>
    <row r="146" spans="2:50" s="155" customFormat="1" ht="26" outlineLevel="1">
      <c r="B146" s="156" t="s">
        <v>271</v>
      </c>
      <c r="C146" s="14" t="s">
        <v>272</v>
      </c>
      <c r="D146" s="25" t="s">
        <v>58</v>
      </c>
      <c r="E146" s="16">
        <v>43174</v>
      </c>
      <c r="F146" s="17" t="s">
        <v>12</v>
      </c>
      <c r="G146" s="27" t="s">
        <v>13</v>
      </c>
      <c r="H146" s="28">
        <f t="shared" si="53"/>
        <v>321</v>
      </c>
      <c r="I146" s="48">
        <v>321</v>
      </c>
      <c r="J146" s="48">
        <v>0</v>
      </c>
      <c r="K146" s="254">
        <v>0</v>
      </c>
      <c r="L146" s="31" t="s">
        <v>1203</v>
      </c>
      <c r="M146" s="31" t="s">
        <v>1226</v>
      </c>
      <c r="N146" s="31" t="s">
        <v>1227</v>
      </c>
      <c r="O146" s="31" t="s">
        <v>1202</v>
      </c>
      <c r="P146" s="31" t="s">
        <v>1209</v>
      </c>
      <c r="Q146" s="31" t="s">
        <v>1164</v>
      </c>
      <c r="R146" s="31" t="s">
        <v>1164</v>
      </c>
      <c r="S146" s="55" t="s">
        <v>1232</v>
      </c>
      <c r="T146" s="31"/>
      <c r="U146" s="31">
        <f t="shared" si="54"/>
        <v>0</v>
      </c>
      <c r="V146" s="30"/>
      <c r="W146" s="275"/>
      <c r="X146" s="31"/>
      <c r="Y146" s="31">
        <f t="shared" si="55"/>
        <v>0</v>
      </c>
      <c r="AA146" s="31"/>
      <c r="AB146" s="31">
        <f t="shared" si="56"/>
        <v>0</v>
      </c>
      <c r="AC146" s="31"/>
      <c r="AD146" s="31">
        <f t="shared" si="57"/>
        <v>0</v>
      </c>
      <c r="AE146" s="31"/>
      <c r="AF146" s="31"/>
      <c r="AG146" s="31">
        <f t="shared" si="58"/>
        <v>0</v>
      </c>
      <c r="AH146" s="31">
        <f t="shared" si="59"/>
        <v>0</v>
      </c>
      <c r="AI146" s="31"/>
      <c r="AJ146" s="31">
        <f t="shared" si="60"/>
        <v>0</v>
      </c>
      <c r="AK146" s="31">
        <f t="shared" si="61"/>
        <v>0</v>
      </c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</row>
    <row r="147" spans="2:50" s="155" customFormat="1" ht="26" outlineLevel="1">
      <c r="B147" s="156" t="s">
        <v>273</v>
      </c>
      <c r="C147" s="14" t="s">
        <v>274</v>
      </c>
      <c r="D147" s="15" t="s">
        <v>39</v>
      </c>
      <c r="E147" s="16">
        <v>43073</v>
      </c>
      <c r="F147" s="17" t="s">
        <v>260</v>
      </c>
      <c r="G147" s="27" t="s">
        <v>13</v>
      </c>
      <c r="H147" s="28">
        <f t="shared" si="53"/>
        <v>131</v>
      </c>
      <c r="I147" s="48">
        <v>131</v>
      </c>
      <c r="J147" s="48">
        <v>0</v>
      </c>
      <c r="K147" s="254">
        <v>0</v>
      </c>
      <c r="L147" s="31" t="s">
        <v>1211</v>
      </c>
      <c r="M147" s="175" t="s">
        <v>1233</v>
      </c>
      <c r="N147" s="31" t="s">
        <v>1203</v>
      </c>
      <c r="O147" s="175" t="s">
        <v>1212</v>
      </c>
      <c r="P147" s="31" t="s">
        <v>1211</v>
      </c>
      <c r="Q147" s="31" t="s">
        <v>1164</v>
      </c>
      <c r="R147" s="31" t="s">
        <v>1164</v>
      </c>
      <c r="S147" s="55" t="s">
        <v>1232</v>
      </c>
      <c r="T147" s="31"/>
      <c r="U147" s="31">
        <f t="shared" si="54"/>
        <v>0</v>
      </c>
      <c r="V147" s="30"/>
      <c r="W147" s="275"/>
      <c r="X147" s="31"/>
      <c r="Y147" s="31">
        <f t="shared" si="55"/>
        <v>0</v>
      </c>
      <c r="AA147" s="31"/>
      <c r="AB147" s="31">
        <f t="shared" si="56"/>
        <v>0</v>
      </c>
      <c r="AC147" s="31"/>
      <c r="AD147" s="31">
        <f t="shared" si="57"/>
        <v>0</v>
      </c>
      <c r="AE147" s="31"/>
      <c r="AF147" s="31"/>
      <c r="AG147" s="31">
        <f t="shared" si="58"/>
        <v>0</v>
      </c>
      <c r="AH147" s="31">
        <f t="shared" si="59"/>
        <v>0</v>
      </c>
      <c r="AI147" s="31"/>
      <c r="AJ147" s="31">
        <f t="shared" si="60"/>
        <v>0</v>
      </c>
      <c r="AK147" s="31">
        <f t="shared" si="61"/>
        <v>0</v>
      </c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</row>
    <row r="148" spans="2:50" s="155" customFormat="1" ht="26" outlineLevel="1">
      <c r="B148" s="156" t="s">
        <v>275</v>
      </c>
      <c r="C148" s="14" t="s">
        <v>276</v>
      </c>
      <c r="D148" s="15" t="s">
        <v>27</v>
      </c>
      <c r="E148" s="16">
        <v>43073</v>
      </c>
      <c r="F148" s="17" t="s">
        <v>260</v>
      </c>
      <c r="G148" s="27" t="s">
        <v>13</v>
      </c>
      <c r="H148" s="28">
        <f t="shared" si="53"/>
        <v>125</v>
      </c>
      <c r="I148" s="48">
        <v>105</v>
      </c>
      <c r="J148" s="48">
        <v>20</v>
      </c>
      <c r="K148" s="254">
        <v>0</v>
      </c>
      <c r="L148" s="31" t="s">
        <v>1214</v>
      </c>
      <c r="M148" s="31" t="s">
        <v>1214</v>
      </c>
      <c r="N148" s="31" t="s">
        <v>1214</v>
      </c>
      <c r="O148" s="31" t="s">
        <v>1214</v>
      </c>
      <c r="P148" s="31" t="s">
        <v>1214</v>
      </c>
      <c r="Q148" s="31" t="s">
        <v>1164</v>
      </c>
      <c r="R148" s="31" t="s">
        <v>1164</v>
      </c>
      <c r="S148" s="55" t="s">
        <v>1234</v>
      </c>
      <c r="T148" s="31"/>
      <c r="U148" s="31">
        <f t="shared" si="54"/>
        <v>0</v>
      </c>
      <c r="V148" s="30"/>
      <c r="W148" s="275"/>
      <c r="X148" s="31"/>
      <c r="Y148" s="31">
        <f t="shared" si="55"/>
        <v>0</v>
      </c>
      <c r="AA148" s="31"/>
      <c r="AB148" s="31">
        <f t="shared" si="56"/>
        <v>0</v>
      </c>
      <c r="AC148" s="31"/>
      <c r="AD148" s="31">
        <f t="shared" si="57"/>
        <v>0</v>
      </c>
      <c r="AE148" s="31"/>
      <c r="AF148" s="31"/>
      <c r="AG148" s="31">
        <f t="shared" si="58"/>
        <v>0</v>
      </c>
      <c r="AH148" s="31">
        <f t="shared" si="59"/>
        <v>0</v>
      </c>
      <c r="AI148" s="31"/>
      <c r="AJ148" s="31">
        <f t="shared" si="60"/>
        <v>0</v>
      </c>
      <c r="AK148" s="31">
        <f t="shared" si="61"/>
        <v>0</v>
      </c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</row>
    <row r="149" spans="2:50" s="155" customFormat="1" ht="26" outlineLevel="1">
      <c r="B149" s="156" t="s">
        <v>277</v>
      </c>
      <c r="C149" s="14" t="s">
        <v>278</v>
      </c>
      <c r="D149" s="15" t="s">
        <v>50</v>
      </c>
      <c r="E149" s="16">
        <v>43073</v>
      </c>
      <c r="F149" s="17" t="s">
        <v>12</v>
      </c>
      <c r="G149" s="27" t="s">
        <v>13</v>
      </c>
      <c r="H149" s="28">
        <f t="shared" si="53"/>
        <v>610</v>
      </c>
      <c r="I149" s="48">
        <v>610</v>
      </c>
      <c r="J149" s="48">
        <v>0</v>
      </c>
      <c r="K149" s="254">
        <v>0</v>
      </c>
      <c r="L149" s="31" t="s">
        <v>1203</v>
      </c>
      <c r="M149" s="31" t="s">
        <v>1226</v>
      </c>
      <c r="N149" s="31" t="s">
        <v>1227</v>
      </c>
      <c r="O149" s="31" t="s">
        <v>1202</v>
      </c>
      <c r="P149" s="31" t="s">
        <v>1209</v>
      </c>
      <c r="Q149" s="31" t="s">
        <v>1164</v>
      </c>
      <c r="R149" s="31" t="s">
        <v>1164</v>
      </c>
      <c r="S149" s="55" t="s">
        <v>1236</v>
      </c>
      <c r="T149" s="31"/>
      <c r="U149" s="31">
        <f t="shared" si="54"/>
        <v>0</v>
      </c>
      <c r="V149" s="30"/>
      <c r="W149" s="275"/>
      <c r="X149" s="31"/>
      <c r="Y149" s="31">
        <f t="shared" si="55"/>
        <v>0</v>
      </c>
      <c r="AA149" s="31"/>
      <c r="AB149" s="31">
        <f t="shared" si="56"/>
        <v>0</v>
      </c>
      <c r="AC149" s="31"/>
      <c r="AD149" s="31">
        <f t="shared" si="57"/>
        <v>0</v>
      </c>
      <c r="AE149" s="31"/>
      <c r="AF149" s="31"/>
      <c r="AG149" s="31">
        <f t="shared" si="58"/>
        <v>0</v>
      </c>
      <c r="AH149" s="31">
        <f t="shared" si="59"/>
        <v>0</v>
      </c>
      <c r="AI149" s="31"/>
      <c r="AJ149" s="31">
        <f t="shared" si="60"/>
        <v>0</v>
      </c>
      <c r="AK149" s="31">
        <f t="shared" si="61"/>
        <v>0</v>
      </c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</row>
    <row r="150" spans="2:50" s="155" customFormat="1" ht="26" outlineLevel="1">
      <c r="B150" s="156" t="s">
        <v>279</v>
      </c>
      <c r="C150" s="14" t="s">
        <v>280</v>
      </c>
      <c r="D150" s="15" t="s">
        <v>58</v>
      </c>
      <c r="E150" s="16">
        <v>43111</v>
      </c>
      <c r="F150" s="17" t="s">
        <v>260</v>
      </c>
      <c r="G150" s="27" t="s">
        <v>13</v>
      </c>
      <c r="H150" s="28">
        <f t="shared" si="53"/>
        <v>371</v>
      </c>
      <c r="I150" s="48">
        <v>190</v>
      </c>
      <c r="J150" s="48">
        <v>181</v>
      </c>
      <c r="K150" s="254">
        <v>0</v>
      </c>
      <c r="L150" s="31" t="s">
        <v>1203</v>
      </c>
      <c r="M150" s="31" t="s">
        <v>1226</v>
      </c>
      <c r="N150" s="175" t="s">
        <v>1233</v>
      </c>
      <c r="O150" s="31" t="s">
        <v>1202</v>
      </c>
      <c r="P150" s="175" t="s">
        <v>1233</v>
      </c>
      <c r="Q150" s="31" t="s">
        <v>1164</v>
      </c>
      <c r="R150" s="31" t="s">
        <v>1164</v>
      </c>
      <c r="S150" s="55" t="s">
        <v>1235</v>
      </c>
      <c r="T150" s="31"/>
      <c r="U150" s="31">
        <f t="shared" si="54"/>
        <v>0</v>
      </c>
      <c r="V150" s="30"/>
      <c r="W150" s="275"/>
      <c r="X150" s="31"/>
      <c r="Y150" s="31">
        <f t="shared" si="55"/>
        <v>0</v>
      </c>
      <c r="AA150" s="31"/>
      <c r="AB150" s="31">
        <f t="shared" si="56"/>
        <v>0</v>
      </c>
      <c r="AC150" s="31"/>
      <c r="AD150" s="31">
        <f t="shared" si="57"/>
        <v>0</v>
      </c>
      <c r="AE150" s="31"/>
      <c r="AF150" s="31"/>
      <c r="AG150" s="31">
        <f t="shared" si="58"/>
        <v>0</v>
      </c>
      <c r="AH150" s="31">
        <f t="shared" si="59"/>
        <v>0</v>
      </c>
      <c r="AI150" s="31"/>
      <c r="AJ150" s="31">
        <f t="shared" si="60"/>
        <v>0</v>
      </c>
      <c r="AK150" s="31">
        <f t="shared" si="61"/>
        <v>0</v>
      </c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</row>
    <row r="151" spans="2:50" s="155" customFormat="1" ht="26" outlineLevel="1">
      <c r="B151" s="156" t="s">
        <v>281</v>
      </c>
      <c r="C151" s="14" t="s">
        <v>282</v>
      </c>
      <c r="D151" s="15" t="s">
        <v>27</v>
      </c>
      <c r="E151" s="16">
        <v>43073</v>
      </c>
      <c r="F151" s="17" t="s">
        <v>260</v>
      </c>
      <c r="G151" s="27" t="s">
        <v>13</v>
      </c>
      <c r="H151" s="28">
        <f t="shared" si="53"/>
        <v>83</v>
      </c>
      <c r="I151" s="48">
        <v>83</v>
      </c>
      <c r="J151" s="48">
        <v>0</v>
      </c>
      <c r="K151" s="254">
        <v>0</v>
      </c>
      <c r="L151" s="31" t="s">
        <v>1203</v>
      </c>
      <c r="M151" s="31" t="s">
        <v>1226</v>
      </c>
      <c r="N151" s="175" t="s">
        <v>1233</v>
      </c>
      <c r="O151" s="31" t="s">
        <v>1202</v>
      </c>
      <c r="P151" s="175" t="s">
        <v>1233</v>
      </c>
      <c r="Q151" s="31" t="s">
        <v>1164</v>
      </c>
      <c r="R151" s="31" t="s">
        <v>1164</v>
      </c>
      <c r="S151" s="55" t="s">
        <v>1235</v>
      </c>
      <c r="T151" s="31"/>
      <c r="U151" s="31">
        <f t="shared" si="54"/>
        <v>0</v>
      </c>
      <c r="V151" s="30"/>
      <c r="W151" s="275"/>
      <c r="X151" s="31"/>
      <c r="Y151" s="31">
        <f t="shared" si="55"/>
        <v>0</v>
      </c>
      <c r="AA151" s="31"/>
      <c r="AB151" s="31">
        <f t="shared" si="56"/>
        <v>0</v>
      </c>
      <c r="AC151" s="31"/>
      <c r="AD151" s="31">
        <f t="shared" si="57"/>
        <v>0</v>
      </c>
      <c r="AE151" s="31"/>
      <c r="AF151" s="31"/>
      <c r="AG151" s="31">
        <f t="shared" si="58"/>
        <v>0</v>
      </c>
      <c r="AH151" s="31">
        <f t="shared" si="59"/>
        <v>0</v>
      </c>
      <c r="AI151" s="31"/>
      <c r="AJ151" s="31">
        <f t="shared" si="60"/>
        <v>0</v>
      </c>
      <c r="AK151" s="31">
        <f t="shared" si="61"/>
        <v>0</v>
      </c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</row>
    <row r="152" spans="2:50" s="155" customFormat="1" ht="26" outlineLevel="1">
      <c r="B152" s="156" t="s">
        <v>283</v>
      </c>
      <c r="C152" s="14" t="s">
        <v>284</v>
      </c>
      <c r="D152" s="15" t="s">
        <v>1366</v>
      </c>
      <c r="E152" s="16">
        <v>43712</v>
      </c>
      <c r="F152" s="17" t="s">
        <v>12</v>
      </c>
      <c r="G152" s="27" t="s">
        <v>13</v>
      </c>
      <c r="H152" s="28">
        <f t="shared" si="53"/>
        <v>3526</v>
      </c>
      <c r="I152" s="48">
        <v>1180</v>
      </c>
      <c r="J152" s="48">
        <v>2346</v>
      </c>
      <c r="K152" s="254">
        <v>0</v>
      </c>
      <c r="L152" s="31" t="s">
        <v>1203</v>
      </c>
      <c r="M152" s="31" t="s">
        <v>1226</v>
      </c>
      <c r="N152" s="31" t="s">
        <v>1227</v>
      </c>
      <c r="O152" s="31" t="s">
        <v>1202</v>
      </c>
      <c r="P152" s="31" t="s">
        <v>1209</v>
      </c>
      <c r="Q152" s="31" t="s">
        <v>1164</v>
      </c>
      <c r="R152" s="31" t="s">
        <v>1164</v>
      </c>
      <c r="S152" s="55" t="s">
        <v>1236</v>
      </c>
      <c r="T152" s="31"/>
      <c r="U152" s="31">
        <f t="shared" si="54"/>
        <v>0</v>
      </c>
      <c r="V152" s="30"/>
      <c r="W152" s="275"/>
      <c r="X152" s="31"/>
      <c r="Y152" s="31">
        <f t="shared" si="55"/>
        <v>0</v>
      </c>
      <c r="AA152" s="31"/>
      <c r="AB152" s="31">
        <f t="shared" si="56"/>
        <v>0</v>
      </c>
      <c r="AC152" s="31"/>
      <c r="AD152" s="31">
        <f t="shared" si="57"/>
        <v>0</v>
      </c>
      <c r="AE152" s="31"/>
      <c r="AF152" s="31"/>
      <c r="AG152" s="31">
        <f t="shared" si="58"/>
        <v>0</v>
      </c>
      <c r="AH152" s="31">
        <f t="shared" si="59"/>
        <v>0</v>
      </c>
      <c r="AI152" s="31"/>
      <c r="AJ152" s="31">
        <f t="shared" si="60"/>
        <v>0</v>
      </c>
      <c r="AK152" s="31">
        <f t="shared" si="61"/>
        <v>0</v>
      </c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</row>
    <row r="153" spans="2:50" s="155" customFormat="1" ht="13" outlineLevel="1">
      <c r="B153" s="156" t="s">
        <v>285</v>
      </c>
      <c r="C153" s="14" t="s">
        <v>286</v>
      </c>
      <c r="D153" s="15" t="s">
        <v>36</v>
      </c>
      <c r="E153" s="16">
        <v>43073</v>
      </c>
      <c r="F153" s="17" t="s">
        <v>12</v>
      </c>
      <c r="G153" s="27" t="s">
        <v>13</v>
      </c>
      <c r="H153" s="28">
        <f t="shared" si="53"/>
        <v>1511</v>
      </c>
      <c r="I153" s="48">
        <v>281</v>
      </c>
      <c r="J153" s="48">
        <v>1230</v>
      </c>
      <c r="K153" s="254">
        <v>0</v>
      </c>
      <c r="L153" s="31" t="s">
        <v>1204</v>
      </c>
      <c r="M153" s="31" t="s">
        <v>1203</v>
      </c>
      <c r="N153" s="31" t="s">
        <v>1222</v>
      </c>
      <c r="O153" s="31" t="s">
        <v>1203</v>
      </c>
      <c r="P153" s="31" t="s">
        <v>1222</v>
      </c>
      <c r="Q153" s="31" t="s">
        <v>1163</v>
      </c>
      <c r="R153" s="31" t="s">
        <v>1163</v>
      </c>
      <c r="S153" s="55" t="s">
        <v>1237</v>
      </c>
      <c r="T153" s="31"/>
      <c r="U153" s="31">
        <f t="shared" si="54"/>
        <v>0</v>
      </c>
      <c r="V153" s="30"/>
      <c r="W153" s="275"/>
      <c r="X153" s="31"/>
      <c r="Y153" s="31">
        <f t="shared" si="55"/>
        <v>0</v>
      </c>
      <c r="AA153" s="31"/>
      <c r="AB153" s="31">
        <f t="shared" si="56"/>
        <v>0</v>
      </c>
      <c r="AC153" s="31"/>
      <c r="AD153" s="31">
        <f t="shared" si="57"/>
        <v>0</v>
      </c>
      <c r="AE153" s="31"/>
      <c r="AF153" s="31"/>
      <c r="AG153" s="31">
        <f t="shared" si="58"/>
        <v>0</v>
      </c>
      <c r="AH153" s="31">
        <f t="shared" si="59"/>
        <v>0</v>
      </c>
      <c r="AI153" s="31"/>
      <c r="AJ153" s="31">
        <f t="shared" si="60"/>
        <v>0</v>
      </c>
      <c r="AK153" s="31">
        <f t="shared" si="61"/>
        <v>0</v>
      </c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</row>
    <row r="154" spans="2:50" s="155" customFormat="1" ht="26" outlineLevel="1">
      <c r="B154" s="156" t="s">
        <v>287</v>
      </c>
      <c r="C154" s="14" t="s">
        <v>288</v>
      </c>
      <c r="D154" s="15" t="s">
        <v>19</v>
      </c>
      <c r="E154" s="16">
        <v>43517</v>
      </c>
      <c r="F154" s="17" t="s">
        <v>12</v>
      </c>
      <c r="G154" s="27" t="s">
        <v>13</v>
      </c>
      <c r="H154" s="28">
        <f t="shared" si="53"/>
        <v>770</v>
      </c>
      <c r="I154" s="48">
        <v>305</v>
      </c>
      <c r="J154" s="48">
        <v>465</v>
      </c>
      <c r="K154" s="254">
        <v>0</v>
      </c>
      <c r="L154" s="31" t="s">
        <v>1203</v>
      </c>
      <c r="M154" s="31" t="s">
        <v>1226</v>
      </c>
      <c r="N154" s="31" t="s">
        <v>1203</v>
      </c>
      <c r="O154" s="31" t="s">
        <v>1202</v>
      </c>
      <c r="P154" s="31" t="s">
        <v>1211</v>
      </c>
      <c r="Q154" s="31" t="s">
        <v>1164</v>
      </c>
      <c r="R154" s="31" t="s">
        <v>1164</v>
      </c>
      <c r="S154" s="55" t="s">
        <v>1228</v>
      </c>
      <c r="T154" s="31"/>
      <c r="U154" s="31">
        <f t="shared" si="54"/>
        <v>0</v>
      </c>
      <c r="V154" s="30"/>
      <c r="W154" s="275"/>
      <c r="X154" s="31"/>
      <c r="Y154" s="31">
        <f t="shared" si="55"/>
        <v>0</v>
      </c>
      <c r="AA154" s="31"/>
      <c r="AB154" s="31">
        <f t="shared" si="56"/>
        <v>0</v>
      </c>
      <c r="AC154" s="31"/>
      <c r="AD154" s="31">
        <f t="shared" si="57"/>
        <v>0</v>
      </c>
      <c r="AE154" s="31"/>
      <c r="AF154" s="31"/>
      <c r="AG154" s="31">
        <f t="shared" si="58"/>
        <v>0</v>
      </c>
      <c r="AH154" s="31">
        <f t="shared" si="59"/>
        <v>0</v>
      </c>
      <c r="AI154" s="31"/>
      <c r="AJ154" s="31">
        <f t="shared" si="60"/>
        <v>0</v>
      </c>
      <c r="AK154" s="31">
        <f t="shared" si="61"/>
        <v>0</v>
      </c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</row>
    <row r="155" spans="2:50" s="155" customFormat="1" ht="13" outlineLevel="1">
      <c r="B155" s="156" t="s">
        <v>289</v>
      </c>
      <c r="C155" s="14" t="s">
        <v>290</v>
      </c>
      <c r="D155" s="15" t="s">
        <v>43</v>
      </c>
      <c r="E155" s="16">
        <v>42930</v>
      </c>
      <c r="F155" s="17" t="s">
        <v>12</v>
      </c>
      <c r="G155" s="27" t="s">
        <v>13</v>
      </c>
      <c r="H155" s="28">
        <f t="shared" si="53"/>
        <v>170</v>
      </c>
      <c r="I155" s="48">
        <v>170</v>
      </c>
      <c r="J155" s="48">
        <v>0</v>
      </c>
      <c r="K155" s="254">
        <v>0</v>
      </c>
      <c r="L155" s="31" t="s">
        <v>1203</v>
      </c>
      <c r="M155" s="31" t="s">
        <v>1226</v>
      </c>
      <c r="N155" s="31" t="s">
        <v>1227</v>
      </c>
      <c r="O155" s="31" t="s">
        <v>1202</v>
      </c>
      <c r="P155" s="31" t="s">
        <v>1209</v>
      </c>
      <c r="Q155" s="31" t="s">
        <v>1164</v>
      </c>
      <c r="R155" s="31" t="s">
        <v>1164</v>
      </c>
      <c r="S155" s="55" t="s">
        <v>1237</v>
      </c>
      <c r="T155" s="31"/>
      <c r="U155" s="31">
        <f t="shared" si="54"/>
        <v>0</v>
      </c>
      <c r="V155" s="30"/>
      <c r="W155" s="275"/>
      <c r="X155" s="31"/>
      <c r="Y155" s="31">
        <f t="shared" si="55"/>
        <v>0</v>
      </c>
      <c r="AA155" s="31"/>
      <c r="AB155" s="31">
        <f t="shared" si="56"/>
        <v>0</v>
      </c>
      <c r="AC155" s="31"/>
      <c r="AD155" s="31">
        <f t="shared" si="57"/>
        <v>0</v>
      </c>
      <c r="AE155" s="31"/>
      <c r="AF155" s="31"/>
      <c r="AG155" s="31">
        <f t="shared" si="58"/>
        <v>0</v>
      </c>
      <c r="AH155" s="31">
        <f t="shared" si="59"/>
        <v>0</v>
      </c>
      <c r="AI155" s="31"/>
      <c r="AJ155" s="31">
        <f t="shared" si="60"/>
        <v>0</v>
      </c>
      <c r="AK155" s="31">
        <f t="shared" si="61"/>
        <v>0</v>
      </c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</row>
    <row r="156" spans="2:50" s="155" customFormat="1" ht="13" outlineLevel="1">
      <c r="B156" s="156" t="s">
        <v>1367</v>
      </c>
      <c r="C156" s="14" t="s">
        <v>1368</v>
      </c>
      <c r="D156" s="15" t="s">
        <v>157</v>
      </c>
      <c r="E156" s="16">
        <v>43497</v>
      </c>
      <c r="F156" s="17" t="s">
        <v>12</v>
      </c>
      <c r="G156" s="27" t="s">
        <v>13</v>
      </c>
      <c r="H156" s="28">
        <f t="shared" si="53"/>
        <v>2833</v>
      </c>
      <c r="I156" s="48">
        <v>2331</v>
      </c>
      <c r="J156" s="48">
        <v>502</v>
      </c>
      <c r="K156" s="254">
        <v>0</v>
      </c>
      <c r="L156" s="31" t="s">
        <v>1203</v>
      </c>
      <c r="M156" s="31" t="s">
        <v>1226</v>
      </c>
      <c r="N156" s="175" t="s">
        <v>1233</v>
      </c>
      <c r="O156" s="31" t="s">
        <v>1202</v>
      </c>
      <c r="P156" s="175" t="s">
        <v>1233</v>
      </c>
      <c r="Q156" s="31" t="s">
        <v>1164</v>
      </c>
      <c r="R156" s="31" t="s">
        <v>1164</v>
      </c>
      <c r="S156" s="55" t="s">
        <v>1237</v>
      </c>
      <c r="T156" s="31"/>
      <c r="U156" s="31">
        <f t="shared" si="54"/>
        <v>0</v>
      </c>
      <c r="V156" s="30"/>
      <c r="W156" s="275"/>
      <c r="X156" s="31"/>
      <c r="Y156" s="31">
        <f t="shared" si="55"/>
        <v>0</v>
      </c>
      <c r="AA156" s="31"/>
      <c r="AB156" s="31">
        <f t="shared" si="56"/>
        <v>0</v>
      </c>
      <c r="AC156" s="31"/>
      <c r="AD156" s="31">
        <f t="shared" si="57"/>
        <v>0</v>
      </c>
      <c r="AE156" s="31"/>
      <c r="AF156" s="31"/>
      <c r="AG156" s="31">
        <f t="shared" si="58"/>
        <v>0</v>
      </c>
      <c r="AH156" s="31">
        <f t="shared" si="59"/>
        <v>0</v>
      </c>
      <c r="AI156" s="31"/>
      <c r="AJ156" s="31">
        <f t="shared" si="60"/>
        <v>0</v>
      </c>
      <c r="AK156" s="31">
        <f t="shared" si="61"/>
        <v>0</v>
      </c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</row>
    <row r="157" spans="2:50" s="155" customFormat="1" ht="13" outlineLevel="1">
      <c r="B157" s="156" t="s">
        <v>291</v>
      </c>
      <c r="C157" s="14" t="s">
        <v>292</v>
      </c>
      <c r="D157" s="15" t="s">
        <v>58</v>
      </c>
      <c r="E157" s="16">
        <v>43138</v>
      </c>
      <c r="F157" s="17" t="s">
        <v>44</v>
      </c>
      <c r="G157" s="27" t="s">
        <v>13</v>
      </c>
      <c r="H157" s="28">
        <f t="shared" si="53"/>
        <v>45</v>
      </c>
      <c r="I157" s="48">
        <v>45</v>
      </c>
      <c r="J157" s="48">
        <v>0</v>
      </c>
      <c r="K157" s="254">
        <v>0</v>
      </c>
      <c r="L157" s="31" t="s">
        <v>1203</v>
      </c>
      <c r="M157" s="31" t="s">
        <v>1226</v>
      </c>
      <c r="N157" s="31" t="s">
        <v>1227</v>
      </c>
      <c r="O157" s="31" t="s">
        <v>1202</v>
      </c>
      <c r="P157" s="31" t="s">
        <v>1209</v>
      </c>
      <c r="Q157" s="31" t="s">
        <v>1164</v>
      </c>
      <c r="R157" s="31" t="s">
        <v>1164</v>
      </c>
      <c r="S157" s="55" t="s">
        <v>1237</v>
      </c>
      <c r="T157" s="31"/>
      <c r="U157" s="31">
        <f t="shared" si="54"/>
        <v>0</v>
      </c>
      <c r="V157" s="30"/>
      <c r="W157" s="275"/>
      <c r="X157" s="31"/>
      <c r="Y157" s="31">
        <f t="shared" si="55"/>
        <v>0</v>
      </c>
      <c r="AA157" s="31"/>
      <c r="AB157" s="31">
        <f t="shared" si="56"/>
        <v>0</v>
      </c>
      <c r="AC157" s="31"/>
      <c r="AD157" s="31">
        <f t="shared" si="57"/>
        <v>0</v>
      </c>
      <c r="AE157" s="31"/>
      <c r="AF157" s="31"/>
      <c r="AG157" s="31">
        <f t="shared" si="58"/>
        <v>0</v>
      </c>
      <c r="AH157" s="31">
        <f t="shared" si="59"/>
        <v>0</v>
      </c>
      <c r="AI157" s="31"/>
      <c r="AJ157" s="31">
        <f t="shared" si="60"/>
        <v>0</v>
      </c>
      <c r="AK157" s="31">
        <f t="shared" si="61"/>
        <v>0</v>
      </c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</row>
    <row r="158" spans="2:50" s="155" customFormat="1" ht="13" outlineLevel="1">
      <c r="B158" s="157" t="s">
        <v>293</v>
      </c>
      <c r="C158" s="14" t="s">
        <v>1369</v>
      </c>
      <c r="D158" s="15" t="s">
        <v>58</v>
      </c>
      <c r="E158" s="16">
        <v>43517</v>
      </c>
      <c r="F158" s="17" t="s">
        <v>12</v>
      </c>
      <c r="G158" s="27" t="s">
        <v>13</v>
      </c>
      <c r="H158" s="28">
        <f t="shared" si="53"/>
        <v>1342</v>
      </c>
      <c r="I158" s="57">
        <v>791</v>
      </c>
      <c r="J158" s="57">
        <v>551</v>
      </c>
      <c r="K158" s="254">
        <v>0</v>
      </c>
      <c r="L158" s="31" t="s">
        <v>1203</v>
      </c>
      <c r="M158" s="31" t="s">
        <v>1226</v>
      </c>
      <c r="N158" s="31" t="s">
        <v>1211</v>
      </c>
      <c r="O158" s="31" t="s">
        <v>1202</v>
      </c>
      <c r="P158" s="31" t="s">
        <v>1211</v>
      </c>
      <c r="Q158" s="31" t="s">
        <v>1164</v>
      </c>
      <c r="R158" s="31" t="s">
        <v>1164</v>
      </c>
      <c r="S158" s="55" t="s">
        <v>1237</v>
      </c>
      <c r="T158" s="31"/>
      <c r="U158" s="31">
        <f t="shared" si="54"/>
        <v>0</v>
      </c>
      <c r="V158" s="30"/>
      <c r="W158" s="275"/>
      <c r="X158" s="31"/>
      <c r="Y158" s="31">
        <f t="shared" si="55"/>
        <v>0</v>
      </c>
      <c r="AA158" s="31"/>
      <c r="AB158" s="31">
        <f t="shared" si="56"/>
        <v>0</v>
      </c>
      <c r="AC158" s="31"/>
      <c r="AD158" s="31">
        <f t="shared" si="57"/>
        <v>0</v>
      </c>
      <c r="AE158" s="31"/>
      <c r="AF158" s="31"/>
      <c r="AG158" s="31">
        <f t="shared" si="58"/>
        <v>0</v>
      </c>
      <c r="AH158" s="31">
        <f t="shared" si="59"/>
        <v>0</v>
      </c>
      <c r="AI158" s="31"/>
      <c r="AJ158" s="31">
        <f t="shared" si="60"/>
        <v>0</v>
      </c>
      <c r="AK158" s="31">
        <f t="shared" si="61"/>
        <v>0</v>
      </c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</row>
    <row r="159" spans="2:50" s="155" customFormat="1" ht="13" outlineLevel="1">
      <c r="B159" s="157" t="s">
        <v>294</v>
      </c>
      <c r="C159" s="14" t="s">
        <v>295</v>
      </c>
      <c r="D159" s="15" t="s">
        <v>27</v>
      </c>
      <c r="E159" s="16">
        <v>43517</v>
      </c>
      <c r="F159" s="17" t="s">
        <v>12</v>
      </c>
      <c r="G159" s="27" t="s">
        <v>13</v>
      </c>
      <c r="H159" s="28">
        <f t="shared" si="53"/>
        <v>262</v>
      </c>
      <c r="I159" s="57">
        <v>261</v>
      </c>
      <c r="J159" s="57">
        <v>1</v>
      </c>
      <c r="K159" s="254">
        <v>0</v>
      </c>
      <c r="L159" s="31" t="s">
        <v>1203</v>
      </c>
      <c r="M159" s="31" t="s">
        <v>1226</v>
      </c>
      <c r="N159" s="31" t="s">
        <v>1238</v>
      </c>
      <c r="O159" s="31" t="s">
        <v>1202</v>
      </c>
      <c r="P159" s="31" t="s">
        <v>1211</v>
      </c>
      <c r="Q159" s="31" t="s">
        <v>1164</v>
      </c>
      <c r="R159" s="31" t="s">
        <v>1164</v>
      </c>
      <c r="S159" s="55" t="s">
        <v>1237</v>
      </c>
      <c r="T159" s="31"/>
      <c r="U159" s="31">
        <f t="shared" si="54"/>
        <v>0</v>
      </c>
      <c r="V159" s="30"/>
      <c r="W159" s="275"/>
      <c r="X159" s="31"/>
      <c r="Y159" s="31">
        <f t="shared" si="55"/>
        <v>0</v>
      </c>
      <c r="AA159" s="31"/>
      <c r="AB159" s="31">
        <f t="shared" si="56"/>
        <v>0</v>
      </c>
      <c r="AC159" s="31"/>
      <c r="AD159" s="31">
        <f t="shared" si="57"/>
        <v>0</v>
      </c>
      <c r="AE159" s="31"/>
      <c r="AF159" s="31"/>
      <c r="AG159" s="31">
        <f t="shared" si="58"/>
        <v>0</v>
      </c>
      <c r="AH159" s="31">
        <f t="shared" si="59"/>
        <v>0</v>
      </c>
      <c r="AI159" s="31"/>
      <c r="AJ159" s="31">
        <f t="shared" si="60"/>
        <v>0</v>
      </c>
      <c r="AK159" s="31">
        <f t="shared" si="61"/>
        <v>0</v>
      </c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</row>
    <row r="160" spans="2:50" s="155" customFormat="1" ht="13" outlineLevel="1">
      <c r="B160" s="157" t="s">
        <v>296</v>
      </c>
      <c r="C160" s="14" t="s">
        <v>297</v>
      </c>
      <c r="D160" s="15" t="s">
        <v>39</v>
      </c>
      <c r="E160" s="16">
        <v>43073</v>
      </c>
      <c r="F160" s="17" t="s">
        <v>12</v>
      </c>
      <c r="G160" s="27" t="s">
        <v>13</v>
      </c>
      <c r="H160" s="28">
        <f t="shared" si="53"/>
        <v>70</v>
      </c>
      <c r="I160" s="48">
        <v>70</v>
      </c>
      <c r="J160" s="48">
        <v>0</v>
      </c>
      <c r="K160" s="254">
        <v>0</v>
      </c>
      <c r="L160" s="31" t="s">
        <v>1203</v>
      </c>
      <c r="M160" s="31" t="s">
        <v>1226</v>
      </c>
      <c r="N160" s="31" t="s">
        <v>1238</v>
      </c>
      <c r="O160" s="31" t="s">
        <v>1202</v>
      </c>
      <c r="P160" s="31" t="s">
        <v>1211</v>
      </c>
      <c r="Q160" s="31" t="s">
        <v>1163</v>
      </c>
      <c r="R160" s="31" t="s">
        <v>1164</v>
      </c>
      <c r="S160" s="55" t="s">
        <v>1237</v>
      </c>
      <c r="T160" s="31"/>
      <c r="U160" s="31">
        <f t="shared" si="54"/>
        <v>0</v>
      </c>
      <c r="V160" s="30"/>
      <c r="W160" s="275"/>
      <c r="X160" s="31"/>
      <c r="Y160" s="31">
        <f t="shared" si="55"/>
        <v>0</v>
      </c>
      <c r="AA160" s="31"/>
      <c r="AB160" s="31">
        <f t="shared" si="56"/>
        <v>0</v>
      </c>
      <c r="AC160" s="31"/>
      <c r="AD160" s="31">
        <f t="shared" si="57"/>
        <v>0</v>
      </c>
      <c r="AE160" s="31"/>
      <c r="AF160" s="31"/>
      <c r="AG160" s="31">
        <f t="shared" si="58"/>
        <v>0</v>
      </c>
      <c r="AH160" s="31">
        <f t="shared" si="59"/>
        <v>0</v>
      </c>
      <c r="AI160" s="31"/>
      <c r="AJ160" s="31">
        <f t="shared" si="60"/>
        <v>0</v>
      </c>
      <c r="AK160" s="31">
        <f t="shared" si="61"/>
        <v>0</v>
      </c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</row>
    <row r="161" spans="2:50" s="155" customFormat="1" ht="26" outlineLevel="1">
      <c r="B161" s="157" t="s">
        <v>298</v>
      </c>
      <c r="C161" s="32" t="s">
        <v>299</v>
      </c>
      <c r="D161" s="25" t="s">
        <v>27</v>
      </c>
      <c r="E161" s="16">
        <v>43277</v>
      </c>
      <c r="F161" s="26" t="s">
        <v>12</v>
      </c>
      <c r="G161" s="27" t="s">
        <v>13</v>
      </c>
      <c r="H161" s="28">
        <f t="shared" si="53"/>
        <v>980</v>
      </c>
      <c r="I161" s="48">
        <v>980</v>
      </c>
      <c r="J161" s="48">
        <v>0</v>
      </c>
      <c r="K161" s="254">
        <v>0</v>
      </c>
      <c r="L161" s="31" t="s">
        <v>1203</v>
      </c>
      <c r="M161" s="31" t="s">
        <v>1226</v>
      </c>
      <c r="N161" s="31" t="s">
        <v>1239</v>
      </c>
      <c r="O161" s="31" t="s">
        <v>1202</v>
      </c>
      <c r="P161" s="31" t="s">
        <v>1239</v>
      </c>
      <c r="Q161" s="31" t="s">
        <v>1163</v>
      </c>
      <c r="R161" s="31" t="s">
        <v>1164</v>
      </c>
      <c r="S161" s="55" t="s">
        <v>1236</v>
      </c>
      <c r="T161" s="31"/>
      <c r="U161" s="31">
        <f t="shared" si="54"/>
        <v>0</v>
      </c>
      <c r="V161" s="30"/>
      <c r="W161" s="275"/>
      <c r="X161" s="31"/>
      <c r="Y161" s="31">
        <f t="shared" si="55"/>
        <v>0</v>
      </c>
      <c r="AA161" s="31"/>
      <c r="AB161" s="31">
        <f t="shared" si="56"/>
        <v>0</v>
      </c>
      <c r="AC161" s="31"/>
      <c r="AD161" s="31">
        <f t="shared" si="57"/>
        <v>0</v>
      </c>
      <c r="AE161" s="31"/>
      <c r="AF161" s="31"/>
      <c r="AG161" s="31">
        <f t="shared" si="58"/>
        <v>0</v>
      </c>
      <c r="AH161" s="31">
        <f t="shared" si="59"/>
        <v>0</v>
      </c>
      <c r="AI161" s="31"/>
      <c r="AJ161" s="31">
        <f t="shared" si="60"/>
        <v>0</v>
      </c>
      <c r="AK161" s="31">
        <f t="shared" si="61"/>
        <v>0</v>
      </c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</row>
    <row r="162" spans="2:50" s="155" customFormat="1" ht="13" outlineLevel="1">
      <c r="B162" s="58" t="s">
        <v>300</v>
      </c>
      <c r="C162" s="6" t="s">
        <v>301</v>
      </c>
      <c r="D162" s="25" t="s">
        <v>39</v>
      </c>
      <c r="E162" s="16">
        <v>43277</v>
      </c>
      <c r="F162" s="26" t="s">
        <v>12</v>
      </c>
      <c r="G162" s="27" t="s">
        <v>13</v>
      </c>
      <c r="H162" s="28">
        <f t="shared" si="53"/>
        <v>240</v>
      </c>
      <c r="I162" s="48">
        <v>240</v>
      </c>
      <c r="J162" s="48">
        <v>0</v>
      </c>
      <c r="K162" s="254">
        <v>0</v>
      </c>
      <c r="L162" s="31" t="s">
        <v>1203</v>
      </c>
      <c r="M162" s="31" t="s">
        <v>1226</v>
      </c>
      <c r="N162" s="31" t="s">
        <v>1239</v>
      </c>
      <c r="O162" s="31" t="s">
        <v>1202</v>
      </c>
      <c r="P162" s="31" t="s">
        <v>1239</v>
      </c>
      <c r="Q162" s="48" t="s">
        <v>1164</v>
      </c>
      <c r="R162" s="48" t="s">
        <v>1163</v>
      </c>
      <c r="S162" s="55" t="s">
        <v>1237</v>
      </c>
      <c r="T162" s="31"/>
      <c r="U162" s="31">
        <f t="shared" si="54"/>
        <v>0</v>
      </c>
      <c r="V162" s="30"/>
      <c r="W162" s="275"/>
      <c r="X162" s="31"/>
      <c r="Y162" s="31">
        <f t="shared" si="55"/>
        <v>0</v>
      </c>
      <c r="AA162" s="31"/>
      <c r="AB162" s="31">
        <f t="shared" si="56"/>
        <v>0</v>
      </c>
      <c r="AC162" s="31"/>
      <c r="AD162" s="31">
        <f t="shared" si="57"/>
        <v>0</v>
      </c>
      <c r="AE162" s="31"/>
      <c r="AF162" s="31"/>
      <c r="AG162" s="31">
        <f t="shared" si="58"/>
        <v>0</v>
      </c>
      <c r="AH162" s="31">
        <f t="shared" si="59"/>
        <v>0</v>
      </c>
      <c r="AI162" s="31"/>
      <c r="AJ162" s="31">
        <f t="shared" si="60"/>
        <v>0</v>
      </c>
      <c r="AK162" s="31">
        <f t="shared" si="61"/>
        <v>0</v>
      </c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</row>
    <row r="163" spans="2:50" s="155" customFormat="1" ht="26" outlineLevel="1">
      <c r="B163" s="58" t="s">
        <v>302</v>
      </c>
      <c r="C163" s="6" t="s">
        <v>303</v>
      </c>
      <c r="D163" s="25" t="s">
        <v>95</v>
      </c>
      <c r="E163" s="16">
        <v>43111</v>
      </c>
      <c r="F163" s="26" t="s">
        <v>260</v>
      </c>
      <c r="G163" s="27" t="s">
        <v>13</v>
      </c>
      <c r="H163" s="28">
        <f t="shared" si="53"/>
        <v>90</v>
      </c>
      <c r="I163" s="48">
        <v>90</v>
      </c>
      <c r="J163" s="48">
        <v>0</v>
      </c>
      <c r="K163" s="254">
        <v>0</v>
      </c>
      <c r="L163" s="31" t="s">
        <v>1203</v>
      </c>
      <c r="M163" s="31" t="s">
        <v>1203</v>
      </c>
      <c r="N163" s="31" t="s">
        <v>1203</v>
      </c>
      <c r="O163" s="31" t="s">
        <v>1203</v>
      </c>
      <c r="P163" s="31" t="s">
        <v>1203</v>
      </c>
      <c r="Q163" s="31" t="s">
        <v>1203</v>
      </c>
      <c r="R163" s="31" t="s">
        <v>1203</v>
      </c>
      <c r="S163" s="55" t="s">
        <v>1236</v>
      </c>
      <c r="T163" s="31"/>
      <c r="U163" s="31">
        <f t="shared" si="54"/>
        <v>0</v>
      </c>
      <c r="V163" s="30"/>
      <c r="W163" s="275"/>
      <c r="X163" s="31"/>
      <c r="Y163" s="31">
        <f t="shared" si="55"/>
        <v>0</v>
      </c>
      <c r="AA163" s="31"/>
      <c r="AB163" s="31">
        <f t="shared" si="56"/>
        <v>0</v>
      </c>
      <c r="AC163" s="31"/>
      <c r="AD163" s="31">
        <f t="shared" si="57"/>
        <v>0</v>
      </c>
      <c r="AE163" s="31"/>
      <c r="AF163" s="31"/>
      <c r="AG163" s="31">
        <f t="shared" si="58"/>
        <v>0</v>
      </c>
      <c r="AH163" s="31">
        <f t="shared" si="59"/>
        <v>0</v>
      </c>
      <c r="AI163" s="31"/>
      <c r="AJ163" s="31">
        <f t="shared" si="60"/>
        <v>0</v>
      </c>
      <c r="AK163" s="31">
        <f t="shared" si="61"/>
        <v>0</v>
      </c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</row>
    <row r="164" spans="2:50" s="155" customFormat="1" ht="26" outlineLevel="1">
      <c r="B164" s="58" t="s">
        <v>946</v>
      </c>
      <c r="C164" s="59" t="s">
        <v>1370</v>
      </c>
      <c r="D164" s="25" t="s">
        <v>50</v>
      </c>
      <c r="E164" s="16">
        <v>43420</v>
      </c>
      <c r="F164" s="39" t="s">
        <v>260</v>
      </c>
      <c r="G164" s="27" t="s">
        <v>13</v>
      </c>
      <c r="H164" s="28">
        <f>I164+J164</f>
        <v>155</v>
      </c>
      <c r="I164" s="48">
        <v>155</v>
      </c>
      <c r="J164" s="48">
        <v>0</v>
      </c>
      <c r="K164" s="254">
        <v>0</v>
      </c>
      <c r="L164" s="31" t="s">
        <v>1203</v>
      </c>
      <c r="M164" s="31" t="s">
        <v>1203</v>
      </c>
      <c r="N164" s="31" t="s">
        <v>1203</v>
      </c>
      <c r="O164" s="31" t="s">
        <v>1203</v>
      </c>
      <c r="P164" s="31" t="s">
        <v>1203</v>
      </c>
      <c r="Q164" s="31" t="s">
        <v>1203</v>
      </c>
      <c r="R164" s="31" t="s">
        <v>1203</v>
      </c>
      <c r="S164" s="55" t="s">
        <v>1236</v>
      </c>
      <c r="T164" s="31"/>
      <c r="U164" s="31">
        <f t="shared" si="54"/>
        <v>0</v>
      </c>
      <c r="V164" s="30"/>
      <c r="W164" s="275"/>
      <c r="X164" s="31"/>
      <c r="Y164" s="31">
        <f t="shared" si="55"/>
        <v>0</v>
      </c>
      <c r="AA164" s="31"/>
      <c r="AB164" s="31">
        <f t="shared" si="56"/>
        <v>0</v>
      </c>
      <c r="AC164" s="31"/>
      <c r="AD164" s="31">
        <f t="shared" si="57"/>
        <v>0</v>
      </c>
      <c r="AE164" s="31"/>
      <c r="AF164" s="31"/>
      <c r="AG164" s="31">
        <f t="shared" si="58"/>
        <v>0</v>
      </c>
      <c r="AH164" s="31">
        <f t="shared" si="59"/>
        <v>0</v>
      </c>
      <c r="AI164" s="31"/>
      <c r="AJ164" s="31">
        <f t="shared" si="60"/>
        <v>0</v>
      </c>
      <c r="AK164" s="31">
        <f t="shared" si="61"/>
        <v>0</v>
      </c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</row>
    <row r="165" spans="2:50" s="155" customFormat="1" ht="13" outlineLevel="1">
      <c r="B165" s="58" t="s">
        <v>986</v>
      </c>
      <c r="C165" s="6" t="s">
        <v>1371</v>
      </c>
      <c r="D165" s="25" t="s">
        <v>95</v>
      </c>
      <c r="E165" s="16">
        <v>43528</v>
      </c>
      <c r="F165" s="39" t="s">
        <v>12</v>
      </c>
      <c r="G165" s="27" t="s">
        <v>13</v>
      </c>
      <c r="H165" s="28">
        <f t="shared" ref="H165:H166" si="62">I165+J165</f>
        <v>1296</v>
      </c>
      <c r="I165" s="48">
        <v>596</v>
      </c>
      <c r="J165" s="48">
        <v>700</v>
      </c>
      <c r="K165" s="254">
        <v>0</v>
      </c>
      <c r="L165" s="31" t="s">
        <v>1164</v>
      </c>
      <c r="M165" s="31" t="s">
        <v>1164</v>
      </c>
      <c r="N165" s="31" t="s">
        <v>1163</v>
      </c>
      <c r="O165" s="31" t="s">
        <v>1164</v>
      </c>
      <c r="P165" s="31" t="s">
        <v>1163</v>
      </c>
      <c r="Q165" s="31" t="s">
        <v>1164</v>
      </c>
      <c r="R165" s="31" t="s">
        <v>1164</v>
      </c>
      <c r="S165" s="55" t="s">
        <v>1237</v>
      </c>
      <c r="T165" s="31"/>
      <c r="U165" s="31">
        <f t="shared" si="54"/>
        <v>0</v>
      </c>
      <c r="V165" s="30"/>
      <c r="W165" s="275"/>
      <c r="X165" s="31"/>
      <c r="Y165" s="31">
        <f t="shared" si="55"/>
        <v>0</v>
      </c>
      <c r="AA165" s="31"/>
      <c r="AB165" s="31">
        <f t="shared" si="56"/>
        <v>0</v>
      </c>
      <c r="AC165" s="31"/>
      <c r="AD165" s="31">
        <f t="shared" si="57"/>
        <v>0</v>
      </c>
      <c r="AE165" s="31"/>
      <c r="AF165" s="31"/>
      <c r="AG165" s="31">
        <f t="shared" si="58"/>
        <v>0</v>
      </c>
      <c r="AH165" s="31">
        <f t="shared" si="59"/>
        <v>0</v>
      </c>
      <c r="AI165" s="31"/>
      <c r="AJ165" s="31">
        <f t="shared" si="60"/>
        <v>0</v>
      </c>
      <c r="AK165" s="31">
        <f t="shared" si="61"/>
        <v>0</v>
      </c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</row>
    <row r="166" spans="2:50" s="155" customFormat="1" ht="13" outlineLevel="1">
      <c r="B166" s="58" t="s">
        <v>987</v>
      </c>
      <c r="C166" s="6" t="s">
        <v>1372</v>
      </c>
      <c r="D166" s="25" t="s">
        <v>95</v>
      </c>
      <c r="E166" s="16">
        <v>43517</v>
      </c>
      <c r="F166" s="39" t="s">
        <v>12</v>
      </c>
      <c r="G166" s="27" t="s">
        <v>13</v>
      </c>
      <c r="H166" s="28">
        <f t="shared" si="62"/>
        <v>200</v>
      </c>
      <c r="I166" s="48">
        <v>200</v>
      </c>
      <c r="J166" s="48">
        <v>0</v>
      </c>
      <c r="K166" s="254">
        <v>0</v>
      </c>
      <c r="L166" s="31" t="s">
        <v>1164</v>
      </c>
      <c r="M166" s="31" t="s">
        <v>1163</v>
      </c>
      <c r="N166" s="31" t="s">
        <v>1163</v>
      </c>
      <c r="O166" s="31" t="s">
        <v>1163</v>
      </c>
      <c r="P166" s="31" t="s">
        <v>1163</v>
      </c>
      <c r="Q166" s="31" t="s">
        <v>1163</v>
      </c>
      <c r="R166" s="31" t="s">
        <v>1164</v>
      </c>
      <c r="S166" s="55" t="s">
        <v>1237</v>
      </c>
      <c r="T166" s="31"/>
      <c r="U166" s="31">
        <f t="shared" si="54"/>
        <v>0</v>
      </c>
      <c r="V166" s="30"/>
      <c r="W166" s="275"/>
      <c r="X166" s="31"/>
      <c r="Y166" s="31">
        <f t="shared" si="55"/>
        <v>0</v>
      </c>
      <c r="AA166" s="31"/>
      <c r="AB166" s="31">
        <f t="shared" si="56"/>
        <v>0</v>
      </c>
      <c r="AC166" s="31"/>
      <c r="AD166" s="31">
        <f t="shared" si="57"/>
        <v>0</v>
      </c>
      <c r="AE166" s="31"/>
      <c r="AF166" s="31"/>
      <c r="AG166" s="31">
        <f t="shared" si="58"/>
        <v>0</v>
      </c>
      <c r="AH166" s="31">
        <f t="shared" si="59"/>
        <v>0</v>
      </c>
      <c r="AI166" s="31"/>
      <c r="AJ166" s="31">
        <f t="shared" si="60"/>
        <v>0</v>
      </c>
      <c r="AK166" s="31">
        <f t="shared" si="61"/>
        <v>0</v>
      </c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</row>
    <row r="167" spans="2:50" s="155" customFormat="1" ht="13">
      <c r="B167" s="343" t="s">
        <v>304</v>
      </c>
      <c r="C167" s="343"/>
      <c r="D167" s="343"/>
      <c r="E167" s="346"/>
      <c r="F167" s="41" t="s">
        <v>7</v>
      </c>
      <c r="G167" s="42"/>
      <c r="H167" s="23">
        <f>H168/60</f>
        <v>683.5333333333333</v>
      </c>
      <c r="I167" s="23">
        <f>I168/60</f>
        <v>246.11666666666667</v>
      </c>
      <c r="J167" s="23">
        <f>J168/60</f>
        <v>437.41666666666669</v>
      </c>
      <c r="K167" s="253">
        <f>K168/60</f>
        <v>10.083333333333334</v>
      </c>
      <c r="L167" s="42"/>
      <c r="M167" s="42"/>
      <c r="N167" s="42"/>
      <c r="O167" s="42"/>
      <c r="P167" s="42"/>
      <c r="Q167" s="42"/>
      <c r="R167" s="42"/>
      <c r="S167" s="43"/>
      <c r="T167" s="42"/>
      <c r="U167" s="23">
        <f>U168/60</f>
        <v>0</v>
      </c>
      <c r="V167" s="43"/>
      <c r="W167" s="277"/>
      <c r="X167" s="42"/>
      <c r="Y167" s="23">
        <f>Y168/60</f>
        <v>0</v>
      </c>
      <c r="AA167" s="45"/>
      <c r="AB167" s="45">
        <f t="shared" ref="AB167:AK167" si="63">AB168/60</f>
        <v>0</v>
      </c>
      <c r="AC167" s="45"/>
      <c r="AD167" s="45">
        <f>AD168/60</f>
        <v>0</v>
      </c>
      <c r="AE167" s="45"/>
      <c r="AF167" s="45"/>
      <c r="AG167" s="45"/>
      <c r="AH167" s="45">
        <f>AH168/60</f>
        <v>0</v>
      </c>
      <c r="AI167" s="45"/>
      <c r="AJ167" s="42"/>
      <c r="AK167" s="45">
        <f t="shared" si="63"/>
        <v>0</v>
      </c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5"/>
      <c r="AW167" s="45"/>
      <c r="AX167" s="45">
        <f>AX168/60</f>
        <v>0</v>
      </c>
    </row>
    <row r="168" spans="2:50" s="155" customFormat="1" ht="13">
      <c r="B168" s="343"/>
      <c r="C168" s="343"/>
      <c r="D168" s="343"/>
      <c r="E168" s="346"/>
      <c r="F168" s="44" t="s">
        <v>8</v>
      </c>
      <c r="G168" s="45"/>
      <c r="H168" s="23">
        <f>SUM(I168:J168)</f>
        <v>41012</v>
      </c>
      <c r="I168" s="23">
        <f>SUMIF(F169:F226,"DQA",$I169:$I226)</f>
        <v>14767</v>
      </c>
      <c r="J168" s="23">
        <f>SUMIF(F169:F226,"DQA",$J169:$J226)</f>
        <v>26245</v>
      </c>
      <c r="K168" s="253">
        <f>SUM(K169:TU226)</f>
        <v>605</v>
      </c>
      <c r="L168" s="42"/>
      <c r="M168" s="42"/>
      <c r="N168" s="42"/>
      <c r="O168" s="42"/>
      <c r="P168" s="42"/>
      <c r="Q168" s="42"/>
      <c r="R168" s="42"/>
      <c r="S168" s="43"/>
      <c r="T168" s="42"/>
      <c r="U168" s="23">
        <f>SUM(U169:U226)</f>
        <v>0</v>
      </c>
      <c r="V168" s="43"/>
      <c r="W168" s="277"/>
      <c r="X168" s="42"/>
      <c r="Y168" s="23">
        <f>SUM(Y169:Y226)</f>
        <v>0</v>
      </c>
      <c r="AA168" s="45"/>
      <c r="AB168" s="45">
        <f>SUM(AB169:AB226)</f>
        <v>0</v>
      </c>
      <c r="AC168" s="45"/>
      <c r="AD168" s="45">
        <f>SUM(AD169:AD226)</f>
        <v>0</v>
      </c>
      <c r="AE168" s="45"/>
      <c r="AF168" s="45"/>
      <c r="AG168" s="45"/>
      <c r="AH168" s="45">
        <f>SUM(AH169:AH226)</f>
        <v>0</v>
      </c>
      <c r="AI168" s="45"/>
      <c r="AJ168" s="42"/>
      <c r="AK168" s="45">
        <f>SUM(AK169:AK226)</f>
        <v>0</v>
      </c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5"/>
      <c r="AW168" s="45"/>
      <c r="AX168" s="45">
        <f t="shared" ref="AX168" si="64">SUM(AX169:AX202)</f>
        <v>0</v>
      </c>
    </row>
    <row r="169" spans="2:50" s="155" customFormat="1" ht="13" outlineLevel="1">
      <c r="B169" s="160" t="s">
        <v>1373</v>
      </c>
      <c r="C169" s="24" t="s">
        <v>1374</v>
      </c>
      <c r="D169" s="49" t="s">
        <v>1375</v>
      </c>
      <c r="E169" s="38">
        <v>43647</v>
      </c>
      <c r="F169" s="26" t="s">
        <v>12</v>
      </c>
      <c r="G169" s="46" t="s">
        <v>13</v>
      </c>
      <c r="H169" s="28">
        <f t="shared" ref="H169:H226" si="65">I169+J169</f>
        <v>2004</v>
      </c>
      <c r="I169" s="31">
        <v>445</v>
      </c>
      <c r="J169" s="31">
        <v>1559</v>
      </c>
      <c r="K169" s="254">
        <v>0</v>
      </c>
      <c r="L169" s="31" t="s">
        <v>1214</v>
      </c>
      <c r="M169" s="31" t="s">
        <v>1193</v>
      </c>
      <c r="N169" s="31" t="s">
        <v>1209</v>
      </c>
      <c r="O169" s="31" t="s">
        <v>1203</v>
      </c>
      <c r="P169" s="31" t="s">
        <v>1240</v>
      </c>
      <c r="Q169" s="31" t="s">
        <v>1164</v>
      </c>
      <c r="R169" s="31" t="s">
        <v>1164</v>
      </c>
      <c r="S169" s="55" t="s">
        <v>1519</v>
      </c>
      <c r="T169" s="31"/>
      <c r="U169" s="31">
        <f t="shared" ref="U169:U200" si="66">SUMIF(T169,"Y",I169)</f>
        <v>0</v>
      </c>
      <c r="V169" s="30"/>
      <c r="W169" s="275"/>
      <c r="X169" s="31"/>
      <c r="Y169" s="31">
        <f t="shared" ref="Y169:Y200" si="67">U169*X169</f>
        <v>0</v>
      </c>
      <c r="AA169" s="31"/>
      <c r="AB169" s="31">
        <f t="shared" ref="AB169:AB200" si="68">SUMIF(AA169,"Y",K169)*X169</f>
        <v>0</v>
      </c>
      <c r="AC169" s="31"/>
      <c r="AD169" s="31">
        <f t="shared" ref="AD169:AD226" si="69">(I169-AB169)*COUNTIF(AL169:AU169,"L")</f>
        <v>0</v>
      </c>
      <c r="AE169" s="31"/>
      <c r="AF169" s="31"/>
      <c r="AG169" s="31">
        <f t="shared" ref="AG169:AG226" si="70">IFERROR(COUNTIF(AL169:AU169,"S")/(COUNTIF(AL169:AU169,"V")+COUNTIF(AL169:AU169,"S")),0)</f>
        <v>0</v>
      </c>
      <c r="AH169" s="31">
        <f t="shared" ref="AH169:AH200" si="71">(Y169-AB169-AD169)*AG169</f>
        <v>0</v>
      </c>
      <c r="AI169" s="31"/>
      <c r="AJ169" s="31">
        <f t="shared" ref="AJ169:AJ226" si="72">COUNTIF(AL169:AU169,"V")</f>
        <v>0</v>
      </c>
      <c r="AK169" s="31">
        <f t="shared" ref="AK169:AK200" si="73">Y169-AB169-AD169-AH169</f>
        <v>0</v>
      </c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</row>
    <row r="170" spans="2:50" s="155" customFormat="1" ht="13" outlineLevel="1">
      <c r="B170" s="160" t="s">
        <v>305</v>
      </c>
      <c r="C170" s="24" t="s">
        <v>306</v>
      </c>
      <c r="D170" s="49" t="s">
        <v>1376</v>
      </c>
      <c r="E170" s="38">
        <v>43516</v>
      </c>
      <c r="F170" s="26" t="s">
        <v>12</v>
      </c>
      <c r="G170" s="46" t="s">
        <v>24</v>
      </c>
      <c r="H170" s="28">
        <f t="shared" si="65"/>
        <v>320</v>
      </c>
      <c r="I170" s="31">
        <v>70</v>
      </c>
      <c r="J170" s="31">
        <v>250</v>
      </c>
      <c r="K170" s="254">
        <v>0</v>
      </c>
      <c r="L170" s="31" t="s">
        <v>1214</v>
      </c>
      <c r="M170" s="31" t="s">
        <v>1193</v>
      </c>
      <c r="N170" s="31" t="s">
        <v>1209</v>
      </c>
      <c r="O170" s="31" t="s">
        <v>1203</v>
      </c>
      <c r="P170" s="31" t="s">
        <v>1240</v>
      </c>
      <c r="Q170" s="31" t="s">
        <v>1163</v>
      </c>
      <c r="R170" s="31" t="s">
        <v>1163</v>
      </c>
      <c r="S170" s="55" t="s">
        <v>1241</v>
      </c>
      <c r="T170" s="31"/>
      <c r="U170" s="31">
        <f t="shared" si="66"/>
        <v>0</v>
      </c>
      <c r="V170" s="30"/>
      <c r="W170" s="275"/>
      <c r="X170" s="31"/>
      <c r="Y170" s="31">
        <f t="shared" si="67"/>
        <v>0</v>
      </c>
      <c r="AA170" s="31"/>
      <c r="AB170" s="31">
        <f t="shared" si="68"/>
        <v>0</v>
      </c>
      <c r="AC170" s="31"/>
      <c r="AD170" s="31">
        <f t="shared" si="69"/>
        <v>0</v>
      </c>
      <c r="AE170" s="31"/>
      <c r="AF170" s="31"/>
      <c r="AG170" s="31">
        <f t="shared" si="70"/>
        <v>0</v>
      </c>
      <c r="AH170" s="31">
        <f t="shared" si="71"/>
        <v>0</v>
      </c>
      <c r="AI170" s="31"/>
      <c r="AJ170" s="31">
        <f t="shared" si="72"/>
        <v>0</v>
      </c>
      <c r="AK170" s="31">
        <f t="shared" si="73"/>
        <v>0</v>
      </c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</row>
    <row r="171" spans="2:50" s="155" customFormat="1" ht="13" outlineLevel="1">
      <c r="B171" s="160" t="s">
        <v>307</v>
      </c>
      <c r="C171" s="24" t="s">
        <v>308</v>
      </c>
      <c r="D171" s="49" t="s">
        <v>186</v>
      </c>
      <c r="E171" s="38">
        <v>43656</v>
      </c>
      <c r="F171" s="26" t="s">
        <v>12</v>
      </c>
      <c r="G171" s="46" t="s">
        <v>13</v>
      </c>
      <c r="H171" s="28">
        <f t="shared" si="65"/>
        <v>810</v>
      </c>
      <c r="I171" s="31">
        <v>175</v>
      </c>
      <c r="J171" s="31">
        <v>635</v>
      </c>
      <c r="K171" s="254">
        <v>0</v>
      </c>
      <c r="L171" s="31" t="s">
        <v>1214</v>
      </c>
      <c r="M171" s="31" t="s">
        <v>1193</v>
      </c>
      <c r="N171" s="31" t="s">
        <v>1209</v>
      </c>
      <c r="O171" s="31" t="s">
        <v>1203</v>
      </c>
      <c r="P171" s="31" t="s">
        <v>1240</v>
      </c>
      <c r="Q171" s="31" t="s">
        <v>1164</v>
      </c>
      <c r="R171" s="31" t="s">
        <v>1164</v>
      </c>
      <c r="S171" s="55" t="s">
        <v>1241</v>
      </c>
      <c r="T171" s="31"/>
      <c r="U171" s="31">
        <f t="shared" si="66"/>
        <v>0</v>
      </c>
      <c r="V171" s="30"/>
      <c r="W171" s="275"/>
      <c r="X171" s="31"/>
      <c r="Y171" s="31">
        <f t="shared" si="67"/>
        <v>0</v>
      </c>
      <c r="AA171" s="31"/>
      <c r="AB171" s="31">
        <f t="shared" si="68"/>
        <v>0</v>
      </c>
      <c r="AC171" s="31"/>
      <c r="AD171" s="31">
        <f t="shared" si="69"/>
        <v>0</v>
      </c>
      <c r="AE171" s="31"/>
      <c r="AF171" s="31"/>
      <c r="AG171" s="31">
        <f t="shared" si="70"/>
        <v>0</v>
      </c>
      <c r="AH171" s="31">
        <f t="shared" si="71"/>
        <v>0</v>
      </c>
      <c r="AI171" s="31"/>
      <c r="AJ171" s="31">
        <f t="shared" si="72"/>
        <v>0</v>
      </c>
      <c r="AK171" s="31">
        <f t="shared" si="73"/>
        <v>0</v>
      </c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</row>
    <row r="172" spans="2:50" s="155" customFormat="1" ht="13" outlineLevel="1">
      <c r="B172" s="160" t="s">
        <v>309</v>
      </c>
      <c r="C172" s="24" t="s">
        <v>310</v>
      </c>
      <c r="D172" s="49" t="s">
        <v>19</v>
      </c>
      <c r="E172" s="38">
        <v>43090</v>
      </c>
      <c r="F172" s="26" t="s">
        <v>12</v>
      </c>
      <c r="G172" s="46" t="s">
        <v>13</v>
      </c>
      <c r="H172" s="28">
        <f t="shared" si="65"/>
        <v>430</v>
      </c>
      <c r="I172" s="31">
        <v>106</v>
      </c>
      <c r="J172" s="48">
        <v>324</v>
      </c>
      <c r="K172" s="254">
        <v>0</v>
      </c>
      <c r="L172" s="31" t="s">
        <v>1214</v>
      </c>
      <c r="M172" s="31" t="s">
        <v>1193</v>
      </c>
      <c r="N172" s="31" t="s">
        <v>1209</v>
      </c>
      <c r="O172" s="31" t="s">
        <v>1203</v>
      </c>
      <c r="P172" s="31" t="s">
        <v>1240</v>
      </c>
      <c r="Q172" s="31" t="s">
        <v>1164</v>
      </c>
      <c r="R172" s="31" t="s">
        <v>1164</v>
      </c>
      <c r="S172" s="55" t="s">
        <v>1242</v>
      </c>
      <c r="T172" s="31"/>
      <c r="U172" s="31">
        <f t="shared" si="66"/>
        <v>0</v>
      </c>
      <c r="V172" s="30"/>
      <c r="W172" s="275"/>
      <c r="X172" s="31"/>
      <c r="Y172" s="31">
        <f t="shared" si="67"/>
        <v>0</v>
      </c>
      <c r="AA172" s="31"/>
      <c r="AB172" s="31">
        <f t="shared" si="68"/>
        <v>0</v>
      </c>
      <c r="AC172" s="31"/>
      <c r="AD172" s="31">
        <f t="shared" si="69"/>
        <v>0</v>
      </c>
      <c r="AE172" s="31"/>
      <c r="AF172" s="31"/>
      <c r="AG172" s="31">
        <f t="shared" si="70"/>
        <v>0</v>
      </c>
      <c r="AH172" s="31">
        <f t="shared" si="71"/>
        <v>0</v>
      </c>
      <c r="AI172" s="31"/>
      <c r="AJ172" s="31">
        <f t="shared" si="72"/>
        <v>0</v>
      </c>
      <c r="AK172" s="31">
        <f t="shared" si="73"/>
        <v>0</v>
      </c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</row>
    <row r="173" spans="2:50" s="155" customFormat="1" ht="13" outlineLevel="1">
      <c r="B173" s="160" t="s">
        <v>947</v>
      </c>
      <c r="C173" s="73" t="s">
        <v>1624</v>
      </c>
      <c r="D173" s="53" t="s">
        <v>1625</v>
      </c>
      <c r="E173" s="214">
        <v>43777</v>
      </c>
      <c r="F173" s="26" t="s">
        <v>12</v>
      </c>
      <c r="G173" s="46" t="s">
        <v>13</v>
      </c>
      <c r="H173" s="28">
        <f t="shared" si="65"/>
        <v>2020</v>
      </c>
      <c r="I173" s="31">
        <v>530</v>
      </c>
      <c r="J173" s="48">
        <v>1490</v>
      </c>
      <c r="K173" s="254">
        <v>0</v>
      </c>
      <c r="L173" s="31" t="s">
        <v>1172</v>
      </c>
      <c r="M173" s="31" t="s">
        <v>1172</v>
      </c>
      <c r="N173" s="31" t="s">
        <v>1172</v>
      </c>
      <c r="O173" s="31" t="s">
        <v>1202</v>
      </c>
      <c r="P173" s="31" t="s">
        <v>1243</v>
      </c>
      <c r="Q173" s="31" t="s">
        <v>1164</v>
      </c>
      <c r="R173" s="31" t="s">
        <v>1164</v>
      </c>
      <c r="S173" s="55" t="s">
        <v>1242</v>
      </c>
      <c r="T173" s="31"/>
      <c r="U173" s="31">
        <f t="shared" si="66"/>
        <v>0</v>
      </c>
      <c r="V173" s="30"/>
      <c r="W173" s="275"/>
      <c r="X173" s="31"/>
      <c r="Y173" s="31">
        <f t="shared" si="67"/>
        <v>0</v>
      </c>
      <c r="AA173" s="31"/>
      <c r="AB173" s="31">
        <f t="shared" si="68"/>
        <v>0</v>
      </c>
      <c r="AC173" s="31"/>
      <c r="AD173" s="31">
        <f t="shared" si="69"/>
        <v>0</v>
      </c>
      <c r="AE173" s="31"/>
      <c r="AF173" s="31"/>
      <c r="AG173" s="31">
        <f t="shared" si="70"/>
        <v>0</v>
      </c>
      <c r="AH173" s="31">
        <f t="shared" si="71"/>
        <v>0</v>
      </c>
      <c r="AI173" s="31"/>
      <c r="AJ173" s="31">
        <f t="shared" si="72"/>
        <v>0</v>
      </c>
      <c r="AK173" s="31">
        <f t="shared" si="73"/>
        <v>0</v>
      </c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</row>
    <row r="174" spans="2:50" s="155" customFormat="1" ht="26" outlineLevel="1">
      <c r="B174" s="160" t="s">
        <v>1501</v>
      </c>
      <c r="C174" s="24" t="s">
        <v>1377</v>
      </c>
      <c r="D174" s="49" t="s">
        <v>43</v>
      </c>
      <c r="E174" s="38">
        <v>43683</v>
      </c>
      <c r="F174" s="26" t="s">
        <v>12</v>
      </c>
      <c r="G174" s="46" t="s">
        <v>13</v>
      </c>
      <c r="H174" s="28">
        <f t="shared" ref="H174:H175" si="74">I174+J174</f>
        <v>1860</v>
      </c>
      <c r="I174" s="31">
        <v>450</v>
      </c>
      <c r="J174" s="48">
        <v>1410</v>
      </c>
      <c r="K174" s="254">
        <v>0</v>
      </c>
      <c r="L174" s="174" t="s">
        <v>1618</v>
      </c>
      <c r="M174" s="174" t="s">
        <v>1618</v>
      </c>
      <c r="N174" s="174" t="s">
        <v>1618</v>
      </c>
      <c r="O174" s="174" t="s">
        <v>1618</v>
      </c>
      <c r="P174" s="31" t="s">
        <v>1147</v>
      </c>
      <c r="Q174" s="31" t="s">
        <v>1164</v>
      </c>
      <c r="R174" s="31" t="s">
        <v>1164</v>
      </c>
      <c r="S174" s="55" t="s">
        <v>1616</v>
      </c>
      <c r="T174" s="31"/>
      <c r="U174" s="31">
        <f t="shared" si="66"/>
        <v>0</v>
      </c>
      <c r="V174" s="30"/>
      <c r="W174" s="275"/>
      <c r="X174" s="31"/>
      <c r="Y174" s="31">
        <f t="shared" si="67"/>
        <v>0</v>
      </c>
      <c r="AA174" s="31"/>
      <c r="AB174" s="31">
        <f t="shared" si="68"/>
        <v>0</v>
      </c>
      <c r="AC174" s="31"/>
      <c r="AD174" s="31">
        <f t="shared" si="69"/>
        <v>0</v>
      </c>
      <c r="AE174" s="31"/>
      <c r="AF174" s="31"/>
      <c r="AG174" s="31">
        <f t="shared" si="70"/>
        <v>0</v>
      </c>
      <c r="AH174" s="31">
        <f t="shared" si="71"/>
        <v>0</v>
      </c>
      <c r="AI174" s="31"/>
      <c r="AJ174" s="31">
        <f t="shared" si="72"/>
        <v>0</v>
      </c>
      <c r="AK174" s="31">
        <f t="shared" si="73"/>
        <v>0</v>
      </c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</row>
    <row r="175" spans="2:50" s="155" customFormat="1" ht="13" outlineLevel="1">
      <c r="B175" s="213" t="s">
        <v>1502</v>
      </c>
      <c r="C175" s="24" t="s">
        <v>1503</v>
      </c>
      <c r="D175" s="49" t="s">
        <v>1504</v>
      </c>
      <c r="E175" s="38">
        <v>43698</v>
      </c>
      <c r="F175" s="39" t="s">
        <v>12</v>
      </c>
      <c r="G175" s="176"/>
      <c r="H175" s="28">
        <f t="shared" si="74"/>
        <v>140</v>
      </c>
      <c r="I175" s="31">
        <v>70</v>
      </c>
      <c r="J175" s="31">
        <v>70</v>
      </c>
      <c r="K175" s="254">
        <v>0</v>
      </c>
      <c r="L175" s="31" t="s">
        <v>1172</v>
      </c>
      <c r="M175" s="31" t="s">
        <v>1172</v>
      </c>
      <c r="N175" s="31" t="s">
        <v>1172</v>
      </c>
      <c r="O175" s="31" t="s">
        <v>1193</v>
      </c>
      <c r="P175" s="31" t="s">
        <v>1243</v>
      </c>
      <c r="Q175" s="31" t="s">
        <v>1164</v>
      </c>
      <c r="R175" s="31" t="s">
        <v>1164</v>
      </c>
      <c r="S175" s="55" t="s">
        <v>1242</v>
      </c>
      <c r="T175" s="31"/>
      <c r="U175" s="31">
        <f t="shared" si="66"/>
        <v>0</v>
      </c>
      <c r="V175" s="30"/>
      <c r="W175" s="275"/>
      <c r="X175" s="31"/>
      <c r="Y175" s="31">
        <f t="shared" si="67"/>
        <v>0</v>
      </c>
      <c r="AA175" s="31"/>
      <c r="AB175" s="31">
        <f t="shared" si="68"/>
        <v>0</v>
      </c>
      <c r="AC175" s="31"/>
      <c r="AD175" s="31">
        <f t="shared" si="69"/>
        <v>0</v>
      </c>
      <c r="AE175" s="31"/>
      <c r="AF175" s="31"/>
      <c r="AG175" s="31">
        <f t="shared" si="70"/>
        <v>0</v>
      </c>
      <c r="AH175" s="31">
        <f t="shared" si="71"/>
        <v>0</v>
      </c>
      <c r="AI175" s="31"/>
      <c r="AJ175" s="31">
        <f t="shared" ref="AJ175:AJ176" si="75">COUNTIF(AL175:AU175,"V")</f>
        <v>0</v>
      </c>
      <c r="AK175" s="31">
        <f t="shared" si="73"/>
        <v>0</v>
      </c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</row>
    <row r="176" spans="2:50" s="155" customFormat="1" ht="13" outlineLevel="1">
      <c r="B176" s="213" t="s">
        <v>1505</v>
      </c>
      <c r="C176" s="24" t="s">
        <v>1506</v>
      </c>
      <c r="D176" s="49" t="s">
        <v>1504</v>
      </c>
      <c r="E176" s="38">
        <v>43760</v>
      </c>
      <c r="F176" s="39" t="s">
        <v>12</v>
      </c>
      <c r="G176" s="176"/>
      <c r="H176" s="28">
        <f t="shared" ref="H176" si="76">I176+J176</f>
        <v>760</v>
      </c>
      <c r="I176" s="31">
        <v>380</v>
      </c>
      <c r="J176" s="31">
        <v>380</v>
      </c>
      <c r="K176" s="254">
        <v>0</v>
      </c>
      <c r="L176" s="174"/>
      <c r="M176" s="174"/>
      <c r="N176" s="174"/>
      <c r="O176" s="174"/>
      <c r="P176" s="174"/>
      <c r="Q176" s="31" t="s">
        <v>1164</v>
      </c>
      <c r="R176" s="31" t="s">
        <v>1164</v>
      </c>
      <c r="S176" s="55"/>
      <c r="T176" s="31"/>
      <c r="U176" s="31">
        <f t="shared" si="66"/>
        <v>0</v>
      </c>
      <c r="V176" s="30"/>
      <c r="W176" s="275"/>
      <c r="X176" s="31"/>
      <c r="Y176" s="31">
        <f t="shared" si="67"/>
        <v>0</v>
      </c>
      <c r="AA176" s="31"/>
      <c r="AB176" s="31">
        <f t="shared" si="68"/>
        <v>0</v>
      </c>
      <c r="AC176" s="31"/>
      <c r="AD176" s="31">
        <f t="shared" si="69"/>
        <v>0</v>
      </c>
      <c r="AE176" s="31"/>
      <c r="AF176" s="31"/>
      <c r="AG176" s="31">
        <f t="shared" si="70"/>
        <v>0</v>
      </c>
      <c r="AH176" s="31">
        <f t="shared" si="71"/>
        <v>0</v>
      </c>
      <c r="AI176" s="31"/>
      <c r="AJ176" s="31">
        <f t="shared" si="75"/>
        <v>0</v>
      </c>
      <c r="AK176" s="31">
        <f t="shared" si="73"/>
        <v>0</v>
      </c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</row>
    <row r="177" spans="2:50" s="155" customFormat="1" ht="13" outlineLevel="1">
      <c r="B177" s="160" t="s">
        <v>312</v>
      </c>
      <c r="C177" s="24" t="s">
        <v>313</v>
      </c>
      <c r="D177" s="49" t="s">
        <v>47</v>
      </c>
      <c r="E177" s="38">
        <v>43516</v>
      </c>
      <c r="F177" s="26" t="s">
        <v>12</v>
      </c>
      <c r="G177" s="46" t="s">
        <v>13</v>
      </c>
      <c r="H177" s="28">
        <f t="shared" si="65"/>
        <v>420</v>
      </c>
      <c r="I177" s="31">
        <v>220</v>
      </c>
      <c r="J177" s="31">
        <v>200</v>
      </c>
      <c r="K177" s="254">
        <v>0</v>
      </c>
      <c r="L177" s="31" t="s">
        <v>1172</v>
      </c>
      <c r="M177" s="31" t="s">
        <v>1172</v>
      </c>
      <c r="N177" s="31" t="s">
        <v>1172</v>
      </c>
      <c r="O177" s="31" t="s">
        <v>1202</v>
      </c>
      <c r="P177" s="31" t="s">
        <v>1243</v>
      </c>
      <c r="Q177" s="31" t="s">
        <v>1164</v>
      </c>
      <c r="R177" s="31" t="s">
        <v>1164</v>
      </c>
      <c r="S177" s="55" t="s">
        <v>1241</v>
      </c>
      <c r="T177" s="31"/>
      <c r="U177" s="31">
        <f t="shared" si="66"/>
        <v>0</v>
      </c>
      <c r="V177" s="30"/>
      <c r="W177" s="275"/>
      <c r="X177" s="31"/>
      <c r="Y177" s="31">
        <f t="shared" si="67"/>
        <v>0</v>
      </c>
      <c r="AA177" s="31"/>
      <c r="AB177" s="31">
        <f t="shared" si="68"/>
        <v>0</v>
      </c>
      <c r="AC177" s="31"/>
      <c r="AD177" s="31">
        <f t="shared" si="69"/>
        <v>0</v>
      </c>
      <c r="AE177" s="31"/>
      <c r="AF177" s="31"/>
      <c r="AG177" s="31">
        <f t="shared" si="70"/>
        <v>0</v>
      </c>
      <c r="AH177" s="31">
        <f t="shared" si="71"/>
        <v>0</v>
      </c>
      <c r="AI177" s="31"/>
      <c r="AJ177" s="31">
        <f t="shared" si="72"/>
        <v>0</v>
      </c>
      <c r="AK177" s="31">
        <f t="shared" si="73"/>
        <v>0</v>
      </c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</row>
    <row r="178" spans="2:50" s="155" customFormat="1" ht="13" outlineLevel="1">
      <c r="B178" s="160" t="s">
        <v>314</v>
      </c>
      <c r="C178" s="24" t="s">
        <v>315</v>
      </c>
      <c r="D178" s="49" t="s">
        <v>23</v>
      </c>
      <c r="E178" s="38">
        <v>43516</v>
      </c>
      <c r="F178" s="26" t="s">
        <v>12</v>
      </c>
      <c r="G178" s="46" t="s">
        <v>24</v>
      </c>
      <c r="H178" s="28">
        <f t="shared" si="65"/>
        <v>130</v>
      </c>
      <c r="I178" s="31">
        <v>50</v>
      </c>
      <c r="J178" s="31">
        <v>80</v>
      </c>
      <c r="K178" s="254">
        <v>0</v>
      </c>
      <c r="L178" s="31" t="s">
        <v>1172</v>
      </c>
      <c r="M178" s="31" t="s">
        <v>1172</v>
      </c>
      <c r="N178" s="31" t="s">
        <v>1172</v>
      </c>
      <c r="O178" s="31" t="s">
        <v>1202</v>
      </c>
      <c r="P178" s="31" t="s">
        <v>1243</v>
      </c>
      <c r="Q178" s="31" t="s">
        <v>1243</v>
      </c>
      <c r="R178" s="31" t="s">
        <v>1243</v>
      </c>
      <c r="S178" s="55" t="s">
        <v>1241</v>
      </c>
      <c r="T178" s="31"/>
      <c r="U178" s="31">
        <f t="shared" si="66"/>
        <v>0</v>
      </c>
      <c r="V178" s="30"/>
      <c r="W178" s="275"/>
      <c r="X178" s="31"/>
      <c r="Y178" s="31">
        <f t="shared" si="67"/>
        <v>0</v>
      </c>
      <c r="AA178" s="31"/>
      <c r="AB178" s="31">
        <f t="shared" si="68"/>
        <v>0</v>
      </c>
      <c r="AC178" s="31"/>
      <c r="AD178" s="31">
        <f t="shared" si="69"/>
        <v>0</v>
      </c>
      <c r="AE178" s="31"/>
      <c r="AF178" s="31"/>
      <c r="AG178" s="31">
        <f t="shared" si="70"/>
        <v>0</v>
      </c>
      <c r="AH178" s="31">
        <f t="shared" si="71"/>
        <v>0</v>
      </c>
      <c r="AI178" s="31"/>
      <c r="AJ178" s="31">
        <f t="shared" si="72"/>
        <v>0</v>
      </c>
      <c r="AK178" s="31">
        <f t="shared" si="73"/>
        <v>0</v>
      </c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</row>
    <row r="179" spans="2:50" s="155" customFormat="1" ht="13" outlineLevel="1">
      <c r="B179" s="160" t="s">
        <v>316</v>
      </c>
      <c r="C179" s="24" t="s">
        <v>317</v>
      </c>
      <c r="D179" s="49" t="s">
        <v>311</v>
      </c>
      <c r="E179" s="38">
        <v>43271</v>
      </c>
      <c r="F179" s="26" t="s">
        <v>12</v>
      </c>
      <c r="G179" s="46" t="s">
        <v>13</v>
      </c>
      <c r="H179" s="28">
        <f t="shared" si="65"/>
        <v>50</v>
      </c>
      <c r="I179" s="31">
        <v>25</v>
      </c>
      <c r="J179" s="31">
        <v>25</v>
      </c>
      <c r="K179" s="254">
        <v>0</v>
      </c>
      <c r="L179" s="31" t="s">
        <v>1172</v>
      </c>
      <c r="M179" s="31" t="s">
        <v>1172</v>
      </c>
      <c r="N179" s="31" t="s">
        <v>1172</v>
      </c>
      <c r="O179" s="31" t="s">
        <v>1202</v>
      </c>
      <c r="P179" s="31" t="s">
        <v>1243</v>
      </c>
      <c r="Q179" s="31" t="s">
        <v>1164</v>
      </c>
      <c r="R179" s="31" t="s">
        <v>1164</v>
      </c>
      <c r="S179" s="55" t="s">
        <v>1241</v>
      </c>
      <c r="T179" s="31"/>
      <c r="U179" s="31">
        <f t="shared" si="66"/>
        <v>0</v>
      </c>
      <c r="V179" s="30"/>
      <c r="W179" s="275"/>
      <c r="X179" s="31"/>
      <c r="Y179" s="31">
        <f t="shared" si="67"/>
        <v>0</v>
      </c>
      <c r="AA179" s="31"/>
      <c r="AB179" s="31">
        <f t="shared" si="68"/>
        <v>0</v>
      </c>
      <c r="AC179" s="31"/>
      <c r="AD179" s="31">
        <f t="shared" si="69"/>
        <v>0</v>
      </c>
      <c r="AE179" s="31"/>
      <c r="AF179" s="31"/>
      <c r="AG179" s="31">
        <f t="shared" si="70"/>
        <v>0</v>
      </c>
      <c r="AH179" s="31">
        <f t="shared" si="71"/>
        <v>0</v>
      </c>
      <c r="AI179" s="31"/>
      <c r="AJ179" s="31">
        <f t="shared" si="72"/>
        <v>0</v>
      </c>
      <c r="AK179" s="31">
        <f t="shared" si="73"/>
        <v>0</v>
      </c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</row>
    <row r="180" spans="2:50" s="155" customFormat="1" ht="13" outlineLevel="1">
      <c r="B180" s="38" t="s">
        <v>971</v>
      </c>
      <c r="C180" s="73" t="s">
        <v>1626</v>
      </c>
      <c r="D180" s="53" t="s">
        <v>1627</v>
      </c>
      <c r="E180" s="214">
        <v>43777</v>
      </c>
      <c r="F180" s="26" t="s">
        <v>12</v>
      </c>
      <c r="G180" s="46" t="s">
        <v>13</v>
      </c>
      <c r="H180" s="28">
        <f t="shared" si="65"/>
        <v>1980</v>
      </c>
      <c r="I180" s="60">
        <v>510</v>
      </c>
      <c r="J180" s="54">
        <v>1470</v>
      </c>
      <c r="K180" s="254">
        <v>0</v>
      </c>
      <c r="L180" s="31" t="s">
        <v>1172</v>
      </c>
      <c r="M180" s="31" t="s">
        <v>1172</v>
      </c>
      <c r="N180" s="31" t="s">
        <v>1172</v>
      </c>
      <c r="O180" s="31" t="s">
        <v>1202</v>
      </c>
      <c r="P180" s="31" t="s">
        <v>1243</v>
      </c>
      <c r="Q180" s="31" t="s">
        <v>1164</v>
      </c>
      <c r="R180" s="31" t="s">
        <v>1164</v>
      </c>
      <c r="S180" s="55" t="s">
        <v>1242</v>
      </c>
      <c r="T180" s="31"/>
      <c r="U180" s="31">
        <f t="shared" si="66"/>
        <v>0</v>
      </c>
      <c r="V180" s="30"/>
      <c r="W180" s="275"/>
      <c r="X180" s="31"/>
      <c r="Y180" s="31">
        <f t="shared" si="67"/>
        <v>0</v>
      </c>
      <c r="AA180" s="31"/>
      <c r="AB180" s="31">
        <f t="shared" si="68"/>
        <v>0</v>
      </c>
      <c r="AC180" s="31"/>
      <c r="AD180" s="31">
        <f t="shared" si="69"/>
        <v>0</v>
      </c>
      <c r="AE180" s="31"/>
      <c r="AF180" s="31"/>
      <c r="AG180" s="31">
        <f t="shared" si="70"/>
        <v>0</v>
      </c>
      <c r="AH180" s="31">
        <f t="shared" si="71"/>
        <v>0</v>
      </c>
      <c r="AI180" s="31"/>
      <c r="AJ180" s="31">
        <f t="shared" si="72"/>
        <v>0</v>
      </c>
      <c r="AK180" s="31">
        <f t="shared" si="73"/>
        <v>0</v>
      </c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</row>
    <row r="181" spans="2:50" s="155" customFormat="1" ht="26" outlineLevel="1">
      <c r="B181" s="38" t="s">
        <v>971</v>
      </c>
      <c r="C181" s="38" t="s">
        <v>1378</v>
      </c>
      <c r="D181" s="15" t="s">
        <v>118</v>
      </c>
      <c r="E181" s="38">
        <v>43683</v>
      </c>
      <c r="F181" s="26" t="s">
        <v>12</v>
      </c>
      <c r="G181" s="46" t="s">
        <v>13</v>
      </c>
      <c r="H181" s="28">
        <f t="shared" ref="H181" si="77">I181+J181</f>
        <v>1760</v>
      </c>
      <c r="I181" s="60">
        <v>400</v>
      </c>
      <c r="J181" s="54">
        <v>1360</v>
      </c>
      <c r="K181" s="254">
        <v>0</v>
      </c>
      <c r="L181" s="31" t="s">
        <v>1151</v>
      </c>
      <c r="M181" s="31" t="s">
        <v>1151</v>
      </c>
      <c r="N181" s="31" t="s">
        <v>1151</v>
      </c>
      <c r="O181" s="31" t="s">
        <v>1151</v>
      </c>
      <c r="P181" s="174" t="s">
        <v>1617</v>
      </c>
      <c r="Q181" s="31" t="s">
        <v>1164</v>
      </c>
      <c r="R181" s="31" t="s">
        <v>1164</v>
      </c>
      <c r="S181" s="55" t="s">
        <v>1616</v>
      </c>
      <c r="T181" s="31"/>
      <c r="U181" s="31">
        <f t="shared" si="66"/>
        <v>0</v>
      </c>
      <c r="V181" s="30"/>
      <c r="W181" s="275"/>
      <c r="X181" s="31"/>
      <c r="Y181" s="31">
        <f t="shared" si="67"/>
        <v>0</v>
      </c>
      <c r="AA181" s="31"/>
      <c r="AB181" s="31">
        <f t="shared" si="68"/>
        <v>0</v>
      </c>
      <c r="AC181" s="31"/>
      <c r="AD181" s="31">
        <f t="shared" si="69"/>
        <v>0</v>
      </c>
      <c r="AE181" s="31"/>
      <c r="AF181" s="31"/>
      <c r="AG181" s="31">
        <f t="shared" si="70"/>
        <v>0</v>
      </c>
      <c r="AH181" s="31">
        <f t="shared" si="71"/>
        <v>0</v>
      </c>
      <c r="AI181" s="31"/>
      <c r="AJ181" s="31">
        <f t="shared" si="72"/>
        <v>0</v>
      </c>
      <c r="AK181" s="31">
        <f t="shared" si="73"/>
        <v>0</v>
      </c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</row>
    <row r="182" spans="2:50" s="155" customFormat="1" ht="13" outlineLevel="1">
      <c r="B182" s="160" t="s">
        <v>318</v>
      </c>
      <c r="C182" s="24" t="s">
        <v>319</v>
      </c>
      <c r="D182" s="49" t="s">
        <v>1507</v>
      </c>
      <c r="E182" s="38">
        <v>43760</v>
      </c>
      <c r="F182" s="26" t="s">
        <v>12</v>
      </c>
      <c r="G182" s="46" t="s">
        <v>13</v>
      </c>
      <c r="H182" s="28">
        <f t="shared" si="65"/>
        <v>960</v>
      </c>
      <c r="I182" s="31">
        <v>190</v>
      </c>
      <c r="J182" s="48">
        <v>770</v>
      </c>
      <c r="K182" s="254">
        <v>0</v>
      </c>
      <c r="L182" s="31" t="s">
        <v>1172</v>
      </c>
      <c r="M182" s="31" t="s">
        <v>1172</v>
      </c>
      <c r="N182" s="31" t="s">
        <v>1172</v>
      </c>
      <c r="O182" s="31" t="s">
        <v>1172</v>
      </c>
      <c r="P182" s="31" t="s">
        <v>1172</v>
      </c>
      <c r="Q182" s="31" t="s">
        <v>1172</v>
      </c>
      <c r="R182" s="31" t="s">
        <v>1172</v>
      </c>
      <c r="S182" s="55" t="s">
        <v>1244</v>
      </c>
      <c r="T182" s="31"/>
      <c r="U182" s="31">
        <f t="shared" si="66"/>
        <v>0</v>
      </c>
      <c r="V182" s="30"/>
      <c r="W182" s="275"/>
      <c r="X182" s="31"/>
      <c r="Y182" s="31">
        <f t="shared" si="67"/>
        <v>0</v>
      </c>
      <c r="AA182" s="31"/>
      <c r="AB182" s="31">
        <f t="shared" si="68"/>
        <v>0</v>
      </c>
      <c r="AC182" s="31"/>
      <c r="AD182" s="31">
        <f t="shared" si="69"/>
        <v>0</v>
      </c>
      <c r="AE182" s="31"/>
      <c r="AF182" s="31"/>
      <c r="AG182" s="31">
        <f t="shared" si="70"/>
        <v>0</v>
      </c>
      <c r="AH182" s="31">
        <f t="shared" si="71"/>
        <v>0</v>
      </c>
      <c r="AI182" s="31"/>
      <c r="AJ182" s="31">
        <f t="shared" si="72"/>
        <v>0</v>
      </c>
      <c r="AK182" s="31">
        <f t="shared" si="73"/>
        <v>0</v>
      </c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</row>
    <row r="183" spans="2:50" s="155" customFormat="1" ht="13" outlineLevel="1">
      <c r="B183" s="160" t="s">
        <v>320</v>
      </c>
      <c r="C183" s="24" t="s">
        <v>321</v>
      </c>
      <c r="D183" s="49" t="s">
        <v>47</v>
      </c>
      <c r="E183" s="38">
        <v>43516</v>
      </c>
      <c r="F183" s="26" t="s">
        <v>12</v>
      </c>
      <c r="G183" s="46" t="s">
        <v>13</v>
      </c>
      <c r="H183" s="28">
        <f t="shared" si="65"/>
        <v>395</v>
      </c>
      <c r="I183" s="31">
        <v>395</v>
      </c>
      <c r="J183" s="48">
        <v>0</v>
      </c>
      <c r="K183" s="256">
        <v>250</v>
      </c>
      <c r="L183" s="31" t="s">
        <v>1172</v>
      </c>
      <c r="M183" s="31" t="s">
        <v>1172</v>
      </c>
      <c r="N183" s="31" t="s">
        <v>1172</v>
      </c>
      <c r="O183" s="31" t="s">
        <v>1172</v>
      </c>
      <c r="P183" s="31" t="s">
        <v>1172</v>
      </c>
      <c r="Q183" s="31" t="s">
        <v>1172</v>
      </c>
      <c r="R183" s="31" t="s">
        <v>1172</v>
      </c>
      <c r="S183" s="55" t="s">
        <v>1244</v>
      </c>
      <c r="T183" s="31"/>
      <c r="U183" s="31">
        <f t="shared" si="66"/>
        <v>0</v>
      </c>
      <c r="V183" s="30"/>
      <c r="W183" s="275"/>
      <c r="X183" s="31"/>
      <c r="Y183" s="31">
        <f t="shared" si="67"/>
        <v>0</v>
      </c>
      <c r="AA183" s="175"/>
      <c r="AB183" s="31">
        <f t="shared" si="68"/>
        <v>0</v>
      </c>
      <c r="AC183" s="31"/>
      <c r="AD183" s="31">
        <f t="shared" si="69"/>
        <v>0</v>
      </c>
      <c r="AE183" s="31"/>
      <c r="AF183" s="31"/>
      <c r="AG183" s="31">
        <f t="shared" si="70"/>
        <v>0</v>
      </c>
      <c r="AH183" s="31">
        <f t="shared" si="71"/>
        <v>0</v>
      </c>
      <c r="AI183" s="31"/>
      <c r="AJ183" s="31">
        <f t="shared" si="72"/>
        <v>0</v>
      </c>
      <c r="AK183" s="235">
        <f t="shared" si="73"/>
        <v>0</v>
      </c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</row>
    <row r="184" spans="2:50" s="155" customFormat="1" ht="13" outlineLevel="1">
      <c r="B184" s="160" t="s">
        <v>322</v>
      </c>
      <c r="C184" s="24" t="s">
        <v>323</v>
      </c>
      <c r="D184" s="49" t="s">
        <v>36</v>
      </c>
      <c r="E184" s="38">
        <v>43516</v>
      </c>
      <c r="F184" s="26" t="s">
        <v>12</v>
      </c>
      <c r="G184" s="46" t="s">
        <v>13</v>
      </c>
      <c r="H184" s="28">
        <f t="shared" si="65"/>
        <v>185</v>
      </c>
      <c r="I184" s="31">
        <v>185</v>
      </c>
      <c r="J184" s="48">
        <v>0</v>
      </c>
      <c r="K184" s="254">
        <v>0</v>
      </c>
      <c r="L184" s="31" t="s">
        <v>1172</v>
      </c>
      <c r="M184" s="31" t="s">
        <v>1172</v>
      </c>
      <c r="N184" s="31" t="s">
        <v>1209</v>
      </c>
      <c r="O184" s="31" t="s">
        <v>1172</v>
      </c>
      <c r="P184" s="31" t="s">
        <v>1245</v>
      </c>
      <c r="Q184" s="31" t="s">
        <v>1163</v>
      </c>
      <c r="R184" s="31" t="s">
        <v>1163</v>
      </c>
      <c r="S184" s="55" t="s">
        <v>1244</v>
      </c>
      <c r="T184" s="31"/>
      <c r="U184" s="31">
        <f t="shared" si="66"/>
        <v>0</v>
      </c>
      <c r="V184" s="30"/>
      <c r="W184" s="275"/>
      <c r="X184" s="31"/>
      <c r="Y184" s="31">
        <f t="shared" si="67"/>
        <v>0</v>
      </c>
      <c r="AA184" s="175"/>
      <c r="AB184" s="31">
        <f t="shared" si="68"/>
        <v>0</v>
      </c>
      <c r="AC184" s="31"/>
      <c r="AD184" s="31">
        <f t="shared" si="69"/>
        <v>0</v>
      </c>
      <c r="AE184" s="31"/>
      <c r="AF184" s="31"/>
      <c r="AG184" s="31">
        <f t="shared" si="70"/>
        <v>0</v>
      </c>
      <c r="AH184" s="31">
        <f t="shared" si="71"/>
        <v>0</v>
      </c>
      <c r="AI184" s="31"/>
      <c r="AJ184" s="31">
        <f t="shared" si="72"/>
        <v>0</v>
      </c>
      <c r="AK184" s="31">
        <f t="shared" si="73"/>
        <v>0</v>
      </c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</row>
    <row r="185" spans="2:50" s="155" customFormat="1" ht="13" outlineLevel="1">
      <c r="B185" s="160" t="s">
        <v>324</v>
      </c>
      <c r="C185" s="24" t="s">
        <v>325</v>
      </c>
      <c r="D185" s="49" t="s">
        <v>1344</v>
      </c>
      <c r="E185" s="38">
        <v>43516</v>
      </c>
      <c r="F185" s="26" t="s">
        <v>12</v>
      </c>
      <c r="G185" s="46" t="s">
        <v>24</v>
      </c>
      <c r="H185" s="28">
        <f t="shared" si="65"/>
        <v>1167</v>
      </c>
      <c r="I185" s="31">
        <v>1165</v>
      </c>
      <c r="J185" s="48">
        <v>2</v>
      </c>
      <c r="K185" s="254">
        <v>0</v>
      </c>
      <c r="L185" s="31" t="s">
        <v>1172</v>
      </c>
      <c r="M185" s="31" t="s">
        <v>1172</v>
      </c>
      <c r="N185" s="31" t="s">
        <v>1209</v>
      </c>
      <c r="O185" s="31" t="s">
        <v>1172</v>
      </c>
      <c r="P185" s="31" t="s">
        <v>1245</v>
      </c>
      <c r="Q185" s="31" t="s">
        <v>1164</v>
      </c>
      <c r="R185" s="31" t="s">
        <v>1164</v>
      </c>
      <c r="S185" s="55" t="s">
        <v>1244</v>
      </c>
      <c r="T185" s="31"/>
      <c r="U185" s="31">
        <f t="shared" si="66"/>
        <v>0</v>
      </c>
      <c r="V185" s="30"/>
      <c r="W185" s="275"/>
      <c r="X185" s="31"/>
      <c r="Y185" s="31">
        <f t="shared" si="67"/>
        <v>0</v>
      </c>
      <c r="AA185" s="31"/>
      <c r="AB185" s="31">
        <f t="shared" si="68"/>
        <v>0</v>
      </c>
      <c r="AC185" s="31"/>
      <c r="AD185" s="31">
        <f t="shared" si="69"/>
        <v>0</v>
      </c>
      <c r="AE185" s="31"/>
      <c r="AF185" s="31"/>
      <c r="AG185" s="31">
        <f t="shared" si="70"/>
        <v>0</v>
      </c>
      <c r="AH185" s="31">
        <f t="shared" si="71"/>
        <v>0</v>
      </c>
      <c r="AI185" s="31"/>
      <c r="AJ185" s="31">
        <f t="shared" si="72"/>
        <v>0</v>
      </c>
      <c r="AK185" s="31">
        <f t="shared" si="73"/>
        <v>0</v>
      </c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</row>
    <row r="186" spans="2:50" s="155" customFormat="1" ht="13" outlineLevel="1">
      <c r="B186" s="156" t="s">
        <v>948</v>
      </c>
      <c r="C186" s="32" t="s">
        <v>1379</v>
      </c>
      <c r="D186" s="25" t="s">
        <v>139</v>
      </c>
      <c r="E186" s="38">
        <v>43664</v>
      </c>
      <c r="F186" s="26" t="s">
        <v>12</v>
      </c>
      <c r="G186" s="46"/>
      <c r="H186" s="28">
        <f t="shared" si="65"/>
        <v>320</v>
      </c>
      <c r="I186" s="31">
        <v>130</v>
      </c>
      <c r="J186" s="48">
        <v>190</v>
      </c>
      <c r="K186" s="254">
        <v>0</v>
      </c>
      <c r="L186" s="31" t="s">
        <v>1172</v>
      </c>
      <c r="M186" s="31" t="s">
        <v>1172</v>
      </c>
      <c r="N186" s="31" t="s">
        <v>1209</v>
      </c>
      <c r="O186" s="31" t="s">
        <v>1172</v>
      </c>
      <c r="P186" s="31" t="s">
        <v>1245</v>
      </c>
      <c r="Q186" s="31" t="s">
        <v>1164</v>
      </c>
      <c r="R186" s="31" t="s">
        <v>1164</v>
      </c>
      <c r="S186" s="55" t="s">
        <v>1244</v>
      </c>
      <c r="T186" s="31"/>
      <c r="U186" s="31">
        <f t="shared" si="66"/>
        <v>0</v>
      </c>
      <c r="V186" s="30"/>
      <c r="W186" s="275"/>
      <c r="X186" s="31"/>
      <c r="Y186" s="31">
        <f t="shared" si="67"/>
        <v>0</v>
      </c>
      <c r="AA186" s="31"/>
      <c r="AB186" s="31">
        <f t="shared" si="68"/>
        <v>0</v>
      </c>
      <c r="AC186" s="31"/>
      <c r="AD186" s="31">
        <f t="shared" si="69"/>
        <v>0</v>
      </c>
      <c r="AE186" s="31"/>
      <c r="AF186" s="31"/>
      <c r="AG186" s="31">
        <f t="shared" si="70"/>
        <v>0</v>
      </c>
      <c r="AH186" s="31">
        <f t="shared" si="71"/>
        <v>0</v>
      </c>
      <c r="AI186" s="31"/>
      <c r="AJ186" s="31">
        <f t="shared" si="72"/>
        <v>0</v>
      </c>
      <c r="AK186" s="31">
        <f t="shared" si="73"/>
        <v>0</v>
      </c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</row>
    <row r="187" spans="2:50" s="155" customFormat="1" ht="13" outlineLevel="1">
      <c r="B187" s="156" t="s">
        <v>326</v>
      </c>
      <c r="C187" s="32" t="s">
        <v>327</v>
      </c>
      <c r="D187" s="25" t="s">
        <v>1328</v>
      </c>
      <c r="E187" s="38">
        <v>43664</v>
      </c>
      <c r="F187" s="26" t="s">
        <v>12</v>
      </c>
      <c r="G187" s="46" t="s">
        <v>13</v>
      </c>
      <c r="H187" s="28">
        <f t="shared" si="65"/>
        <v>2065</v>
      </c>
      <c r="I187" s="31">
        <v>1035</v>
      </c>
      <c r="J187" s="48">
        <v>1030</v>
      </c>
      <c r="K187" s="254">
        <v>0</v>
      </c>
      <c r="L187" s="31" t="s">
        <v>1172</v>
      </c>
      <c r="M187" s="31" t="s">
        <v>1172</v>
      </c>
      <c r="N187" s="31" t="s">
        <v>1209</v>
      </c>
      <c r="O187" s="31" t="s">
        <v>1172</v>
      </c>
      <c r="P187" s="31" t="s">
        <v>1245</v>
      </c>
      <c r="Q187" s="31" t="s">
        <v>1164</v>
      </c>
      <c r="R187" s="31" t="s">
        <v>1164</v>
      </c>
      <c r="S187" s="55" t="s">
        <v>1244</v>
      </c>
      <c r="T187" s="31"/>
      <c r="U187" s="31">
        <f t="shared" si="66"/>
        <v>0</v>
      </c>
      <c r="V187" s="30"/>
      <c r="W187" s="275"/>
      <c r="X187" s="31"/>
      <c r="Y187" s="31">
        <f t="shared" si="67"/>
        <v>0</v>
      </c>
      <c r="AA187" s="31"/>
      <c r="AB187" s="31">
        <f t="shared" si="68"/>
        <v>0</v>
      </c>
      <c r="AC187" s="31"/>
      <c r="AD187" s="31">
        <f t="shared" si="69"/>
        <v>0</v>
      </c>
      <c r="AE187" s="31"/>
      <c r="AF187" s="31"/>
      <c r="AG187" s="31">
        <f t="shared" si="70"/>
        <v>0</v>
      </c>
      <c r="AH187" s="31">
        <f t="shared" si="71"/>
        <v>0</v>
      </c>
      <c r="AI187" s="31"/>
      <c r="AJ187" s="31">
        <f t="shared" si="72"/>
        <v>0</v>
      </c>
      <c r="AK187" s="31">
        <f t="shared" si="73"/>
        <v>0</v>
      </c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</row>
    <row r="188" spans="2:50" s="155" customFormat="1" ht="13" outlineLevel="1">
      <c r="B188" s="156" t="s">
        <v>328</v>
      </c>
      <c r="C188" s="32" t="s">
        <v>329</v>
      </c>
      <c r="D188" s="37" t="s">
        <v>1390</v>
      </c>
      <c r="E188" s="214">
        <v>43789</v>
      </c>
      <c r="F188" s="26" t="s">
        <v>12</v>
      </c>
      <c r="G188" s="46" t="s">
        <v>13</v>
      </c>
      <c r="H188" s="28">
        <f t="shared" si="65"/>
        <v>1920</v>
      </c>
      <c r="I188" s="31">
        <v>630</v>
      </c>
      <c r="J188" s="48">
        <v>1290</v>
      </c>
      <c r="K188" s="254">
        <v>0</v>
      </c>
      <c r="L188" s="31" t="s">
        <v>1172</v>
      </c>
      <c r="M188" s="31" t="s">
        <v>1172</v>
      </c>
      <c r="N188" s="31" t="s">
        <v>1209</v>
      </c>
      <c r="O188" s="31" t="s">
        <v>1172</v>
      </c>
      <c r="P188" s="31" t="s">
        <v>1245</v>
      </c>
      <c r="Q188" s="31" t="s">
        <v>1164</v>
      </c>
      <c r="R188" s="31" t="s">
        <v>1164</v>
      </c>
      <c r="S188" s="55" t="s">
        <v>1247</v>
      </c>
      <c r="T188" s="31"/>
      <c r="U188" s="31">
        <f t="shared" si="66"/>
        <v>0</v>
      </c>
      <c r="V188" s="30"/>
      <c r="W188" s="275"/>
      <c r="X188" s="31"/>
      <c r="Y188" s="31">
        <f t="shared" si="67"/>
        <v>0</v>
      </c>
      <c r="AA188" s="31"/>
      <c r="AB188" s="31">
        <f t="shared" si="68"/>
        <v>0</v>
      </c>
      <c r="AC188" s="31"/>
      <c r="AD188" s="31">
        <f t="shared" si="69"/>
        <v>0</v>
      </c>
      <c r="AE188" s="31"/>
      <c r="AF188" s="31"/>
      <c r="AG188" s="31">
        <f t="shared" si="70"/>
        <v>0</v>
      </c>
      <c r="AH188" s="31">
        <f t="shared" si="71"/>
        <v>0</v>
      </c>
      <c r="AI188" s="31"/>
      <c r="AJ188" s="31">
        <f t="shared" si="72"/>
        <v>0</v>
      </c>
      <c r="AK188" s="31">
        <f t="shared" si="73"/>
        <v>0</v>
      </c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</row>
    <row r="189" spans="2:50" s="155" customFormat="1" ht="13" outlineLevel="1">
      <c r="B189" s="156" t="s">
        <v>1380</v>
      </c>
      <c r="C189" s="32" t="s">
        <v>1381</v>
      </c>
      <c r="D189" s="37" t="s">
        <v>1710</v>
      </c>
      <c r="E189" s="214">
        <v>43789</v>
      </c>
      <c r="F189" s="26" t="s">
        <v>12</v>
      </c>
      <c r="G189" s="46" t="s">
        <v>24</v>
      </c>
      <c r="H189" s="28">
        <f t="shared" si="65"/>
        <v>1850</v>
      </c>
      <c r="I189" s="31">
        <v>400</v>
      </c>
      <c r="J189" s="48">
        <v>1450</v>
      </c>
      <c r="K189" s="254">
        <v>0</v>
      </c>
      <c r="L189" s="31" t="s">
        <v>1172</v>
      </c>
      <c r="M189" s="31" t="s">
        <v>1172</v>
      </c>
      <c r="N189" s="31" t="s">
        <v>1209</v>
      </c>
      <c r="O189" s="31" t="s">
        <v>1172</v>
      </c>
      <c r="P189" s="31" t="s">
        <v>1245</v>
      </c>
      <c r="Q189" s="31" t="s">
        <v>1164</v>
      </c>
      <c r="R189" s="31" t="s">
        <v>1164</v>
      </c>
      <c r="S189" s="55" t="s">
        <v>1247</v>
      </c>
      <c r="T189" s="31"/>
      <c r="U189" s="31">
        <f t="shared" si="66"/>
        <v>0</v>
      </c>
      <c r="V189" s="30"/>
      <c r="W189" s="275"/>
      <c r="X189" s="31"/>
      <c r="Y189" s="31">
        <f t="shared" si="67"/>
        <v>0</v>
      </c>
      <c r="AA189" s="31"/>
      <c r="AB189" s="31">
        <f t="shared" si="68"/>
        <v>0</v>
      </c>
      <c r="AC189" s="31"/>
      <c r="AD189" s="31">
        <f t="shared" si="69"/>
        <v>0</v>
      </c>
      <c r="AE189" s="31"/>
      <c r="AF189" s="31"/>
      <c r="AG189" s="31">
        <f t="shared" si="70"/>
        <v>0</v>
      </c>
      <c r="AH189" s="31">
        <f t="shared" si="71"/>
        <v>0</v>
      </c>
      <c r="AI189" s="31"/>
      <c r="AJ189" s="31">
        <f t="shared" si="72"/>
        <v>0</v>
      </c>
      <c r="AK189" s="31">
        <f t="shared" si="73"/>
        <v>0</v>
      </c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</row>
    <row r="190" spans="2:50" s="155" customFormat="1" ht="13" outlineLevel="1">
      <c r="B190" s="156" t="s">
        <v>330</v>
      </c>
      <c r="C190" s="32" t="s">
        <v>331</v>
      </c>
      <c r="D190" s="25" t="s">
        <v>1321</v>
      </c>
      <c r="E190" s="38">
        <v>43516</v>
      </c>
      <c r="F190" s="26" t="s">
        <v>12</v>
      </c>
      <c r="G190" s="46" t="s">
        <v>13</v>
      </c>
      <c r="H190" s="28">
        <f t="shared" si="65"/>
        <v>800</v>
      </c>
      <c r="I190" s="31">
        <v>320</v>
      </c>
      <c r="J190" s="48">
        <v>480</v>
      </c>
      <c r="K190" s="254">
        <v>0</v>
      </c>
      <c r="L190" s="31" t="s">
        <v>1172</v>
      </c>
      <c r="M190" s="31" t="s">
        <v>1172</v>
      </c>
      <c r="N190" s="31" t="s">
        <v>1209</v>
      </c>
      <c r="O190" s="31" t="s">
        <v>1172</v>
      </c>
      <c r="P190" s="31" t="s">
        <v>1248</v>
      </c>
      <c r="Q190" s="31" t="s">
        <v>1164</v>
      </c>
      <c r="R190" s="31" t="s">
        <v>1164</v>
      </c>
      <c r="S190" s="55" t="s">
        <v>1247</v>
      </c>
      <c r="T190" s="31"/>
      <c r="U190" s="31">
        <f t="shared" si="66"/>
        <v>0</v>
      </c>
      <c r="V190" s="30"/>
      <c r="W190" s="275"/>
      <c r="X190" s="31"/>
      <c r="Y190" s="31">
        <f t="shared" si="67"/>
        <v>0</v>
      </c>
      <c r="AA190" s="31"/>
      <c r="AB190" s="31">
        <f t="shared" si="68"/>
        <v>0</v>
      </c>
      <c r="AC190" s="31"/>
      <c r="AD190" s="31">
        <f t="shared" si="69"/>
        <v>0</v>
      </c>
      <c r="AE190" s="31"/>
      <c r="AF190" s="31"/>
      <c r="AG190" s="31">
        <f t="shared" si="70"/>
        <v>0</v>
      </c>
      <c r="AH190" s="31">
        <f t="shared" si="71"/>
        <v>0</v>
      </c>
      <c r="AI190" s="31"/>
      <c r="AJ190" s="31">
        <f t="shared" si="72"/>
        <v>0</v>
      </c>
      <c r="AK190" s="31">
        <f t="shared" si="73"/>
        <v>0</v>
      </c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</row>
    <row r="191" spans="2:50" s="155" customFormat="1" ht="13" outlineLevel="1">
      <c r="B191" s="156" t="s">
        <v>1382</v>
      </c>
      <c r="C191" s="32" t="s">
        <v>1383</v>
      </c>
      <c r="D191" s="25" t="s">
        <v>74</v>
      </c>
      <c r="E191" s="16">
        <v>43514</v>
      </c>
      <c r="F191" s="26" t="s">
        <v>12</v>
      </c>
      <c r="G191" s="46" t="s">
        <v>13</v>
      </c>
      <c r="H191" s="28">
        <f t="shared" si="65"/>
        <v>130</v>
      </c>
      <c r="I191" s="31">
        <v>65</v>
      </c>
      <c r="J191" s="48">
        <v>65</v>
      </c>
      <c r="K191" s="254">
        <v>0</v>
      </c>
      <c r="L191" s="31" t="s">
        <v>1172</v>
      </c>
      <c r="M191" s="31" t="s">
        <v>1172</v>
      </c>
      <c r="N191" s="31" t="s">
        <v>1209</v>
      </c>
      <c r="O191" s="31" t="s">
        <v>1172</v>
      </c>
      <c r="P191" s="31" t="s">
        <v>1248</v>
      </c>
      <c r="Q191" s="31" t="s">
        <v>1164</v>
      </c>
      <c r="R191" s="31" t="s">
        <v>1164</v>
      </c>
      <c r="S191" s="55" t="s">
        <v>1247</v>
      </c>
      <c r="T191" s="31"/>
      <c r="U191" s="31">
        <f t="shared" si="66"/>
        <v>0</v>
      </c>
      <c r="V191" s="30"/>
      <c r="W191" s="275"/>
      <c r="X191" s="31"/>
      <c r="Y191" s="31">
        <f t="shared" si="67"/>
        <v>0</v>
      </c>
      <c r="AA191" s="31"/>
      <c r="AB191" s="31">
        <f t="shared" si="68"/>
        <v>0</v>
      </c>
      <c r="AC191" s="31"/>
      <c r="AD191" s="31">
        <f t="shared" si="69"/>
        <v>0</v>
      </c>
      <c r="AE191" s="31"/>
      <c r="AF191" s="31"/>
      <c r="AG191" s="31">
        <f t="shared" si="70"/>
        <v>0</v>
      </c>
      <c r="AH191" s="31">
        <f t="shared" si="71"/>
        <v>0</v>
      </c>
      <c r="AI191" s="31"/>
      <c r="AJ191" s="31">
        <f t="shared" si="72"/>
        <v>0</v>
      </c>
      <c r="AK191" s="31">
        <f t="shared" si="73"/>
        <v>0</v>
      </c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</row>
    <row r="192" spans="2:50" s="155" customFormat="1" ht="13" outlineLevel="1">
      <c r="B192" s="156" t="s">
        <v>332</v>
      </c>
      <c r="C192" s="32" t="s">
        <v>1384</v>
      </c>
      <c r="D192" s="25" t="s">
        <v>1328</v>
      </c>
      <c r="E192" s="16">
        <v>43640</v>
      </c>
      <c r="F192" s="26" t="s">
        <v>12</v>
      </c>
      <c r="G192" s="46" t="s">
        <v>24</v>
      </c>
      <c r="H192" s="28">
        <f t="shared" si="65"/>
        <v>300</v>
      </c>
      <c r="I192" s="48">
        <v>150</v>
      </c>
      <c r="J192" s="48">
        <v>150</v>
      </c>
      <c r="K192" s="254">
        <v>0</v>
      </c>
      <c r="L192" s="31" t="s">
        <v>1172</v>
      </c>
      <c r="M192" s="31" t="s">
        <v>1172</v>
      </c>
      <c r="N192" s="31" t="s">
        <v>1209</v>
      </c>
      <c r="O192" s="31" t="s">
        <v>1172</v>
      </c>
      <c r="P192" s="31" t="s">
        <v>1163</v>
      </c>
      <c r="Q192" s="31" t="s">
        <v>1164</v>
      </c>
      <c r="R192" s="31" t="s">
        <v>1164</v>
      </c>
      <c r="S192" s="55" t="s">
        <v>1247</v>
      </c>
      <c r="T192" s="31"/>
      <c r="U192" s="31">
        <f t="shared" si="66"/>
        <v>0</v>
      </c>
      <c r="V192" s="30"/>
      <c r="W192" s="275"/>
      <c r="X192" s="31"/>
      <c r="Y192" s="31">
        <f t="shared" si="67"/>
        <v>0</v>
      </c>
      <c r="AA192" s="31"/>
      <c r="AB192" s="31">
        <f t="shared" si="68"/>
        <v>0</v>
      </c>
      <c r="AC192" s="31"/>
      <c r="AD192" s="31">
        <f t="shared" si="69"/>
        <v>0</v>
      </c>
      <c r="AE192" s="31"/>
      <c r="AF192" s="31"/>
      <c r="AG192" s="31">
        <f t="shared" si="70"/>
        <v>0</v>
      </c>
      <c r="AH192" s="31">
        <f t="shared" si="71"/>
        <v>0</v>
      </c>
      <c r="AI192" s="31"/>
      <c r="AJ192" s="31">
        <f t="shared" si="72"/>
        <v>0</v>
      </c>
      <c r="AK192" s="31">
        <f t="shared" si="73"/>
        <v>0</v>
      </c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</row>
    <row r="193" spans="2:50" s="155" customFormat="1" ht="13" outlineLevel="1">
      <c r="B193" s="156" t="s">
        <v>333</v>
      </c>
      <c r="C193" s="32" t="s">
        <v>334</v>
      </c>
      <c r="D193" s="38" t="s">
        <v>1508</v>
      </c>
      <c r="E193" s="38">
        <v>43760</v>
      </c>
      <c r="F193" s="26" t="s">
        <v>12</v>
      </c>
      <c r="G193" s="46" t="s">
        <v>13</v>
      </c>
      <c r="H193" s="28">
        <f t="shared" si="65"/>
        <v>180</v>
      </c>
      <c r="I193" s="48">
        <v>90</v>
      </c>
      <c r="J193" s="48">
        <v>90</v>
      </c>
      <c r="K193" s="254">
        <v>0</v>
      </c>
      <c r="L193" s="31" t="s">
        <v>1172</v>
      </c>
      <c r="M193" s="31" t="s">
        <v>1172</v>
      </c>
      <c r="N193" s="31" t="s">
        <v>1171</v>
      </c>
      <c r="O193" s="31" t="s">
        <v>1172</v>
      </c>
      <c r="P193" s="31" t="s">
        <v>1211</v>
      </c>
      <c r="Q193" s="31" t="s">
        <v>1164</v>
      </c>
      <c r="R193" s="31" t="s">
        <v>1164</v>
      </c>
      <c r="S193" s="55" t="s">
        <v>1249</v>
      </c>
      <c r="T193" s="31"/>
      <c r="U193" s="31">
        <f t="shared" si="66"/>
        <v>0</v>
      </c>
      <c r="V193" s="30"/>
      <c r="W193" s="275"/>
      <c r="X193" s="31"/>
      <c r="Y193" s="31">
        <f t="shared" si="67"/>
        <v>0</v>
      </c>
      <c r="AA193" s="31"/>
      <c r="AB193" s="31">
        <f t="shared" si="68"/>
        <v>0</v>
      </c>
      <c r="AC193" s="31"/>
      <c r="AD193" s="31">
        <f t="shared" si="69"/>
        <v>0</v>
      </c>
      <c r="AE193" s="31"/>
      <c r="AF193" s="31"/>
      <c r="AG193" s="31">
        <f t="shared" si="70"/>
        <v>0</v>
      </c>
      <c r="AH193" s="31">
        <f t="shared" si="71"/>
        <v>0</v>
      </c>
      <c r="AI193" s="31"/>
      <c r="AJ193" s="31">
        <f t="shared" si="72"/>
        <v>0</v>
      </c>
      <c r="AK193" s="31">
        <f t="shared" si="73"/>
        <v>0</v>
      </c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</row>
    <row r="194" spans="2:50" s="155" customFormat="1" ht="13" outlineLevel="1">
      <c r="B194" s="156" t="s">
        <v>335</v>
      </c>
      <c r="C194" s="32" t="s">
        <v>336</v>
      </c>
      <c r="D194" s="25" t="s">
        <v>1385</v>
      </c>
      <c r="E194" s="38">
        <v>43594</v>
      </c>
      <c r="F194" s="26" t="s">
        <v>12</v>
      </c>
      <c r="G194" s="46" t="s">
        <v>24</v>
      </c>
      <c r="H194" s="28">
        <f t="shared" si="65"/>
        <v>120</v>
      </c>
      <c r="I194" s="31">
        <v>115</v>
      </c>
      <c r="J194" s="48">
        <v>5</v>
      </c>
      <c r="K194" s="254">
        <v>0</v>
      </c>
      <c r="L194" s="31" t="s">
        <v>1172</v>
      </c>
      <c r="M194" s="31" t="s">
        <v>1172</v>
      </c>
      <c r="N194" s="31" t="s">
        <v>1209</v>
      </c>
      <c r="O194" s="31" t="s">
        <v>1172</v>
      </c>
      <c r="P194" s="31" t="s">
        <v>1163</v>
      </c>
      <c r="Q194" s="31" t="s">
        <v>1164</v>
      </c>
      <c r="R194" s="31" t="s">
        <v>1164</v>
      </c>
      <c r="S194" s="55" t="s">
        <v>1250</v>
      </c>
      <c r="T194" s="31"/>
      <c r="U194" s="31">
        <f t="shared" si="66"/>
        <v>0</v>
      </c>
      <c r="V194" s="30"/>
      <c r="W194" s="275"/>
      <c r="X194" s="31"/>
      <c r="Y194" s="31">
        <f t="shared" si="67"/>
        <v>0</v>
      </c>
      <c r="AA194" s="31"/>
      <c r="AB194" s="31">
        <f t="shared" si="68"/>
        <v>0</v>
      </c>
      <c r="AC194" s="31"/>
      <c r="AD194" s="31">
        <f t="shared" si="69"/>
        <v>0</v>
      </c>
      <c r="AE194" s="31"/>
      <c r="AF194" s="31"/>
      <c r="AG194" s="31">
        <f t="shared" si="70"/>
        <v>0</v>
      </c>
      <c r="AH194" s="31">
        <f t="shared" si="71"/>
        <v>0</v>
      </c>
      <c r="AI194" s="31"/>
      <c r="AJ194" s="31">
        <f t="shared" si="72"/>
        <v>0</v>
      </c>
      <c r="AK194" s="31">
        <f t="shared" si="73"/>
        <v>0</v>
      </c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</row>
    <row r="195" spans="2:50" s="155" customFormat="1" ht="13" outlineLevel="1">
      <c r="B195" s="156" t="s">
        <v>1010</v>
      </c>
      <c r="C195" s="32" t="s">
        <v>1386</v>
      </c>
      <c r="D195" s="25" t="s">
        <v>1387</v>
      </c>
      <c r="E195" s="38">
        <v>43726</v>
      </c>
      <c r="F195" s="26" t="s">
        <v>12</v>
      </c>
      <c r="G195" s="46" t="s">
        <v>24</v>
      </c>
      <c r="H195" s="28">
        <f t="shared" si="65"/>
        <v>475</v>
      </c>
      <c r="I195" s="31">
        <v>235</v>
      </c>
      <c r="J195" s="48">
        <v>240</v>
      </c>
      <c r="K195" s="254">
        <v>0</v>
      </c>
      <c r="L195" s="174" t="s">
        <v>1618</v>
      </c>
      <c r="M195" s="174" t="s">
        <v>1618</v>
      </c>
      <c r="N195" s="174" t="s">
        <v>1617</v>
      </c>
      <c r="O195" s="174" t="s">
        <v>1618</v>
      </c>
      <c r="P195" s="174" t="s">
        <v>1617</v>
      </c>
      <c r="Q195" s="31" t="s">
        <v>1151</v>
      </c>
      <c r="R195" s="31" t="s">
        <v>1164</v>
      </c>
      <c r="S195" s="55" t="s">
        <v>1619</v>
      </c>
      <c r="T195" s="31"/>
      <c r="U195" s="31">
        <f t="shared" si="66"/>
        <v>0</v>
      </c>
      <c r="V195" s="30"/>
      <c r="W195" s="275"/>
      <c r="X195" s="31"/>
      <c r="Y195" s="31">
        <f t="shared" si="67"/>
        <v>0</v>
      </c>
      <c r="AA195" s="31"/>
      <c r="AB195" s="31">
        <f t="shared" si="68"/>
        <v>0</v>
      </c>
      <c r="AC195" s="31"/>
      <c r="AD195" s="31">
        <f t="shared" si="69"/>
        <v>0</v>
      </c>
      <c r="AE195" s="31"/>
      <c r="AF195" s="31"/>
      <c r="AG195" s="31">
        <f t="shared" si="70"/>
        <v>0</v>
      </c>
      <c r="AH195" s="31">
        <f t="shared" si="71"/>
        <v>0</v>
      </c>
      <c r="AI195" s="31"/>
      <c r="AJ195" s="31">
        <f t="shared" si="72"/>
        <v>0</v>
      </c>
      <c r="AK195" s="31">
        <f t="shared" si="73"/>
        <v>0</v>
      </c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</row>
    <row r="196" spans="2:50" s="155" customFormat="1" ht="13" outlineLevel="1">
      <c r="B196" s="156" t="s">
        <v>1388</v>
      </c>
      <c r="C196" s="32" t="s">
        <v>1389</v>
      </c>
      <c r="D196" s="25" t="s">
        <v>1387</v>
      </c>
      <c r="E196" s="38">
        <v>43726</v>
      </c>
      <c r="F196" s="26" t="s">
        <v>12</v>
      </c>
      <c r="G196" s="46" t="s">
        <v>24</v>
      </c>
      <c r="H196" s="28">
        <f t="shared" si="65"/>
        <v>880</v>
      </c>
      <c r="I196" s="31">
        <v>185</v>
      </c>
      <c r="J196" s="48">
        <v>695</v>
      </c>
      <c r="K196" s="254">
        <v>0</v>
      </c>
      <c r="L196" s="174" t="s">
        <v>1618</v>
      </c>
      <c r="M196" s="174" t="s">
        <v>1618</v>
      </c>
      <c r="N196" s="174" t="s">
        <v>1617</v>
      </c>
      <c r="O196" s="174" t="s">
        <v>1618</v>
      </c>
      <c r="P196" s="174" t="s">
        <v>1617</v>
      </c>
      <c r="Q196" s="31" t="s">
        <v>1147</v>
      </c>
      <c r="R196" s="31" t="s">
        <v>1164</v>
      </c>
      <c r="S196" s="55" t="s">
        <v>1619</v>
      </c>
      <c r="T196" s="31"/>
      <c r="U196" s="31">
        <f t="shared" si="66"/>
        <v>0</v>
      </c>
      <c r="V196" s="30"/>
      <c r="W196" s="275"/>
      <c r="X196" s="31"/>
      <c r="Y196" s="31">
        <f t="shared" si="67"/>
        <v>0</v>
      </c>
      <c r="AA196" s="31"/>
      <c r="AB196" s="31">
        <f t="shared" si="68"/>
        <v>0</v>
      </c>
      <c r="AC196" s="31"/>
      <c r="AD196" s="31">
        <f t="shared" si="69"/>
        <v>0</v>
      </c>
      <c r="AE196" s="31"/>
      <c r="AF196" s="31"/>
      <c r="AG196" s="31">
        <f t="shared" si="70"/>
        <v>0</v>
      </c>
      <c r="AH196" s="31">
        <f t="shared" si="71"/>
        <v>0</v>
      </c>
      <c r="AI196" s="31"/>
      <c r="AJ196" s="31">
        <f t="shared" si="72"/>
        <v>0</v>
      </c>
      <c r="AK196" s="31">
        <f t="shared" si="73"/>
        <v>0</v>
      </c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</row>
    <row r="197" spans="2:50" s="155" customFormat="1" ht="13" outlineLevel="1">
      <c r="B197" s="156" t="s">
        <v>337</v>
      </c>
      <c r="C197" s="32" t="s">
        <v>338</v>
      </c>
      <c r="D197" s="25" t="s">
        <v>1376</v>
      </c>
      <c r="E197" s="38">
        <v>43516</v>
      </c>
      <c r="F197" s="26" t="s">
        <v>12</v>
      </c>
      <c r="G197" s="46" t="s">
        <v>13</v>
      </c>
      <c r="H197" s="28">
        <f t="shared" si="65"/>
        <v>340</v>
      </c>
      <c r="I197" s="61">
        <v>205</v>
      </c>
      <c r="J197" s="48">
        <v>135</v>
      </c>
      <c r="K197" s="254">
        <v>0</v>
      </c>
      <c r="L197" s="31" t="s">
        <v>1172</v>
      </c>
      <c r="M197" s="31" t="s">
        <v>1172</v>
      </c>
      <c r="N197" s="31" t="s">
        <v>1209</v>
      </c>
      <c r="O197" s="31" t="s">
        <v>1172</v>
      </c>
      <c r="P197" s="31" t="s">
        <v>1163</v>
      </c>
      <c r="Q197" s="31" t="s">
        <v>1164</v>
      </c>
      <c r="R197" s="31" t="s">
        <v>1164</v>
      </c>
      <c r="S197" s="55" t="s">
        <v>1251</v>
      </c>
      <c r="T197" s="31"/>
      <c r="U197" s="31">
        <f t="shared" si="66"/>
        <v>0</v>
      </c>
      <c r="V197" s="30"/>
      <c r="W197" s="275"/>
      <c r="X197" s="31"/>
      <c r="Y197" s="31">
        <f t="shared" si="67"/>
        <v>0</v>
      </c>
      <c r="AA197" s="31"/>
      <c r="AB197" s="31">
        <f t="shared" si="68"/>
        <v>0</v>
      </c>
      <c r="AC197" s="31"/>
      <c r="AD197" s="31">
        <f t="shared" si="69"/>
        <v>0</v>
      </c>
      <c r="AE197" s="31"/>
      <c r="AF197" s="31"/>
      <c r="AG197" s="31">
        <f t="shared" si="70"/>
        <v>0</v>
      </c>
      <c r="AH197" s="31">
        <f t="shared" si="71"/>
        <v>0</v>
      </c>
      <c r="AI197" s="31"/>
      <c r="AJ197" s="31">
        <f t="shared" si="72"/>
        <v>0</v>
      </c>
      <c r="AK197" s="31">
        <f t="shared" si="73"/>
        <v>0</v>
      </c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</row>
    <row r="198" spans="2:50" s="155" customFormat="1" ht="13" outlineLevel="1">
      <c r="B198" s="156" t="s">
        <v>339</v>
      </c>
      <c r="C198" s="32" t="s">
        <v>340</v>
      </c>
      <c r="D198" s="25" t="s">
        <v>98</v>
      </c>
      <c r="E198" s="16">
        <v>43237</v>
      </c>
      <c r="F198" s="26" t="s">
        <v>12</v>
      </c>
      <c r="G198" s="46" t="s">
        <v>13</v>
      </c>
      <c r="H198" s="28">
        <f t="shared" si="65"/>
        <v>370</v>
      </c>
      <c r="I198" s="48">
        <v>185</v>
      </c>
      <c r="J198" s="48">
        <v>185</v>
      </c>
      <c r="K198" s="254">
        <v>0</v>
      </c>
      <c r="L198" s="31" t="s">
        <v>1172</v>
      </c>
      <c r="M198" s="31" t="s">
        <v>1172</v>
      </c>
      <c r="N198" s="31" t="s">
        <v>1209</v>
      </c>
      <c r="O198" s="31" t="s">
        <v>1172</v>
      </c>
      <c r="P198" s="31" t="s">
        <v>1163</v>
      </c>
      <c r="Q198" s="31" t="s">
        <v>1164</v>
      </c>
      <c r="R198" s="31" t="s">
        <v>1164</v>
      </c>
      <c r="S198" s="55" t="s">
        <v>1251</v>
      </c>
      <c r="T198" s="31"/>
      <c r="U198" s="31">
        <f t="shared" si="66"/>
        <v>0</v>
      </c>
      <c r="V198" s="30"/>
      <c r="W198" s="275"/>
      <c r="X198" s="31"/>
      <c r="Y198" s="31">
        <f t="shared" si="67"/>
        <v>0</v>
      </c>
      <c r="AA198" s="31"/>
      <c r="AB198" s="31">
        <f t="shared" si="68"/>
        <v>0</v>
      </c>
      <c r="AC198" s="31"/>
      <c r="AD198" s="31">
        <f t="shared" si="69"/>
        <v>0</v>
      </c>
      <c r="AE198" s="31"/>
      <c r="AF198" s="31"/>
      <c r="AG198" s="31">
        <f t="shared" si="70"/>
        <v>0</v>
      </c>
      <c r="AH198" s="31">
        <f t="shared" si="71"/>
        <v>0</v>
      </c>
      <c r="AI198" s="31"/>
      <c r="AJ198" s="31">
        <f t="shared" si="72"/>
        <v>0</v>
      </c>
      <c r="AK198" s="31">
        <f t="shared" si="73"/>
        <v>0</v>
      </c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</row>
    <row r="199" spans="2:50" s="155" customFormat="1" ht="13" outlineLevel="1">
      <c r="B199" s="156" t="s">
        <v>341</v>
      </c>
      <c r="C199" s="32" t="s">
        <v>342</v>
      </c>
      <c r="D199" s="25" t="s">
        <v>1387</v>
      </c>
      <c r="E199" s="38">
        <v>43516</v>
      </c>
      <c r="F199" s="26" t="s">
        <v>12</v>
      </c>
      <c r="G199" s="46" t="s">
        <v>13</v>
      </c>
      <c r="H199" s="28">
        <f t="shared" si="65"/>
        <v>300</v>
      </c>
      <c r="I199" s="48">
        <v>215</v>
      </c>
      <c r="J199" s="48">
        <v>85</v>
      </c>
      <c r="K199" s="254">
        <v>0</v>
      </c>
      <c r="L199" s="31" t="s">
        <v>1172</v>
      </c>
      <c r="M199" s="31" t="s">
        <v>1172</v>
      </c>
      <c r="N199" s="31" t="s">
        <v>1209</v>
      </c>
      <c r="O199" s="31" t="s">
        <v>1172</v>
      </c>
      <c r="P199" s="31" t="s">
        <v>1163</v>
      </c>
      <c r="Q199" s="31" t="s">
        <v>1164</v>
      </c>
      <c r="R199" s="31" t="s">
        <v>1164</v>
      </c>
      <c r="S199" s="55" t="s">
        <v>1251</v>
      </c>
      <c r="T199" s="31"/>
      <c r="U199" s="31">
        <f t="shared" si="66"/>
        <v>0</v>
      </c>
      <c r="V199" s="30"/>
      <c r="W199" s="275"/>
      <c r="X199" s="31"/>
      <c r="Y199" s="31">
        <f t="shared" si="67"/>
        <v>0</v>
      </c>
      <c r="AA199" s="31"/>
      <c r="AB199" s="31">
        <f t="shared" si="68"/>
        <v>0</v>
      </c>
      <c r="AC199" s="31"/>
      <c r="AD199" s="31">
        <f t="shared" si="69"/>
        <v>0</v>
      </c>
      <c r="AE199" s="31"/>
      <c r="AF199" s="31"/>
      <c r="AG199" s="31">
        <f t="shared" si="70"/>
        <v>0</v>
      </c>
      <c r="AH199" s="31">
        <f t="shared" si="71"/>
        <v>0</v>
      </c>
      <c r="AI199" s="31"/>
      <c r="AJ199" s="31">
        <f t="shared" si="72"/>
        <v>0</v>
      </c>
      <c r="AK199" s="31">
        <f t="shared" si="73"/>
        <v>0</v>
      </c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</row>
    <row r="200" spans="2:50" s="155" customFormat="1" ht="13" outlineLevel="1">
      <c r="B200" s="156" t="s">
        <v>343</v>
      </c>
      <c r="C200" s="32" t="s">
        <v>344</v>
      </c>
      <c r="D200" s="25" t="s">
        <v>19</v>
      </c>
      <c r="E200" s="38">
        <v>43516</v>
      </c>
      <c r="F200" s="26" t="s">
        <v>12</v>
      </c>
      <c r="G200" s="46" t="s">
        <v>13</v>
      </c>
      <c r="H200" s="28">
        <f t="shared" si="65"/>
        <v>125</v>
      </c>
      <c r="I200" s="48">
        <v>125</v>
      </c>
      <c r="J200" s="48">
        <v>0</v>
      </c>
      <c r="K200" s="254">
        <v>0</v>
      </c>
      <c r="L200" s="31" t="s">
        <v>1172</v>
      </c>
      <c r="M200" s="31" t="s">
        <v>1172</v>
      </c>
      <c r="N200" s="31" t="s">
        <v>1209</v>
      </c>
      <c r="O200" s="31" t="s">
        <v>1172</v>
      </c>
      <c r="P200" s="31" t="s">
        <v>1163</v>
      </c>
      <c r="Q200" s="31" t="s">
        <v>1164</v>
      </c>
      <c r="R200" s="31" t="s">
        <v>1164</v>
      </c>
      <c r="S200" s="55" t="s">
        <v>1253</v>
      </c>
      <c r="T200" s="31"/>
      <c r="U200" s="31">
        <f t="shared" si="66"/>
        <v>0</v>
      </c>
      <c r="V200" s="30"/>
      <c r="W200" s="275"/>
      <c r="X200" s="31"/>
      <c r="Y200" s="31">
        <f t="shared" si="67"/>
        <v>0</v>
      </c>
      <c r="AA200" s="31"/>
      <c r="AB200" s="31">
        <f t="shared" si="68"/>
        <v>0</v>
      </c>
      <c r="AC200" s="31"/>
      <c r="AD200" s="31">
        <f t="shared" si="69"/>
        <v>0</v>
      </c>
      <c r="AE200" s="31"/>
      <c r="AF200" s="31"/>
      <c r="AG200" s="31">
        <f t="shared" si="70"/>
        <v>0</v>
      </c>
      <c r="AH200" s="31">
        <f t="shared" si="71"/>
        <v>0</v>
      </c>
      <c r="AI200" s="31"/>
      <c r="AJ200" s="31">
        <f t="shared" si="72"/>
        <v>0</v>
      </c>
      <c r="AK200" s="31">
        <f t="shared" si="73"/>
        <v>0</v>
      </c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</row>
    <row r="201" spans="2:50" s="155" customFormat="1" ht="13" outlineLevel="1">
      <c r="B201" s="156" t="s">
        <v>345</v>
      </c>
      <c r="C201" s="32" t="s">
        <v>346</v>
      </c>
      <c r="D201" s="25" t="s">
        <v>1390</v>
      </c>
      <c r="E201" s="38">
        <v>43516</v>
      </c>
      <c r="F201" s="26" t="s">
        <v>12</v>
      </c>
      <c r="G201" s="46" t="s">
        <v>13</v>
      </c>
      <c r="H201" s="28">
        <f t="shared" si="65"/>
        <v>465</v>
      </c>
      <c r="I201" s="61">
        <v>465</v>
      </c>
      <c r="J201" s="48">
        <v>0</v>
      </c>
      <c r="K201" s="254">
        <v>0</v>
      </c>
      <c r="L201" s="31" t="s">
        <v>1172</v>
      </c>
      <c r="M201" s="31" t="s">
        <v>1172</v>
      </c>
      <c r="N201" s="31" t="s">
        <v>1239</v>
      </c>
      <c r="O201" s="31" t="s">
        <v>1172</v>
      </c>
      <c r="P201" s="31" t="s">
        <v>1239</v>
      </c>
      <c r="Q201" s="31" t="s">
        <v>1164</v>
      </c>
      <c r="R201" s="31" t="s">
        <v>1164</v>
      </c>
      <c r="S201" s="55" t="s">
        <v>1253</v>
      </c>
      <c r="T201" s="31"/>
      <c r="U201" s="31">
        <f t="shared" ref="U201:U226" si="78">SUMIF(T201,"Y",I201)</f>
        <v>0</v>
      </c>
      <c r="V201" s="30"/>
      <c r="W201" s="275"/>
      <c r="X201" s="31"/>
      <c r="Y201" s="31">
        <f t="shared" ref="Y201:Y226" si="79">U201*X201</f>
        <v>0</v>
      </c>
      <c r="AA201" s="31"/>
      <c r="AB201" s="31">
        <f t="shared" ref="AB201:AB226" si="80">SUMIF(AA201,"Y",K201)*X201</f>
        <v>0</v>
      </c>
      <c r="AC201" s="31"/>
      <c r="AD201" s="31">
        <f t="shared" si="69"/>
        <v>0</v>
      </c>
      <c r="AE201" s="31"/>
      <c r="AF201" s="31"/>
      <c r="AG201" s="31">
        <f t="shared" si="70"/>
        <v>0</v>
      </c>
      <c r="AH201" s="31">
        <f t="shared" ref="AH201:AH226" si="81">(Y201-AB201-AD201)*AG201</f>
        <v>0</v>
      </c>
      <c r="AI201" s="31"/>
      <c r="AJ201" s="31">
        <f t="shared" si="72"/>
        <v>0</v>
      </c>
      <c r="AK201" s="31">
        <f t="shared" ref="AK201:AK226" si="82">Y201-AB201-AD201-AH201</f>
        <v>0</v>
      </c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</row>
    <row r="202" spans="2:50" s="155" customFormat="1" ht="13" outlineLevel="1">
      <c r="B202" s="156" t="s">
        <v>347</v>
      </c>
      <c r="C202" s="32" t="s">
        <v>348</v>
      </c>
      <c r="D202" s="37" t="s">
        <v>1588</v>
      </c>
      <c r="E202" s="214">
        <v>43769</v>
      </c>
      <c r="F202" s="26" t="s">
        <v>12</v>
      </c>
      <c r="G202" s="46" t="s">
        <v>24</v>
      </c>
      <c r="H202" s="28">
        <f t="shared" si="65"/>
        <v>115</v>
      </c>
      <c r="I202" s="61">
        <v>115</v>
      </c>
      <c r="J202" s="48">
        <v>0</v>
      </c>
      <c r="K202" s="254">
        <v>0</v>
      </c>
      <c r="L202" s="31" t="s">
        <v>1172</v>
      </c>
      <c r="M202" s="31" t="s">
        <v>1172</v>
      </c>
      <c r="N202" s="31" t="s">
        <v>1209</v>
      </c>
      <c r="O202" s="31" t="s">
        <v>1172</v>
      </c>
      <c r="P202" s="31" t="s">
        <v>1163</v>
      </c>
      <c r="Q202" s="31" t="s">
        <v>1164</v>
      </c>
      <c r="R202" s="31" t="s">
        <v>1164</v>
      </c>
      <c r="S202" s="55" t="s">
        <v>1253</v>
      </c>
      <c r="T202" s="31"/>
      <c r="U202" s="31">
        <f t="shared" si="78"/>
        <v>0</v>
      </c>
      <c r="V202" s="30"/>
      <c r="W202" s="275"/>
      <c r="X202" s="31"/>
      <c r="Y202" s="31">
        <f t="shared" si="79"/>
        <v>0</v>
      </c>
      <c r="AA202" s="31"/>
      <c r="AB202" s="31">
        <f t="shared" si="80"/>
        <v>0</v>
      </c>
      <c r="AC202" s="31"/>
      <c r="AD202" s="31">
        <f t="shared" si="69"/>
        <v>0</v>
      </c>
      <c r="AE202" s="31"/>
      <c r="AF202" s="31"/>
      <c r="AG202" s="31">
        <f t="shared" si="70"/>
        <v>0</v>
      </c>
      <c r="AH202" s="31">
        <f t="shared" si="81"/>
        <v>0</v>
      </c>
      <c r="AI202" s="31"/>
      <c r="AJ202" s="31">
        <f t="shared" si="72"/>
        <v>0</v>
      </c>
      <c r="AK202" s="31">
        <f t="shared" si="82"/>
        <v>0</v>
      </c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</row>
    <row r="203" spans="2:50" s="155" customFormat="1" ht="13" outlineLevel="1">
      <c r="B203" s="156" t="s">
        <v>349</v>
      </c>
      <c r="C203" s="32" t="s">
        <v>350</v>
      </c>
      <c r="D203" s="25" t="s">
        <v>36</v>
      </c>
      <c r="E203" s="38">
        <v>43516</v>
      </c>
      <c r="F203" s="26" t="s">
        <v>12</v>
      </c>
      <c r="G203" s="46" t="s">
        <v>13</v>
      </c>
      <c r="H203" s="28">
        <f t="shared" si="65"/>
        <v>170</v>
      </c>
      <c r="I203" s="48">
        <v>170</v>
      </c>
      <c r="J203" s="48">
        <v>0</v>
      </c>
      <c r="K203" s="254">
        <v>0</v>
      </c>
      <c r="L203" s="31" t="s">
        <v>1172</v>
      </c>
      <c r="M203" s="31" t="s">
        <v>1172</v>
      </c>
      <c r="N203" s="31" t="s">
        <v>1209</v>
      </c>
      <c r="O203" s="31" t="s">
        <v>1172</v>
      </c>
      <c r="P203" s="31" t="s">
        <v>1163</v>
      </c>
      <c r="Q203" s="31" t="s">
        <v>1164</v>
      </c>
      <c r="R203" s="31" t="s">
        <v>1164</v>
      </c>
      <c r="S203" s="55" t="s">
        <v>1253</v>
      </c>
      <c r="T203" s="31"/>
      <c r="U203" s="31">
        <f t="shared" si="78"/>
        <v>0</v>
      </c>
      <c r="V203" s="30"/>
      <c r="W203" s="275"/>
      <c r="X203" s="31"/>
      <c r="Y203" s="31">
        <f t="shared" si="79"/>
        <v>0</v>
      </c>
      <c r="AA203" s="31"/>
      <c r="AB203" s="31">
        <f t="shared" si="80"/>
        <v>0</v>
      </c>
      <c r="AC203" s="31"/>
      <c r="AD203" s="31">
        <f t="shared" si="69"/>
        <v>0</v>
      </c>
      <c r="AE203" s="31"/>
      <c r="AF203" s="31"/>
      <c r="AG203" s="31">
        <f t="shared" si="70"/>
        <v>0</v>
      </c>
      <c r="AH203" s="31">
        <f t="shared" si="81"/>
        <v>0</v>
      </c>
      <c r="AI203" s="31"/>
      <c r="AJ203" s="31">
        <f t="shared" si="72"/>
        <v>0</v>
      </c>
      <c r="AK203" s="31">
        <f t="shared" si="82"/>
        <v>0</v>
      </c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</row>
    <row r="204" spans="2:50" s="155" customFormat="1" ht="13" outlineLevel="1">
      <c r="B204" s="156" t="s">
        <v>351</v>
      </c>
      <c r="C204" s="32" t="s">
        <v>352</v>
      </c>
      <c r="D204" s="25" t="s">
        <v>58</v>
      </c>
      <c r="E204" s="38">
        <v>43516</v>
      </c>
      <c r="F204" s="26" t="s">
        <v>12</v>
      </c>
      <c r="G204" s="46" t="s">
        <v>13</v>
      </c>
      <c r="H204" s="28">
        <f t="shared" si="65"/>
        <v>75</v>
      </c>
      <c r="I204" s="48">
        <v>75</v>
      </c>
      <c r="J204" s="48">
        <v>0</v>
      </c>
      <c r="K204" s="254">
        <v>0</v>
      </c>
      <c r="L204" s="31" t="s">
        <v>1172</v>
      </c>
      <c r="M204" s="31" t="s">
        <v>1172</v>
      </c>
      <c r="N204" s="31" t="s">
        <v>1209</v>
      </c>
      <c r="O204" s="31" t="s">
        <v>1172</v>
      </c>
      <c r="P204" s="31" t="s">
        <v>1163</v>
      </c>
      <c r="Q204" s="31" t="s">
        <v>1163</v>
      </c>
      <c r="R204" s="31" t="s">
        <v>1163</v>
      </c>
      <c r="S204" s="55" t="s">
        <v>1253</v>
      </c>
      <c r="T204" s="31"/>
      <c r="U204" s="31">
        <f t="shared" si="78"/>
        <v>0</v>
      </c>
      <c r="V204" s="30"/>
      <c r="W204" s="275"/>
      <c r="X204" s="31"/>
      <c r="Y204" s="31">
        <f t="shared" si="79"/>
        <v>0</v>
      </c>
      <c r="AA204" s="31"/>
      <c r="AB204" s="31">
        <f t="shared" si="80"/>
        <v>0</v>
      </c>
      <c r="AC204" s="31"/>
      <c r="AD204" s="31">
        <f t="shared" si="69"/>
        <v>0</v>
      </c>
      <c r="AE204" s="31"/>
      <c r="AF204" s="31"/>
      <c r="AG204" s="31">
        <f t="shared" si="70"/>
        <v>0</v>
      </c>
      <c r="AH204" s="31">
        <f t="shared" si="81"/>
        <v>0</v>
      </c>
      <c r="AI204" s="31"/>
      <c r="AJ204" s="31">
        <f t="shared" si="72"/>
        <v>0</v>
      </c>
      <c r="AK204" s="31">
        <f t="shared" si="82"/>
        <v>0</v>
      </c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</row>
    <row r="205" spans="2:50" s="155" customFormat="1" ht="13" outlineLevel="1">
      <c r="B205" s="156" t="s">
        <v>353</v>
      </c>
      <c r="C205" s="32" t="s">
        <v>354</v>
      </c>
      <c r="D205" s="25" t="s">
        <v>58</v>
      </c>
      <c r="E205" s="38">
        <v>43516</v>
      </c>
      <c r="F205" s="26" t="s">
        <v>12</v>
      </c>
      <c r="G205" s="46" t="s">
        <v>24</v>
      </c>
      <c r="H205" s="28">
        <f t="shared" si="65"/>
        <v>165</v>
      </c>
      <c r="I205" s="48">
        <v>165</v>
      </c>
      <c r="J205" s="48">
        <v>0</v>
      </c>
      <c r="K205" s="254">
        <v>0</v>
      </c>
      <c r="L205" s="31" t="s">
        <v>1172</v>
      </c>
      <c r="M205" s="31" t="s">
        <v>1172</v>
      </c>
      <c r="N205" s="31" t="s">
        <v>1209</v>
      </c>
      <c r="O205" s="31" t="s">
        <v>1172</v>
      </c>
      <c r="P205" s="31" t="s">
        <v>1163</v>
      </c>
      <c r="Q205" s="31" t="s">
        <v>1164</v>
      </c>
      <c r="R205" s="31" t="s">
        <v>1164</v>
      </c>
      <c r="S205" s="55" t="s">
        <v>1251</v>
      </c>
      <c r="T205" s="31"/>
      <c r="U205" s="31">
        <f t="shared" si="78"/>
        <v>0</v>
      </c>
      <c r="V205" s="30"/>
      <c r="W205" s="275"/>
      <c r="X205" s="31"/>
      <c r="Y205" s="31">
        <f t="shared" si="79"/>
        <v>0</v>
      </c>
      <c r="AA205" s="31"/>
      <c r="AB205" s="31">
        <f t="shared" si="80"/>
        <v>0</v>
      </c>
      <c r="AC205" s="31"/>
      <c r="AD205" s="31">
        <f t="shared" si="69"/>
        <v>0</v>
      </c>
      <c r="AE205" s="31"/>
      <c r="AF205" s="31"/>
      <c r="AG205" s="31">
        <f t="shared" si="70"/>
        <v>0</v>
      </c>
      <c r="AH205" s="31">
        <f t="shared" si="81"/>
        <v>0</v>
      </c>
      <c r="AI205" s="31"/>
      <c r="AJ205" s="31">
        <f t="shared" si="72"/>
        <v>0</v>
      </c>
      <c r="AK205" s="31">
        <f t="shared" si="82"/>
        <v>0</v>
      </c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</row>
    <row r="206" spans="2:50" s="155" customFormat="1" ht="13" outlineLevel="1">
      <c r="B206" s="156" t="s">
        <v>355</v>
      </c>
      <c r="C206" s="32" t="s">
        <v>356</v>
      </c>
      <c r="D206" s="25" t="s">
        <v>1075</v>
      </c>
      <c r="E206" s="16">
        <v>43594</v>
      </c>
      <c r="F206" s="26" t="s">
        <v>12</v>
      </c>
      <c r="G206" s="46" t="s">
        <v>13</v>
      </c>
      <c r="H206" s="28">
        <f t="shared" si="65"/>
        <v>175</v>
      </c>
      <c r="I206" s="48">
        <v>175</v>
      </c>
      <c r="J206" s="48">
        <v>0</v>
      </c>
      <c r="K206" s="254">
        <v>0</v>
      </c>
      <c r="L206" s="31" t="s">
        <v>1172</v>
      </c>
      <c r="M206" s="31" t="s">
        <v>1172</v>
      </c>
      <c r="N206" s="31" t="s">
        <v>1209</v>
      </c>
      <c r="O206" s="31" t="s">
        <v>1172</v>
      </c>
      <c r="P206" s="31" t="s">
        <v>1163</v>
      </c>
      <c r="Q206" s="31" t="s">
        <v>1164</v>
      </c>
      <c r="R206" s="31" t="s">
        <v>1164</v>
      </c>
      <c r="S206" s="55" t="s">
        <v>1251</v>
      </c>
      <c r="T206" s="31"/>
      <c r="U206" s="31">
        <f t="shared" si="78"/>
        <v>0</v>
      </c>
      <c r="V206" s="30"/>
      <c r="W206" s="275"/>
      <c r="X206" s="31"/>
      <c r="Y206" s="31">
        <f t="shared" si="79"/>
        <v>0</v>
      </c>
      <c r="AA206" s="31"/>
      <c r="AB206" s="31">
        <f t="shared" si="80"/>
        <v>0</v>
      </c>
      <c r="AC206" s="31"/>
      <c r="AD206" s="31">
        <f t="shared" si="69"/>
        <v>0</v>
      </c>
      <c r="AE206" s="31"/>
      <c r="AF206" s="31"/>
      <c r="AG206" s="31">
        <f t="shared" si="70"/>
        <v>0</v>
      </c>
      <c r="AH206" s="31">
        <f t="shared" si="81"/>
        <v>0</v>
      </c>
      <c r="AI206" s="31"/>
      <c r="AJ206" s="31">
        <f t="shared" si="72"/>
        <v>0</v>
      </c>
      <c r="AK206" s="31">
        <f t="shared" si="82"/>
        <v>0</v>
      </c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</row>
    <row r="207" spans="2:50" s="155" customFormat="1" ht="13" outlineLevel="1">
      <c r="B207" s="156" t="s">
        <v>357</v>
      </c>
      <c r="C207" s="32" t="s">
        <v>358</v>
      </c>
      <c r="D207" s="25" t="s">
        <v>218</v>
      </c>
      <c r="E207" s="38">
        <v>43516</v>
      </c>
      <c r="F207" s="26" t="s">
        <v>12</v>
      </c>
      <c r="G207" s="46" t="s">
        <v>13</v>
      </c>
      <c r="H207" s="28">
        <f t="shared" si="65"/>
        <v>95</v>
      </c>
      <c r="I207" s="48">
        <v>95</v>
      </c>
      <c r="J207" s="48">
        <v>0</v>
      </c>
      <c r="K207" s="254">
        <v>0</v>
      </c>
      <c r="L207" s="31" t="s">
        <v>1172</v>
      </c>
      <c r="M207" s="31" t="s">
        <v>1172</v>
      </c>
      <c r="N207" s="31" t="s">
        <v>1209</v>
      </c>
      <c r="O207" s="31" t="s">
        <v>1172</v>
      </c>
      <c r="P207" s="31" t="s">
        <v>1163</v>
      </c>
      <c r="Q207" s="31" t="s">
        <v>1163</v>
      </c>
      <c r="R207" s="31" t="s">
        <v>1163</v>
      </c>
      <c r="S207" s="55" t="s">
        <v>1251</v>
      </c>
      <c r="T207" s="31"/>
      <c r="U207" s="31">
        <f t="shared" si="78"/>
        <v>0</v>
      </c>
      <c r="V207" s="30"/>
      <c r="W207" s="275"/>
      <c r="X207" s="31"/>
      <c r="Y207" s="31">
        <f t="shared" si="79"/>
        <v>0</v>
      </c>
      <c r="AA207" s="31"/>
      <c r="AB207" s="31">
        <f t="shared" si="80"/>
        <v>0</v>
      </c>
      <c r="AC207" s="31"/>
      <c r="AD207" s="31">
        <f t="shared" si="69"/>
        <v>0</v>
      </c>
      <c r="AE207" s="31"/>
      <c r="AF207" s="31"/>
      <c r="AG207" s="31">
        <f t="shared" si="70"/>
        <v>0</v>
      </c>
      <c r="AH207" s="31">
        <f t="shared" si="81"/>
        <v>0</v>
      </c>
      <c r="AI207" s="31"/>
      <c r="AJ207" s="31">
        <f t="shared" si="72"/>
        <v>0</v>
      </c>
      <c r="AK207" s="31">
        <f t="shared" si="82"/>
        <v>0</v>
      </c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</row>
    <row r="208" spans="2:50" s="155" customFormat="1" ht="13" outlineLevel="1">
      <c r="B208" s="156" t="s">
        <v>359</v>
      </c>
      <c r="C208" s="32" t="s">
        <v>360</v>
      </c>
      <c r="D208" s="25" t="s">
        <v>74</v>
      </c>
      <c r="E208" s="38">
        <v>43516</v>
      </c>
      <c r="F208" s="26" t="s">
        <v>12</v>
      </c>
      <c r="G208" s="46" t="s">
        <v>13</v>
      </c>
      <c r="H208" s="28">
        <f t="shared" si="65"/>
        <v>225</v>
      </c>
      <c r="I208" s="48">
        <v>225</v>
      </c>
      <c r="J208" s="48">
        <v>0</v>
      </c>
      <c r="K208" s="254">
        <v>0</v>
      </c>
      <c r="L208" s="31" t="s">
        <v>1172</v>
      </c>
      <c r="M208" s="31" t="s">
        <v>1172</v>
      </c>
      <c r="N208" s="31" t="s">
        <v>1209</v>
      </c>
      <c r="O208" s="31" t="s">
        <v>1172</v>
      </c>
      <c r="P208" s="31" t="s">
        <v>1163</v>
      </c>
      <c r="Q208" s="31" t="s">
        <v>1164</v>
      </c>
      <c r="R208" s="31" t="s">
        <v>1164</v>
      </c>
      <c r="S208" s="55" t="s">
        <v>1251</v>
      </c>
      <c r="T208" s="31"/>
      <c r="U208" s="31">
        <f t="shared" si="78"/>
        <v>0</v>
      </c>
      <c r="V208" s="30"/>
      <c r="W208" s="275"/>
      <c r="X208" s="31"/>
      <c r="Y208" s="31">
        <f t="shared" si="79"/>
        <v>0</v>
      </c>
      <c r="AA208" s="31"/>
      <c r="AB208" s="31">
        <f t="shared" si="80"/>
        <v>0</v>
      </c>
      <c r="AC208" s="31"/>
      <c r="AD208" s="31">
        <f t="shared" si="69"/>
        <v>0</v>
      </c>
      <c r="AE208" s="31"/>
      <c r="AF208" s="31"/>
      <c r="AG208" s="31">
        <f t="shared" si="70"/>
        <v>0</v>
      </c>
      <c r="AH208" s="31">
        <f t="shared" si="81"/>
        <v>0</v>
      </c>
      <c r="AI208" s="31"/>
      <c r="AJ208" s="31">
        <f t="shared" si="72"/>
        <v>0</v>
      </c>
      <c r="AK208" s="31">
        <f t="shared" si="82"/>
        <v>0</v>
      </c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</row>
    <row r="209" spans="2:50" s="155" customFormat="1" ht="13" outlineLevel="1">
      <c r="B209" s="156" t="s">
        <v>361</v>
      </c>
      <c r="C209" s="32" t="s">
        <v>362</v>
      </c>
      <c r="D209" s="25" t="s">
        <v>74</v>
      </c>
      <c r="E209" s="38">
        <v>43516</v>
      </c>
      <c r="F209" s="26" t="s">
        <v>12</v>
      </c>
      <c r="G209" s="46" t="s">
        <v>13</v>
      </c>
      <c r="H209" s="28">
        <f t="shared" si="65"/>
        <v>225</v>
      </c>
      <c r="I209" s="48">
        <v>225</v>
      </c>
      <c r="J209" s="48">
        <v>0</v>
      </c>
      <c r="K209" s="254">
        <v>0</v>
      </c>
      <c r="L209" s="31" t="s">
        <v>1172</v>
      </c>
      <c r="M209" s="31" t="s">
        <v>1172</v>
      </c>
      <c r="N209" s="31" t="s">
        <v>1209</v>
      </c>
      <c r="O209" s="31" t="s">
        <v>1172</v>
      </c>
      <c r="P209" s="31" t="s">
        <v>1163</v>
      </c>
      <c r="Q209" s="31" t="s">
        <v>1164</v>
      </c>
      <c r="R209" s="31" t="s">
        <v>1164</v>
      </c>
      <c r="S209" s="55" t="s">
        <v>1251</v>
      </c>
      <c r="T209" s="31"/>
      <c r="U209" s="31">
        <f t="shared" si="78"/>
        <v>0</v>
      </c>
      <c r="V209" s="30"/>
      <c r="W209" s="275"/>
      <c r="X209" s="31"/>
      <c r="Y209" s="31">
        <f t="shared" si="79"/>
        <v>0</v>
      </c>
      <c r="AA209" s="31"/>
      <c r="AB209" s="31">
        <f t="shared" si="80"/>
        <v>0</v>
      </c>
      <c r="AC209" s="31"/>
      <c r="AD209" s="31">
        <f t="shared" si="69"/>
        <v>0</v>
      </c>
      <c r="AE209" s="31"/>
      <c r="AF209" s="31"/>
      <c r="AG209" s="31">
        <f t="shared" si="70"/>
        <v>0</v>
      </c>
      <c r="AH209" s="31">
        <f t="shared" si="81"/>
        <v>0</v>
      </c>
      <c r="AI209" s="31"/>
      <c r="AJ209" s="31">
        <f t="shared" si="72"/>
        <v>0</v>
      </c>
      <c r="AK209" s="31">
        <f t="shared" si="82"/>
        <v>0</v>
      </c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</row>
    <row r="210" spans="2:50" s="155" customFormat="1" ht="13" outlineLevel="1">
      <c r="B210" s="156" t="s">
        <v>363</v>
      </c>
      <c r="C210" s="32" t="s">
        <v>364</v>
      </c>
      <c r="D210" s="25" t="s">
        <v>130</v>
      </c>
      <c r="E210" s="16">
        <v>43185</v>
      </c>
      <c r="F210" s="26" t="s">
        <v>12</v>
      </c>
      <c r="G210" s="46" t="s">
        <v>24</v>
      </c>
      <c r="H210" s="28">
        <f t="shared" si="65"/>
        <v>173</v>
      </c>
      <c r="I210" s="31">
        <v>170</v>
      </c>
      <c r="J210" s="48">
        <v>3</v>
      </c>
      <c r="K210" s="254">
        <v>0</v>
      </c>
      <c r="L210" s="31" t="s">
        <v>1172</v>
      </c>
      <c r="M210" s="31" t="s">
        <v>1172</v>
      </c>
      <c r="N210" s="31" t="s">
        <v>1209</v>
      </c>
      <c r="O210" s="31" t="s">
        <v>1172</v>
      </c>
      <c r="P210" s="31" t="s">
        <v>1163</v>
      </c>
      <c r="Q210" s="31" t="s">
        <v>1164</v>
      </c>
      <c r="R210" s="31" t="s">
        <v>1164</v>
      </c>
      <c r="S210" s="55" t="s">
        <v>1251</v>
      </c>
      <c r="T210" s="31"/>
      <c r="U210" s="31">
        <f t="shared" si="78"/>
        <v>0</v>
      </c>
      <c r="V210" s="30"/>
      <c r="W210" s="275"/>
      <c r="X210" s="31"/>
      <c r="Y210" s="31">
        <f t="shared" si="79"/>
        <v>0</v>
      </c>
      <c r="AA210" s="31"/>
      <c r="AB210" s="31">
        <f t="shared" si="80"/>
        <v>0</v>
      </c>
      <c r="AC210" s="31"/>
      <c r="AD210" s="31">
        <f t="shared" si="69"/>
        <v>0</v>
      </c>
      <c r="AE210" s="31"/>
      <c r="AF210" s="31"/>
      <c r="AG210" s="31">
        <f t="shared" si="70"/>
        <v>0</v>
      </c>
      <c r="AH210" s="31">
        <f t="shared" si="81"/>
        <v>0</v>
      </c>
      <c r="AI210" s="31"/>
      <c r="AJ210" s="31">
        <f t="shared" si="72"/>
        <v>0</v>
      </c>
      <c r="AK210" s="31">
        <f t="shared" si="82"/>
        <v>0</v>
      </c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</row>
    <row r="211" spans="2:50" s="155" customFormat="1" ht="13" outlineLevel="1">
      <c r="B211" s="156" t="s">
        <v>1391</v>
      </c>
      <c r="C211" s="32" t="s">
        <v>1392</v>
      </c>
      <c r="D211" s="25" t="s">
        <v>1393</v>
      </c>
      <c r="E211" s="16">
        <v>43608</v>
      </c>
      <c r="F211" s="26" t="s">
        <v>1402</v>
      </c>
      <c r="G211" s="46" t="s">
        <v>24</v>
      </c>
      <c r="H211" s="28">
        <f t="shared" si="65"/>
        <v>330</v>
      </c>
      <c r="I211" s="31">
        <v>165</v>
      </c>
      <c r="J211" s="48">
        <v>165</v>
      </c>
      <c r="K211" s="254">
        <v>0</v>
      </c>
      <c r="L211" s="31" t="s">
        <v>1151</v>
      </c>
      <c r="M211" s="31" t="s">
        <v>1151</v>
      </c>
      <c r="N211" s="31" t="s">
        <v>1147</v>
      </c>
      <c r="O211" s="31" t="s">
        <v>1151</v>
      </c>
      <c r="P211" s="31" t="s">
        <v>1163</v>
      </c>
      <c r="Q211" s="174" t="s">
        <v>1617</v>
      </c>
      <c r="R211" s="174" t="s">
        <v>1618</v>
      </c>
      <c r="S211" s="55" t="s">
        <v>1251</v>
      </c>
      <c r="T211" s="31"/>
      <c r="U211" s="31">
        <f t="shared" si="78"/>
        <v>0</v>
      </c>
      <c r="V211" s="30"/>
      <c r="W211" s="275"/>
      <c r="X211" s="31"/>
      <c r="Y211" s="31">
        <f t="shared" si="79"/>
        <v>0</v>
      </c>
      <c r="AA211" s="31"/>
      <c r="AB211" s="31">
        <f t="shared" si="80"/>
        <v>0</v>
      </c>
      <c r="AC211" s="31"/>
      <c r="AD211" s="31">
        <f t="shared" si="69"/>
        <v>0</v>
      </c>
      <c r="AE211" s="31"/>
      <c r="AF211" s="31"/>
      <c r="AG211" s="31">
        <f t="shared" si="70"/>
        <v>0</v>
      </c>
      <c r="AH211" s="31">
        <f t="shared" si="81"/>
        <v>0</v>
      </c>
      <c r="AI211" s="31"/>
      <c r="AJ211" s="31">
        <f t="shared" si="72"/>
        <v>0</v>
      </c>
      <c r="AK211" s="31">
        <f t="shared" si="82"/>
        <v>0</v>
      </c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</row>
    <row r="212" spans="2:50" s="155" customFormat="1" ht="13" outlineLevel="1">
      <c r="B212" s="156" t="s">
        <v>1072</v>
      </c>
      <c r="C212" s="32" t="s">
        <v>1394</v>
      </c>
      <c r="D212" s="25" t="s">
        <v>1393</v>
      </c>
      <c r="E212" s="16">
        <v>43608</v>
      </c>
      <c r="F212" s="26" t="s">
        <v>1402</v>
      </c>
      <c r="G212" s="46" t="s">
        <v>24</v>
      </c>
      <c r="H212" s="28">
        <f t="shared" si="65"/>
        <v>320</v>
      </c>
      <c r="I212" s="31">
        <v>160</v>
      </c>
      <c r="J212" s="48">
        <v>160</v>
      </c>
      <c r="K212" s="254">
        <v>0</v>
      </c>
      <c r="L212" s="31" t="s">
        <v>1151</v>
      </c>
      <c r="M212" s="31" t="s">
        <v>1151</v>
      </c>
      <c r="N212" s="31" t="s">
        <v>1147</v>
      </c>
      <c r="O212" s="31" t="s">
        <v>1151</v>
      </c>
      <c r="P212" s="31" t="s">
        <v>1163</v>
      </c>
      <c r="Q212" s="174" t="s">
        <v>1617</v>
      </c>
      <c r="R212" s="174" t="s">
        <v>1618</v>
      </c>
      <c r="S212" s="55" t="s">
        <v>1251</v>
      </c>
      <c r="T212" s="31"/>
      <c r="U212" s="31">
        <f t="shared" si="78"/>
        <v>0</v>
      </c>
      <c r="V212" s="30"/>
      <c r="W212" s="275"/>
      <c r="X212" s="31"/>
      <c r="Y212" s="31">
        <f t="shared" si="79"/>
        <v>0</v>
      </c>
      <c r="AA212" s="31"/>
      <c r="AB212" s="31">
        <f t="shared" si="80"/>
        <v>0</v>
      </c>
      <c r="AC212" s="31"/>
      <c r="AD212" s="31">
        <f t="shared" si="69"/>
        <v>0</v>
      </c>
      <c r="AE212" s="31"/>
      <c r="AF212" s="31"/>
      <c r="AG212" s="31">
        <f t="shared" si="70"/>
        <v>0</v>
      </c>
      <c r="AH212" s="31">
        <f t="shared" si="81"/>
        <v>0</v>
      </c>
      <c r="AI212" s="31"/>
      <c r="AJ212" s="31">
        <f t="shared" si="72"/>
        <v>0</v>
      </c>
      <c r="AK212" s="31">
        <f t="shared" si="82"/>
        <v>0</v>
      </c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</row>
    <row r="213" spans="2:50" s="155" customFormat="1" ht="13" outlineLevel="1">
      <c r="B213" s="156" t="s">
        <v>365</v>
      </c>
      <c r="C213" s="24" t="s">
        <v>366</v>
      </c>
      <c r="D213" s="25" t="s">
        <v>139</v>
      </c>
      <c r="E213" s="16">
        <v>43237</v>
      </c>
      <c r="F213" s="26" t="s">
        <v>12</v>
      </c>
      <c r="G213" s="46" t="s">
        <v>13</v>
      </c>
      <c r="H213" s="28">
        <f t="shared" si="65"/>
        <v>145</v>
      </c>
      <c r="I213" s="48">
        <v>145</v>
      </c>
      <c r="J213" s="48">
        <v>0</v>
      </c>
      <c r="K213" s="254">
        <v>0</v>
      </c>
      <c r="L213" s="31" t="s">
        <v>1172</v>
      </c>
      <c r="M213" s="31" t="s">
        <v>1172</v>
      </c>
      <c r="N213" s="31" t="s">
        <v>1209</v>
      </c>
      <c r="O213" s="31" t="s">
        <v>1172</v>
      </c>
      <c r="P213" s="31" t="s">
        <v>1163</v>
      </c>
      <c r="Q213" s="31" t="s">
        <v>1164</v>
      </c>
      <c r="R213" s="31" t="s">
        <v>1164</v>
      </c>
      <c r="S213" s="55" t="s">
        <v>1251</v>
      </c>
      <c r="T213" s="31"/>
      <c r="U213" s="31">
        <f t="shared" si="78"/>
        <v>0</v>
      </c>
      <c r="V213" s="30"/>
      <c r="W213" s="275"/>
      <c r="X213" s="31"/>
      <c r="Y213" s="31">
        <f t="shared" si="79"/>
        <v>0</v>
      </c>
      <c r="AA213" s="31"/>
      <c r="AB213" s="31">
        <f t="shared" si="80"/>
        <v>0</v>
      </c>
      <c r="AC213" s="31"/>
      <c r="AD213" s="31">
        <f t="shared" si="69"/>
        <v>0</v>
      </c>
      <c r="AE213" s="31"/>
      <c r="AF213" s="31"/>
      <c r="AG213" s="31">
        <f t="shared" si="70"/>
        <v>0</v>
      </c>
      <c r="AH213" s="31">
        <f t="shared" si="81"/>
        <v>0</v>
      </c>
      <c r="AI213" s="31"/>
      <c r="AJ213" s="31">
        <f t="shared" si="72"/>
        <v>0</v>
      </c>
      <c r="AK213" s="31">
        <f t="shared" si="82"/>
        <v>0</v>
      </c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</row>
    <row r="214" spans="2:50" s="155" customFormat="1" ht="13" outlineLevel="1">
      <c r="B214" s="156" t="s">
        <v>367</v>
      </c>
      <c r="C214" s="24" t="s">
        <v>368</v>
      </c>
      <c r="D214" s="25" t="s">
        <v>36</v>
      </c>
      <c r="E214" s="38">
        <v>43516</v>
      </c>
      <c r="F214" s="26" t="s">
        <v>12</v>
      </c>
      <c r="G214" s="46" t="s">
        <v>13</v>
      </c>
      <c r="H214" s="28">
        <f t="shared" si="65"/>
        <v>175</v>
      </c>
      <c r="I214" s="61">
        <v>175</v>
      </c>
      <c r="J214" s="48">
        <v>0</v>
      </c>
      <c r="K214" s="254">
        <v>0</v>
      </c>
      <c r="L214" s="31" t="s">
        <v>1172</v>
      </c>
      <c r="M214" s="31" t="s">
        <v>1172</v>
      </c>
      <c r="N214" s="31" t="s">
        <v>1209</v>
      </c>
      <c r="O214" s="31" t="s">
        <v>1172</v>
      </c>
      <c r="P214" s="31" t="s">
        <v>1163</v>
      </c>
      <c r="Q214" s="31" t="s">
        <v>1164</v>
      </c>
      <c r="R214" s="31" t="s">
        <v>1164</v>
      </c>
      <c r="S214" s="55" t="s">
        <v>1253</v>
      </c>
      <c r="T214" s="31"/>
      <c r="U214" s="31">
        <f t="shared" si="78"/>
        <v>0</v>
      </c>
      <c r="V214" s="30"/>
      <c r="W214" s="275"/>
      <c r="X214" s="31"/>
      <c r="Y214" s="31">
        <f t="shared" si="79"/>
        <v>0</v>
      </c>
      <c r="AA214" s="31"/>
      <c r="AB214" s="31">
        <f t="shared" si="80"/>
        <v>0</v>
      </c>
      <c r="AC214" s="31"/>
      <c r="AD214" s="31">
        <f t="shared" si="69"/>
        <v>0</v>
      </c>
      <c r="AE214" s="31"/>
      <c r="AF214" s="31"/>
      <c r="AG214" s="31">
        <f t="shared" si="70"/>
        <v>0</v>
      </c>
      <c r="AH214" s="31">
        <f t="shared" si="81"/>
        <v>0</v>
      </c>
      <c r="AI214" s="31"/>
      <c r="AJ214" s="31">
        <f t="shared" si="72"/>
        <v>0</v>
      </c>
      <c r="AK214" s="31">
        <f t="shared" si="82"/>
        <v>0</v>
      </c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</row>
    <row r="215" spans="2:50" s="155" customFormat="1" ht="13" outlineLevel="1">
      <c r="B215" s="156" t="s">
        <v>1395</v>
      </c>
      <c r="C215" s="24" t="s">
        <v>1396</v>
      </c>
      <c r="D215" s="25" t="s">
        <v>1393</v>
      </c>
      <c r="E215" s="16">
        <v>43371</v>
      </c>
      <c r="F215" s="26" t="s">
        <v>12</v>
      </c>
      <c r="G215" s="46"/>
      <c r="H215" s="28">
        <f t="shared" si="65"/>
        <v>665</v>
      </c>
      <c r="I215" s="61">
        <v>275</v>
      </c>
      <c r="J215" s="48">
        <v>390</v>
      </c>
      <c r="K215" s="254">
        <v>0</v>
      </c>
      <c r="L215" s="31" t="s">
        <v>1172</v>
      </c>
      <c r="M215" s="31" t="s">
        <v>1172</v>
      </c>
      <c r="N215" s="31" t="s">
        <v>1209</v>
      </c>
      <c r="O215" s="31" t="s">
        <v>1172</v>
      </c>
      <c r="P215" s="31" t="s">
        <v>1163</v>
      </c>
      <c r="Q215" s="31" t="s">
        <v>1164</v>
      </c>
      <c r="R215" s="31" t="s">
        <v>1164</v>
      </c>
      <c r="S215" s="55" t="s">
        <v>1547</v>
      </c>
      <c r="T215" s="31"/>
      <c r="U215" s="31">
        <f t="shared" si="78"/>
        <v>0</v>
      </c>
      <c r="V215" s="30"/>
      <c r="W215" s="275"/>
      <c r="X215" s="31"/>
      <c r="Y215" s="31">
        <f t="shared" si="79"/>
        <v>0</v>
      </c>
      <c r="AA215" s="31"/>
      <c r="AB215" s="31">
        <f t="shared" si="80"/>
        <v>0</v>
      </c>
      <c r="AC215" s="31"/>
      <c r="AD215" s="31">
        <f t="shared" si="69"/>
        <v>0</v>
      </c>
      <c r="AE215" s="31"/>
      <c r="AF215" s="31"/>
      <c r="AG215" s="31">
        <f t="shared" si="70"/>
        <v>0</v>
      </c>
      <c r="AH215" s="31">
        <f t="shared" si="81"/>
        <v>0</v>
      </c>
      <c r="AI215" s="31"/>
      <c r="AJ215" s="31">
        <f t="shared" si="72"/>
        <v>0</v>
      </c>
      <c r="AK215" s="31">
        <f t="shared" si="82"/>
        <v>0</v>
      </c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</row>
    <row r="216" spans="2:50" s="155" customFormat="1" ht="13" outlineLevel="1">
      <c r="B216" s="156" t="s">
        <v>1397</v>
      </c>
      <c r="C216" s="24" t="s">
        <v>1398</v>
      </c>
      <c r="D216" s="25" t="s">
        <v>118</v>
      </c>
      <c r="E216" s="16">
        <v>43521</v>
      </c>
      <c r="F216" s="26" t="s">
        <v>12</v>
      </c>
      <c r="G216" s="46"/>
      <c r="H216" s="28">
        <f t="shared" si="65"/>
        <v>1715</v>
      </c>
      <c r="I216" s="61">
        <v>395</v>
      </c>
      <c r="J216" s="48">
        <v>1320</v>
      </c>
      <c r="K216" s="254">
        <v>0</v>
      </c>
      <c r="L216" s="31" t="s">
        <v>1172</v>
      </c>
      <c r="M216" s="31" t="s">
        <v>1172</v>
      </c>
      <c r="N216" s="31" t="s">
        <v>1209</v>
      </c>
      <c r="O216" s="31" t="s">
        <v>1172</v>
      </c>
      <c r="P216" s="31" t="s">
        <v>1163</v>
      </c>
      <c r="Q216" s="31" t="s">
        <v>1164</v>
      </c>
      <c r="R216" s="31" t="s">
        <v>1164</v>
      </c>
      <c r="S216" s="55" t="s">
        <v>1254</v>
      </c>
      <c r="T216" s="31"/>
      <c r="U216" s="31">
        <f t="shared" si="78"/>
        <v>0</v>
      </c>
      <c r="V216" s="30"/>
      <c r="W216" s="275"/>
      <c r="X216" s="31"/>
      <c r="Y216" s="31">
        <f t="shared" si="79"/>
        <v>0</v>
      </c>
      <c r="AA216" s="31"/>
      <c r="AB216" s="31">
        <f t="shared" si="80"/>
        <v>0</v>
      </c>
      <c r="AC216" s="31"/>
      <c r="AD216" s="31">
        <f t="shared" si="69"/>
        <v>0</v>
      </c>
      <c r="AE216" s="31"/>
      <c r="AF216" s="31"/>
      <c r="AG216" s="31">
        <f t="shared" si="70"/>
        <v>0</v>
      </c>
      <c r="AH216" s="31">
        <f t="shared" si="81"/>
        <v>0</v>
      </c>
      <c r="AI216" s="31"/>
      <c r="AJ216" s="31">
        <f t="shared" si="72"/>
        <v>0</v>
      </c>
      <c r="AK216" s="31">
        <f t="shared" si="82"/>
        <v>0</v>
      </c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</row>
    <row r="217" spans="2:50" s="155" customFormat="1" ht="13" outlineLevel="1">
      <c r="B217" s="156" t="s">
        <v>369</v>
      </c>
      <c r="C217" s="24" t="s">
        <v>370</v>
      </c>
      <c r="D217" s="25" t="s">
        <v>19</v>
      </c>
      <c r="E217" s="38">
        <v>43516</v>
      </c>
      <c r="F217" s="26" t="s">
        <v>12</v>
      </c>
      <c r="G217" s="46" t="s">
        <v>24</v>
      </c>
      <c r="H217" s="28">
        <f t="shared" si="65"/>
        <v>60</v>
      </c>
      <c r="I217" s="48">
        <v>60</v>
      </c>
      <c r="J217" s="48">
        <v>0</v>
      </c>
      <c r="K217" s="254">
        <v>0</v>
      </c>
      <c r="L217" s="31" t="s">
        <v>1172</v>
      </c>
      <c r="M217" s="31" t="s">
        <v>1172</v>
      </c>
      <c r="N217" s="31" t="s">
        <v>1209</v>
      </c>
      <c r="O217" s="31" t="s">
        <v>1172</v>
      </c>
      <c r="P217" s="31" t="s">
        <v>1163</v>
      </c>
      <c r="Q217" s="31" t="s">
        <v>1164</v>
      </c>
      <c r="R217" s="31" t="s">
        <v>1164</v>
      </c>
      <c r="S217" s="55" t="s">
        <v>1244</v>
      </c>
      <c r="T217" s="31"/>
      <c r="U217" s="31">
        <f t="shared" si="78"/>
        <v>0</v>
      </c>
      <c r="V217" s="30"/>
      <c r="W217" s="275"/>
      <c r="X217" s="31"/>
      <c r="Y217" s="31">
        <f t="shared" si="79"/>
        <v>0</v>
      </c>
      <c r="AA217" s="31"/>
      <c r="AB217" s="31">
        <f t="shared" si="80"/>
        <v>0</v>
      </c>
      <c r="AC217" s="31"/>
      <c r="AD217" s="31">
        <f t="shared" si="69"/>
        <v>0</v>
      </c>
      <c r="AE217" s="31"/>
      <c r="AF217" s="31"/>
      <c r="AG217" s="31">
        <f t="shared" si="70"/>
        <v>0</v>
      </c>
      <c r="AH217" s="31">
        <f t="shared" si="81"/>
        <v>0</v>
      </c>
      <c r="AI217" s="31"/>
      <c r="AJ217" s="31">
        <f t="shared" si="72"/>
        <v>0</v>
      </c>
      <c r="AK217" s="31">
        <f t="shared" si="82"/>
        <v>0</v>
      </c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</row>
    <row r="218" spans="2:50" s="155" customFormat="1" ht="39" outlineLevel="1">
      <c r="B218" s="156" t="s">
        <v>371</v>
      </c>
      <c r="C218" s="24" t="s">
        <v>372</v>
      </c>
      <c r="D218" s="37" t="s">
        <v>1596</v>
      </c>
      <c r="E218" s="214">
        <v>43775</v>
      </c>
      <c r="F218" s="26" t="s">
        <v>12</v>
      </c>
      <c r="G218" s="46" t="s">
        <v>13</v>
      </c>
      <c r="H218" s="28">
        <f t="shared" si="65"/>
        <v>241</v>
      </c>
      <c r="I218" s="48">
        <v>241</v>
      </c>
      <c r="J218" s="48">
        <v>0</v>
      </c>
      <c r="K218" s="256">
        <v>180</v>
      </c>
      <c r="L218" s="31" t="s">
        <v>1172</v>
      </c>
      <c r="M218" s="31" t="s">
        <v>1172</v>
      </c>
      <c r="N218" s="31" t="s">
        <v>1209</v>
      </c>
      <c r="O218" s="31" t="s">
        <v>1172</v>
      </c>
      <c r="P218" s="175" t="s">
        <v>1181</v>
      </c>
      <c r="Q218" s="31" t="s">
        <v>1164</v>
      </c>
      <c r="R218" s="31" t="s">
        <v>1164</v>
      </c>
      <c r="S218" s="55" t="s">
        <v>1255</v>
      </c>
      <c r="T218" s="31"/>
      <c r="U218" s="31">
        <f t="shared" si="78"/>
        <v>0</v>
      </c>
      <c r="V218" s="30"/>
      <c r="W218" s="275"/>
      <c r="X218" s="31"/>
      <c r="Y218" s="31">
        <f t="shared" si="79"/>
        <v>0</v>
      </c>
      <c r="AA218" s="175"/>
      <c r="AB218" s="31">
        <f t="shared" si="80"/>
        <v>0</v>
      </c>
      <c r="AC218" s="31"/>
      <c r="AD218" s="31">
        <f t="shared" si="69"/>
        <v>0</v>
      </c>
      <c r="AE218" s="31"/>
      <c r="AF218" s="31"/>
      <c r="AG218" s="31">
        <f t="shared" si="70"/>
        <v>0</v>
      </c>
      <c r="AH218" s="31">
        <f t="shared" si="81"/>
        <v>0</v>
      </c>
      <c r="AI218" s="31"/>
      <c r="AJ218" s="31">
        <f t="shared" si="72"/>
        <v>0</v>
      </c>
      <c r="AK218" s="235">
        <f t="shared" si="82"/>
        <v>0</v>
      </c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</row>
    <row r="219" spans="2:50" s="155" customFormat="1" ht="39" outlineLevel="1">
      <c r="B219" s="156" t="s">
        <v>1399</v>
      </c>
      <c r="C219" s="24" t="s">
        <v>1400</v>
      </c>
      <c r="D219" s="37" t="s">
        <v>1711</v>
      </c>
      <c r="E219" s="214">
        <v>43791</v>
      </c>
      <c r="F219" s="26" t="s">
        <v>12</v>
      </c>
      <c r="G219" s="46" t="s">
        <v>13</v>
      </c>
      <c r="H219" s="28">
        <f t="shared" si="65"/>
        <v>2721</v>
      </c>
      <c r="I219" s="31">
        <v>586</v>
      </c>
      <c r="J219" s="48">
        <v>2135</v>
      </c>
      <c r="K219" s="256">
        <v>120</v>
      </c>
      <c r="L219" s="31" t="s">
        <v>1172</v>
      </c>
      <c r="M219" s="31" t="s">
        <v>1172</v>
      </c>
      <c r="N219" s="31" t="s">
        <v>1209</v>
      </c>
      <c r="O219" s="31" t="s">
        <v>1172</v>
      </c>
      <c r="P219" s="31" t="s">
        <v>1163</v>
      </c>
      <c r="Q219" s="31" t="s">
        <v>1164</v>
      </c>
      <c r="R219" s="31" t="s">
        <v>1164</v>
      </c>
      <c r="S219" s="55" t="s">
        <v>1256</v>
      </c>
      <c r="T219" s="31"/>
      <c r="U219" s="31">
        <f t="shared" si="78"/>
        <v>0</v>
      </c>
      <c r="V219" s="30"/>
      <c r="W219" s="275"/>
      <c r="X219" s="31"/>
      <c r="Y219" s="31">
        <f t="shared" si="79"/>
        <v>0</v>
      </c>
      <c r="AA219" s="175"/>
      <c r="AB219" s="31">
        <f t="shared" si="80"/>
        <v>0</v>
      </c>
      <c r="AC219" s="31"/>
      <c r="AD219" s="31">
        <f t="shared" si="69"/>
        <v>0</v>
      </c>
      <c r="AE219" s="31"/>
      <c r="AF219" s="31"/>
      <c r="AG219" s="31">
        <f t="shared" si="70"/>
        <v>0</v>
      </c>
      <c r="AH219" s="31">
        <f t="shared" si="81"/>
        <v>0</v>
      </c>
      <c r="AI219" s="31"/>
      <c r="AJ219" s="31">
        <f t="shared" si="72"/>
        <v>0</v>
      </c>
      <c r="AK219" s="235">
        <f t="shared" si="82"/>
        <v>0</v>
      </c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</row>
    <row r="220" spans="2:50" s="155" customFormat="1" ht="39" outlineLevel="1">
      <c r="B220" s="156" t="s">
        <v>373</v>
      </c>
      <c r="C220" s="32" t="s">
        <v>374</v>
      </c>
      <c r="D220" s="25" t="s">
        <v>1075</v>
      </c>
      <c r="E220" s="38">
        <v>43516</v>
      </c>
      <c r="F220" s="26" t="s">
        <v>12</v>
      </c>
      <c r="G220" s="46" t="s">
        <v>13</v>
      </c>
      <c r="H220" s="28">
        <f t="shared" si="65"/>
        <v>791</v>
      </c>
      <c r="I220" s="31">
        <v>141</v>
      </c>
      <c r="J220" s="48">
        <v>650</v>
      </c>
      <c r="K220" s="256">
        <v>55</v>
      </c>
      <c r="L220" s="31" t="s">
        <v>1172</v>
      </c>
      <c r="M220" s="31" t="s">
        <v>1172</v>
      </c>
      <c r="N220" s="31" t="s">
        <v>1209</v>
      </c>
      <c r="O220" s="31" t="s">
        <v>1172</v>
      </c>
      <c r="P220" s="175" t="s">
        <v>1181</v>
      </c>
      <c r="Q220" s="31" t="s">
        <v>1164</v>
      </c>
      <c r="R220" s="31" t="s">
        <v>1164</v>
      </c>
      <c r="S220" s="55" t="s">
        <v>1257</v>
      </c>
      <c r="T220" s="31"/>
      <c r="U220" s="31">
        <f t="shared" si="78"/>
        <v>0</v>
      </c>
      <c r="V220" s="30"/>
      <c r="W220" s="275"/>
      <c r="X220" s="31"/>
      <c r="Y220" s="31">
        <f t="shared" si="79"/>
        <v>0</v>
      </c>
      <c r="AA220" s="175"/>
      <c r="AB220" s="31">
        <f t="shared" si="80"/>
        <v>0</v>
      </c>
      <c r="AC220" s="31"/>
      <c r="AD220" s="31">
        <f t="shared" si="69"/>
        <v>0</v>
      </c>
      <c r="AE220" s="31"/>
      <c r="AF220" s="31"/>
      <c r="AG220" s="31">
        <f t="shared" si="70"/>
        <v>0</v>
      </c>
      <c r="AH220" s="31">
        <f t="shared" si="81"/>
        <v>0</v>
      </c>
      <c r="AI220" s="31"/>
      <c r="AJ220" s="31">
        <f t="shared" si="72"/>
        <v>0</v>
      </c>
      <c r="AK220" s="235">
        <f t="shared" si="82"/>
        <v>0</v>
      </c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</row>
    <row r="221" spans="2:50" s="155" customFormat="1" ht="13" outlineLevel="1">
      <c r="B221" s="156" t="s">
        <v>375</v>
      </c>
      <c r="C221" s="32" t="s">
        <v>376</v>
      </c>
      <c r="D221" s="25" t="s">
        <v>1075</v>
      </c>
      <c r="E221" s="38">
        <v>43734</v>
      </c>
      <c r="F221" s="26" t="s">
        <v>12</v>
      </c>
      <c r="G221" s="46" t="s">
        <v>13</v>
      </c>
      <c r="H221" s="28">
        <f t="shared" si="65"/>
        <v>1117</v>
      </c>
      <c r="I221" s="48">
        <v>197</v>
      </c>
      <c r="J221" s="48">
        <v>920</v>
      </c>
      <c r="K221" s="254">
        <v>0</v>
      </c>
      <c r="L221" s="31" t="s">
        <v>1164</v>
      </c>
      <c r="M221" s="31" t="s">
        <v>1163</v>
      </c>
      <c r="N221" s="31" t="s">
        <v>1163</v>
      </c>
      <c r="O221" s="31" t="s">
        <v>1163</v>
      </c>
      <c r="P221" s="31" t="s">
        <v>1163</v>
      </c>
      <c r="Q221" s="31" t="s">
        <v>1164</v>
      </c>
      <c r="R221" s="31" t="s">
        <v>1164</v>
      </c>
      <c r="S221" s="55" t="s">
        <v>1258</v>
      </c>
      <c r="T221" s="31"/>
      <c r="U221" s="31">
        <f t="shared" si="78"/>
        <v>0</v>
      </c>
      <c r="V221" s="30"/>
      <c r="W221" s="275"/>
      <c r="X221" s="31"/>
      <c r="Y221" s="31">
        <f t="shared" si="79"/>
        <v>0</v>
      </c>
      <c r="AA221" s="31"/>
      <c r="AB221" s="31">
        <f t="shared" si="80"/>
        <v>0</v>
      </c>
      <c r="AC221" s="31"/>
      <c r="AD221" s="31">
        <f t="shared" si="69"/>
        <v>0</v>
      </c>
      <c r="AE221" s="31"/>
      <c r="AF221" s="31"/>
      <c r="AG221" s="31">
        <f t="shared" si="70"/>
        <v>0</v>
      </c>
      <c r="AH221" s="31">
        <f t="shared" si="81"/>
        <v>0</v>
      </c>
      <c r="AI221" s="31"/>
      <c r="AJ221" s="31">
        <f t="shared" si="72"/>
        <v>0</v>
      </c>
      <c r="AK221" s="31">
        <f t="shared" si="82"/>
        <v>0</v>
      </c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</row>
    <row r="222" spans="2:50" s="155" customFormat="1" ht="52" outlineLevel="1">
      <c r="B222" s="156" t="s">
        <v>377</v>
      </c>
      <c r="C222" s="32" t="s">
        <v>378</v>
      </c>
      <c r="D222" s="25" t="s">
        <v>74</v>
      </c>
      <c r="E222" s="38">
        <v>43516</v>
      </c>
      <c r="F222" s="26" t="s">
        <v>12</v>
      </c>
      <c r="G222" s="46" t="s">
        <v>24</v>
      </c>
      <c r="H222" s="28">
        <f t="shared" si="65"/>
        <v>182</v>
      </c>
      <c r="I222" s="48">
        <v>60</v>
      </c>
      <c r="J222" s="48">
        <v>122</v>
      </c>
      <c r="K222" s="254">
        <v>0</v>
      </c>
      <c r="L222" s="31" t="s">
        <v>1164</v>
      </c>
      <c r="M222" s="31" t="s">
        <v>1163</v>
      </c>
      <c r="N222" s="31" t="s">
        <v>1163</v>
      </c>
      <c r="O222" s="31" t="s">
        <v>1163</v>
      </c>
      <c r="P222" s="31" t="s">
        <v>1163</v>
      </c>
      <c r="Q222" s="31" t="s">
        <v>1164</v>
      </c>
      <c r="R222" s="31" t="s">
        <v>1164</v>
      </c>
      <c r="S222" s="55" t="s">
        <v>1259</v>
      </c>
      <c r="T222" s="31"/>
      <c r="U222" s="31">
        <f t="shared" si="78"/>
        <v>0</v>
      </c>
      <c r="V222" s="30"/>
      <c r="W222" s="275"/>
      <c r="X222" s="31"/>
      <c r="Y222" s="31">
        <f t="shared" si="79"/>
        <v>0</v>
      </c>
      <c r="AA222" s="31"/>
      <c r="AB222" s="31">
        <f t="shared" si="80"/>
        <v>0</v>
      </c>
      <c r="AC222" s="31"/>
      <c r="AD222" s="31">
        <f t="shared" si="69"/>
        <v>0</v>
      </c>
      <c r="AE222" s="31"/>
      <c r="AF222" s="31"/>
      <c r="AG222" s="31">
        <f t="shared" si="70"/>
        <v>0</v>
      </c>
      <c r="AH222" s="31">
        <f t="shared" si="81"/>
        <v>0</v>
      </c>
      <c r="AI222" s="31"/>
      <c r="AJ222" s="31">
        <f t="shared" si="72"/>
        <v>0</v>
      </c>
      <c r="AK222" s="31">
        <f t="shared" si="82"/>
        <v>0</v>
      </c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</row>
    <row r="223" spans="2:50" s="155" customFormat="1" ht="13" outlineLevel="1">
      <c r="B223" s="156" t="s">
        <v>379</v>
      </c>
      <c r="C223" s="32" t="s">
        <v>380</v>
      </c>
      <c r="D223" s="25" t="s">
        <v>1401</v>
      </c>
      <c r="E223" s="38">
        <v>43726</v>
      </c>
      <c r="F223" s="26" t="s">
        <v>12</v>
      </c>
      <c r="G223" s="46" t="s">
        <v>24</v>
      </c>
      <c r="H223" s="28">
        <f t="shared" si="65"/>
        <v>1811</v>
      </c>
      <c r="I223" s="31">
        <v>296</v>
      </c>
      <c r="J223" s="48">
        <v>1515</v>
      </c>
      <c r="K223" s="254">
        <v>0</v>
      </c>
      <c r="L223" s="31" t="s">
        <v>1164</v>
      </c>
      <c r="M223" s="31" t="s">
        <v>1164</v>
      </c>
      <c r="N223" s="31" t="s">
        <v>1163</v>
      </c>
      <c r="O223" s="31" t="s">
        <v>1164</v>
      </c>
      <c r="P223" s="31" t="s">
        <v>1163</v>
      </c>
      <c r="Q223" s="31" t="s">
        <v>1164</v>
      </c>
      <c r="R223" s="31" t="s">
        <v>1164</v>
      </c>
      <c r="S223" s="55" t="s">
        <v>1260</v>
      </c>
      <c r="T223" s="31"/>
      <c r="U223" s="31">
        <f t="shared" si="78"/>
        <v>0</v>
      </c>
      <c r="V223" s="30"/>
      <c r="W223" s="275"/>
      <c r="X223" s="31"/>
      <c r="Y223" s="31">
        <f t="shared" si="79"/>
        <v>0</v>
      </c>
      <c r="AA223" s="31"/>
      <c r="AB223" s="31">
        <f t="shared" si="80"/>
        <v>0</v>
      </c>
      <c r="AC223" s="31"/>
      <c r="AD223" s="31">
        <f t="shared" si="69"/>
        <v>0</v>
      </c>
      <c r="AE223" s="31"/>
      <c r="AF223" s="31"/>
      <c r="AG223" s="31">
        <f t="shared" si="70"/>
        <v>0</v>
      </c>
      <c r="AH223" s="31">
        <f t="shared" si="81"/>
        <v>0</v>
      </c>
      <c r="AI223" s="31"/>
      <c r="AJ223" s="31">
        <f t="shared" si="72"/>
        <v>0</v>
      </c>
      <c r="AK223" s="31">
        <f t="shared" si="82"/>
        <v>0</v>
      </c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</row>
    <row r="224" spans="2:50" s="155" customFormat="1" ht="13" outlineLevel="1">
      <c r="B224" s="156" t="s">
        <v>381</v>
      </c>
      <c r="C224" s="32" t="s">
        <v>382</v>
      </c>
      <c r="D224" s="25" t="s">
        <v>1347</v>
      </c>
      <c r="E224" s="38">
        <v>43516</v>
      </c>
      <c r="F224" s="26" t="s">
        <v>12</v>
      </c>
      <c r="G224" s="46" t="s">
        <v>13</v>
      </c>
      <c r="H224" s="28">
        <f t="shared" si="65"/>
        <v>2040</v>
      </c>
      <c r="I224" s="48">
        <v>180</v>
      </c>
      <c r="J224" s="48">
        <v>1860</v>
      </c>
      <c r="K224" s="254">
        <v>0</v>
      </c>
      <c r="L224" s="31" t="s">
        <v>1164</v>
      </c>
      <c r="M224" s="31" t="s">
        <v>1163</v>
      </c>
      <c r="N224" s="31" t="s">
        <v>1163</v>
      </c>
      <c r="O224" s="31" t="s">
        <v>1163</v>
      </c>
      <c r="P224" s="31" t="s">
        <v>1163</v>
      </c>
      <c r="Q224" s="31" t="s">
        <v>1164</v>
      </c>
      <c r="R224" s="31" t="s">
        <v>1164</v>
      </c>
      <c r="S224" s="55" t="s">
        <v>1262</v>
      </c>
      <c r="T224" s="31"/>
      <c r="U224" s="31">
        <f t="shared" si="78"/>
        <v>0</v>
      </c>
      <c r="V224" s="30"/>
      <c r="W224" s="275"/>
      <c r="X224" s="31"/>
      <c r="Y224" s="31">
        <f t="shared" si="79"/>
        <v>0</v>
      </c>
      <c r="AA224" s="31"/>
      <c r="AB224" s="31">
        <f t="shared" si="80"/>
        <v>0</v>
      </c>
      <c r="AC224" s="31"/>
      <c r="AD224" s="31">
        <f t="shared" si="69"/>
        <v>0</v>
      </c>
      <c r="AE224" s="31"/>
      <c r="AF224" s="31"/>
      <c r="AG224" s="31">
        <f t="shared" si="70"/>
        <v>0</v>
      </c>
      <c r="AH224" s="31">
        <f t="shared" si="81"/>
        <v>0</v>
      </c>
      <c r="AI224" s="31"/>
      <c r="AJ224" s="31">
        <f t="shared" si="72"/>
        <v>0</v>
      </c>
      <c r="AK224" s="31">
        <f t="shared" si="82"/>
        <v>0</v>
      </c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</row>
    <row r="225" spans="2:50" s="155" customFormat="1" ht="26" outlineLevel="1">
      <c r="B225" s="156" t="s">
        <v>383</v>
      </c>
      <c r="C225" s="32" t="s">
        <v>384</v>
      </c>
      <c r="D225" s="25" t="s">
        <v>1347</v>
      </c>
      <c r="E225" s="38">
        <v>43713</v>
      </c>
      <c r="F225" s="26" t="s">
        <v>12</v>
      </c>
      <c r="G225" s="46" t="s">
        <v>13</v>
      </c>
      <c r="H225" s="28">
        <f t="shared" si="65"/>
        <v>940</v>
      </c>
      <c r="I225" s="31">
        <v>290</v>
      </c>
      <c r="J225" s="48">
        <v>650</v>
      </c>
      <c r="K225" s="254">
        <v>0</v>
      </c>
      <c r="L225" s="31" t="s">
        <v>1164</v>
      </c>
      <c r="M225" s="31" t="s">
        <v>1163</v>
      </c>
      <c r="N225" s="31" t="s">
        <v>1163</v>
      </c>
      <c r="O225" s="31" t="s">
        <v>1163</v>
      </c>
      <c r="P225" s="31" t="s">
        <v>1163</v>
      </c>
      <c r="Q225" s="31" t="s">
        <v>1164</v>
      </c>
      <c r="R225" s="31" t="s">
        <v>1164</v>
      </c>
      <c r="S225" s="55" t="s">
        <v>1261</v>
      </c>
      <c r="T225" s="31"/>
      <c r="U225" s="31">
        <f t="shared" si="78"/>
        <v>0</v>
      </c>
      <c r="V225" s="30"/>
      <c r="W225" s="275"/>
      <c r="X225" s="31"/>
      <c r="Y225" s="31">
        <f t="shared" si="79"/>
        <v>0</v>
      </c>
      <c r="AA225" s="31"/>
      <c r="AB225" s="31">
        <f t="shared" si="80"/>
        <v>0</v>
      </c>
      <c r="AC225" s="31"/>
      <c r="AD225" s="31">
        <f t="shared" si="69"/>
        <v>0</v>
      </c>
      <c r="AE225" s="31"/>
      <c r="AF225" s="31"/>
      <c r="AG225" s="31">
        <f t="shared" si="70"/>
        <v>0</v>
      </c>
      <c r="AH225" s="31">
        <f t="shared" si="81"/>
        <v>0</v>
      </c>
      <c r="AI225" s="31"/>
      <c r="AJ225" s="31">
        <f t="shared" si="72"/>
        <v>0</v>
      </c>
      <c r="AK225" s="31">
        <f t="shared" si="82"/>
        <v>0</v>
      </c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</row>
    <row r="226" spans="2:50" s="155" customFormat="1" ht="39" outlineLevel="1">
      <c r="B226" s="156" t="s">
        <v>385</v>
      </c>
      <c r="C226" s="32" t="s">
        <v>386</v>
      </c>
      <c r="D226" s="36" t="s">
        <v>68</v>
      </c>
      <c r="E226" s="38">
        <v>43516</v>
      </c>
      <c r="F226" s="26" t="s">
        <v>12</v>
      </c>
      <c r="G226" s="46" t="s">
        <v>13</v>
      </c>
      <c r="H226" s="28">
        <f t="shared" si="65"/>
        <v>310</v>
      </c>
      <c r="I226" s="31">
        <v>70</v>
      </c>
      <c r="J226" s="48">
        <v>240</v>
      </c>
      <c r="K226" s="254">
        <v>0</v>
      </c>
      <c r="L226" s="31" t="s">
        <v>1164</v>
      </c>
      <c r="M226" s="31" t="s">
        <v>1163</v>
      </c>
      <c r="N226" s="31" t="s">
        <v>1163</v>
      </c>
      <c r="O226" s="31" t="s">
        <v>1163</v>
      </c>
      <c r="P226" s="31" t="s">
        <v>1163</v>
      </c>
      <c r="Q226" s="31" t="s">
        <v>1164</v>
      </c>
      <c r="R226" s="31" t="s">
        <v>1164</v>
      </c>
      <c r="S226" s="55" t="s">
        <v>1263</v>
      </c>
      <c r="T226" s="31"/>
      <c r="U226" s="31">
        <f t="shared" si="78"/>
        <v>0</v>
      </c>
      <c r="V226" s="30"/>
      <c r="W226" s="275"/>
      <c r="X226" s="31"/>
      <c r="Y226" s="31">
        <f t="shared" si="79"/>
        <v>0</v>
      </c>
      <c r="AA226" s="31"/>
      <c r="AB226" s="31">
        <f t="shared" si="80"/>
        <v>0</v>
      </c>
      <c r="AC226" s="31"/>
      <c r="AD226" s="31">
        <f t="shared" si="69"/>
        <v>0</v>
      </c>
      <c r="AE226" s="31"/>
      <c r="AF226" s="31"/>
      <c r="AG226" s="31">
        <f t="shared" si="70"/>
        <v>0</v>
      </c>
      <c r="AH226" s="31">
        <f t="shared" si="81"/>
        <v>0</v>
      </c>
      <c r="AI226" s="31"/>
      <c r="AJ226" s="31">
        <f t="shared" si="72"/>
        <v>0</v>
      </c>
      <c r="AK226" s="31">
        <f t="shared" si="82"/>
        <v>0</v>
      </c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</row>
    <row r="227" spans="2:50" s="155" customFormat="1" ht="13">
      <c r="B227" s="343" t="s">
        <v>387</v>
      </c>
      <c r="C227" s="343"/>
      <c r="D227" s="343"/>
      <c r="E227" s="346"/>
      <c r="F227" s="41" t="s">
        <v>7</v>
      </c>
      <c r="G227" s="42"/>
      <c r="H227" s="23">
        <f>H228/60</f>
        <v>327.05</v>
      </c>
      <c r="I227" s="23">
        <f>I228/60</f>
        <v>44.45</v>
      </c>
      <c r="J227" s="23">
        <f>J228/60</f>
        <v>282.60000000000002</v>
      </c>
      <c r="K227" s="253">
        <f>K228/60</f>
        <v>11.666666666666666</v>
      </c>
      <c r="L227" s="42"/>
      <c r="M227" s="42"/>
      <c r="N227" s="42"/>
      <c r="O227" s="42"/>
      <c r="P227" s="42"/>
      <c r="Q227" s="42"/>
      <c r="R227" s="42"/>
      <c r="S227" s="43"/>
      <c r="T227" s="42"/>
      <c r="U227" s="23">
        <f>U228/60</f>
        <v>1.0833333333333333</v>
      </c>
      <c r="V227" s="43"/>
      <c r="W227" s="277"/>
      <c r="X227" s="42"/>
      <c r="Y227" s="23">
        <f>Y228/60</f>
        <v>0</v>
      </c>
      <c r="AA227" s="45"/>
      <c r="AB227" s="45">
        <f t="shared" ref="AB227:AK227" si="83">AB228/60</f>
        <v>0</v>
      </c>
      <c r="AC227" s="45"/>
      <c r="AD227" s="45">
        <f>AD228/60</f>
        <v>0</v>
      </c>
      <c r="AE227" s="45"/>
      <c r="AF227" s="45"/>
      <c r="AG227" s="45"/>
      <c r="AH227" s="45">
        <f>AH228/60</f>
        <v>0</v>
      </c>
      <c r="AI227" s="45"/>
      <c r="AJ227" s="42"/>
      <c r="AK227" s="45">
        <f t="shared" si="83"/>
        <v>0</v>
      </c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5"/>
      <c r="AW227" s="45"/>
      <c r="AX227" s="45">
        <f>AX228/60</f>
        <v>0</v>
      </c>
    </row>
    <row r="228" spans="2:50" s="155" customFormat="1" ht="13">
      <c r="B228" s="343"/>
      <c r="C228" s="343"/>
      <c r="D228" s="343"/>
      <c r="E228" s="346"/>
      <c r="F228" s="44" t="s">
        <v>8</v>
      </c>
      <c r="G228" s="45"/>
      <c r="H228" s="23">
        <f>SUM(I228:J228)</f>
        <v>19623</v>
      </c>
      <c r="I228" s="23">
        <f>SUMIF($F$229:$F$285,"DQA",I229:I285)+SUMIF($F$229:$F$285,"SA/DQA",I229:I285)+SUMIF($F$229:$F$285,"SIT/DQA",I229:I285)</f>
        <v>2667</v>
      </c>
      <c r="J228" s="23">
        <f>SUMIF($F$229:$F$285,"DQA",J229:J285)+SUMIF($F$229:$F$285,"SA/DQA",J229:J285)+SUMIF($F$229:$F$285,"SIT/DQA",J229:J285)</f>
        <v>16956</v>
      </c>
      <c r="K228" s="253">
        <f>SUM(K229:K285)</f>
        <v>700</v>
      </c>
      <c r="L228" s="42"/>
      <c r="M228" s="42"/>
      <c r="N228" s="42"/>
      <c r="O228" s="42"/>
      <c r="P228" s="42"/>
      <c r="Q228" s="42"/>
      <c r="R228" s="42"/>
      <c r="S228" s="43"/>
      <c r="T228" s="42"/>
      <c r="U228" s="23">
        <f>SUM(U229:U285)</f>
        <v>65</v>
      </c>
      <c r="V228" s="43"/>
      <c r="W228" s="277"/>
      <c r="X228" s="42"/>
      <c r="Y228" s="23">
        <f>SUM(Y229:Y285)</f>
        <v>0</v>
      </c>
      <c r="AA228" s="45"/>
      <c r="AB228" s="45">
        <f>SUM(AB229:AB285)</f>
        <v>0</v>
      </c>
      <c r="AC228" s="45"/>
      <c r="AD228" s="45">
        <f>SUM(AD229:AD285)</f>
        <v>0</v>
      </c>
      <c r="AE228" s="45"/>
      <c r="AF228" s="45"/>
      <c r="AG228" s="45"/>
      <c r="AH228" s="45">
        <f>SUM(AH229:AH285)</f>
        <v>0</v>
      </c>
      <c r="AI228" s="45"/>
      <c r="AJ228" s="42"/>
      <c r="AK228" s="45">
        <f>SUM(AK229:AK285)</f>
        <v>0</v>
      </c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5"/>
      <c r="AW228" s="45"/>
      <c r="AX228" s="45">
        <f>SUM(AX229:AX285)</f>
        <v>0</v>
      </c>
    </row>
    <row r="229" spans="2:50" s="155" customFormat="1" ht="13" outlineLevel="1">
      <c r="B229" s="62" t="s">
        <v>388</v>
      </c>
      <c r="C229" s="63" t="s">
        <v>389</v>
      </c>
      <c r="D229" s="64" t="s">
        <v>1676</v>
      </c>
      <c r="E229" s="215">
        <v>43783</v>
      </c>
      <c r="F229" s="66"/>
      <c r="G229" s="67"/>
      <c r="H229" s="68"/>
      <c r="I229" s="68"/>
      <c r="J229" s="68"/>
      <c r="K229" s="257">
        <v>0</v>
      </c>
      <c r="L229" s="178" t="s">
        <v>1298</v>
      </c>
      <c r="M229" s="178" t="s">
        <v>1298</v>
      </c>
      <c r="N229" s="178" t="s">
        <v>1298</v>
      </c>
      <c r="O229" s="178" t="s">
        <v>1298</v>
      </c>
      <c r="P229" s="178" t="s">
        <v>1298</v>
      </c>
      <c r="Q229" s="178" t="s">
        <v>1298</v>
      </c>
      <c r="R229" s="178" t="s">
        <v>1298</v>
      </c>
      <c r="S229" s="69"/>
      <c r="T229" s="108"/>
      <c r="U229" s="31">
        <f t="shared" ref="U229:U260" si="84">SUMIF(T229,"Y",I229)</f>
        <v>0</v>
      </c>
      <c r="V229" s="69"/>
      <c r="W229" s="278"/>
      <c r="X229" s="108"/>
      <c r="Y229" s="67">
        <f t="shared" ref="Y229:Y260" si="85">U229*X229</f>
        <v>0</v>
      </c>
      <c r="AA229" s="67"/>
      <c r="AB229" s="31">
        <f t="shared" ref="AB229:AB260" si="86">SUMIF(AA229,"Y",K229)*X229</f>
        <v>0</v>
      </c>
      <c r="AC229" s="67"/>
      <c r="AD229" s="31">
        <f t="shared" ref="AD229:AD286" si="87">(I229-AB229)*COUNTIF(AL229:AU229,"L")</f>
        <v>0</v>
      </c>
      <c r="AE229" s="31"/>
      <c r="AF229" s="67"/>
      <c r="AG229" s="67">
        <f t="shared" ref="AG229:AG286" si="88">IFERROR(COUNTIF(AL229:AU229,"S")/(COUNTIF(AL229:AU229,"V")+COUNTIF(AL229:AU229,"S")),0)</f>
        <v>0</v>
      </c>
      <c r="AH229" s="31">
        <f t="shared" ref="AH229:AH260" si="89">(Y229-AB229-AD229)*AG229</f>
        <v>0</v>
      </c>
      <c r="AI229" s="67"/>
      <c r="AJ229" s="31">
        <f t="shared" ref="AJ229:AJ286" si="90">COUNTIF(AL229:AU229,"V")</f>
        <v>0</v>
      </c>
      <c r="AK229" s="31">
        <f t="shared" ref="AK229:AK260" si="91">Y229-AB229-AD229-AH229</f>
        <v>0</v>
      </c>
      <c r="AL229" s="108"/>
      <c r="AM229" s="108"/>
      <c r="AN229" s="108"/>
      <c r="AO229" s="108"/>
      <c r="AP229" s="108"/>
      <c r="AQ229" s="108"/>
      <c r="AR229" s="108"/>
      <c r="AS229" s="108"/>
      <c r="AT229" s="108"/>
      <c r="AU229" s="108"/>
      <c r="AV229" s="31"/>
      <c r="AW229" s="31"/>
      <c r="AX229" s="31"/>
    </row>
    <row r="230" spans="2:50" s="155" customFormat="1" ht="13" outlineLevel="1">
      <c r="B230" s="160" t="s">
        <v>390</v>
      </c>
      <c r="C230" s="24" t="s">
        <v>391</v>
      </c>
      <c r="D230" s="25" t="s">
        <v>16</v>
      </c>
      <c r="E230" s="16">
        <v>43343</v>
      </c>
      <c r="F230" s="70" t="s">
        <v>12</v>
      </c>
      <c r="G230" s="46" t="s">
        <v>13</v>
      </c>
      <c r="H230" s="28">
        <f t="shared" ref="H230:H286" si="92">I230+J230</f>
        <v>30</v>
      </c>
      <c r="I230" s="71">
        <v>20</v>
      </c>
      <c r="J230" s="71">
        <v>10</v>
      </c>
      <c r="K230" s="256">
        <v>20</v>
      </c>
      <c r="L230" s="175" t="s">
        <v>1264</v>
      </c>
      <c r="M230" s="175" t="s">
        <v>1264</v>
      </c>
      <c r="N230" s="31" t="s">
        <v>1224</v>
      </c>
      <c r="O230" s="175" t="s">
        <v>1265</v>
      </c>
      <c r="P230" s="31" t="s">
        <v>1198</v>
      </c>
      <c r="Q230" s="175" t="s">
        <v>1181</v>
      </c>
      <c r="R230" s="175" t="s">
        <v>1181</v>
      </c>
      <c r="S230" s="55" t="s">
        <v>1266</v>
      </c>
      <c r="T230" s="31"/>
      <c r="U230" s="31">
        <f t="shared" si="84"/>
        <v>0</v>
      </c>
      <c r="V230" s="30"/>
      <c r="W230" s="275"/>
      <c r="X230" s="31"/>
      <c r="Y230" s="31">
        <f t="shared" si="85"/>
        <v>0</v>
      </c>
      <c r="AA230" s="175"/>
      <c r="AB230" s="31">
        <f t="shared" si="86"/>
        <v>0</v>
      </c>
      <c r="AC230" s="31"/>
      <c r="AD230" s="31">
        <f t="shared" si="87"/>
        <v>0</v>
      </c>
      <c r="AE230" s="31"/>
      <c r="AF230" s="31"/>
      <c r="AG230" s="31">
        <f t="shared" si="88"/>
        <v>0</v>
      </c>
      <c r="AH230" s="31">
        <f t="shared" si="89"/>
        <v>0</v>
      </c>
      <c r="AI230" s="31"/>
      <c r="AJ230" s="31">
        <f t="shared" si="90"/>
        <v>0</v>
      </c>
      <c r="AK230" s="31">
        <f t="shared" si="91"/>
        <v>0</v>
      </c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</row>
    <row r="231" spans="2:50" s="155" customFormat="1" ht="13" outlineLevel="1">
      <c r="B231" s="160" t="s">
        <v>392</v>
      </c>
      <c r="C231" s="24" t="s">
        <v>393</v>
      </c>
      <c r="D231" s="25" t="s">
        <v>31</v>
      </c>
      <c r="E231" s="16">
        <v>43343</v>
      </c>
      <c r="F231" s="70" t="s">
        <v>12</v>
      </c>
      <c r="G231" s="46" t="s">
        <v>13</v>
      </c>
      <c r="H231" s="28">
        <f t="shared" si="92"/>
        <v>750</v>
      </c>
      <c r="I231" s="71">
        <v>35</v>
      </c>
      <c r="J231" s="71">
        <v>715</v>
      </c>
      <c r="K231" s="256">
        <v>35</v>
      </c>
      <c r="L231" s="175" t="s">
        <v>1264</v>
      </c>
      <c r="M231" s="175" t="s">
        <v>1264</v>
      </c>
      <c r="N231" s="31" t="s">
        <v>1224</v>
      </c>
      <c r="O231" s="175" t="s">
        <v>1265</v>
      </c>
      <c r="P231" s="31" t="s">
        <v>1198</v>
      </c>
      <c r="Q231" s="175" t="s">
        <v>1181</v>
      </c>
      <c r="R231" s="175" t="s">
        <v>1181</v>
      </c>
      <c r="S231" s="55" t="s">
        <v>1266</v>
      </c>
      <c r="T231" s="31"/>
      <c r="U231" s="31">
        <f t="shared" si="84"/>
        <v>0</v>
      </c>
      <c r="V231" s="30"/>
      <c r="W231" s="275"/>
      <c r="X231" s="31"/>
      <c r="Y231" s="31">
        <f t="shared" si="85"/>
        <v>0</v>
      </c>
      <c r="AA231" s="175"/>
      <c r="AB231" s="31">
        <f t="shared" si="86"/>
        <v>0</v>
      </c>
      <c r="AC231" s="31"/>
      <c r="AD231" s="31">
        <f t="shared" si="87"/>
        <v>0</v>
      </c>
      <c r="AE231" s="31"/>
      <c r="AF231" s="31"/>
      <c r="AG231" s="31">
        <f t="shared" si="88"/>
        <v>0</v>
      </c>
      <c r="AH231" s="31">
        <f t="shared" si="89"/>
        <v>0</v>
      </c>
      <c r="AI231" s="31"/>
      <c r="AJ231" s="31">
        <f t="shared" si="90"/>
        <v>0</v>
      </c>
      <c r="AK231" s="31">
        <f t="shared" si="91"/>
        <v>0</v>
      </c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</row>
    <row r="232" spans="2:50" s="155" customFormat="1" ht="13" outlineLevel="1">
      <c r="B232" s="160" t="s">
        <v>394</v>
      </c>
      <c r="C232" s="24" t="s">
        <v>395</v>
      </c>
      <c r="D232" s="25" t="s">
        <v>1363</v>
      </c>
      <c r="E232" s="16">
        <v>43343</v>
      </c>
      <c r="F232" s="70" t="s">
        <v>12</v>
      </c>
      <c r="G232" s="46" t="s">
        <v>24</v>
      </c>
      <c r="H232" s="28">
        <f t="shared" si="92"/>
        <v>1340</v>
      </c>
      <c r="I232" s="71">
        <v>195</v>
      </c>
      <c r="J232" s="71">
        <v>1145</v>
      </c>
      <c r="K232" s="256">
        <v>195</v>
      </c>
      <c r="L232" s="31" t="s">
        <v>1267</v>
      </c>
      <c r="M232" s="31" t="s">
        <v>1267</v>
      </c>
      <c r="N232" s="31" t="s">
        <v>1268</v>
      </c>
      <c r="O232" s="31" t="s">
        <v>1207</v>
      </c>
      <c r="P232" s="31" t="s">
        <v>1209</v>
      </c>
      <c r="Q232" s="31" t="s">
        <v>1163</v>
      </c>
      <c r="R232" s="31" t="s">
        <v>1164</v>
      </c>
      <c r="S232" s="55" t="s">
        <v>1266</v>
      </c>
      <c r="T232" s="31"/>
      <c r="U232" s="31">
        <f t="shared" si="84"/>
        <v>0</v>
      </c>
      <c r="V232" s="30"/>
      <c r="W232" s="275"/>
      <c r="X232" s="31"/>
      <c r="Y232" s="31">
        <f t="shared" si="85"/>
        <v>0</v>
      </c>
      <c r="AA232" s="175"/>
      <c r="AB232" s="31">
        <f t="shared" si="86"/>
        <v>0</v>
      </c>
      <c r="AC232" s="31"/>
      <c r="AD232" s="31">
        <f t="shared" si="87"/>
        <v>0</v>
      </c>
      <c r="AE232" s="31"/>
      <c r="AF232" s="31"/>
      <c r="AG232" s="31">
        <f t="shared" si="88"/>
        <v>0</v>
      </c>
      <c r="AH232" s="31">
        <f t="shared" si="89"/>
        <v>0</v>
      </c>
      <c r="AI232" s="31"/>
      <c r="AJ232" s="31">
        <f t="shared" si="90"/>
        <v>0</v>
      </c>
      <c r="AK232" s="31">
        <f t="shared" si="91"/>
        <v>0</v>
      </c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</row>
    <row r="233" spans="2:50" s="155" customFormat="1" ht="13" outlineLevel="1">
      <c r="B233" s="160" t="s">
        <v>396</v>
      </c>
      <c r="C233" s="24" t="s">
        <v>1403</v>
      </c>
      <c r="D233" s="25" t="s">
        <v>1363</v>
      </c>
      <c r="E233" s="16">
        <v>43355</v>
      </c>
      <c r="F233" s="70" t="s">
        <v>12</v>
      </c>
      <c r="G233" s="46" t="s">
        <v>13</v>
      </c>
      <c r="H233" s="28">
        <f t="shared" si="92"/>
        <v>40</v>
      </c>
      <c r="I233" s="72">
        <v>20</v>
      </c>
      <c r="J233" s="72">
        <v>20</v>
      </c>
      <c r="K233" s="256">
        <v>20</v>
      </c>
      <c r="L233" s="31" t="s">
        <v>1267</v>
      </c>
      <c r="M233" s="31" t="s">
        <v>1267</v>
      </c>
      <c r="N233" s="31" t="s">
        <v>1268</v>
      </c>
      <c r="O233" s="31" t="s">
        <v>1207</v>
      </c>
      <c r="P233" s="31" t="s">
        <v>1209</v>
      </c>
      <c r="Q233" s="31" t="s">
        <v>1163</v>
      </c>
      <c r="R233" s="31" t="s">
        <v>1164</v>
      </c>
      <c r="S233" s="55" t="s">
        <v>1266</v>
      </c>
      <c r="T233" s="31"/>
      <c r="U233" s="31">
        <f t="shared" si="84"/>
        <v>0</v>
      </c>
      <c r="V233" s="30"/>
      <c r="W233" s="275"/>
      <c r="X233" s="31"/>
      <c r="Y233" s="31">
        <f t="shared" si="85"/>
        <v>0</v>
      </c>
      <c r="AA233" s="175"/>
      <c r="AB233" s="31">
        <f t="shared" si="86"/>
        <v>0</v>
      </c>
      <c r="AC233" s="31"/>
      <c r="AD233" s="31">
        <f t="shared" si="87"/>
        <v>0</v>
      </c>
      <c r="AE233" s="31"/>
      <c r="AF233" s="31"/>
      <c r="AG233" s="31">
        <f t="shared" si="88"/>
        <v>0</v>
      </c>
      <c r="AH233" s="31">
        <f t="shared" si="89"/>
        <v>0</v>
      </c>
      <c r="AI233" s="31"/>
      <c r="AJ233" s="31">
        <f t="shared" si="90"/>
        <v>0</v>
      </c>
      <c r="AK233" s="31">
        <f t="shared" si="91"/>
        <v>0</v>
      </c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</row>
    <row r="234" spans="2:50" s="155" customFormat="1" ht="13" outlineLevel="1">
      <c r="B234" s="160" t="s">
        <v>1404</v>
      </c>
      <c r="C234" s="24" t="s">
        <v>1403</v>
      </c>
      <c r="D234" s="25" t="s">
        <v>141</v>
      </c>
      <c r="E234" s="16">
        <v>43498</v>
      </c>
      <c r="F234" s="70" t="s">
        <v>12</v>
      </c>
      <c r="G234" s="46" t="s">
        <v>13</v>
      </c>
      <c r="H234" s="28">
        <f t="shared" si="92"/>
        <v>10</v>
      </c>
      <c r="I234" s="72">
        <v>0</v>
      </c>
      <c r="J234" s="72">
        <v>10</v>
      </c>
      <c r="K234" s="256">
        <v>0</v>
      </c>
      <c r="L234" s="31" t="s">
        <v>1267</v>
      </c>
      <c r="M234" s="31" t="s">
        <v>1267</v>
      </c>
      <c r="N234" s="31" t="s">
        <v>1268</v>
      </c>
      <c r="O234" s="31" t="s">
        <v>1207</v>
      </c>
      <c r="P234" s="31" t="s">
        <v>1209</v>
      </c>
      <c r="Q234" s="31" t="s">
        <v>1163</v>
      </c>
      <c r="R234" s="31" t="s">
        <v>1164</v>
      </c>
      <c r="S234" s="55" t="s">
        <v>1266</v>
      </c>
      <c r="T234" s="31"/>
      <c r="U234" s="31">
        <f t="shared" si="84"/>
        <v>0</v>
      </c>
      <c r="V234" s="30"/>
      <c r="W234" s="275"/>
      <c r="X234" s="31"/>
      <c r="Y234" s="31">
        <f t="shared" si="85"/>
        <v>0</v>
      </c>
      <c r="AA234" s="175"/>
      <c r="AB234" s="31">
        <f t="shared" si="86"/>
        <v>0</v>
      </c>
      <c r="AC234" s="31"/>
      <c r="AD234" s="31">
        <f t="shared" si="87"/>
        <v>0</v>
      </c>
      <c r="AE234" s="31"/>
      <c r="AF234" s="31"/>
      <c r="AG234" s="31">
        <f t="shared" si="88"/>
        <v>0</v>
      </c>
      <c r="AH234" s="31">
        <f t="shared" si="89"/>
        <v>0</v>
      </c>
      <c r="AI234" s="31"/>
      <c r="AJ234" s="31">
        <f t="shared" si="90"/>
        <v>0</v>
      </c>
      <c r="AK234" s="31">
        <f t="shared" si="91"/>
        <v>0</v>
      </c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</row>
    <row r="235" spans="2:50" s="155" customFormat="1" ht="13" outlineLevel="1">
      <c r="B235" s="160" t="s">
        <v>397</v>
      </c>
      <c r="C235" s="24" t="s">
        <v>398</v>
      </c>
      <c r="D235" s="25" t="s">
        <v>31</v>
      </c>
      <c r="E235" s="16">
        <v>43343</v>
      </c>
      <c r="F235" s="70" t="s">
        <v>12</v>
      </c>
      <c r="G235" s="46" t="s">
        <v>24</v>
      </c>
      <c r="H235" s="28">
        <f t="shared" si="92"/>
        <v>50</v>
      </c>
      <c r="I235" s="72">
        <v>25</v>
      </c>
      <c r="J235" s="72">
        <v>25</v>
      </c>
      <c r="K235" s="256">
        <v>25</v>
      </c>
      <c r="L235" s="175" t="s">
        <v>1264</v>
      </c>
      <c r="M235" s="175" t="s">
        <v>1264</v>
      </c>
      <c r="N235" s="31" t="s">
        <v>1224</v>
      </c>
      <c r="O235" s="175" t="s">
        <v>1265</v>
      </c>
      <c r="P235" s="31" t="s">
        <v>1198</v>
      </c>
      <c r="Q235" s="175" t="s">
        <v>1163</v>
      </c>
      <c r="R235" s="175" t="s">
        <v>1181</v>
      </c>
      <c r="S235" s="55" t="s">
        <v>1266</v>
      </c>
      <c r="T235" s="31"/>
      <c r="U235" s="31">
        <f t="shared" si="84"/>
        <v>0</v>
      </c>
      <c r="V235" s="30"/>
      <c r="W235" s="275"/>
      <c r="X235" s="31"/>
      <c r="Y235" s="31">
        <f t="shared" si="85"/>
        <v>0</v>
      </c>
      <c r="AA235" s="175"/>
      <c r="AB235" s="31">
        <f t="shared" si="86"/>
        <v>0</v>
      </c>
      <c r="AC235" s="31"/>
      <c r="AD235" s="31">
        <f t="shared" si="87"/>
        <v>0</v>
      </c>
      <c r="AE235" s="31"/>
      <c r="AF235" s="31"/>
      <c r="AG235" s="31">
        <f t="shared" si="88"/>
        <v>0</v>
      </c>
      <c r="AH235" s="31">
        <f t="shared" si="89"/>
        <v>0</v>
      </c>
      <c r="AI235" s="31"/>
      <c r="AJ235" s="31">
        <f t="shared" si="90"/>
        <v>0</v>
      </c>
      <c r="AK235" s="31">
        <f t="shared" si="91"/>
        <v>0</v>
      </c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</row>
    <row r="236" spans="2:50" s="155" customFormat="1" ht="13" outlineLevel="1">
      <c r="B236" s="160" t="s">
        <v>399</v>
      </c>
      <c r="C236" s="24" t="s">
        <v>400</v>
      </c>
      <c r="D236" s="25" t="s">
        <v>27</v>
      </c>
      <c r="E236" s="16">
        <v>43343</v>
      </c>
      <c r="F236" s="70" t="s">
        <v>12</v>
      </c>
      <c r="G236" s="46" t="s">
        <v>24</v>
      </c>
      <c r="H236" s="28">
        <f t="shared" si="92"/>
        <v>1350</v>
      </c>
      <c r="I236" s="72">
        <v>195</v>
      </c>
      <c r="J236" s="72">
        <v>1155</v>
      </c>
      <c r="K236" s="256">
        <v>0</v>
      </c>
      <c r="L236" s="31" t="s">
        <v>1267</v>
      </c>
      <c r="M236" s="31" t="s">
        <v>1267</v>
      </c>
      <c r="N236" s="31" t="s">
        <v>1268</v>
      </c>
      <c r="O236" s="31" t="s">
        <v>1207</v>
      </c>
      <c r="P236" s="31" t="s">
        <v>1209</v>
      </c>
      <c r="Q236" s="31" t="s">
        <v>1163</v>
      </c>
      <c r="R236" s="31" t="s">
        <v>1164</v>
      </c>
      <c r="S236" s="55" t="s">
        <v>1266</v>
      </c>
      <c r="T236" s="31"/>
      <c r="U236" s="31">
        <f t="shared" si="84"/>
        <v>0</v>
      </c>
      <c r="V236" s="30"/>
      <c r="W236" s="275"/>
      <c r="X236" s="31"/>
      <c r="Y236" s="31">
        <f t="shared" si="85"/>
        <v>0</v>
      </c>
      <c r="AA236" s="175"/>
      <c r="AB236" s="31">
        <f t="shared" si="86"/>
        <v>0</v>
      </c>
      <c r="AC236" s="31"/>
      <c r="AD236" s="31">
        <f t="shared" si="87"/>
        <v>0</v>
      </c>
      <c r="AE236" s="31"/>
      <c r="AF236" s="31"/>
      <c r="AG236" s="31">
        <f t="shared" si="88"/>
        <v>0</v>
      </c>
      <c r="AH236" s="31">
        <f t="shared" si="89"/>
        <v>0</v>
      </c>
      <c r="AI236" s="31"/>
      <c r="AJ236" s="31">
        <f t="shared" si="90"/>
        <v>0</v>
      </c>
      <c r="AK236" s="31">
        <f t="shared" si="91"/>
        <v>0</v>
      </c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</row>
    <row r="237" spans="2:50" s="155" customFormat="1" ht="13" outlineLevel="1">
      <c r="B237" s="160" t="s">
        <v>401</v>
      </c>
      <c r="C237" s="24" t="s">
        <v>402</v>
      </c>
      <c r="D237" s="25" t="s">
        <v>58</v>
      </c>
      <c r="E237" s="16">
        <v>43343</v>
      </c>
      <c r="F237" s="70" t="s">
        <v>12</v>
      </c>
      <c r="G237" s="46" t="s">
        <v>13</v>
      </c>
      <c r="H237" s="28">
        <f t="shared" si="92"/>
        <v>230</v>
      </c>
      <c r="I237" s="72">
        <v>45</v>
      </c>
      <c r="J237" s="72">
        <v>185</v>
      </c>
      <c r="K237" s="256">
        <v>45</v>
      </c>
      <c r="L237" s="31" t="s">
        <v>1267</v>
      </c>
      <c r="M237" s="31" t="s">
        <v>1267</v>
      </c>
      <c r="N237" s="31" t="s">
        <v>1268</v>
      </c>
      <c r="O237" s="31" t="s">
        <v>1207</v>
      </c>
      <c r="P237" s="31" t="s">
        <v>1209</v>
      </c>
      <c r="Q237" s="31" t="s">
        <v>1164</v>
      </c>
      <c r="R237" s="31" t="s">
        <v>1164</v>
      </c>
      <c r="S237" s="55" t="s">
        <v>1266</v>
      </c>
      <c r="T237" s="31" t="s">
        <v>1652</v>
      </c>
      <c r="U237" s="31">
        <f t="shared" si="84"/>
        <v>45</v>
      </c>
      <c r="V237" s="30"/>
      <c r="W237" s="275"/>
      <c r="X237" s="31"/>
      <c r="Y237" s="31">
        <f t="shared" si="85"/>
        <v>0</v>
      </c>
      <c r="AA237" s="175"/>
      <c r="AB237" s="31">
        <f t="shared" si="86"/>
        <v>0</v>
      </c>
      <c r="AC237" s="31"/>
      <c r="AD237" s="31">
        <f t="shared" si="87"/>
        <v>0</v>
      </c>
      <c r="AE237" s="31"/>
      <c r="AF237" s="31"/>
      <c r="AG237" s="31">
        <f t="shared" si="88"/>
        <v>0</v>
      </c>
      <c r="AH237" s="31">
        <f t="shared" si="89"/>
        <v>0</v>
      </c>
      <c r="AI237" s="31"/>
      <c r="AJ237" s="31">
        <f t="shared" si="90"/>
        <v>0</v>
      </c>
      <c r="AK237" s="31">
        <f t="shared" si="91"/>
        <v>0</v>
      </c>
      <c r="AL237" s="31" t="s">
        <v>1595</v>
      </c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</row>
    <row r="238" spans="2:50" s="155" customFormat="1" ht="13" outlineLevel="1">
      <c r="B238" s="160" t="s">
        <v>1405</v>
      </c>
      <c r="C238" s="24" t="s">
        <v>402</v>
      </c>
      <c r="D238" s="25" t="s">
        <v>141</v>
      </c>
      <c r="E238" s="16">
        <v>43498</v>
      </c>
      <c r="F238" s="70" t="s">
        <v>12</v>
      </c>
      <c r="G238" s="46" t="s">
        <v>13</v>
      </c>
      <c r="H238" s="28">
        <f t="shared" ref="H238:H239" si="93">I238+J238</f>
        <v>65</v>
      </c>
      <c r="I238" s="72">
        <v>0</v>
      </c>
      <c r="J238" s="72">
        <v>65</v>
      </c>
      <c r="K238" s="256">
        <v>0</v>
      </c>
      <c r="L238" s="31" t="s">
        <v>1267</v>
      </c>
      <c r="M238" s="31" t="s">
        <v>1267</v>
      </c>
      <c r="N238" s="31" t="s">
        <v>1268</v>
      </c>
      <c r="O238" s="31" t="s">
        <v>1207</v>
      </c>
      <c r="P238" s="31" t="s">
        <v>1209</v>
      </c>
      <c r="Q238" s="31" t="s">
        <v>1164</v>
      </c>
      <c r="R238" s="31" t="s">
        <v>1164</v>
      </c>
      <c r="S238" s="55" t="s">
        <v>1266</v>
      </c>
      <c r="T238" s="31"/>
      <c r="U238" s="31">
        <f t="shared" si="84"/>
        <v>0</v>
      </c>
      <c r="V238" s="30"/>
      <c r="W238" s="275"/>
      <c r="X238" s="31"/>
      <c r="Y238" s="31">
        <f t="shared" si="85"/>
        <v>0</v>
      </c>
      <c r="AA238" s="175"/>
      <c r="AB238" s="31">
        <f t="shared" si="86"/>
        <v>0</v>
      </c>
      <c r="AC238" s="31"/>
      <c r="AD238" s="31">
        <f t="shared" si="87"/>
        <v>0</v>
      </c>
      <c r="AE238" s="31"/>
      <c r="AF238" s="31"/>
      <c r="AG238" s="31">
        <f t="shared" si="88"/>
        <v>0</v>
      </c>
      <c r="AH238" s="31">
        <f t="shared" si="89"/>
        <v>0</v>
      </c>
      <c r="AI238" s="31"/>
      <c r="AJ238" s="31">
        <f t="shared" si="90"/>
        <v>0</v>
      </c>
      <c r="AK238" s="31">
        <f t="shared" si="91"/>
        <v>0</v>
      </c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</row>
    <row r="239" spans="2:50" s="155" customFormat="1" ht="13" outlineLevel="1">
      <c r="B239" s="160" t="s">
        <v>1406</v>
      </c>
      <c r="C239" s="24" t="s">
        <v>1407</v>
      </c>
      <c r="D239" s="25" t="s">
        <v>141</v>
      </c>
      <c r="E239" s="16">
        <v>43498</v>
      </c>
      <c r="F239" s="70" t="s">
        <v>12</v>
      </c>
      <c r="G239" s="46" t="s">
        <v>13</v>
      </c>
      <c r="H239" s="28">
        <f t="shared" si="93"/>
        <v>50</v>
      </c>
      <c r="I239" s="72">
        <v>0</v>
      </c>
      <c r="J239" s="72">
        <v>50</v>
      </c>
      <c r="K239" s="256">
        <v>0</v>
      </c>
      <c r="L239" s="31" t="s">
        <v>1267</v>
      </c>
      <c r="M239" s="31" t="s">
        <v>1267</v>
      </c>
      <c r="N239" s="31" t="s">
        <v>1268</v>
      </c>
      <c r="O239" s="31" t="s">
        <v>1207</v>
      </c>
      <c r="P239" s="31" t="s">
        <v>1209</v>
      </c>
      <c r="Q239" s="31" t="s">
        <v>1164</v>
      </c>
      <c r="R239" s="31" t="s">
        <v>1164</v>
      </c>
      <c r="S239" s="55" t="s">
        <v>1266</v>
      </c>
      <c r="T239" s="31"/>
      <c r="U239" s="31">
        <f t="shared" si="84"/>
        <v>0</v>
      </c>
      <c r="V239" s="30"/>
      <c r="W239" s="275"/>
      <c r="X239" s="31"/>
      <c r="Y239" s="31">
        <f t="shared" si="85"/>
        <v>0</v>
      </c>
      <c r="AA239" s="175"/>
      <c r="AB239" s="31">
        <f t="shared" si="86"/>
        <v>0</v>
      </c>
      <c r="AC239" s="31"/>
      <c r="AD239" s="31">
        <f t="shared" si="87"/>
        <v>0</v>
      </c>
      <c r="AE239" s="31"/>
      <c r="AF239" s="31"/>
      <c r="AG239" s="31">
        <f t="shared" si="88"/>
        <v>0</v>
      </c>
      <c r="AH239" s="31">
        <f t="shared" si="89"/>
        <v>0</v>
      </c>
      <c r="AI239" s="31"/>
      <c r="AJ239" s="31">
        <f t="shared" si="90"/>
        <v>0</v>
      </c>
      <c r="AK239" s="31">
        <f t="shared" si="91"/>
        <v>0</v>
      </c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</row>
    <row r="240" spans="2:50" s="155" customFormat="1" ht="13" outlineLevel="1">
      <c r="B240" s="160" t="s">
        <v>1408</v>
      </c>
      <c r="C240" s="24" t="s">
        <v>1409</v>
      </c>
      <c r="D240" s="25" t="s">
        <v>141</v>
      </c>
      <c r="E240" s="16">
        <v>43498</v>
      </c>
      <c r="F240" s="70" t="s">
        <v>12</v>
      </c>
      <c r="G240" s="46" t="s">
        <v>13</v>
      </c>
      <c r="H240" s="28">
        <f t="shared" ref="H240" si="94">I240+J240</f>
        <v>80</v>
      </c>
      <c r="I240" s="72">
        <v>0</v>
      </c>
      <c r="J240" s="72">
        <v>80</v>
      </c>
      <c r="K240" s="256">
        <v>0</v>
      </c>
      <c r="L240" s="31" t="s">
        <v>1267</v>
      </c>
      <c r="M240" s="31" t="s">
        <v>1267</v>
      </c>
      <c r="N240" s="31" t="s">
        <v>1268</v>
      </c>
      <c r="O240" s="31" t="s">
        <v>1207</v>
      </c>
      <c r="P240" s="31" t="s">
        <v>1209</v>
      </c>
      <c r="Q240" s="31" t="s">
        <v>1164</v>
      </c>
      <c r="R240" s="31" t="s">
        <v>1164</v>
      </c>
      <c r="S240" s="55" t="s">
        <v>1266</v>
      </c>
      <c r="T240" s="31"/>
      <c r="U240" s="31">
        <f t="shared" si="84"/>
        <v>0</v>
      </c>
      <c r="V240" s="30"/>
      <c r="W240" s="275"/>
      <c r="X240" s="31"/>
      <c r="Y240" s="31">
        <f t="shared" si="85"/>
        <v>0</v>
      </c>
      <c r="AA240" s="175"/>
      <c r="AB240" s="31">
        <f t="shared" si="86"/>
        <v>0</v>
      </c>
      <c r="AC240" s="31"/>
      <c r="AD240" s="31">
        <f t="shared" si="87"/>
        <v>0</v>
      </c>
      <c r="AE240" s="31"/>
      <c r="AF240" s="31"/>
      <c r="AG240" s="31">
        <f t="shared" si="88"/>
        <v>0</v>
      </c>
      <c r="AH240" s="31">
        <f t="shared" si="89"/>
        <v>0</v>
      </c>
      <c r="AI240" s="31"/>
      <c r="AJ240" s="31">
        <f t="shared" si="90"/>
        <v>0</v>
      </c>
      <c r="AK240" s="31">
        <f t="shared" si="91"/>
        <v>0</v>
      </c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</row>
    <row r="241" spans="2:50" s="155" customFormat="1" ht="13" outlineLevel="1">
      <c r="B241" s="160" t="s">
        <v>403</v>
      </c>
      <c r="C241" s="24" t="s">
        <v>404</v>
      </c>
      <c r="D241" s="25" t="s">
        <v>90</v>
      </c>
      <c r="E241" s="16">
        <v>43343</v>
      </c>
      <c r="F241" s="70" t="s">
        <v>12</v>
      </c>
      <c r="G241" s="46" t="s">
        <v>24</v>
      </c>
      <c r="H241" s="28">
        <f t="shared" si="92"/>
        <v>50</v>
      </c>
      <c r="I241" s="72">
        <v>30</v>
      </c>
      <c r="J241" s="72">
        <v>20</v>
      </c>
      <c r="K241" s="256">
        <v>30</v>
      </c>
      <c r="L241" s="31" t="s">
        <v>1267</v>
      </c>
      <c r="M241" s="31" t="s">
        <v>1267</v>
      </c>
      <c r="N241" s="31" t="s">
        <v>1268</v>
      </c>
      <c r="O241" s="31" t="s">
        <v>1207</v>
      </c>
      <c r="P241" s="31" t="s">
        <v>1209</v>
      </c>
      <c r="Q241" s="31" t="s">
        <v>1163</v>
      </c>
      <c r="R241" s="31" t="s">
        <v>1164</v>
      </c>
      <c r="S241" s="55" t="s">
        <v>1266</v>
      </c>
      <c r="T241" s="31"/>
      <c r="U241" s="31">
        <f t="shared" si="84"/>
        <v>0</v>
      </c>
      <c r="V241" s="30"/>
      <c r="W241" s="275"/>
      <c r="X241" s="31"/>
      <c r="Y241" s="31">
        <f t="shared" si="85"/>
        <v>0</v>
      </c>
      <c r="AA241" s="175"/>
      <c r="AB241" s="31">
        <f t="shared" si="86"/>
        <v>0</v>
      </c>
      <c r="AC241" s="31"/>
      <c r="AD241" s="31">
        <f t="shared" si="87"/>
        <v>0</v>
      </c>
      <c r="AE241" s="31"/>
      <c r="AF241" s="31"/>
      <c r="AG241" s="31">
        <f t="shared" si="88"/>
        <v>0</v>
      </c>
      <c r="AH241" s="31">
        <f t="shared" si="89"/>
        <v>0</v>
      </c>
      <c r="AI241" s="31"/>
      <c r="AJ241" s="31">
        <f t="shared" si="90"/>
        <v>0</v>
      </c>
      <c r="AK241" s="31">
        <f t="shared" si="91"/>
        <v>0</v>
      </c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</row>
    <row r="242" spans="2:50" s="155" customFormat="1" ht="13" outlineLevel="1">
      <c r="B242" s="160" t="s">
        <v>1410</v>
      </c>
      <c r="C242" s="24" t="s">
        <v>404</v>
      </c>
      <c r="D242" s="25" t="s">
        <v>519</v>
      </c>
      <c r="E242" s="16">
        <v>43509</v>
      </c>
      <c r="F242" s="70" t="s">
        <v>12</v>
      </c>
      <c r="G242" s="46" t="s">
        <v>24</v>
      </c>
      <c r="H242" s="28">
        <f t="shared" ref="H242:H247" si="95">I242+J242</f>
        <v>15</v>
      </c>
      <c r="I242" s="72">
        <v>0</v>
      </c>
      <c r="J242" s="72">
        <v>15</v>
      </c>
      <c r="K242" s="256">
        <v>0</v>
      </c>
      <c r="L242" s="31" t="s">
        <v>1267</v>
      </c>
      <c r="M242" s="31" t="s">
        <v>1267</v>
      </c>
      <c r="N242" s="31" t="s">
        <v>1268</v>
      </c>
      <c r="O242" s="31" t="s">
        <v>1207</v>
      </c>
      <c r="P242" s="31" t="s">
        <v>1209</v>
      </c>
      <c r="Q242" s="31" t="s">
        <v>1163</v>
      </c>
      <c r="R242" s="31" t="s">
        <v>1164</v>
      </c>
      <c r="S242" s="55" t="s">
        <v>1266</v>
      </c>
      <c r="T242" s="31"/>
      <c r="U242" s="31">
        <f t="shared" si="84"/>
        <v>0</v>
      </c>
      <c r="V242" s="30"/>
      <c r="W242" s="275"/>
      <c r="X242" s="31"/>
      <c r="Y242" s="31">
        <f t="shared" si="85"/>
        <v>0</v>
      </c>
      <c r="AA242" s="175"/>
      <c r="AB242" s="31">
        <f t="shared" si="86"/>
        <v>0</v>
      </c>
      <c r="AC242" s="31"/>
      <c r="AD242" s="31">
        <f t="shared" si="87"/>
        <v>0</v>
      </c>
      <c r="AE242" s="31"/>
      <c r="AF242" s="31"/>
      <c r="AG242" s="31">
        <f t="shared" si="88"/>
        <v>0</v>
      </c>
      <c r="AH242" s="31">
        <f t="shared" si="89"/>
        <v>0</v>
      </c>
      <c r="AI242" s="31"/>
      <c r="AJ242" s="31">
        <f t="shared" si="90"/>
        <v>0</v>
      </c>
      <c r="AK242" s="31">
        <f t="shared" si="91"/>
        <v>0</v>
      </c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</row>
    <row r="243" spans="2:50" s="155" customFormat="1" ht="13" outlineLevel="1">
      <c r="B243" s="160" t="s">
        <v>1011</v>
      </c>
      <c r="C243" s="24" t="s">
        <v>1411</v>
      </c>
      <c r="D243" s="49" t="s">
        <v>50</v>
      </c>
      <c r="E243" s="38">
        <v>43559</v>
      </c>
      <c r="F243" s="70" t="s">
        <v>12</v>
      </c>
      <c r="G243" s="46" t="s">
        <v>13</v>
      </c>
      <c r="H243" s="28">
        <f t="shared" si="95"/>
        <v>55</v>
      </c>
      <c r="I243" s="72">
        <v>20</v>
      </c>
      <c r="J243" s="72">
        <v>35</v>
      </c>
      <c r="K243" s="256">
        <v>20</v>
      </c>
      <c r="L243" s="31" t="s">
        <v>1267</v>
      </c>
      <c r="M243" s="31" t="s">
        <v>1267</v>
      </c>
      <c r="N243" s="31" t="s">
        <v>1268</v>
      </c>
      <c r="O243" s="31" t="s">
        <v>1207</v>
      </c>
      <c r="P243" s="31" t="s">
        <v>1209</v>
      </c>
      <c r="Q243" s="31" t="s">
        <v>1163</v>
      </c>
      <c r="R243" s="31" t="s">
        <v>1164</v>
      </c>
      <c r="S243" s="55" t="s">
        <v>1266</v>
      </c>
      <c r="T243" s="31" t="s">
        <v>1499</v>
      </c>
      <c r="U243" s="31">
        <f t="shared" si="84"/>
        <v>20</v>
      </c>
      <c r="V243" s="30"/>
      <c r="W243" s="275"/>
      <c r="X243" s="31"/>
      <c r="Y243" s="31">
        <f t="shared" si="85"/>
        <v>0</v>
      </c>
      <c r="AA243" s="175"/>
      <c r="AB243" s="31">
        <f t="shared" si="86"/>
        <v>0</v>
      </c>
      <c r="AC243" s="31"/>
      <c r="AD243" s="31">
        <f t="shared" si="87"/>
        <v>0</v>
      </c>
      <c r="AE243" s="31"/>
      <c r="AF243" s="31"/>
      <c r="AG243" s="31">
        <f t="shared" si="88"/>
        <v>0</v>
      </c>
      <c r="AH243" s="31">
        <f t="shared" si="89"/>
        <v>0</v>
      </c>
      <c r="AI243" s="31"/>
      <c r="AJ243" s="31">
        <f t="shared" si="90"/>
        <v>0</v>
      </c>
      <c r="AK243" s="31">
        <f t="shared" si="91"/>
        <v>0</v>
      </c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</row>
    <row r="244" spans="2:50" s="155" customFormat="1" ht="13" outlineLevel="1">
      <c r="B244" s="160" t="s">
        <v>1412</v>
      </c>
      <c r="C244" s="24" t="s">
        <v>1413</v>
      </c>
      <c r="D244" s="49" t="s">
        <v>519</v>
      </c>
      <c r="E244" s="38">
        <v>43627</v>
      </c>
      <c r="F244" s="70" t="s">
        <v>12</v>
      </c>
      <c r="G244" s="46" t="s">
        <v>13</v>
      </c>
      <c r="H244" s="28">
        <f t="shared" si="95"/>
        <v>10</v>
      </c>
      <c r="I244" s="72">
        <v>0</v>
      </c>
      <c r="J244" s="72">
        <v>10</v>
      </c>
      <c r="K244" s="256">
        <v>0</v>
      </c>
      <c r="L244" s="31" t="s">
        <v>1267</v>
      </c>
      <c r="M244" s="31" t="s">
        <v>1267</v>
      </c>
      <c r="N244" s="31" t="s">
        <v>1268</v>
      </c>
      <c r="O244" s="31" t="s">
        <v>1207</v>
      </c>
      <c r="P244" s="31" t="s">
        <v>1209</v>
      </c>
      <c r="Q244" s="31" t="s">
        <v>1163</v>
      </c>
      <c r="R244" s="31" t="s">
        <v>1164</v>
      </c>
      <c r="S244" s="55" t="s">
        <v>1266</v>
      </c>
      <c r="T244" s="31"/>
      <c r="U244" s="31">
        <f t="shared" si="84"/>
        <v>0</v>
      </c>
      <c r="V244" s="30"/>
      <c r="W244" s="275"/>
      <c r="X244" s="31"/>
      <c r="Y244" s="31">
        <f t="shared" si="85"/>
        <v>0</v>
      </c>
      <c r="AA244" s="175"/>
      <c r="AB244" s="31">
        <f t="shared" si="86"/>
        <v>0</v>
      </c>
      <c r="AC244" s="31"/>
      <c r="AD244" s="31">
        <f t="shared" si="87"/>
        <v>0</v>
      </c>
      <c r="AE244" s="31"/>
      <c r="AF244" s="31"/>
      <c r="AG244" s="31">
        <f t="shared" si="88"/>
        <v>0</v>
      </c>
      <c r="AH244" s="31">
        <f t="shared" si="89"/>
        <v>0</v>
      </c>
      <c r="AI244" s="31"/>
      <c r="AJ244" s="31">
        <f t="shared" si="90"/>
        <v>0</v>
      </c>
      <c r="AK244" s="31">
        <f t="shared" si="91"/>
        <v>0</v>
      </c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</row>
    <row r="245" spans="2:50" s="155" customFormat="1" ht="13" outlineLevel="1">
      <c r="B245" s="160" t="s">
        <v>1076</v>
      </c>
      <c r="C245" s="24" t="s">
        <v>1414</v>
      </c>
      <c r="D245" s="49" t="s">
        <v>141</v>
      </c>
      <c r="E245" s="38">
        <v>43627</v>
      </c>
      <c r="F245" s="70" t="s">
        <v>12</v>
      </c>
      <c r="G245" s="46" t="s">
        <v>13</v>
      </c>
      <c r="H245" s="28">
        <f t="shared" si="95"/>
        <v>10</v>
      </c>
      <c r="I245" s="72">
        <v>0</v>
      </c>
      <c r="J245" s="72">
        <v>10</v>
      </c>
      <c r="K245" s="256">
        <v>0</v>
      </c>
      <c r="L245" s="31" t="s">
        <v>1267</v>
      </c>
      <c r="M245" s="31" t="s">
        <v>1267</v>
      </c>
      <c r="N245" s="31" t="s">
        <v>1268</v>
      </c>
      <c r="O245" s="31" t="s">
        <v>1207</v>
      </c>
      <c r="P245" s="31" t="s">
        <v>1209</v>
      </c>
      <c r="Q245" s="31" t="s">
        <v>1163</v>
      </c>
      <c r="R245" s="31" t="s">
        <v>1164</v>
      </c>
      <c r="S245" s="55" t="s">
        <v>1266</v>
      </c>
      <c r="T245" s="31"/>
      <c r="U245" s="31">
        <f t="shared" si="84"/>
        <v>0</v>
      </c>
      <c r="V245" s="30"/>
      <c r="W245" s="275"/>
      <c r="X245" s="31"/>
      <c r="Y245" s="31">
        <f t="shared" si="85"/>
        <v>0</v>
      </c>
      <c r="AA245" s="175"/>
      <c r="AB245" s="31">
        <f t="shared" si="86"/>
        <v>0</v>
      </c>
      <c r="AC245" s="31"/>
      <c r="AD245" s="31">
        <f t="shared" si="87"/>
        <v>0</v>
      </c>
      <c r="AE245" s="31"/>
      <c r="AF245" s="31"/>
      <c r="AG245" s="31">
        <f t="shared" si="88"/>
        <v>0</v>
      </c>
      <c r="AH245" s="31">
        <f t="shared" si="89"/>
        <v>0</v>
      </c>
      <c r="AI245" s="31"/>
      <c r="AJ245" s="31">
        <f t="shared" si="90"/>
        <v>0</v>
      </c>
      <c r="AK245" s="31">
        <f t="shared" si="91"/>
        <v>0</v>
      </c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</row>
    <row r="246" spans="2:50" s="155" customFormat="1" ht="13" outlineLevel="1">
      <c r="B246" s="160" t="s">
        <v>1077</v>
      </c>
      <c r="C246" s="24" t="s">
        <v>1415</v>
      </c>
      <c r="D246" s="49" t="s">
        <v>141</v>
      </c>
      <c r="E246" s="38">
        <v>43627</v>
      </c>
      <c r="F246" s="70" t="s">
        <v>12</v>
      </c>
      <c r="G246" s="46" t="s">
        <v>13</v>
      </c>
      <c r="H246" s="28">
        <f t="shared" si="95"/>
        <v>10</v>
      </c>
      <c r="I246" s="72">
        <v>0</v>
      </c>
      <c r="J246" s="72">
        <v>10</v>
      </c>
      <c r="K246" s="256">
        <v>0</v>
      </c>
      <c r="L246" s="31" t="s">
        <v>1267</v>
      </c>
      <c r="M246" s="31" t="s">
        <v>1267</v>
      </c>
      <c r="N246" s="31" t="s">
        <v>1268</v>
      </c>
      <c r="O246" s="31" t="s">
        <v>1207</v>
      </c>
      <c r="P246" s="31" t="s">
        <v>1209</v>
      </c>
      <c r="Q246" s="31" t="s">
        <v>1163</v>
      </c>
      <c r="R246" s="31" t="s">
        <v>1164</v>
      </c>
      <c r="S246" s="55" t="s">
        <v>1266</v>
      </c>
      <c r="T246" s="31"/>
      <c r="U246" s="31">
        <f t="shared" si="84"/>
        <v>0</v>
      </c>
      <c r="V246" s="30"/>
      <c r="W246" s="275"/>
      <c r="X246" s="31"/>
      <c r="Y246" s="31">
        <f t="shared" si="85"/>
        <v>0</v>
      </c>
      <c r="AA246" s="175"/>
      <c r="AB246" s="31">
        <f t="shared" si="86"/>
        <v>0</v>
      </c>
      <c r="AC246" s="31"/>
      <c r="AD246" s="31">
        <f t="shared" si="87"/>
        <v>0</v>
      </c>
      <c r="AE246" s="31"/>
      <c r="AF246" s="31"/>
      <c r="AG246" s="31">
        <f t="shared" si="88"/>
        <v>0</v>
      </c>
      <c r="AH246" s="31">
        <f t="shared" si="89"/>
        <v>0</v>
      </c>
      <c r="AI246" s="31"/>
      <c r="AJ246" s="31">
        <f t="shared" si="90"/>
        <v>0</v>
      </c>
      <c r="AK246" s="31">
        <f t="shared" si="91"/>
        <v>0</v>
      </c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</row>
    <row r="247" spans="2:50" s="155" customFormat="1" ht="13" outlineLevel="1">
      <c r="B247" s="160" t="s">
        <v>1416</v>
      </c>
      <c r="C247" s="24" t="s">
        <v>1417</v>
      </c>
      <c r="D247" s="49" t="s">
        <v>519</v>
      </c>
      <c r="E247" s="38">
        <v>43733</v>
      </c>
      <c r="F247" s="70" t="s">
        <v>12</v>
      </c>
      <c r="G247" s="46"/>
      <c r="H247" s="28">
        <f t="shared" si="95"/>
        <v>920</v>
      </c>
      <c r="I247" s="72">
        <v>195</v>
      </c>
      <c r="J247" s="72">
        <v>725</v>
      </c>
      <c r="K247" s="256">
        <v>0</v>
      </c>
      <c r="L247" s="31" t="s">
        <v>1267</v>
      </c>
      <c r="M247" s="31" t="s">
        <v>1267</v>
      </c>
      <c r="N247" s="31" t="s">
        <v>1268</v>
      </c>
      <c r="O247" s="31" t="s">
        <v>1207</v>
      </c>
      <c r="P247" s="31" t="s">
        <v>1209</v>
      </c>
      <c r="Q247" s="31" t="s">
        <v>1163</v>
      </c>
      <c r="R247" s="31" t="s">
        <v>1164</v>
      </c>
      <c r="S247" s="55" t="s">
        <v>1266</v>
      </c>
      <c r="T247" s="31"/>
      <c r="U247" s="31">
        <f t="shared" si="84"/>
        <v>0</v>
      </c>
      <c r="V247" s="30"/>
      <c r="W247" s="275"/>
      <c r="X247" s="31"/>
      <c r="Y247" s="31">
        <f t="shared" si="85"/>
        <v>0</v>
      </c>
      <c r="AA247" s="31"/>
      <c r="AB247" s="31">
        <f t="shared" si="86"/>
        <v>0</v>
      </c>
      <c r="AC247" s="31"/>
      <c r="AD247" s="31">
        <f t="shared" si="87"/>
        <v>0</v>
      </c>
      <c r="AE247" s="31"/>
      <c r="AF247" s="31"/>
      <c r="AG247" s="31">
        <f t="shared" si="88"/>
        <v>0</v>
      </c>
      <c r="AH247" s="31">
        <f t="shared" si="89"/>
        <v>0</v>
      </c>
      <c r="AI247" s="31"/>
      <c r="AJ247" s="31">
        <f t="shared" si="90"/>
        <v>0</v>
      </c>
      <c r="AK247" s="31">
        <f t="shared" si="91"/>
        <v>0</v>
      </c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</row>
    <row r="248" spans="2:50" s="155" customFormat="1" ht="13" outlineLevel="1">
      <c r="B248" s="160" t="s">
        <v>405</v>
      </c>
      <c r="C248" s="24" t="s">
        <v>1418</v>
      </c>
      <c r="D248" s="49" t="s">
        <v>428</v>
      </c>
      <c r="E248" s="38">
        <v>43542</v>
      </c>
      <c r="F248" s="70" t="s">
        <v>12</v>
      </c>
      <c r="G248" s="46" t="s">
        <v>13</v>
      </c>
      <c r="H248" s="28">
        <f t="shared" si="92"/>
        <v>160</v>
      </c>
      <c r="I248" s="72">
        <v>35</v>
      </c>
      <c r="J248" s="72">
        <v>125</v>
      </c>
      <c r="K248" s="256">
        <v>35</v>
      </c>
      <c r="L248" s="31" t="s">
        <v>1267</v>
      </c>
      <c r="M248" s="31" t="s">
        <v>1267</v>
      </c>
      <c r="N248" s="31" t="s">
        <v>1268</v>
      </c>
      <c r="O248" s="31" t="s">
        <v>1207</v>
      </c>
      <c r="P248" s="31" t="s">
        <v>1209</v>
      </c>
      <c r="Q248" s="31" t="s">
        <v>1164</v>
      </c>
      <c r="R248" s="31" t="s">
        <v>1164</v>
      </c>
      <c r="S248" s="55" t="s">
        <v>1266</v>
      </c>
      <c r="T248" s="31"/>
      <c r="U248" s="31">
        <f t="shared" si="84"/>
        <v>0</v>
      </c>
      <c r="V248" s="30"/>
      <c r="W248" s="275"/>
      <c r="X248" s="31"/>
      <c r="Y248" s="31">
        <f t="shared" si="85"/>
        <v>0</v>
      </c>
      <c r="AA248" s="175"/>
      <c r="AB248" s="31">
        <f t="shared" si="86"/>
        <v>0</v>
      </c>
      <c r="AC248" s="31"/>
      <c r="AD248" s="31">
        <f t="shared" si="87"/>
        <v>0</v>
      </c>
      <c r="AE248" s="31"/>
      <c r="AF248" s="31"/>
      <c r="AG248" s="31">
        <f t="shared" si="88"/>
        <v>0</v>
      </c>
      <c r="AH248" s="31">
        <f t="shared" si="89"/>
        <v>0</v>
      </c>
      <c r="AI248" s="31"/>
      <c r="AJ248" s="31">
        <f t="shared" si="90"/>
        <v>0</v>
      </c>
      <c r="AK248" s="31">
        <f t="shared" si="91"/>
        <v>0</v>
      </c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</row>
    <row r="249" spans="2:50" s="155" customFormat="1" ht="13" outlineLevel="1">
      <c r="B249" s="160" t="s">
        <v>1419</v>
      </c>
      <c r="C249" s="24" t="s">
        <v>1418</v>
      </c>
      <c r="D249" s="49" t="s">
        <v>141</v>
      </c>
      <c r="E249" s="38">
        <v>43498</v>
      </c>
      <c r="F249" s="70" t="s">
        <v>12</v>
      </c>
      <c r="G249" s="46" t="s">
        <v>13</v>
      </c>
      <c r="H249" s="28">
        <f t="shared" ref="H249" si="96">I249+J249</f>
        <v>75</v>
      </c>
      <c r="I249" s="72">
        <v>0</v>
      </c>
      <c r="J249" s="72">
        <v>75</v>
      </c>
      <c r="K249" s="256">
        <v>0</v>
      </c>
      <c r="L249" s="31" t="s">
        <v>1267</v>
      </c>
      <c r="M249" s="31" t="s">
        <v>1267</v>
      </c>
      <c r="N249" s="31" t="s">
        <v>1268</v>
      </c>
      <c r="O249" s="31" t="s">
        <v>1207</v>
      </c>
      <c r="P249" s="31" t="s">
        <v>1209</v>
      </c>
      <c r="Q249" s="31" t="s">
        <v>1164</v>
      </c>
      <c r="R249" s="31" t="s">
        <v>1164</v>
      </c>
      <c r="S249" s="55" t="s">
        <v>1266</v>
      </c>
      <c r="T249" s="31"/>
      <c r="U249" s="31">
        <f t="shared" si="84"/>
        <v>0</v>
      </c>
      <c r="V249" s="30"/>
      <c r="W249" s="275"/>
      <c r="X249" s="31"/>
      <c r="Y249" s="31">
        <f t="shared" si="85"/>
        <v>0</v>
      </c>
      <c r="AA249" s="175"/>
      <c r="AB249" s="31">
        <f t="shared" si="86"/>
        <v>0</v>
      </c>
      <c r="AC249" s="31"/>
      <c r="AD249" s="31">
        <f t="shared" si="87"/>
        <v>0</v>
      </c>
      <c r="AE249" s="31"/>
      <c r="AF249" s="31"/>
      <c r="AG249" s="31">
        <f t="shared" si="88"/>
        <v>0</v>
      </c>
      <c r="AH249" s="31">
        <f t="shared" si="89"/>
        <v>0</v>
      </c>
      <c r="AI249" s="31"/>
      <c r="AJ249" s="31">
        <f t="shared" si="90"/>
        <v>0</v>
      </c>
      <c r="AK249" s="31">
        <f t="shared" si="91"/>
        <v>0</v>
      </c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</row>
    <row r="250" spans="2:50" s="155" customFormat="1" ht="13" outlineLevel="1">
      <c r="B250" s="160" t="s">
        <v>406</v>
      </c>
      <c r="C250" s="24" t="s">
        <v>407</v>
      </c>
      <c r="D250" s="49" t="s">
        <v>428</v>
      </c>
      <c r="E250" s="38">
        <v>43542</v>
      </c>
      <c r="F250" s="70" t="s">
        <v>12</v>
      </c>
      <c r="G250" s="46" t="s">
        <v>13</v>
      </c>
      <c r="H250" s="28">
        <f t="shared" si="92"/>
        <v>329</v>
      </c>
      <c r="I250" s="72">
        <v>143</v>
      </c>
      <c r="J250" s="72">
        <v>186</v>
      </c>
      <c r="K250" s="256">
        <v>143</v>
      </c>
      <c r="L250" s="31" t="s">
        <v>1267</v>
      </c>
      <c r="M250" s="31" t="s">
        <v>1267</v>
      </c>
      <c r="N250" s="31" t="s">
        <v>1268</v>
      </c>
      <c r="O250" s="31" t="s">
        <v>1207</v>
      </c>
      <c r="P250" s="31" t="s">
        <v>1209</v>
      </c>
      <c r="Q250" s="31" t="s">
        <v>1164</v>
      </c>
      <c r="R250" s="31" t="s">
        <v>1164</v>
      </c>
      <c r="S250" s="55" t="s">
        <v>1266</v>
      </c>
      <c r="T250" s="31"/>
      <c r="U250" s="31">
        <f t="shared" si="84"/>
        <v>0</v>
      </c>
      <c r="V250" s="30"/>
      <c r="W250" s="275"/>
      <c r="X250" s="31"/>
      <c r="Y250" s="31">
        <f t="shared" si="85"/>
        <v>0</v>
      </c>
      <c r="AA250" s="175"/>
      <c r="AB250" s="31">
        <f t="shared" si="86"/>
        <v>0</v>
      </c>
      <c r="AC250" s="31"/>
      <c r="AD250" s="31">
        <f t="shared" si="87"/>
        <v>0</v>
      </c>
      <c r="AE250" s="31"/>
      <c r="AF250" s="31"/>
      <c r="AG250" s="31">
        <f t="shared" si="88"/>
        <v>0</v>
      </c>
      <c r="AH250" s="31">
        <f t="shared" si="89"/>
        <v>0</v>
      </c>
      <c r="AI250" s="31"/>
      <c r="AJ250" s="31">
        <f t="shared" si="90"/>
        <v>0</v>
      </c>
      <c r="AK250" s="31">
        <f t="shared" si="91"/>
        <v>0</v>
      </c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</row>
    <row r="251" spans="2:50" s="155" customFormat="1" ht="13" outlineLevel="1">
      <c r="B251" s="160" t="s">
        <v>1420</v>
      </c>
      <c r="C251" s="24" t="s">
        <v>1421</v>
      </c>
      <c r="D251" s="49" t="s">
        <v>519</v>
      </c>
      <c r="E251" s="38">
        <v>43509</v>
      </c>
      <c r="F251" s="70" t="s">
        <v>12</v>
      </c>
      <c r="G251" s="46" t="s">
        <v>13</v>
      </c>
      <c r="H251" s="28">
        <f t="shared" si="92"/>
        <v>15</v>
      </c>
      <c r="I251" s="72">
        <v>0</v>
      </c>
      <c r="J251" s="72">
        <v>15</v>
      </c>
      <c r="K251" s="256">
        <v>0</v>
      </c>
      <c r="L251" s="31" t="s">
        <v>1267</v>
      </c>
      <c r="M251" s="31" t="s">
        <v>1267</v>
      </c>
      <c r="N251" s="31" t="s">
        <v>1268</v>
      </c>
      <c r="O251" s="31" t="s">
        <v>1207</v>
      </c>
      <c r="P251" s="31" t="s">
        <v>1209</v>
      </c>
      <c r="Q251" s="31" t="s">
        <v>1164</v>
      </c>
      <c r="R251" s="31" t="s">
        <v>1164</v>
      </c>
      <c r="S251" s="55" t="s">
        <v>1266</v>
      </c>
      <c r="T251" s="31"/>
      <c r="U251" s="31">
        <f t="shared" si="84"/>
        <v>0</v>
      </c>
      <c r="V251" s="30"/>
      <c r="W251" s="275"/>
      <c r="X251" s="31"/>
      <c r="Y251" s="31">
        <f t="shared" si="85"/>
        <v>0</v>
      </c>
      <c r="AA251" s="175"/>
      <c r="AB251" s="31">
        <f t="shared" si="86"/>
        <v>0</v>
      </c>
      <c r="AC251" s="31"/>
      <c r="AD251" s="31">
        <f t="shared" si="87"/>
        <v>0</v>
      </c>
      <c r="AE251" s="31"/>
      <c r="AF251" s="31"/>
      <c r="AG251" s="31">
        <f t="shared" si="88"/>
        <v>0</v>
      </c>
      <c r="AH251" s="31">
        <f t="shared" si="89"/>
        <v>0</v>
      </c>
      <c r="AI251" s="31"/>
      <c r="AJ251" s="31">
        <f t="shared" si="90"/>
        <v>0</v>
      </c>
      <c r="AK251" s="31">
        <f t="shared" si="91"/>
        <v>0</v>
      </c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</row>
    <row r="252" spans="2:50" s="155" customFormat="1" ht="13" outlineLevel="1">
      <c r="B252" s="160" t="s">
        <v>977</v>
      </c>
      <c r="C252" s="24" t="s">
        <v>1422</v>
      </c>
      <c r="D252" s="49" t="s">
        <v>519</v>
      </c>
      <c r="E252" s="38">
        <v>43498</v>
      </c>
      <c r="F252" s="70" t="s">
        <v>12</v>
      </c>
      <c r="G252" s="46" t="s">
        <v>13</v>
      </c>
      <c r="H252" s="28">
        <f t="shared" si="92"/>
        <v>15</v>
      </c>
      <c r="I252" s="72">
        <v>0</v>
      </c>
      <c r="J252" s="72">
        <v>15</v>
      </c>
      <c r="K252" s="256">
        <v>0</v>
      </c>
      <c r="L252" s="31" t="s">
        <v>1267</v>
      </c>
      <c r="M252" s="31" t="s">
        <v>1267</v>
      </c>
      <c r="N252" s="31" t="s">
        <v>1268</v>
      </c>
      <c r="O252" s="31" t="s">
        <v>1207</v>
      </c>
      <c r="P252" s="31" t="s">
        <v>1209</v>
      </c>
      <c r="Q252" s="31" t="s">
        <v>1164</v>
      </c>
      <c r="R252" s="31" t="s">
        <v>1164</v>
      </c>
      <c r="S252" s="55" t="s">
        <v>1266</v>
      </c>
      <c r="T252" s="31"/>
      <c r="U252" s="31">
        <f t="shared" si="84"/>
        <v>0</v>
      </c>
      <c r="V252" s="30"/>
      <c r="W252" s="275"/>
      <c r="X252" s="31"/>
      <c r="Y252" s="31">
        <f t="shared" si="85"/>
        <v>0</v>
      </c>
      <c r="AA252" s="175"/>
      <c r="AB252" s="31">
        <f t="shared" si="86"/>
        <v>0</v>
      </c>
      <c r="AC252" s="31"/>
      <c r="AD252" s="31">
        <f t="shared" si="87"/>
        <v>0</v>
      </c>
      <c r="AE252" s="31"/>
      <c r="AF252" s="31"/>
      <c r="AG252" s="31">
        <f t="shared" si="88"/>
        <v>0</v>
      </c>
      <c r="AH252" s="31">
        <f t="shared" si="89"/>
        <v>0</v>
      </c>
      <c r="AI252" s="31"/>
      <c r="AJ252" s="31">
        <f t="shared" si="90"/>
        <v>0</v>
      </c>
      <c r="AK252" s="31">
        <f t="shared" si="91"/>
        <v>0</v>
      </c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</row>
    <row r="253" spans="2:50" s="155" customFormat="1" ht="13" outlineLevel="1">
      <c r="B253" s="160" t="s">
        <v>978</v>
      </c>
      <c r="C253" s="24" t="s">
        <v>1423</v>
      </c>
      <c r="D253" s="49" t="s">
        <v>141</v>
      </c>
      <c r="E253" s="38">
        <v>43507</v>
      </c>
      <c r="F253" s="70" t="s">
        <v>12</v>
      </c>
      <c r="G253" s="46" t="s">
        <v>13</v>
      </c>
      <c r="H253" s="28">
        <f t="shared" si="92"/>
        <v>65</v>
      </c>
      <c r="I253" s="72">
        <v>0</v>
      </c>
      <c r="J253" s="72">
        <v>65</v>
      </c>
      <c r="K253" s="256">
        <v>0</v>
      </c>
      <c r="L253" s="31" t="s">
        <v>1267</v>
      </c>
      <c r="M253" s="31" t="s">
        <v>1267</v>
      </c>
      <c r="N253" s="31" t="s">
        <v>1268</v>
      </c>
      <c r="O253" s="31" t="s">
        <v>1207</v>
      </c>
      <c r="P253" s="31" t="s">
        <v>1209</v>
      </c>
      <c r="Q253" s="31" t="s">
        <v>1164</v>
      </c>
      <c r="R253" s="31" t="s">
        <v>1164</v>
      </c>
      <c r="S253" s="55" t="s">
        <v>1266</v>
      </c>
      <c r="T253" s="31"/>
      <c r="U253" s="31">
        <f t="shared" si="84"/>
        <v>0</v>
      </c>
      <c r="V253" s="30"/>
      <c r="W253" s="275"/>
      <c r="X253" s="31"/>
      <c r="Y253" s="31">
        <f t="shared" si="85"/>
        <v>0</v>
      </c>
      <c r="AA253" s="175"/>
      <c r="AB253" s="31">
        <f t="shared" si="86"/>
        <v>0</v>
      </c>
      <c r="AC253" s="31"/>
      <c r="AD253" s="31">
        <f t="shared" si="87"/>
        <v>0</v>
      </c>
      <c r="AE253" s="31"/>
      <c r="AF253" s="31"/>
      <c r="AG253" s="31">
        <f t="shared" si="88"/>
        <v>0</v>
      </c>
      <c r="AH253" s="31">
        <f t="shared" si="89"/>
        <v>0</v>
      </c>
      <c r="AI253" s="31"/>
      <c r="AJ253" s="31">
        <f t="shared" si="90"/>
        <v>0</v>
      </c>
      <c r="AK253" s="31">
        <f t="shared" si="91"/>
        <v>0</v>
      </c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</row>
    <row r="254" spans="2:50" s="155" customFormat="1" ht="13" outlineLevel="1">
      <c r="B254" s="160" t="s">
        <v>979</v>
      </c>
      <c r="C254" s="24" t="s">
        <v>1424</v>
      </c>
      <c r="D254" s="49" t="s">
        <v>141</v>
      </c>
      <c r="E254" s="38">
        <v>43507</v>
      </c>
      <c r="F254" s="70" t="s">
        <v>12</v>
      </c>
      <c r="G254" s="46" t="s">
        <v>13</v>
      </c>
      <c r="H254" s="28">
        <f t="shared" si="92"/>
        <v>65</v>
      </c>
      <c r="I254" s="72">
        <v>0</v>
      </c>
      <c r="J254" s="72">
        <v>65</v>
      </c>
      <c r="K254" s="256">
        <v>0</v>
      </c>
      <c r="L254" s="31" t="s">
        <v>1267</v>
      </c>
      <c r="M254" s="31" t="s">
        <v>1267</v>
      </c>
      <c r="N254" s="31" t="s">
        <v>1268</v>
      </c>
      <c r="O254" s="31" t="s">
        <v>1207</v>
      </c>
      <c r="P254" s="31" t="s">
        <v>1209</v>
      </c>
      <c r="Q254" s="31" t="s">
        <v>1164</v>
      </c>
      <c r="R254" s="31" t="s">
        <v>1164</v>
      </c>
      <c r="S254" s="55" t="s">
        <v>1266</v>
      </c>
      <c r="T254" s="31"/>
      <c r="U254" s="31">
        <f t="shared" si="84"/>
        <v>0</v>
      </c>
      <c r="V254" s="30"/>
      <c r="W254" s="275"/>
      <c r="X254" s="31"/>
      <c r="Y254" s="31">
        <f t="shared" si="85"/>
        <v>0</v>
      </c>
      <c r="AA254" s="175"/>
      <c r="AB254" s="31">
        <f t="shared" si="86"/>
        <v>0</v>
      </c>
      <c r="AC254" s="31"/>
      <c r="AD254" s="31">
        <f t="shared" si="87"/>
        <v>0</v>
      </c>
      <c r="AE254" s="31"/>
      <c r="AF254" s="31"/>
      <c r="AG254" s="31">
        <f t="shared" si="88"/>
        <v>0</v>
      </c>
      <c r="AH254" s="31">
        <f t="shared" si="89"/>
        <v>0</v>
      </c>
      <c r="AI254" s="31"/>
      <c r="AJ254" s="31">
        <f t="shared" si="90"/>
        <v>0</v>
      </c>
      <c r="AK254" s="31">
        <f t="shared" si="91"/>
        <v>0</v>
      </c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</row>
    <row r="255" spans="2:50" s="155" customFormat="1" ht="13" outlineLevel="1">
      <c r="B255" s="160" t="s">
        <v>980</v>
      </c>
      <c r="C255" s="24" t="s">
        <v>1425</v>
      </c>
      <c r="D255" s="49" t="s">
        <v>141</v>
      </c>
      <c r="E255" s="38">
        <v>43508</v>
      </c>
      <c r="F255" s="70" t="s">
        <v>12</v>
      </c>
      <c r="G255" s="46" t="s">
        <v>13</v>
      </c>
      <c r="H255" s="28">
        <f t="shared" si="92"/>
        <v>15</v>
      </c>
      <c r="I255" s="72">
        <v>0</v>
      </c>
      <c r="J255" s="72">
        <v>15</v>
      </c>
      <c r="K255" s="256">
        <v>0</v>
      </c>
      <c r="L255" s="31" t="s">
        <v>1267</v>
      </c>
      <c r="M255" s="31" t="s">
        <v>1267</v>
      </c>
      <c r="N255" s="31" t="s">
        <v>1268</v>
      </c>
      <c r="O255" s="31" t="s">
        <v>1207</v>
      </c>
      <c r="P255" s="31" t="s">
        <v>1209</v>
      </c>
      <c r="Q255" s="31" t="s">
        <v>1164</v>
      </c>
      <c r="R255" s="31" t="s">
        <v>1164</v>
      </c>
      <c r="S255" s="55" t="s">
        <v>1266</v>
      </c>
      <c r="T255" s="31"/>
      <c r="U255" s="31">
        <f t="shared" si="84"/>
        <v>0</v>
      </c>
      <c r="V255" s="30"/>
      <c r="W255" s="275"/>
      <c r="X255" s="31"/>
      <c r="Y255" s="31">
        <f t="shared" si="85"/>
        <v>0</v>
      </c>
      <c r="AA255" s="175"/>
      <c r="AB255" s="31">
        <f t="shared" si="86"/>
        <v>0</v>
      </c>
      <c r="AC255" s="31"/>
      <c r="AD255" s="31">
        <f t="shared" si="87"/>
        <v>0</v>
      </c>
      <c r="AE255" s="31"/>
      <c r="AF255" s="31"/>
      <c r="AG255" s="31">
        <f t="shared" si="88"/>
        <v>0</v>
      </c>
      <c r="AH255" s="31">
        <f t="shared" si="89"/>
        <v>0</v>
      </c>
      <c r="AI255" s="31"/>
      <c r="AJ255" s="31">
        <f t="shared" si="90"/>
        <v>0</v>
      </c>
      <c r="AK255" s="31">
        <f t="shared" si="91"/>
        <v>0</v>
      </c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</row>
    <row r="256" spans="2:50" s="155" customFormat="1" ht="13" outlineLevel="1">
      <c r="B256" s="160" t="s">
        <v>981</v>
      </c>
      <c r="C256" s="24" t="s">
        <v>1426</v>
      </c>
      <c r="D256" s="49" t="s">
        <v>141</v>
      </c>
      <c r="E256" s="38">
        <v>43508</v>
      </c>
      <c r="F256" s="70" t="s">
        <v>12</v>
      </c>
      <c r="G256" s="46" t="s">
        <v>13</v>
      </c>
      <c r="H256" s="28">
        <f t="shared" si="92"/>
        <v>15</v>
      </c>
      <c r="I256" s="72">
        <v>0</v>
      </c>
      <c r="J256" s="72">
        <v>15</v>
      </c>
      <c r="K256" s="256">
        <v>0</v>
      </c>
      <c r="L256" s="31" t="s">
        <v>1267</v>
      </c>
      <c r="M256" s="31" t="s">
        <v>1267</v>
      </c>
      <c r="N256" s="31" t="s">
        <v>1268</v>
      </c>
      <c r="O256" s="31" t="s">
        <v>1207</v>
      </c>
      <c r="P256" s="31" t="s">
        <v>1209</v>
      </c>
      <c r="Q256" s="31" t="s">
        <v>1164</v>
      </c>
      <c r="R256" s="31" t="s">
        <v>1164</v>
      </c>
      <c r="S256" s="55" t="s">
        <v>1266</v>
      </c>
      <c r="T256" s="31"/>
      <c r="U256" s="31">
        <f t="shared" si="84"/>
        <v>0</v>
      </c>
      <c r="V256" s="30"/>
      <c r="W256" s="275"/>
      <c r="X256" s="31"/>
      <c r="Y256" s="31">
        <f t="shared" si="85"/>
        <v>0</v>
      </c>
      <c r="AA256" s="175"/>
      <c r="AB256" s="31">
        <f t="shared" si="86"/>
        <v>0</v>
      </c>
      <c r="AC256" s="31"/>
      <c r="AD256" s="31">
        <f t="shared" si="87"/>
        <v>0</v>
      </c>
      <c r="AE256" s="31"/>
      <c r="AF256" s="31"/>
      <c r="AG256" s="31">
        <f t="shared" si="88"/>
        <v>0</v>
      </c>
      <c r="AH256" s="31">
        <f t="shared" si="89"/>
        <v>0</v>
      </c>
      <c r="AI256" s="31"/>
      <c r="AJ256" s="31">
        <f t="shared" si="90"/>
        <v>0</v>
      </c>
      <c r="AK256" s="31">
        <f t="shared" si="91"/>
        <v>0</v>
      </c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</row>
    <row r="257" spans="2:50" s="155" customFormat="1" ht="13" outlineLevel="1">
      <c r="B257" s="160" t="s">
        <v>982</v>
      </c>
      <c r="C257" s="24" t="s">
        <v>1427</v>
      </c>
      <c r="D257" s="49" t="s">
        <v>519</v>
      </c>
      <c r="E257" s="38">
        <v>43507</v>
      </c>
      <c r="F257" s="70" t="s">
        <v>12</v>
      </c>
      <c r="G257" s="46" t="s">
        <v>13</v>
      </c>
      <c r="H257" s="28">
        <f t="shared" si="92"/>
        <v>15</v>
      </c>
      <c r="I257" s="72">
        <v>0</v>
      </c>
      <c r="J257" s="72">
        <v>15</v>
      </c>
      <c r="K257" s="256">
        <v>0</v>
      </c>
      <c r="L257" s="31" t="s">
        <v>1267</v>
      </c>
      <c r="M257" s="31" t="s">
        <v>1267</v>
      </c>
      <c r="N257" s="31" t="s">
        <v>1268</v>
      </c>
      <c r="O257" s="31" t="s">
        <v>1207</v>
      </c>
      <c r="P257" s="31" t="s">
        <v>1209</v>
      </c>
      <c r="Q257" s="31" t="s">
        <v>1164</v>
      </c>
      <c r="R257" s="31" t="s">
        <v>1164</v>
      </c>
      <c r="S257" s="55" t="s">
        <v>1266</v>
      </c>
      <c r="T257" s="31"/>
      <c r="U257" s="31">
        <f t="shared" si="84"/>
        <v>0</v>
      </c>
      <c r="V257" s="30"/>
      <c r="W257" s="275"/>
      <c r="X257" s="31"/>
      <c r="Y257" s="31">
        <f t="shared" si="85"/>
        <v>0</v>
      </c>
      <c r="AA257" s="175"/>
      <c r="AB257" s="31">
        <f t="shared" si="86"/>
        <v>0</v>
      </c>
      <c r="AC257" s="31"/>
      <c r="AD257" s="31">
        <f t="shared" si="87"/>
        <v>0</v>
      </c>
      <c r="AE257" s="31"/>
      <c r="AF257" s="31"/>
      <c r="AG257" s="31">
        <f t="shared" si="88"/>
        <v>0</v>
      </c>
      <c r="AH257" s="31">
        <f t="shared" si="89"/>
        <v>0</v>
      </c>
      <c r="AI257" s="31"/>
      <c r="AJ257" s="31">
        <f t="shared" si="90"/>
        <v>0</v>
      </c>
      <c r="AK257" s="31">
        <f t="shared" si="91"/>
        <v>0</v>
      </c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</row>
    <row r="258" spans="2:50" s="155" customFormat="1" ht="13" outlineLevel="1">
      <c r="B258" s="160" t="s">
        <v>983</v>
      </c>
      <c r="C258" s="24" t="s">
        <v>1428</v>
      </c>
      <c r="D258" s="49" t="s">
        <v>519</v>
      </c>
      <c r="E258" s="38">
        <v>43507</v>
      </c>
      <c r="F258" s="70" t="s">
        <v>12</v>
      </c>
      <c r="G258" s="46" t="s">
        <v>13</v>
      </c>
      <c r="H258" s="28">
        <f t="shared" si="92"/>
        <v>15</v>
      </c>
      <c r="I258" s="72">
        <v>0</v>
      </c>
      <c r="J258" s="72">
        <v>15</v>
      </c>
      <c r="K258" s="256">
        <v>0</v>
      </c>
      <c r="L258" s="31" t="s">
        <v>1267</v>
      </c>
      <c r="M258" s="31" t="s">
        <v>1267</v>
      </c>
      <c r="N258" s="31" t="s">
        <v>1268</v>
      </c>
      <c r="O258" s="31" t="s">
        <v>1207</v>
      </c>
      <c r="P258" s="31" t="s">
        <v>1209</v>
      </c>
      <c r="Q258" s="31" t="s">
        <v>1164</v>
      </c>
      <c r="R258" s="31" t="s">
        <v>1164</v>
      </c>
      <c r="S258" s="55" t="s">
        <v>1266</v>
      </c>
      <c r="T258" s="31"/>
      <c r="U258" s="31">
        <f t="shared" si="84"/>
        <v>0</v>
      </c>
      <c r="V258" s="30"/>
      <c r="W258" s="275"/>
      <c r="X258" s="31"/>
      <c r="Y258" s="31">
        <f t="shared" si="85"/>
        <v>0</v>
      </c>
      <c r="AA258" s="175"/>
      <c r="AB258" s="31">
        <f t="shared" si="86"/>
        <v>0</v>
      </c>
      <c r="AC258" s="31"/>
      <c r="AD258" s="31">
        <f t="shared" si="87"/>
        <v>0</v>
      </c>
      <c r="AE258" s="31"/>
      <c r="AF258" s="31"/>
      <c r="AG258" s="31">
        <f t="shared" si="88"/>
        <v>0</v>
      </c>
      <c r="AH258" s="31">
        <f t="shared" si="89"/>
        <v>0</v>
      </c>
      <c r="AI258" s="31"/>
      <c r="AJ258" s="31">
        <f t="shared" si="90"/>
        <v>0</v>
      </c>
      <c r="AK258" s="31">
        <f t="shared" si="91"/>
        <v>0</v>
      </c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</row>
    <row r="259" spans="2:50" s="155" customFormat="1" ht="13" outlineLevel="1">
      <c r="B259" s="160" t="s">
        <v>984</v>
      </c>
      <c r="C259" s="24" t="s">
        <v>1429</v>
      </c>
      <c r="D259" s="49" t="s">
        <v>141</v>
      </c>
      <c r="E259" s="38">
        <v>43507</v>
      </c>
      <c r="F259" s="70" t="s">
        <v>12</v>
      </c>
      <c r="G259" s="46" t="s">
        <v>13</v>
      </c>
      <c r="H259" s="28">
        <f t="shared" si="92"/>
        <v>65</v>
      </c>
      <c r="I259" s="72">
        <v>0</v>
      </c>
      <c r="J259" s="72">
        <v>65</v>
      </c>
      <c r="K259" s="256">
        <v>0</v>
      </c>
      <c r="L259" s="31" t="s">
        <v>1267</v>
      </c>
      <c r="M259" s="31" t="s">
        <v>1267</v>
      </c>
      <c r="N259" s="31" t="s">
        <v>1268</v>
      </c>
      <c r="O259" s="31" t="s">
        <v>1207</v>
      </c>
      <c r="P259" s="31" t="s">
        <v>1209</v>
      </c>
      <c r="Q259" s="31" t="s">
        <v>1164</v>
      </c>
      <c r="R259" s="31" t="s">
        <v>1164</v>
      </c>
      <c r="S259" s="55" t="s">
        <v>1266</v>
      </c>
      <c r="T259" s="31"/>
      <c r="U259" s="31">
        <f t="shared" si="84"/>
        <v>0</v>
      </c>
      <c r="V259" s="30"/>
      <c r="W259" s="275"/>
      <c r="X259" s="31"/>
      <c r="Y259" s="31">
        <f t="shared" si="85"/>
        <v>0</v>
      </c>
      <c r="AA259" s="175"/>
      <c r="AB259" s="31">
        <f t="shared" si="86"/>
        <v>0</v>
      </c>
      <c r="AC259" s="31"/>
      <c r="AD259" s="31">
        <f t="shared" si="87"/>
        <v>0</v>
      </c>
      <c r="AE259" s="31"/>
      <c r="AF259" s="31"/>
      <c r="AG259" s="31">
        <f t="shared" si="88"/>
        <v>0</v>
      </c>
      <c r="AH259" s="31">
        <f t="shared" si="89"/>
        <v>0</v>
      </c>
      <c r="AI259" s="31"/>
      <c r="AJ259" s="31">
        <f t="shared" si="90"/>
        <v>0</v>
      </c>
      <c r="AK259" s="31">
        <f t="shared" si="91"/>
        <v>0</v>
      </c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</row>
    <row r="260" spans="2:50" s="155" customFormat="1" ht="13" outlineLevel="1">
      <c r="B260" s="160" t="s">
        <v>985</v>
      </c>
      <c r="C260" s="24" t="s">
        <v>1430</v>
      </c>
      <c r="D260" s="49" t="s">
        <v>519</v>
      </c>
      <c r="E260" s="38">
        <v>43509</v>
      </c>
      <c r="F260" s="70" t="s">
        <v>12</v>
      </c>
      <c r="G260" s="46" t="s">
        <v>13</v>
      </c>
      <c r="H260" s="28">
        <f t="shared" si="92"/>
        <v>15</v>
      </c>
      <c r="I260" s="72">
        <v>0</v>
      </c>
      <c r="J260" s="72">
        <v>15</v>
      </c>
      <c r="K260" s="256">
        <v>0</v>
      </c>
      <c r="L260" s="31" t="s">
        <v>1267</v>
      </c>
      <c r="M260" s="31" t="s">
        <v>1267</v>
      </c>
      <c r="N260" s="31" t="s">
        <v>1268</v>
      </c>
      <c r="O260" s="31" t="s">
        <v>1207</v>
      </c>
      <c r="P260" s="31" t="s">
        <v>1209</v>
      </c>
      <c r="Q260" s="31" t="s">
        <v>1164</v>
      </c>
      <c r="R260" s="31" t="s">
        <v>1164</v>
      </c>
      <c r="S260" s="55" t="s">
        <v>1266</v>
      </c>
      <c r="T260" s="31"/>
      <c r="U260" s="31">
        <f t="shared" si="84"/>
        <v>0</v>
      </c>
      <c r="V260" s="30"/>
      <c r="W260" s="275"/>
      <c r="X260" s="31"/>
      <c r="Y260" s="31">
        <f t="shared" si="85"/>
        <v>0</v>
      </c>
      <c r="AA260" s="175"/>
      <c r="AB260" s="31">
        <f t="shared" si="86"/>
        <v>0</v>
      </c>
      <c r="AC260" s="31"/>
      <c r="AD260" s="31">
        <f t="shared" si="87"/>
        <v>0</v>
      </c>
      <c r="AE260" s="31"/>
      <c r="AF260" s="31"/>
      <c r="AG260" s="31">
        <f t="shared" si="88"/>
        <v>0</v>
      </c>
      <c r="AH260" s="31">
        <f t="shared" si="89"/>
        <v>0</v>
      </c>
      <c r="AI260" s="31"/>
      <c r="AJ260" s="31">
        <f t="shared" si="90"/>
        <v>0</v>
      </c>
      <c r="AK260" s="31">
        <f t="shared" si="91"/>
        <v>0</v>
      </c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</row>
    <row r="261" spans="2:50" s="155" customFormat="1" ht="13" outlineLevel="1">
      <c r="B261" s="160" t="s">
        <v>409</v>
      </c>
      <c r="C261" s="24" t="s">
        <v>410</v>
      </c>
      <c r="D261" s="49" t="s">
        <v>408</v>
      </c>
      <c r="E261" s="38">
        <v>43343</v>
      </c>
      <c r="F261" s="70" t="s">
        <v>12</v>
      </c>
      <c r="G261" s="46" t="s">
        <v>24</v>
      </c>
      <c r="H261" s="28">
        <f t="shared" si="92"/>
        <v>65</v>
      </c>
      <c r="I261" s="72">
        <v>25</v>
      </c>
      <c r="J261" s="72">
        <v>40</v>
      </c>
      <c r="K261" s="256">
        <v>25</v>
      </c>
      <c r="L261" s="175" t="s">
        <v>1264</v>
      </c>
      <c r="M261" s="175" t="s">
        <v>1264</v>
      </c>
      <c r="N261" s="31" t="s">
        <v>1224</v>
      </c>
      <c r="O261" s="175" t="s">
        <v>1265</v>
      </c>
      <c r="P261" s="31" t="s">
        <v>1198</v>
      </c>
      <c r="Q261" s="175" t="s">
        <v>1163</v>
      </c>
      <c r="R261" s="175" t="s">
        <v>1181</v>
      </c>
      <c r="S261" s="55" t="s">
        <v>1266</v>
      </c>
      <c r="T261" s="31"/>
      <c r="U261" s="31">
        <f t="shared" ref="U261:U280" si="97">SUMIF(T261,"Y",I261)</f>
        <v>0</v>
      </c>
      <c r="V261" s="30"/>
      <c r="W261" s="275"/>
      <c r="X261" s="31"/>
      <c r="Y261" s="31">
        <f t="shared" ref="Y261:Y286" si="98">U261*X261</f>
        <v>0</v>
      </c>
      <c r="AA261" s="175"/>
      <c r="AB261" s="31">
        <f t="shared" ref="AB261:AB286" si="99">SUMIF(AA261,"Y",K261)*X261</f>
        <v>0</v>
      </c>
      <c r="AC261" s="31"/>
      <c r="AD261" s="31">
        <f t="shared" si="87"/>
        <v>0</v>
      </c>
      <c r="AE261" s="31"/>
      <c r="AF261" s="31"/>
      <c r="AG261" s="31">
        <f t="shared" si="88"/>
        <v>0</v>
      </c>
      <c r="AH261" s="31">
        <f t="shared" ref="AH261:AH286" si="100">(Y261-AB261-AD261)*AG261</f>
        <v>0</v>
      </c>
      <c r="AI261" s="31"/>
      <c r="AJ261" s="31">
        <f t="shared" si="90"/>
        <v>0</v>
      </c>
      <c r="AK261" s="31">
        <f t="shared" ref="AK261:AK286" si="101">Y261-AB261-AD261-AH261</f>
        <v>0</v>
      </c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</row>
    <row r="262" spans="2:50" s="155" customFormat="1" ht="13" outlineLevel="1">
      <c r="B262" s="160" t="s">
        <v>411</v>
      </c>
      <c r="C262" s="24" t="s">
        <v>412</v>
      </c>
      <c r="D262" s="53" t="s">
        <v>1677</v>
      </c>
      <c r="E262" s="214">
        <v>43783</v>
      </c>
      <c r="F262" s="70" t="s">
        <v>12</v>
      </c>
      <c r="G262" s="46" t="s">
        <v>13</v>
      </c>
      <c r="H262" s="28">
        <f t="shared" si="92"/>
        <v>80</v>
      </c>
      <c r="I262" s="72">
        <v>30</v>
      </c>
      <c r="J262" s="72">
        <v>50</v>
      </c>
      <c r="K262" s="256">
        <v>30</v>
      </c>
      <c r="L262" s="31" t="s">
        <v>1267</v>
      </c>
      <c r="M262" s="31" t="s">
        <v>1267</v>
      </c>
      <c r="N262" s="31" t="s">
        <v>1268</v>
      </c>
      <c r="O262" s="31" t="s">
        <v>1207</v>
      </c>
      <c r="P262" s="31" t="s">
        <v>1209</v>
      </c>
      <c r="Q262" s="31" t="s">
        <v>1164</v>
      </c>
      <c r="R262" s="31" t="s">
        <v>1164</v>
      </c>
      <c r="S262" s="55" t="s">
        <v>1266</v>
      </c>
      <c r="T262" s="31"/>
      <c r="U262" s="31">
        <f t="shared" si="97"/>
        <v>0</v>
      </c>
      <c r="V262" s="30"/>
      <c r="W262" s="275"/>
      <c r="X262" s="31"/>
      <c r="Y262" s="31">
        <f t="shared" si="98"/>
        <v>0</v>
      </c>
      <c r="AA262" s="175"/>
      <c r="AB262" s="31">
        <f t="shared" si="99"/>
        <v>0</v>
      </c>
      <c r="AC262" s="31"/>
      <c r="AD262" s="31">
        <f t="shared" si="87"/>
        <v>0</v>
      </c>
      <c r="AE262" s="31"/>
      <c r="AF262" s="31"/>
      <c r="AG262" s="31">
        <f t="shared" si="88"/>
        <v>0</v>
      </c>
      <c r="AH262" s="31">
        <f t="shared" si="100"/>
        <v>0</v>
      </c>
      <c r="AI262" s="31"/>
      <c r="AJ262" s="31">
        <f t="shared" si="90"/>
        <v>0</v>
      </c>
      <c r="AK262" s="31">
        <f t="shared" si="101"/>
        <v>0</v>
      </c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</row>
    <row r="263" spans="2:50" s="155" customFormat="1" ht="13" outlineLevel="1">
      <c r="B263" s="160" t="s">
        <v>413</v>
      </c>
      <c r="C263" s="24" t="s">
        <v>414</v>
      </c>
      <c r="D263" s="49" t="s">
        <v>408</v>
      </c>
      <c r="E263" s="38">
        <v>43343</v>
      </c>
      <c r="F263" s="216" t="s">
        <v>12</v>
      </c>
      <c r="G263" s="217" t="s">
        <v>13</v>
      </c>
      <c r="H263" s="28">
        <f t="shared" si="92"/>
        <v>110</v>
      </c>
      <c r="I263" s="72">
        <v>25</v>
      </c>
      <c r="J263" s="72">
        <v>85</v>
      </c>
      <c r="K263" s="256">
        <v>25</v>
      </c>
      <c r="L263" s="31" t="s">
        <v>1267</v>
      </c>
      <c r="M263" s="31" t="s">
        <v>1267</v>
      </c>
      <c r="N263" s="31" t="s">
        <v>1268</v>
      </c>
      <c r="O263" s="31" t="s">
        <v>1207</v>
      </c>
      <c r="P263" s="31" t="s">
        <v>1209</v>
      </c>
      <c r="Q263" s="31" t="s">
        <v>1163</v>
      </c>
      <c r="R263" s="31" t="s">
        <v>1164</v>
      </c>
      <c r="S263" s="55" t="s">
        <v>1266</v>
      </c>
      <c r="T263" s="31"/>
      <c r="U263" s="31">
        <f t="shared" si="97"/>
        <v>0</v>
      </c>
      <c r="V263" s="30"/>
      <c r="W263" s="275"/>
      <c r="X263" s="31"/>
      <c r="Y263" s="31">
        <f t="shared" si="98"/>
        <v>0</v>
      </c>
      <c r="AA263" s="175"/>
      <c r="AB263" s="31">
        <f t="shared" si="99"/>
        <v>0</v>
      </c>
      <c r="AC263" s="31"/>
      <c r="AD263" s="31">
        <f t="shared" si="87"/>
        <v>0</v>
      </c>
      <c r="AE263" s="31"/>
      <c r="AF263" s="31"/>
      <c r="AG263" s="31">
        <f t="shared" si="88"/>
        <v>0</v>
      </c>
      <c r="AH263" s="31">
        <f t="shared" si="100"/>
        <v>0</v>
      </c>
      <c r="AI263" s="31"/>
      <c r="AJ263" s="31">
        <f t="shared" si="90"/>
        <v>0</v>
      </c>
      <c r="AK263" s="31">
        <f t="shared" si="101"/>
        <v>0</v>
      </c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</row>
    <row r="264" spans="2:50" s="155" customFormat="1" ht="13" outlineLevel="1">
      <c r="B264" s="160" t="s">
        <v>415</v>
      </c>
      <c r="C264" s="24" t="s">
        <v>1432</v>
      </c>
      <c r="D264" s="49" t="s">
        <v>149</v>
      </c>
      <c r="E264" s="38">
        <v>43511</v>
      </c>
      <c r="F264" s="216" t="s">
        <v>12</v>
      </c>
      <c r="G264" s="217" t="s">
        <v>13</v>
      </c>
      <c r="H264" s="28">
        <f t="shared" si="92"/>
        <v>240</v>
      </c>
      <c r="I264" s="72">
        <v>110</v>
      </c>
      <c r="J264" s="72">
        <v>130</v>
      </c>
      <c r="K264" s="254">
        <v>0</v>
      </c>
      <c r="L264" s="31" t="s">
        <v>1267</v>
      </c>
      <c r="M264" s="31" t="s">
        <v>1267</v>
      </c>
      <c r="N264" s="31" t="s">
        <v>1268</v>
      </c>
      <c r="O264" s="31" t="s">
        <v>1207</v>
      </c>
      <c r="P264" s="31" t="s">
        <v>1209</v>
      </c>
      <c r="Q264" s="31" t="s">
        <v>1164</v>
      </c>
      <c r="R264" s="31" t="s">
        <v>1164</v>
      </c>
      <c r="S264" s="55" t="s">
        <v>1266</v>
      </c>
      <c r="T264" s="31"/>
      <c r="U264" s="31">
        <f t="shared" si="97"/>
        <v>0</v>
      </c>
      <c r="V264" s="30"/>
      <c r="W264" s="275"/>
      <c r="X264" s="31"/>
      <c r="Y264" s="31">
        <f t="shared" si="98"/>
        <v>0</v>
      </c>
      <c r="AA264" s="31"/>
      <c r="AB264" s="31">
        <f t="shared" si="99"/>
        <v>0</v>
      </c>
      <c r="AC264" s="31"/>
      <c r="AD264" s="31">
        <f t="shared" si="87"/>
        <v>0</v>
      </c>
      <c r="AE264" s="31"/>
      <c r="AF264" s="31"/>
      <c r="AG264" s="31">
        <f t="shared" si="88"/>
        <v>0</v>
      </c>
      <c r="AH264" s="31">
        <f t="shared" si="100"/>
        <v>0</v>
      </c>
      <c r="AI264" s="31"/>
      <c r="AJ264" s="31">
        <f t="shared" si="90"/>
        <v>0</v>
      </c>
      <c r="AK264" s="31">
        <f t="shared" si="101"/>
        <v>0</v>
      </c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</row>
    <row r="265" spans="2:50" s="155" customFormat="1" ht="13" outlineLevel="1">
      <c r="B265" s="160" t="s">
        <v>416</v>
      </c>
      <c r="C265" s="24" t="s">
        <v>417</v>
      </c>
      <c r="D265" s="49" t="s">
        <v>1433</v>
      </c>
      <c r="E265" s="38">
        <v>43611</v>
      </c>
      <c r="F265" s="218" t="s">
        <v>59</v>
      </c>
      <c r="G265" s="219" t="s">
        <v>13</v>
      </c>
      <c r="H265" s="28">
        <f t="shared" si="92"/>
        <v>1020</v>
      </c>
      <c r="I265" s="72">
        <v>60</v>
      </c>
      <c r="J265" s="72">
        <v>960</v>
      </c>
      <c r="K265" s="254">
        <v>0</v>
      </c>
      <c r="L265" s="31" t="s">
        <v>1267</v>
      </c>
      <c r="M265" s="31" t="s">
        <v>1267</v>
      </c>
      <c r="N265" s="31" t="s">
        <v>1268</v>
      </c>
      <c r="O265" s="31" t="s">
        <v>1207</v>
      </c>
      <c r="P265" s="31" t="s">
        <v>1209</v>
      </c>
      <c r="Q265" s="31" t="s">
        <v>1164</v>
      </c>
      <c r="R265" s="31" t="s">
        <v>1164</v>
      </c>
      <c r="S265" s="55" t="s">
        <v>1266</v>
      </c>
      <c r="T265" s="31"/>
      <c r="U265" s="31">
        <f t="shared" si="97"/>
        <v>0</v>
      </c>
      <c r="V265" s="30"/>
      <c r="W265" s="275"/>
      <c r="X265" s="31"/>
      <c r="Y265" s="31">
        <f t="shared" si="98"/>
        <v>0</v>
      </c>
      <c r="AA265" s="31"/>
      <c r="AB265" s="31">
        <f t="shared" si="99"/>
        <v>0</v>
      </c>
      <c r="AC265" s="31"/>
      <c r="AD265" s="31">
        <f t="shared" si="87"/>
        <v>0</v>
      </c>
      <c r="AE265" s="31"/>
      <c r="AF265" s="31"/>
      <c r="AG265" s="31">
        <f t="shared" si="88"/>
        <v>0</v>
      </c>
      <c r="AH265" s="31">
        <f t="shared" si="100"/>
        <v>0</v>
      </c>
      <c r="AI265" s="31"/>
      <c r="AJ265" s="31">
        <f t="shared" si="90"/>
        <v>0</v>
      </c>
      <c r="AK265" s="31">
        <f t="shared" si="101"/>
        <v>0</v>
      </c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</row>
    <row r="266" spans="2:50" s="155" customFormat="1" ht="26" outlineLevel="1">
      <c r="B266" s="160" t="s">
        <v>418</v>
      </c>
      <c r="C266" s="24" t="s">
        <v>419</v>
      </c>
      <c r="D266" s="49" t="s">
        <v>43</v>
      </c>
      <c r="E266" s="38">
        <v>43070</v>
      </c>
      <c r="F266" s="216" t="s">
        <v>44</v>
      </c>
      <c r="G266" s="217"/>
      <c r="H266" s="28">
        <f t="shared" si="92"/>
        <v>375</v>
      </c>
      <c r="I266" s="71">
        <v>40</v>
      </c>
      <c r="J266" s="71">
        <v>335</v>
      </c>
      <c r="K266" s="254">
        <v>0</v>
      </c>
      <c r="L266" s="174"/>
      <c r="M266" s="174"/>
      <c r="N266" s="174"/>
      <c r="O266" s="174"/>
      <c r="P266" s="174"/>
      <c r="Q266" s="174"/>
      <c r="R266" s="174"/>
      <c r="S266" s="55"/>
      <c r="T266" s="31"/>
      <c r="U266" s="31">
        <f t="shared" si="97"/>
        <v>0</v>
      </c>
      <c r="V266" s="30"/>
      <c r="W266" s="275"/>
      <c r="X266" s="31"/>
      <c r="Y266" s="31">
        <f t="shared" si="98"/>
        <v>0</v>
      </c>
      <c r="AA266" s="31"/>
      <c r="AB266" s="31">
        <f t="shared" si="99"/>
        <v>0</v>
      </c>
      <c r="AC266" s="31"/>
      <c r="AD266" s="31">
        <f t="shared" si="87"/>
        <v>0</v>
      </c>
      <c r="AE266" s="31"/>
      <c r="AF266" s="31"/>
      <c r="AG266" s="31">
        <f t="shared" si="88"/>
        <v>0</v>
      </c>
      <c r="AH266" s="31">
        <f t="shared" si="100"/>
        <v>0</v>
      </c>
      <c r="AI266" s="31"/>
      <c r="AJ266" s="31">
        <f t="shared" si="90"/>
        <v>0</v>
      </c>
      <c r="AK266" s="31">
        <f t="shared" si="101"/>
        <v>0</v>
      </c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</row>
    <row r="267" spans="2:50" s="155" customFormat="1" ht="13" outlineLevel="1">
      <c r="B267" s="160" t="s">
        <v>420</v>
      </c>
      <c r="C267" s="24" t="s">
        <v>421</v>
      </c>
      <c r="D267" s="49" t="s">
        <v>16</v>
      </c>
      <c r="E267" s="38">
        <v>43417</v>
      </c>
      <c r="F267" s="218" t="s">
        <v>422</v>
      </c>
      <c r="G267" s="219" t="s">
        <v>13</v>
      </c>
      <c r="H267" s="28">
        <f t="shared" si="92"/>
        <v>335</v>
      </c>
      <c r="I267" s="71">
        <v>35</v>
      </c>
      <c r="J267" s="71">
        <v>300</v>
      </c>
      <c r="K267" s="254">
        <v>0</v>
      </c>
      <c r="L267" s="31" t="s">
        <v>1164</v>
      </c>
      <c r="M267" s="31" t="s">
        <v>1164</v>
      </c>
      <c r="N267" s="31" t="s">
        <v>1163</v>
      </c>
      <c r="O267" s="31" t="s">
        <v>1164</v>
      </c>
      <c r="P267" s="31" t="s">
        <v>1164</v>
      </c>
      <c r="Q267" s="31" t="s">
        <v>1164</v>
      </c>
      <c r="R267" s="31" t="s">
        <v>1164</v>
      </c>
      <c r="S267" s="55" t="s">
        <v>1266</v>
      </c>
      <c r="T267" s="31"/>
      <c r="U267" s="31">
        <f t="shared" si="97"/>
        <v>0</v>
      </c>
      <c r="V267" s="30"/>
      <c r="W267" s="275"/>
      <c r="X267" s="31"/>
      <c r="Y267" s="31">
        <f t="shared" si="98"/>
        <v>0</v>
      </c>
      <c r="AA267" s="31"/>
      <c r="AB267" s="31">
        <f t="shared" si="99"/>
        <v>0</v>
      </c>
      <c r="AC267" s="31"/>
      <c r="AD267" s="31">
        <f t="shared" si="87"/>
        <v>0</v>
      </c>
      <c r="AE267" s="31"/>
      <c r="AF267" s="31"/>
      <c r="AG267" s="31">
        <f t="shared" si="88"/>
        <v>0</v>
      </c>
      <c r="AH267" s="31">
        <f t="shared" si="100"/>
        <v>0</v>
      </c>
      <c r="AI267" s="31"/>
      <c r="AJ267" s="31">
        <f t="shared" si="90"/>
        <v>0</v>
      </c>
      <c r="AK267" s="31">
        <f t="shared" si="101"/>
        <v>0</v>
      </c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</row>
    <row r="268" spans="2:50" s="155" customFormat="1" ht="13" outlineLevel="1">
      <c r="B268" s="160" t="s">
        <v>423</v>
      </c>
      <c r="C268" s="24" t="s">
        <v>424</v>
      </c>
      <c r="D268" s="49" t="s">
        <v>425</v>
      </c>
      <c r="E268" s="38">
        <v>43242</v>
      </c>
      <c r="F268" s="218" t="s">
        <v>53</v>
      </c>
      <c r="G268" s="219" t="s">
        <v>13</v>
      </c>
      <c r="H268" s="28">
        <f t="shared" si="92"/>
        <v>730</v>
      </c>
      <c r="I268" s="71">
        <v>75</v>
      </c>
      <c r="J268" s="71">
        <v>655</v>
      </c>
      <c r="K268" s="254">
        <v>0</v>
      </c>
      <c r="L268" s="31" t="s">
        <v>1164</v>
      </c>
      <c r="M268" s="31" t="s">
        <v>1164</v>
      </c>
      <c r="N268" s="31" t="s">
        <v>1163</v>
      </c>
      <c r="O268" s="31" t="s">
        <v>1164</v>
      </c>
      <c r="P268" s="31" t="s">
        <v>1164</v>
      </c>
      <c r="Q268" s="31" t="s">
        <v>1163</v>
      </c>
      <c r="R268" s="31" t="s">
        <v>1164</v>
      </c>
      <c r="S268" s="55" t="s">
        <v>1269</v>
      </c>
      <c r="T268" s="31"/>
      <c r="U268" s="31">
        <f t="shared" si="97"/>
        <v>0</v>
      </c>
      <c r="V268" s="30"/>
      <c r="W268" s="275"/>
      <c r="X268" s="31"/>
      <c r="Y268" s="31">
        <f t="shared" si="98"/>
        <v>0</v>
      </c>
      <c r="AA268" s="31"/>
      <c r="AB268" s="31">
        <f t="shared" si="99"/>
        <v>0</v>
      </c>
      <c r="AC268" s="31"/>
      <c r="AD268" s="31">
        <f t="shared" si="87"/>
        <v>0</v>
      </c>
      <c r="AE268" s="31"/>
      <c r="AF268" s="31"/>
      <c r="AG268" s="31">
        <f t="shared" si="88"/>
        <v>0</v>
      </c>
      <c r="AH268" s="31">
        <f t="shared" si="100"/>
        <v>0</v>
      </c>
      <c r="AI268" s="31"/>
      <c r="AJ268" s="31">
        <f t="shared" si="90"/>
        <v>0</v>
      </c>
      <c r="AK268" s="31">
        <f t="shared" si="101"/>
        <v>0</v>
      </c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</row>
    <row r="269" spans="2:50" s="155" customFormat="1" ht="13" outlineLevel="1">
      <c r="B269" s="160" t="s">
        <v>1434</v>
      </c>
      <c r="C269" s="24" t="s">
        <v>1435</v>
      </c>
      <c r="D269" s="49" t="s">
        <v>1436</v>
      </c>
      <c r="E269" s="38">
        <v>43728</v>
      </c>
      <c r="F269" s="218" t="s">
        <v>422</v>
      </c>
      <c r="G269" s="219" t="s">
        <v>13</v>
      </c>
      <c r="H269" s="28">
        <f t="shared" ref="H269" si="102">I269+J269</f>
        <v>360</v>
      </c>
      <c r="I269" s="71">
        <v>60</v>
      </c>
      <c r="J269" s="71">
        <v>300</v>
      </c>
      <c r="K269" s="254">
        <v>0</v>
      </c>
      <c r="L269" s="174"/>
      <c r="M269" s="174"/>
      <c r="N269" s="174"/>
      <c r="O269" s="174"/>
      <c r="P269" s="174"/>
      <c r="Q269" s="174"/>
      <c r="R269" s="174"/>
      <c r="S269" s="55"/>
      <c r="T269" s="31"/>
      <c r="U269" s="31">
        <f t="shared" si="97"/>
        <v>0</v>
      </c>
      <c r="V269" s="30"/>
      <c r="W269" s="275"/>
      <c r="X269" s="31"/>
      <c r="Y269" s="31">
        <f t="shared" si="98"/>
        <v>0</v>
      </c>
      <c r="AA269" s="31"/>
      <c r="AB269" s="31">
        <f t="shared" si="99"/>
        <v>0</v>
      </c>
      <c r="AC269" s="31"/>
      <c r="AD269" s="31">
        <f t="shared" si="87"/>
        <v>0</v>
      </c>
      <c r="AE269" s="31"/>
      <c r="AF269" s="31"/>
      <c r="AG269" s="31">
        <f t="shared" si="88"/>
        <v>0</v>
      </c>
      <c r="AH269" s="31">
        <f t="shared" si="100"/>
        <v>0</v>
      </c>
      <c r="AI269" s="31"/>
      <c r="AJ269" s="31">
        <f t="shared" si="90"/>
        <v>0</v>
      </c>
      <c r="AK269" s="31">
        <f t="shared" si="101"/>
        <v>0</v>
      </c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</row>
    <row r="270" spans="2:50" s="155" customFormat="1" ht="13" outlineLevel="1">
      <c r="B270" s="160" t="s">
        <v>426</v>
      </c>
      <c r="C270" s="24" t="s">
        <v>427</v>
      </c>
      <c r="D270" s="49" t="s">
        <v>1431</v>
      </c>
      <c r="E270" s="38">
        <v>43518</v>
      </c>
      <c r="F270" s="216" t="s">
        <v>12</v>
      </c>
      <c r="G270" s="217" t="s">
        <v>24</v>
      </c>
      <c r="H270" s="28">
        <f t="shared" si="92"/>
        <v>740</v>
      </c>
      <c r="I270" s="72">
        <v>20</v>
      </c>
      <c r="J270" s="72">
        <v>720</v>
      </c>
      <c r="K270" s="256">
        <v>20</v>
      </c>
      <c r="L270" s="31" t="s">
        <v>1164</v>
      </c>
      <c r="M270" s="31" t="s">
        <v>1164</v>
      </c>
      <c r="N270" s="31" t="s">
        <v>1163</v>
      </c>
      <c r="O270" s="31" t="s">
        <v>1164</v>
      </c>
      <c r="P270" s="31" t="s">
        <v>1164</v>
      </c>
      <c r="Q270" s="175" t="s">
        <v>1181</v>
      </c>
      <c r="R270" s="175" t="s">
        <v>1181</v>
      </c>
      <c r="S270" s="55" t="s">
        <v>1266</v>
      </c>
      <c r="T270" s="31"/>
      <c r="U270" s="31">
        <f t="shared" si="97"/>
        <v>0</v>
      </c>
      <c r="V270" s="30"/>
      <c r="W270" s="275"/>
      <c r="X270" s="31"/>
      <c r="Y270" s="31">
        <f t="shared" si="98"/>
        <v>0</v>
      </c>
      <c r="AA270" s="175"/>
      <c r="AB270" s="31">
        <f t="shared" si="99"/>
        <v>0</v>
      </c>
      <c r="AC270" s="31"/>
      <c r="AD270" s="31">
        <f t="shared" si="87"/>
        <v>0</v>
      </c>
      <c r="AE270" s="31"/>
      <c r="AF270" s="31"/>
      <c r="AG270" s="31">
        <f t="shared" si="88"/>
        <v>0</v>
      </c>
      <c r="AH270" s="31">
        <f t="shared" si="100"/>
        <v>0</v>
      </c>
      <c r="AI270" s="31"/>
      <c r="AJ270" s="31">
        <f t="shared" si="90"/>
        <v>0</v>
      </c>
      <c r="AK270" s="31">
        <f t="shared" si="101"/>
        <v>0</v>
      </c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</row>
    <row r="271" spans="2:50" s="155" customFormat="1" ht="13" outlineLevel="1">
      <c r="B271" s="160" t="s">
        <v>429</v>
      </c>
      <c r="C271" s="24" t="s">
        <v>430</v>
      </c>
      <c r="D271" s="49" t="s">
        <v>1437</v>
      </c>
      <c r="E271" s="38">
        <v>43518</v>
      </c>
      <c r="F271" s="216" t="s">
        <v>12</v>
      </c>
      <c r="G271" s="217" t="s">
        <v>13</v>
      </c>
      <c r="H271" s="28">
        <f t="shared" si="92"/>
        <v>750</v>
      </c>
      <c r="I271" s="72">
        <v>25</v>
      </c>
      <c r="J271" s="72">
        <v>725</v>
      </c>
      <c r="K271" s="256">
        <v>25</v>
      </c>
      <c r="L271" s="31" t="s">
        <v>1164</v>
      </c>
      <c r="M271" s="31" t="s">
        <v>1164</v>
      </c>
      <c r="N271" s="31" t="s">
        <v>1164</v>
      </c>
      <c r="O271" s="31" t="s">
        <v>1164</v>
      </c>
      <c r="P271" s="31" t="s">
        <v>1164</v>
      </c>
      <c r="Q271" s="31" t="s">
        <v>1164</v>
      </c>
      <c r="R271" s="31" t="s">
        <v>1164</v>
      </c>
      <c r="S271" s="55" t="s">
        <v>1266</v>
      </c>
      <c r="T271" s="31"/>
      <c r="U271" s="31">
        <f t="shared" si="97"/>
        <v>0</v>
      </c>
      <c r="V271" s="30"/>
      <c r="W271" s="275"/>
      <c r="X271" s="31"/>
      <c r="Y271" s="31">
        <f t="shared" si="98"/>
        <v>0</v>
      </c>
      <c r="AA271" s="175"/>
      <c r="AB271" s="31">
        <f t="shared" si="99"/>
        <v>0</v>
      </c>
      <c r="AC271" s="31"/>
      <c r="AD271" s="31">
        <f t="shared" si="87"/>
        <v>0</v>
      </c>
      <c r="AE271" s="31"/>
      <c r="AF271" s="31"/>
      <c r="AG271" s="31">
        <f t="shared" si="88"/>
        <v>0</v>
      </c>
      <c r="AH271" s="31">
        <f t="shared" si="100"/>
        <v>0</v>
      </c>
      <c r="AI271" s="31"/>
      <c r="AJ271" s="31">
        <f t="shared" si="90"/>
        <v>0</v>
      </c>
      <c r="AK271" s="31">
        <f t="shared" si="101"/>
        <v>0</v>
      </c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</row>
    <row r="272" spans="2:50" s="155" customFormat="1" ht="13" outlineLevel="1">
      <c r="B272" s="160" t="s">
        <v>431</v>
      </c>
      <c r="C272" s="24" t="s">
        <v>432</v>
      </c>
      <c r="D272" s="25" t="s">
        <v>408</v>
      </c>
      <c r="E272" s="16">
        <v>43314</v>
      </c>
      <c r="F272" s="70" t="s">
        <v>12</v>
      </c>
      <c r="G272" s="46" t="s">
        <v>13</v>
      </c>
      <c r="H272" s="28">
        <f t="shared" si="92"/>
        <v>680</v>
      </c>
      <c r="I272" s="72">
        <v>135</v>
      </c>
      <c r="J272" s="72">
        <v>545</v>
      </c>
      <c r="K272" s="256">
        <v>0</v>
      </c>
      <c r="L272" s="31" t="s">
        <v>1164</v>
      </c>
      <c r="M272" s="31" t="s">
        <v>1164</v>
      </c>
      <c r="N272" s="31" t="s">
        <v>1163</v>
      </c>
      <c r="O272" s="31" t="s">
        <v>1164</v>
      </c>
      <c r="P272" s="31" t="s">
        <v>1163</v>
      </c>
      <c r="Q272" s="31" t="s">
        <v>1164</v>
      </c>
      <c r="R272" s="31" t="s">
        <v>1164</v>
      </c>
      <c r="S272" s="55" t="s">
        <v>1266</v>
      </c>
      <c r="T272" s="31"/>
      <c r="U272" s="31">
        <f t="shared" si="97"/>
        <v>0</v>
      </c>
      <c r="V272" s="30"/>
      <c r="W272" s="275"/>
      <c r="X272" s="31"/>
      <c r="Y272" s="31">
        <f t="shared" si="98"/>
        <v>0</v>
      </c>
      <c r="AA272" s="175"/>
      <c r="AB272" s="31">
        <f t="shared" si="99"/>
        <v>0</v>
      </c>
      <c r="AC272" s="31"/>
      <c r="AD272" s="31">
        <f t="shared" si="87"/>
        <v>0</v>
      </c>
      <c r="AE272" s="31"/>
      <c r="AF272" s="31"/>
      <c r="AG272" s="31">
        <f t="shared" si="88"/>
        <v>0</v>
      </c>
      <c r="AH272" s="31">
        <f t="shared" si="100"/>
        <v>0</v>
      </c>
      <c r="AI272" s="31"/>
      <c r="AJ272" s="31">
        <f t="shared" si="90"/>
        <v>0</v>
      </c>
      <c r="AK272" s="31">
        <f t="shared" si="101"/>
        <v>0</v>
      </c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</row>
    <row r="273" spans="2:50" s="155" customFormat="1" ht="13" outlineLevel="1">
      <c r="B273" s="160" t="s">
        <v>433</v>
      </c>
      <c r="C273" s="24" t="s">
        <v>434</v>
      </c>
      <c r="D273" s="25" t="s">
        <v>428</v>
      </c>
      <c r="E273" s="16">
        <v>43403</v>
      </c>
      <c r="F273" s="70" t="s">
        <v>12</v>
      </c>
      <c r="G273" s="46" t="s">
        <v>13</v>
      </c>
      <c r="H273" s="28">
        <f t="shared" si="92"/>
        <v>725</v>
      </c>
      <c r="I273" s="71">
        <v>40</v>
      </c>
      <c r="J273" s="71">
        <v>685</v>
      </c>
      <c r="K273" s="256">
        <v>0</v>
      </c>
      <c r="L273" s="31" t="s">
        <v>1164</v>
      </c>
      <c r="M273" s="31" t="s">
        <v>1164</v>
      </c>
      <c r="N273" s="31" t="s">
        <v>1164</v>
      </c>
      <c r="O273" s="31" t="s">
        <v>1164</v>
      </c>
      <c r="P273" s="31" t="s">
        <v>1164</v>
      </c>
      <c r="Q273" s="31" t="s">
        <v>1164</v>
      </c>
      <c r="R273" s="31" t="s">
        <v>1164</v>
      </c>
      <c r="S273" s="55" t="s">
        <v>1266</v>
      </c>
      <c r="T273" s="31"/>
      <c r="U273" s="31">
        <f t="shared" si="97"/>
        <v>0</v>
      </c>
      <c r="V273" s="30"/>
      <c r="W273" s="275"/>
      <c r="X273" s="31"/>
      <c r="Y273" s="31">
        <f t="shared" si="98"/>
        <v>0</v>
      </c>
      <c r="AA273" s="175"/>
      <c r="AB273" s="31">
        <f t="shared" si="99"/>
        <v>0</v>
      </c>
      <c r="AC273" s="31"/>
      <c r="AD273" s="31">
        <f t="shared" si="87"/>
        <v>0</v>
      </c>
      <c r="AE273" s="31"/>
      <c r="AF273" s="31"/>
      <c r="AG273" s="31">
        <f t="shared" si="88"/>
        <v>0</v>
      </c>
      <c r="AH273" s="31">
        <f t="shared" si="100"/>
        <v>0</v>
      </c>
      <c r="AI273" s="31"/>
      <c r="AJ273" s="31">
        <f t="shared" si="90"/>
        <v>0</v>
      </c>
      <c r="AK273" s="31">
        <f t="shared" si="101"/>
        <v>0</v>
      </c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</row>
    <row r="274" spans="2:50" s="155" customFormat="1" ht="13" outlineLevel="1">
      <c r="B274" s="160" t="s">
        <v>435</v>
      </c>
      <c r="C274" s="24" t="s">
        <v>436</v>
      </c>
      <c r="D274" s="25" t="s">
        <v>1438</v>
      </c>
      <c r="E274" s="16">
        <v>43518</v>
      </c>
      <c r="F274" s="70" t="s">
        <v>12</v>
      </c>
      <c r="G274" s="46" t="s">
        <v>24</v>
      </c>
      <c r="H274" s="28">
        <f t="shared" si="92"/>
        <v>600</v>
      </c>
      <c r="I274" s="71">
        <v>35</v>
      </c>
      <c r="J274" s="71">
        <v>565</v>
      </c>
      <c r="K274" s="256">
        <v>0</v>
      </c>
      <c r="L274" s="31" t="s">
        <v>1164</v>
      </c>
      <c r="M274" s="31" t="s">
        <v>1164</v>
      </c>
      <c r="N274" s="31" t="s">
        <v>1163</v>
      </c>
      <c r="O274" s="31" t="s">
        <v>1164</v>
      </c>
      <c r="P274" s="31" t="s">
        <v>1163</v>
      </c>
      <c r="Q274" s="31" t="s">
        <v>1164</v>
      </c>
      <c r="R274" s="31" t="s">
        <v>1164</v>
      </c>
      <c r="S274" s="55" t="s">
        <v>1266</v>
      </c>
      <c r="T274" s="31"/>
      <c r="U274" s="31">
        <f t="shared" si="97"/>
        <v>0</v>
      </c>
      <c r="V274" s="30"/>
      <c r="W274" s="275"/>
      <c r="X274" s="31"/>
      <c r="Y274" s="31">
        <f t="shared" si="98"/>
        <v>0</v>
      </c>
      <c r="AA274" s="175"/>
      <c r="AB274" s="31">
        <f t="shared" si="99"/>
        <v>0</v>
      </c>
      <c r="AC274" s="31"/>
      <c r="AD274" s="31">
        <f t="shared" si="87"/>
        <v>0</v>
      </c>
      <c r="AE274" s="31"/>
      <c r="AF274" s="31"/>
      <c r="AG274" s="31">
        <f t="shared" si="88"/>
        <v>0</v>
      </c>
      <c r="AH274" s="31">
        <f t="shared" si="100"/>
        <v>0</v>
      </c>
      <c r="AI274" s="31"/>
      <c r="AJ274" s="31">
        <f t="shared" si="90"/>
        <v>0</v>
      </c>
      <c r="AK274" s="31">
        <f t="shared" si="101"/>
        <v>0</v>
      </c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</row>
    <row r="275" spans="2:50" s="155" customFormat="1" ht="13" outlineLevel="1">
      <c r="B275" s="160" t="s">
        <v>437</v>
      </c>
      <c r="C275" s="24" t="s">
        <v>438</v>
      </c>
      <c r="D275" s="25" t="s">
        <v>149</v>
      </c>
      <c r="E275" s="16">
        <v>43518</v>
      </c>
      <c r="F275" s="70" t="s">
        <v>12</v>
      </c>
      <c r="G275" s="46" t="s">
        <v>24</v>
      </c>
      <c r="H275" s="28">
        <f t="shared" si="92"/>
        <v>580</v>
      </c>
      <c r="I275" s="71">
        <v>25</v>
      </c>
      <c r="J275" s="71">
        <v>555</v>
      </c>
      <c r="K275" s="254">
        <v>0</v>
      </c>
      <c r="L275" s="31" t="s">
        <v>1164</v>
      </c>
      <c r="M275" s="31" t="s">
        <v>1164</v>
      </c>
      <c r="N275" s="31" t="s">
        <v>1163</v>
      </c>
      <c r="O275" s="31" t="s">
        <v>1164</v>
      </c>
      <c r="P275" s="31" t="s">
        <v>1163</v>
      </c>
      <c r="Q275" s="31" t="s">
        <v>1164</v>
      </c>
      <c r="R275" s="31" t="s">
        <v>1164</v>
      </c>
      <c r="S275" s="55" t="s">
        <v>1266</v>
      </c>
      <c r="T275" s="31"/>
      <c r="U275" s="31">
        <f t="shared" si="97"/>
        <v>0</v>
      </c>
      <c r="V275" s="30"/>
      <c r="W275" s="275"/>
      <c r="X275" s="31"/>
      <c r="Y275" s="31">
        <f t="shared" si="98"/>
        <v>0</v>
      </c>
      <c r="AA275" s="31"/>
      <c r="AB275" s="31">
        <f t="shared" si="99"/>
        <v>0</v>
      </c>
      <c r="AC275" s="31"/>
      <c r="AD275" s="31">
        <f t="shared" si="87"/>
        <v>0</v>
      </c>
      <c r="AE275" s="31"/>
      <c r="AF275" s="31"/>
      <c r="AG275" s="31">
        <f t="shared" si="88"/>
        <v>0</v>
      </c>
      <c r="AH275" s="31">
        <f t="shared" si="100"/>
        <v>0</v>
      </c>
      <c r="AI275" s="31"/>
      <c r="AJ275" s="31">
        <f t="shared" si="90"/>
        <v>0</v>
      </c>
      <c r="AK275" s="31">
        <f t="shared" si="101"/>
        <v>0</v>
      </c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</row>
    <row r="276" spans="2:50" s="155" customFormat="1" ht="13" outlineLevel="1">
      <c r="B276" s="160" t="s">
        <v>439</v>
      </c>
      <c r="C276" s="24" t="s">
        <v>440</v>
      </c>
      <c r="D276" s="25" t="s">
        <v>1431</v>
      </c>
      <c r="E276" s="16">
        <v>43518</v>
      </c>
      <c r="F276" s="70" t="s">
        <v>12</v>
      </c>
      <c r="G276" s="46" t="s">
        <v>24</v>
      </c>
      <c r="H276" s="28">
        <f t="shared" si="92"/>
        <v>1150</v>
      </c>
      <c r="I276" s="71">
        <v>35</v>
      </c>
      <c r="J276" s="71">
        <v>1115</v>
      </c>
      <c r="K276" s="254">
        <v>0</v>
      </c>
      <c r="L276" s="31" t="s">
        <v>1164</v>
      </c>
      <c r="M276" s="31" t="s">
        <v>1164</v>
      </c>
      <c r="N276" s="31" t="s">
        <v>1163</v>
      </c>
      <c r="O276" s="31" t="s">
        <v>1164</v>
      </c>
      <c r="P276" s="31" t="s">
        <v>1163</v>
      </c>
      <c r="Q276" s="31" t="s">
        <v>1163</v>
      </c>
      <c r="R276" s="31" t="s">
        <v>1164</v>
      </c>
      <c r="S276" s="55" t="s">
        <v>1266</v>
      </c>
      <c r="T276" s="31"/>
      <c r="U276" s="31">
        <f t="shared" si="97"/>
        <v>0</v>
      </c>
      <c r="V276" s="30"/>
      <c r="W276" s="275"/>
      <c r="X276" s="31"/>
      <c r="Y276" s="31">
        <f t="shared" si="98"/>
        <v>0</v>
      </c>
      <c r="AA276" s="31"/>
      <c r="AB276" s="31">
        <f t="shared" si="99"/>
        <v>0</v>
      </c>
      <c r="AC276" s="31"/>
      <c r="AD276" s="31">
        <f t="shared" si="87"/>
        <v>0</v>
      </c>
      <c r="AE276" s="31"/>
      <c r="AF276" s="31"/>
      <c r="AG276" s="31">
        <f t="shared" si="88"/>
        <v>0</v>
      </c>
      <c r="AH276" s="31">
        <f t="shared" si="100"/>
        <v>0</v>
      </c>
      <c r="AI276" s="31"/>
      <c r="AJ276" s="31">
        <f t="shared" si="90"/>
        <v>0</v>
      </c>
      <c r="AK276" s="31">
        <f t="shared" si="101"/>
        <v>0</v>
      </c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</row>
    <row r="277" spans="2:50" s="155" customFormat="1" ht="13" outlineLevel="1">
      <c r="B277" s="160" t="s">
        <v>441</v>
      </c>
      <c r="C277" s="24" t="s">
        <v>442</v>
      </c>
      <c r="D277" s="25" t="s">
        <v>157</v>
      </c>
      <c r="E277" s="16">
        <v>43313</v>
      </c>
      <c r="F277" s="70" t="s">
        <v>12</v>
      </c>
      <c r="G277" s="46" t="s">
        <v>13</v>
      </c>
      <c r="H277" s="28">
        <f t="shared" si="92"/>
        <v>1927</v>
      </c>
      <c r="I277" s="71">
        <v>7</v>
      </c>
      <c r="J277" s="71">
        <v>1920</v>
      </c>
      <c r="K277" s="256">
        <v>7</v>
      </c>
      <c r="L277" s="31" t="s">
        <v>1164</v>
      </c>
      <c r="M277" s="31" t="s">
        <v>1164</v>
      </c>
      <c r="N277" s="31" t="s">
        <v>1163</v>
      </c>
      <c r="O277" s="31" t="s">
        <v>1164</v>
      </c>
      <c r="P277" s="31" t="s">
        <v>1163</v>
      </c>
      <c r="Q277" s="31" t="s">
        <v>1164</v>
      </c>
      <c r="R277" s="31" t="s">
        <v>1164</v>
      </c>
      <c r="S277" s="55" t="s">
        <v>1266</v>
      </c>
      <c r="T277" s="31"/>
      <c r="U277" s="31">
        <f t="shared" si="97"/>
        <v>0</v>
      </c>
      <c r="V277" s="30"/>
      <c r="W277" s="275"/>
      <c r="X277" s="31"/>
      <c r="Y277" s="31">
        <f t="shared" si="98"/>
        <v>0</v>
      </c>
      <c r="AA277" s="175"/>
      <c r="AB277" s="31">
        <f t="shared" si="99"/>
        <v>0</v>
      </c>
      <c r="AC277" s="31"/>
      <c r="AD277" s="31">
        <f t="shared" si="87"/>
        <v>0</v>
      </c>
      <c r="AE277" s="31"/>
      <c r="AF277" s="31"/>
      <c r="AG277" s="31">
        <f t="shared" si="88"/>
        <v>0</v>
      </c>
      <c r="AH277" s="31">
        <f t="shared" si="100"/>
        <v>0</v>
      </c>
      <c r="AI277" s="31"/>
      <c r="AJ277" s="31">
        <f t="shared" si="90"/>
        <v>0</v>
      </c>
      <c r="AK277" s="31">
        <f t="shared" si="101"/>
        <v>0</v>
      </c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</row>
    <row r="278" spans="2:50" s="155" customFormat="1" ht="13" outlineLevel="1">
      <c r="B278" s="160" t="s">
        <v>443</v>
      </c>
      <c r="C278" s="24" t="s">
        <v>1439</v>
      </c>
      <c r="D278" s="49" t="s">
        <v>149</v>
      </c>
      <c r="E278" s="38">
        <v>43518</v>
      </c>
      <c r="F278" s="216" t="s">
        <v>12</v>
      </c>
      <c r="G278" s="46" t="s">
        <v>13</v>
      </c>
      <c r="H278" s="28">
        <f t="shared" si="92"/>
        <v>690</v>
      </c>
      <c r="I278" s="71">
        <v>25</v>
      </c>
      <c r="J278" s="71">
        <v>665</v>
      </c>
      <c r="K278" s="254">
        <v>0</v>
      </c>
      <c r="L278" s="31" t="s">
        <v>1181</v>
      </c>
      <c r="M278" s="31" t="s">
        <v>1181</v>
      </c>
      <c r="N278" s="31" t="s">
        <v>1163</v>
      </c>
      <c r="O278" s="31" t="s">
        <v>1181</v>
      </c>
      <c r="P278" s="31" t="s">
        <v>1163</v>
      </c>
      <c r="Q278" s="31" t="s">
        <v>1181</v>
      </c>
      <c r="R278" s="31" t="s">
        <v>1181</v>
      </c>
      <c r="S278" s="55" t="s">
        <v>1266</v>
      </c>
      <c r="T278" s="31"/>
      <c r="U278" s="31">
        <f t="shared" si="97"/>
        <v>0</v>
      </c>
      <c r="V278" s="30"/>
      <c r="W278" s="275"/>
      <c r="X278" s="31"/>
      <c r="Y278" s="31">
        <f t="shared" si="98"/>
        <v>0</v>
      </c>
      <c r="AA278" s="31"/>
      <c r="AB278" s="31">
        <f t="shared" si="99"/>
        <v>0</v>
      </c>
      <c r="AC278" s="31"/>
      <c r="AD278" s="31">
        <f t="shared" si="87"/>
        <v>0</v>
      </c>
      <c r="AE278" s="31"/>
      <c r="AF278" s="31"/>
      <c r="AG278" s="31">
        <f t="shared" si="88"/>
        <v>0</v>
      </c>
      <c r="AH278" s="31">
        <f t="shared" si="100"/>
        <v>0</v>
      </c>
      <c r="AI278" s="31"/>
      <c r="AJ278" s="31">
        <f t="shared" si="90"/>
        <v>0</v>
      </c>
      <c r="AK278" s="31">
        <f t="shared" si="101"/>
        <v>0</v>
      </c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</row>
    <row r="279" spans="2:50" s="155" customFormat="1" ht="13" outlineLevel="1">
      <c r="B279" s="160" t="s">
        <v>444</v>
      </c>
      <c r="C279" s="24" t="s">
        <v>445</v>
      </c>
      <c r="D279" s="49" t="s">
        <v>19</v>
      </c>
      <c r="E279" s="38">
        <v>43689</v>
      </c>
      <c r="F279" s="216" t="s">
        <v>12</v>
      </c>
      <c r="G279" s="46" t="s">
        <v>13</v>
      </c>
      <c r="H279" s="28">
        <f t="shared" si="92"/>
        <v>25</v>
      </c>
      <c r="I279" s="71">
        <v>25</v>
      </c>
      <c r="J279" s="71">
        <v>0</v>
      </c>
      <c r="K279" s="254">
        <v>0</v>
      </c>
      <c r="L279" s="31" t="s">
        <v>1164</v>
      </c>
      <c r="M279" s="31" t="s">
        <v>1164</v>
      </c>
      <c r="N279" s="31" t="s">
        <v>1163</v>
      </c>
      <c r="O279" s="31" t="s">
        <v>1164</v>
      </c>
      <c r="P279" s="31" t="s">
        <v>1163</v>
      </c>
      <c r="Q279" s="31" t="s">
        <v>1164</v>
      </c>
      <c r="R279" s="31" t="s">
        <v>1164</v>
      </c>
      <c r="S279" s="55" t="s">
        <v>1266</v>
      </c>
      <c r="T279" s="31"/>
      <c r="U279" s="31">
        <f t="shared" si="97"/>
        <v>0</v>
      </c>
      <c r="V279" s="30"/>
      <c r="W279" s="275"/>
      <c r="X279" s="31"/>
      <c r="Y279" s="31">
        <f t="shared" si="98"/>
        <v>0</v>
      </c>
      <c r="AA279" s="31"/>
      <c r="AB279" s="31">
        <f t="shared" si="99"/>
        <v>0</v>
      </c>
      <c r="AC279" s="31"/>
      <c r="AD279" s="31">
        <f t="shared" si="87"/>
        <v>0</v>
      </c>
      <c r="AE279" s="31"/>
      <c r="AF279" s="31"/>
      <c r="AG279" s="31">
        <f t="shared" si="88"/>
        <v>0</v>
      </c>
      <c r="AH279" s="31">
        <f t="shared" si="100"/>
        <v>0</v>
      </c>
      <c r="AI279" s="31"/>
      <c r="AJ279" s="31">
        <f t="shared" si="90"/>
        <v>0</v>
      </c>
      <c r="AK279" s="31">
        <f t="shared" si="101"/>
        <v>0</v>
      </c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</row>
    <row r="280" spans="2:50" s="155" customFormat="1" ht="13" outlineLevel="1">
      <c r="B280" s="160" t="s">
        <v>1440</v>
      </c>
      <c r="C280" s="24" t="s">
        <v>1441</v>
      </c>
      <c r="D280" s="49" t="s">
        <v>716</v>
      </c>
      <c r="E280" s="38">
        <v>43728</v>
      </c>
      <c r="F280" s="216" t="s">
        <v>12</v>
      </c>
      <c r="G280" s="46" t="s">
        <v>13</v>
      </c>
      <c r="H280" s="28">
        <f t="shared" ref="H280:H281" si="103">I280+J280</f>
        <v>680</v>
      </c>
      <c r="I280" s="72">
        <v>135</v>
      </c>
      <c r="J280" s="72">
        <v>545</v>
      </c>
      <c r="K280" s="254">
        <v>0</v>
      </c>
      <c r="L280" s="31" t="s">
        <v>1164</v>
      </c>
      <c r="M280" s="31" t="s">
        <v>1164</v>
      </c>
      <c r="N280" s="31" t="s">
        <v>1163</v>
      </c>
      <c r="O280" s="31" t="s">
        <v>1164</v>
      </c>
      <c r="P280" s="31" t="s">
        <v>1163</v>
      </c>
      <c r="Q280" s="31" t="s">
        <v>1164</v>
      </c>
      <c r="R280" s="31" t="s">
        <v>1164</v>
      </c>
      <c r="S280" s="55" t="s">
        <v>1266</v>
      </c>
      <c r="T280" s="31"/>
      <c r="U280" s="31">
        <f t="shared" si="97"/>
        <v>0</v>
      </c>
      <c r="V280" s="30"/>
      <c r="W280" s="275"/>
      <c r="X280" s="31"/>
      <c r="Y280" s="31">
        <f t="shared" si="98"/>
        <v>0</v>
      </c>
      <c r="AA280" s="31"/>
      <c r="AB280" s="31">
        <f t="shared" si="99"/>
        <v>0</v>
      </c>
      <c r="AC280" s="31"/>
      <c r="AD280" s="31">
        <f t="shared" si="87"/>
        <v>0</v>
      </c>
      <c r="AE280" s="31"/>
      <c r="AF280" s="31"/>
      <c r="AG280" s="31">
        <f t="shared" si="88"/>
        <v>0</v>
      </c>
      <c r="AH280" s="31">
        <f t="shared" si="100"/>
        <v>0</v>
      </c>
      <c r="AI280" s="31"/>
      <c r="AJ280" s="31">
        <f t="shared" si="90"/>
        <v>0</v>
      </c>
      <c r="AK280" s="31">
        <f t="shared" si="101"/>
        <v>0</v>
      </c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</row>
    <row r="281" spans="2:50" s="155" customFormat="1" ht="13" outlineLevel="1">
      <c r="B281" s="160" t="s">
        <v>1603</v>
      </c>
      <c r="C281" s="73" t="s">
        <v>1604</v>
      </c>
      <c r="D281" s="53" t="s">
        <v>716</v>
      </c>
      <c r="E281" s="214">
        <v>43776</v>
      </c>
      <c r="F281" s="216" t="s">
        <v>12</v>
      </c>
      <c r="G281" s="46"/>
      <c r="H281" s="28">
        <f t="shared" si="103"/>
        <v>660</v>
      </c>
      <c r="I281" s="72">
        <v>55</v>
      </c>
      <c r="J281" s="72">
        <v>605</v>
      </c>
      <c r="K281" s="254">
        <v>0</v>
      </c>
      <c r="L281" s="31" t="s">
        <v>1144</v>
      </c>
      <c r="M281" s="31" t="s">
        <v>1144</v>
      </c>
      <c r="N281" s="31" t="s">
        <v>1145</v>
      </c>
      <c r="O281" s="31" t="s">
        <v>1144</v>
      </c>
      <c r="P281" s="31" t="s">
        <v>1145</v>
      </c>
      <c r="Q281" s="31" t="s">
        <v>1144</v>
      </c>
      <c r="R281" s="31" t="s">
        <v>1144</v>
      </c>
      <c r="S281" s="55" t="s">
        <v>1266</v>
      </c>
      <c r="T281" s="31"/>
      <c r="U281" s="31">
        <v>0</v>
      </c>
      <c r="V281" s="30"/>
      <c r="W281" s="275"/>
      <c r="X281" s="31"/>
      <c r="Y281" s="31"/>
      <c r="AA281" s="31"/>
      <c r="AB281" s="31">
        <f t="shared" si="99"/>
        <v>0</v>
      </c>
      <c r="AC281" s="31"/>
      <c r="AD281" s="31">
        <f t="shared" si="87"/>
        <v>0</v>
      </c>
      <c r="AE281" s="31"/>
      <c r="AF281" s="31"/>
      <c r="AG281" s="31">
        <f t="shared" si="88"/>
        <v>0</v>
      </c>
      <c r="AH281" s="31">
        <f t="shared" si="100"/>
        <v>0</v>
      </c>
      <c r="AI281" s="31"/>
      <c r="AJ281" s="31"/>
      <c r="AK281" s="31">
        <f t="shared" si="101"/>
        <v>0</v>
      </c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</row>
    <row r="282" spans="2:50" s="155" customFormat="1" ht="13" outlineLevel="1">
      <c r="B282" s="160" t="s">
        <v>446</v>
      </c>
      <c r="C282" s="24" t="s">
        <v>1442</v>
      </c>
      <c r="D282" s="49" t="s">
        <v>50</v>
      </c>
      <c r="E282" s="38">
        <v>42325</v>
      </c>
      <c r="F282" s="216" t="s">
        <v>12</v>
      </c>
      <c r="G282" s="46" t="s">
        <v>24</v>
      </c>
      <c r="H282" s="28">
        <f t="shared" si="92"/>
        <v>320</v>
      </c>
      <c r="I282" s="71">
        <v>160</v>
      </c>
      <c r="J282" s="71">
        <v>160</v>
      </c>
      <c r="K282" s="254">
        <v>0</v>
      </c>
      <c r="L282" s="31" t="s">
        <v>1164</v>
      </c>
      <c r="M282" s="31" t="s">
        <v>1164</v>
      </c>
      <c r="N282" s="31" t="s">
        <v>1163</v>
      </c>
      <c r="O282" s="31" t="s">
        <v>1164</v>
      </c>
      <c r="P282" s="31" t="s">
        <v>1163</v>
      </c>
      <c r="Q282" s="31" t="s">
        <v>1163</v>
      </c>
      <c r="R282" s="31" t="s">
        <v>1164</v>
      </c>
      <c r="S282" s="55" t="s">
        <v>1173</v>
      </c>
      <c r="T282" s="31"/>
      <c r="U282" s="31">
        <f t="shared" ref="U282:U286" si="104">SUMIF(T282,"Y",I282)</f>
        <v>0</v>
      </c>
      <c r="V282" s="30"/>
      <c r="W282" s="275"/>
      <c r="X282" s="31"/>
      <c r="Y282" s="31">
        <f t="shared" si="98"/>
        <v>0</v>
      </c>
      <c r="AA282" s="31"/>
      <c r="AB282" s="31">
        <f t="shared" si="99"/>
        <v>0</v>
      </c>
      <c r="AC282" s="31"/>
      <c r="AD282" s="31">
        <f t="shared" si="87"/>
        <v>0</v>
      </c>
      <c r="AE282" s="31"/>
      <c r="AF282" s="31"/>
      <c r="AG282" s="31">
        <f t="shared" si="88"/>
        <v>0</v>
      </c>
      <c r="AH282" s="31">
        <f t="shared" si="100"/>
        <v>0</v>
      </c>
      <c r="AI282" s="31"/>
      <c r="AJ282" s="31">
        <f t="shared" si="90"/>
        <v>0</v>
      </c>
      <c r="AK282" s="31">
        <f t="shared" si="101"/>
        <v>0</v>
      </c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</row>
    <row r="283" spans="2:50" s="155" customFormat="1" ht="13" outlineLevel="1">
      <c r="B283" s="160" t="s">
        <v>451</v>
      </c>
      <c r="C283" s="24" t="s">
        <v>452</v>
      </c>
      <c r="D283" s="49" t="s">
        <v>453</v>
      </c>
      <c r="E283" s="38">
        <v>42968</v>
      </c>
      <c r="F283" s="216" t="s">
        <v>12</v>
      </c>
      <c r="G283" s="46" t="s">
        <v>13</v>
      </c>
      <c r="H283" s="28">
        <f t="shared" si="92"/>
        <v>1102</v>
      </c>
      <c r="I283" s="71">
        <v>242</v>
      </c>
      <c r="J283" s="71">
        <v>860</v>
      </c>
      <c r="K283" s="254">
        <v>0</v>
      </c>
      <c r="L283" s="31" t="s">
        <v>1164</v>
      </c>
      <c r="M283" s="31" t="s">
        <v>1164</v>
      </c>
      <c r="N283" s="31" t="s">
        <v>1163</v>
      </c>
      <c r="O283" s="31" t="s">
        <v>1164</v>
      </c>
      <c r="P283" s="31" t="s">
        <v>1163</v>
      </c>
      <c r="Q283" s="31" t="s">
        <v>1164</v>
      </c>
      <c r="R283" s="31" t="s">
        <v>1164</v>
      </c>
      <c r="S283" s="55" t="s">
        <v>1270</v>
      </c>
      <c r="T283" s="31"/>
      <c r="U283" s="31">
        <f t="shared" si="104"/>
        <v>0</v>
      </c>
      <c r="V283" s="30"/>
      <c r="W283" s="275"/>
      <c r="X283" s="31"/>
      <c r="Y283" s="31">
        <f t="shared" si="98"/>
        <v>0</v>
      </c>
      <c r="AA283" s="31"/>
      <c r="AB283" s="31">
        <f t="shared" si="99"/>
        <v>0</v>
      </c>
      <c r="AC283" s="31"/>
      <c r="AD283" s="31">
        <f t="shared" si="87"/>
        <v>0</v>
      </c>
      <c r="AE283" s="31"/>
      <c r="AF283" s="31"/>
      <c r="AG283" s="31">
        <f t="shared" si="88"/>
        <v>0</v>
      </c>
      <c r="AH283" s="31">
        <f t="shared" si="100"/>
        <v>0</v>
      </c>
      <c r="AI283" s="31"/>
      <c r="AJ283" s="31">
        <f t="shared" si="90"/>
        <v>0</v>
      </c>
      <c r="AK283" s="31">
        <f t="shared" si="101"/>
        <v>0</v>
      </c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</row>
    <row r="284" spans="2:50" s="155" customFormat="1" ht="13" outlineLevel="1">
      <c r="B284" s="160" t="s">
        <v>454</v>
      </c>
      <c r="C284" s="24" t="s">
        <v>455</v>
      </c>
      <c r="D284" s="49" t="s">
        <v>453</v>
      </c>
      <c r="E284" s="38">
        <v>43396</v>
      </c>
      <c r="F284" s="216" t="s">
        <v>12</v>
      </c>
      <c r="G284" s="46" t="s">
        <v>13</v>
      </c>
      <c r="H284" s="28">
        <f t="shared" si="92"/>
        <v>300</v>
      </c>
      <c r="I284" s="71">
        <v>125</v>
      </c>
      <c r="J284" s="71">
        <v>175</v>
      </c>
      <c r="K284" s="254">
        <v>0</v>
      </c>
      <c r="L284" s="31" t="s">
        <v>1164</v>
      </c>
      <c r="M284" s="31" t="s">
        <v>1164</v>
      </c>
      <c r="N284" s="31" t="s">
        <v>1163</v>
      </c>
      <c r="O284" s="31" t="s">
        <v>1164</v>
      </c>
      <c r="P284" s="31" t="s">
        <v>1163</v>
      </c>
      <c r="Q284" s="31" t="s">
        <v>1164</v>
      </c>
      <c r="R284" s="31" t="s">
        <v>1164</v>
      </c>
      <c r="S284" s="55" t="s">
        <v>1270</v>
      </c>
      <c r="T284" s="31"/>
      <c r="U284" s="31">
        <f t="shared" si="104"/>
        <v>0</v>
      </c>
      <c r="V284" s="30"/>
      <c r="W284" s="275"/>
      <c r="X284" s="31"/>
      <c r="Y284" s="31">
        <f t="shared" si="98"/>
        <v>0</v>
      </c>
      <c r="AA284" s="31"/>
      <c r="AB284" s="31">
        <f t="shared" si="99"/>
        <v>0</v>
      </c>
      <c r="AC284" s="31"/>
      <c r="AD284" s="31">
        <f t="shared" si="87"/>
        <v>0</v>
      </c>
      <c r="AE284" s="31"/>
      <c r="AF284" s="31"/>
      <c r="AG284" s="31">
        <f t="shared" si="88"/>
        <v>0</v>
      </c>
      <c r="AH284" s="31">
        <f t="shared" si="100"/>
        <v>0</v>
      </c>
      <c r="AI284" s="31"/>
      <c r="AJ284" s="31">
        <f t="shared" si="90"/>
        <v>0</v>
      </c>
      <c r="AK284" s="31">
        <f t="shared" si="101"/>
        <v>0</v>
      </c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</row>
    <row r="285" spans="2:50" s="155" customFormat="1" ht="26" outlineLevel="1">
      <c r="B285" s="160" t="s">
        <v>1444</v>
      </c>
      <c r="C285" s="308" t="s">
        <v>1723</v>
      </c>
      <c r="D285" s="49" t="s">
        <v>1445</v>
      </c>
      <c r="E285" s="38">
        <v>43697</v>
      </c>
      <c r="F285" s="216" t="s">
        <v>12</v>
      </c>
      <c r="G285" s="46" t="s">
        <v>13</v>
      </c>
      <c r="H285" s="28">
        <f t="shared" si="92"/>
        <v>555</v>
      </c>
      <c r="I285" s="309">
        <v>275</v>
      </c>
      <c r="J285" s="309">
        <v>280</v>
      </c>
      <c r="K285" s="254">
        <v>0</v>
      </c>
      <c r="L285" s="31" t="s">
        <v>1164</v>
      </c>
      <c r="M285" s="31" t="s">
        <v>1164</v>
      </c>
      <c r="N285" s="31" t="s">
        <v>1163</v>
      </c>
      <c r="O285" s="31" t="s">
        <v>1164</v>
      </c>
      <c r="P285" s="31" t="s">
        <v>1163</v>
      </c>
      <c r="Q285" s="31" t="s">
        <v>1164</v>
      </c>
      <c r="R285" s="31" t="s">
        <v>1164</v>
      </c>
      <c r="S285" s="55" t="s">
        <v>1620</v>
      </c>
      <c r="T285" s="31"/>
      <c r="U285" s="31">
        <f t="shared" si="104"/>
        <v>0</v>
      </c>
      <c r="V285" s="30"/>
      <c r="W285" s="275"/>
      <c r="X285" s="31"/>
      <c r="Y285" s="31">
        <f t="shared" si="98"/>
        <v>0</v>
      </c>
      <c r="AA285" s="31"/>
      <c r="AB285" s="31">
        <f t="shared" si="99"/>
        <v>0</v>
      </c>
      <c r="AC285" s="31"/>
      <c r="AD285" s="31">
        <f t="shared" si="87"/>
        <v>0</v>
      </c>
      <c r="AE285" s="31"/>
      <c r="AF285" s="31"/>
      <c r="AG285" s="31">
        <f t="shared" si="88"/>
        <v>0</v>
      </c>
      <c r="AH285" s="31">
        <f t="shared" si="100"/>
        <v>0</v>
      </c>
      <c r="AI285" s="31"/>
      <c r="AJ285" s="31">
        <f t="shared" si="90"/>
        <v>0</v>
      </c>
      <c r="AK285" s="31">
        <f t="shared" si="101"/>
        <v>0</v>
      </c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</row>
    <row r="286" spans="2:50" s="155" customFormat="1" ht="39" outlineLevel="1">
      <c r="B286" s="160" t="s">
        <v>1446</v>
      </c>
      <c r="C286" s="308" t="s">
        <v>1724</v>
      </c>
      <c r="D286" s="49" t="s">
        <v>596</v>
      </c>
      <c r="E286" s="38">
        <v>43697</v>
      </c>
      <c r="F286" s="216" t="s">
        <v>12</v>
      </c>
      <c r="G286" s="46" t="s">
        <v>13</v>
      </c>
      <c r="H286" s="28">
        <f t="shared" si="92"/>
        <v>4160</v>
      </c>
      <c r="I286" s="309">
        <v>535</v>
      </c>
      <c r="J286" s="309">
        <v>3625</v>
      </c>
      <c r="K286" s="254">
        <v>0</v>
      </c>
      <c r="L286" s="31" t="s">
        <v>1164</v>
      </c>
      <c r="M286" s="31" t="s">
        <v>1164</v>
      </c>
      <c r="N286" s="31" t="s">
        <v>1163</v>
      </c>
      <c r="O286" s="31" t="s">
        <v>1164</v>
      </c>
      <c r="P286" s="31" t="s">
        <v>1163</v>
      </c>
      <c r="Q286" s="31" t="s">
        <v>1164</v>
      </c>
      <c r="R286" s="31" t="s">
        <v>1164</v>
      </c>
      <c r="S286" s="55" t="s">
        <v>1621</v>
      </c>
      <c r="T286" s="31"/>
      <c r="U286" s="31">
        <f t="shared" si="104"/>
        <v>0</v>
      </c>
      <c r="V286" s="30"/>
      <c r="W286" s="275"/>
      <c r="X286" s="31"/>
      <c r="Y286" s="31">
        <f t="shared" si="98"/>
        <v>0</v>
      </c>
      <c r="AA286" s="31"/>
      <c r="AB286" s="31">
        <f t="shared" si="99"/>
        <v>0</v>
      </c>
      <c r="AC286" s="31"/>
      <c r="AD286" s="31">
        <f t="shared" si="87"/>
        <v>0</v>
      </c>
      <c r="AE286" s="31"/>
      <c r="AF286" s="31"/>
      <c r="AG286" s="31">
        <f t="shared" si="88"/>
        <v>0</v>
      </c>
      <c r="AH286" s="31">
        <f t="shared" si="100"/>
        <v>0</v>
      </c>
      <c r="AI286" s="31"/>
      <c r="AJ286" s="31">
        <f t="shared" si="90"/>
        <v>0</v>
      </c>
      <c r="AK286" s="31">
        <f t="shared" si="101"/>
        <v>0</v>
      </c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</row>
    <row r="287" spans="2:50" s="155" customFormat="1" ht="14" customHeight="1">
      <c r="B287" s="349" t="s">
        <v>1722</v>
      </c>
      <c r="C287" s="349"/>
      <c r="D287" s="349"/>
      <c r="E287" s="344" t="s">
        <v>6</v>
      </c>
      <c r="F287" s="19" t="s">
        <v>7</v>
      </c>
      <c r="G287" s="20"/>
      <c r="H287" s="20">
        <f>H288/60</f>
        <v>75.833333333333329</v>
      </c>
      <c r="I287" s="20">
        <f>I288/60</f>
        <v>75.833333333333329</v>
      </c>
      <c r="J287" s="20">
        <f>J288/60</f>
        <v>55.708333333333336</v>
      </c>
      <c r="K287" s="211">
        <f>K288/60</f>
        <v>0</v>
      </c>
      <c r="L287" s="42"/>
      <c r="M287" s="42"/>
      <c r="N287" s="42"/>
      <c r="O287" s="42"/>
      <c r="P287" s="42"/>
      <c r="Q287" s="42"/>
      <c r="R287" s="42"/>
      <c r="S287" s="165"/>
      <c r="T287" s="165"/>
      <c r="U287" s="20">
        <f>U288/60</f>
        <v>0</v>
      </c>
      <c r="V287" s="165"/>
      <c r="W287" s="274"/>
      <c r="X287" s="210"/>
      <c r="Y287" s="211">
        <f>Y288/60</f>
        <v>0</v>
      </c>
      <c r="AA287" s="211"/>
      <c r="AB287" s="211">
        <f t="shared" ref="AB287:AK287" si="105">AB288/60</f>
        <v>0</v>
      </c>
      <c r="AC287" s="211"/>
      <c r="AD287" s="211">
        <f>AD288/60</f>
        <v>0</v>
      </c>
      <c r="AE287" s="211"/>
      <c r="AF287" s="211"/>
      <c r="AG287" s="211"/>
      <c r="AH287" s="211">
        <f>AH288/60</f>
        <v>0</v>
      </c>
      <c r="AI287" s="211"/>
      <c r="AJ287" s="210"/>
      <c r="AK287" s="211">
        <f t="shared" si="105"/>
        <v>0</v>
      </c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211"/>
      <c r="AW287" s="211"/>
      <c r="AX287" s="211">
        <f>AX288/60</f>
        <v>0</v>
      </c>
    </row>
    <row r="288" spans="2:50" s="155" customFormat="1" ht="13">
      <c r="B288" s="349"/>
      <c r="C288" s="349"/>
      <c r="D288" s="349"/>
      <c r="E288" s="344"/>
      <c r="F288" s="19" t="s">
        <v>8</v>
      </c>
      <c r="G288" s="20"/>
      <c r="H288" s="20">
        <f>SUM(I289:I292)</f>
        <v>4550</v>
      </c>
      <c r="I288" s="20">
        <f>SUM(I289:I292)</f>
        <v>4550</v>
      </c>
      <c r="J288" s="20">
        <f>SUM(J289:J292)</f>
        <v>3342.5</v>
      </c>
      <c r="K288" s="20">
        <f>SUM(K289:K292)</f>
        <v>0</v>
      </c>
      <c r="L288" s="42"/>
      <c r="M288" s="42"/>
      <c r="N288" s="42"/>
      <c r="O288" s="42"/>
      <c r="P288" s="42"/>
      <c r="Q288" s="42"/>
      <c r="R288" s="42"/>
      <c r="S288" s="165"/>
      <c r="T288" s="165"/>
      <c r="U288" s="20">
        <f>SUM(U289:U292)</f>
        <v>0</v>
      </c>
      <c r="V288" s="165"/>
      <c r="W288" s="274"/>
      <c r="X288" s="210"/>
      <c r="Y288" s="20">
        <f>SUM(Y289:Y292)</f>
        <v>0</v>
      </c>
      <c r="AA288" s="211"/>
      <c r="AB288" s="20">
        <f>SUM(AB289:AB292)</f>
        <v>0</v>
      </c>
      <c r="AC288" s="211"/>
      <c r="AD288" s="20">
        <f>SUM(AD289:AD292)</f>
        <v>0</v>
      </c>
      <c r="AE288" s="20"/>
      <c r="AF288" s="211"/>
      <c r="AG288" s="20"/>
      <c r="AH288" s="20">
        <f>SUM(AH289:AH292)</f>
        <v>0</v>
      </c>
      <c r="AI288" s="211"/>
      <c r="AJ288" s="210"/>
      <c r="AK288" s="20">
        <f>SUM(AK289:AK292)</f>
        <v>0</v>
      </c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211"/>
      <c r="AW288" s="211"/>
      <c r="AX288" s="20">
        <f>SUM(AX289:AX292)</f>
        <v>0</v>
      </c>
    </row>
    <row r="289" spans="2:50" s="155" customFormat="1" ht="13" outlineLevel="1">
      <c r="B289" s="160" t="s">
        <v>447</v>
      </c>
      <c r="C289" s="24" t="s">
        <v>448</v>
      </c>
      <c r="D289" s="49" t="s">
        <v>1443</v>
      </c>
      <c r="E289" s="38">
        <v>43628</v>
      </c>
      <c r="F289" s="216" t="s">
        <v>12</v>
      </c>
      <c r="G289" s="46" t="s">
        <v>13</v>
      </c>
      <c r="H289" s="28">
        <f t="shared" ref="H289:H292" si="106">I289+J289</f>
        <v>4920</v>
      </c>
      <c r="I289" s="71">
        <v>3610</v>
      </c>
      <c r="J289" s="71">
        <v>1310</v>
      </c>
      <c r="K289" s="254">
        <v>0</v>
      </c>
      <c r="L289" s="31" t="s">
        <v>1144</v>
      </c>
      <c r="M289" s="31" t="s">
        <v>1144</v>
      </c>
      <c r="N289" s="31" t="s">
        <v>1144</v>
      </c>
      <c r="O289" s="31" t="s">
        <v>1144</v>
      </c>
      <c r="P289" s="31" t="s">
        <v>1144</v>
      </c>
      <c r="Q289" s="31" t="s">
        <v>1144</v>
      </c>
      <c r="R289" s="31" t="s">
        <v>1144</v>
      </c>
      <c r="S289" s="55" t="s">
        <v>1244</v>
      </c>
      <c r="T289" s="31"/>
      <c r="U289" s="31">
        <f t="shared" ref="U289:U292" si="107">SUMIF(T289,"Y",I289)</f>
        <v>0</v>
      </c>
      <c r="V289" s="30"/>
      <c r="W289" s="275"/>
      <c r="X289" s="31"/>
      <c r="Y289" s="31">
        <f t="shared" ref="Y289:Y292" si="108">U289*X289</f>
        <v>0</v>
      </c>
      <c r="AA289" s="31"/>
      <c r="AB289" s="31">
        <f t="shared" ref="AB289:AB292" si="109">SUMIF(AA289,"Y",K289)*X289</f>
        <v>0</v>
      </c>
      <c r="AC289" s="31"/>
      <c r="AD289" s="31">
        <f t="shared" ref="AD289:AD292" si="110">(I289-AB289)*COUNTIF(AL289:AU289,"L")</f>
        <v>0</v>
      </c>
      <c r="AE289" s="31"/>
      <c r="AF289" s="31"/>
      <c r="AG289" s="31">
        <f t="shared" ref="AG289:AG292" si="111">IFERROR(COUNTIF(AL289:AU289,"S")/(COUNTIF(AL289:AU289,"V")+COUNTIF(AL289:AU289,"S")),0)</f>
        <v>0</v>
      </c>
      <c r="AH289" s="31">
        <f t="shared" ref="AH289:AH292" si="112">(Y289-AB289-AD289)*AG289</f>
        <v>0</v>
      </c>
      <c r="AI289" s="31"/>
      <c r="AJ289" s="31">
        <f t="shared" ref="AJ289:AJ292" si="113">COUNTIF(AL289:AU289,"V")</f>
        <v>0</v>
      </c>
      <c r="AK289" s="31">
        <f t="shared" ref="AK289:AK292" si="114">Y289-AB289-AD289-AH289</f>
        <v>0</v>
      </c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</row>
    <row r="290" spans="2:50" s="155" customFormat="1" ht="13" outlineLevel="1">
      <c r="B290" s="160" t="s">
        <v>449</v>
      </c>
      <c r="C290" s="24" t="s">
        <v>450</v>
      </c>
      <c r="D290" s="49" t="s">
        <v>23</v>
      </c>
      <c r="E290" s="38">
        <v>43642</v>
      </c>
      <c r="F290" s="216" t="s">
        <v>12</v>
      </c>
      <c r="G290" s="46" t="s">
        <v>24</v>
      </c>
      <c r="H290" s="28">
        <f t="shared" si="106"/>
        <v>330</v>
      </c>
      <c r="I290" s="71">
        <v>290</v>
      </c>
      <c r="J290" s="71">
        <v>40</v>
      </c>
      <c r="K290" s="254">
        <v>0</v>
      </c>
      <c r="L290" s="48" t="s">
        <v>1144</v>
      </c>
      <c r="M290" s="48" t="s">
        <v>1144</v>
      </c>
      <c r="N290" s="48" t="s">
        <v>1145</v>
      </c>
      <c r="O290" s="48" t="s">
        <v>1144</v>
      </c>
      <c r="P290" s="48" t="s">
        <v>1145</v>
      </c>
      <c r="Q290" s="48" t="s">
        <v>1145</v>
      </c>
      <c r="R290" s="48" t="s">
        <v>1145</v>
      </c>
      <c r="S290" s="55" t="s">
        <v>1244</v>
      </c>
      <c r="T290" s="31"/>
      <c r="U290" s="31">
        <f t="shared" si="107"/>
        <v>0</v>
      </c>
      <c r="V290" s="30"/>
      <c r="W290" s="275"/>
      <c r="X290" s="31"/>
      <c r="Y290" s="31">
        <f t="shared" si="108"/>
        <v>0</v>
      </c>
      <c r="AA290" s="31"/>
      <c r="AB290" s="31">
        <f t="shared" si="109"/>
        <v>0</v>
      </c>
      <c r="AC290" s="31"/>
      <c r="AD290" s="31">
        <f t="shared" si="110"/>
        <v>0</v>
      </c>
      <c r="AE290" s="31"/>
      <c r="AF290" s="31"/>
      <c r="AG290" s="31">
        <f t="shared" si="111"/>
        <v>0</v>
      </c>
      <c r="AH290" s="31">
        <f t="shared" si="112"/>
        <v>0</v>
      </c>
      <c r="AI290" s="31"/>
      <c r="AJ290" s="31">
        <f t="shared" si="113"/>
        <v>0</v>
      </c>
      <c r="AK290" s="31">
        <f t="shared" si="114"/>
        <v>0</v>
      </c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</row>
    <row r="291" spans="2:50" s="155" customFormat="1" ht="26" outlineLevel="1">
      <c r="B291" s="160" t="s">
        <v>1444</v>
      </c>
      <c r="C291" s="308" t="s">
        <v>1725</v>
      </c>
      <c r="D291" s="49" t="s">
        <v>1445</v>
      </c>
      <c r="E291" s="38">
        <v>43697</v>
      </c>
      <c r="F291" s="216" t="s">
        <v>12</v>
      </c>
      <c r="G291" s="46" t="s">
        <v>13</v>
      </c>
      <c r="H291" s="28">
        <f t="shared" si="106"/>
        <v>270</v>
      </c>
      <c r="I291" s="309">
        <v>90</v>
      </c>
      <c r="J291" s="309">
        <v>180</v>
      </c>
      <c r="K291" s="254">
        <v>0</v>
      </c>
      <c r="L291" s="31" t="s">
        <v>1144</v>
      </c>
      <c r="M291" s="31" t="s">
        <v>1144</v>
      </c>
      <c r="N291" s="31" t="s">
        <v>1145</v>
      </c>
      <c r="O291" s="31" t="s">
        <v>1144</v>
      </c>
      <c r="P291" s="31" t="s">
        <v>1145</v>
      </c>
      <c r="Q291" s="31" t="s">
        <v>1144</v>
      </c>
      <c r="R291" s="31" t="s">
        <v>1144</v>
      </c>
      <c r="S291" s="55" t="s">
        <v>1620</v>
      </c>
      <c r="T291" s="31"/>
      <c r="U291" s="31">
        <f t="shared" si="107"/>
        <v>0</v>
      </c>
      <c r="V291" s="30"/>
      <c r="W291" s="275"/>
      <c r="X291" s="31"/>
      <c r="Y291" s="31">
        <f t="shared" si="108"/>
        <v>0</v>
      </c>
      <c r="AA291" s="31"/>
      <c r="AB291" s="31">
        <f t="shared" si="109"/>
        <v>0</v>
      </c>
      <c r="AC291" s="31"/>
      <c r="AD291" s="31">
        <f t="shared" si="110"/>
        <v>0</v>
      </c>
      <c r="AE291" s="31"/>
      <c r="AF291" s="31"/>
      <c r="AG291" s="31">
        <f t="shared" si="111"/>
        <v>0</v>
      </c>
      <c r="AH291" s="31">
        <f t="shared" si="112"/>
        <v>0</v>
      </c>
      <c r="AI291" s="31"/>
      <c r="AJ291" s="31">
        <f t="shared" si="113"/>
        <v>0</v>
      </c>
      <c r="AK291" s="31">
        <f t="shared" si="114"/>
        <v>0</v>
      </c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</row>
    <row r="292" spans="2:50" s="155" customFormat="1" ht="39" outlineLevel="1">
      <c r="B292" s="160" t="s">
        <v>1446</v>
      </c>
      <c r="C292" s="308" t="s">
        <v>1726</v>
      </c>
      <c r="D292" s="49" t="s">
        <v>596</v>
      </c>
      <c r="E292" s="38">
        <v>43697</v>
      </c>
      <c r="F292" s="216" t="s">
        <v>12</v>
      </c>
      <c r="G292" s="46" t="s">
        <v>13</v>
      </c>
      <c r="H292" s="28">
        <f t="shared" si="106"/>
        <v>2372.5</v>
      </c>
      <c r="I292" s="309">
        <v>560</v>
      </c>
      <c r="J292" s="309">
        <v>1812.5</v>
      </c>
      <c r="K292" s="254">
        <v>0</v>
      </c>
      <c r="L292" s="31" t="s">
        <v>1144</v>
      </c>
      <c r="M292" s="31" t="s">
        <v>1144</v>
      </c>
      <c r="N292" s="31" t="s">
        <v>1145</v>
      </c>
      <c r="O292" s="31" t="s">
        <v>1144</v>
      </c>
      <c r="P292" s="31" t="s">
        <v>1145</v>
      </c>
      <c r="Q292" s="31" t="s">
        <v>1144</v>
      </c>
      <c r="R292" s="31" t="s">
        <v>1144</v>
      </c>
      <c r="S292" s="55" t="s">
        <v>1621</v>
      </c>
      <c r="T292" s="31"/>
      <c r="U292" s="31">
        <f t="shared" si="107"/>
        <v>0</v>
      </c>
      <c r="V292" s="30"/>
      <c r="W292" s="275"/>
      <c r="X292" s="31"/>
      <c r="Y292" s="31">
        <f t="shared" si="108"/>
        <v>0</v>
      </c>
      <c r="AA292" s="31"/>
      <c r="AB292" s="31">
        <f t="shared" si="109"/>
        <v>0</v>
      </c>
      <c r="AC292" s="31"/>
      <c r="AD292" s="31">
        <f t="shared" si="110"/>
        <v>0</v>
      </c>
      <c r="AE292" s="31"/>
      <c r="AF292" s="31"/>
      <c r="AG292" s="31">
        <f t="shared" si="111"/>
        <v>0</v>
      </c>
      <c r="AH292" s="31">
        <f t="shared" si="112"/>
        <v>0</v>
      </c>
      <c r="AI292" s="31"/>
      <c r="AJ292" s="31">
        <f t="shared" si="113"/>
        <v>0</v>
      </c>
      <c r="AK292" s="31">
        <f t="shared" si="114"/>
        <v>0</v>
      </c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</row>
    <row r="293" spans="2:50" s="155" customFormat="1" ht="13">
      <c r="B293" s="343" t="s">
        <v>456</v>
      </c>
      <c r="C293" s="343"/>
      <c r="D293" s="343"/>
      <c r="E293" s="346"/>
      <c r="F293" s="41" t="s">
        <v>7</v>
      </c>
      <c r="G293" s="42"/>
      <c r="H293" s="23">
        <f>H294/60</f>
        <v>556.61666666666667</v>
      </c>
      <c r="I293" s="23">
        <f>I294/60</f>
        <v>156.19999999999999</v>
      </c>
      <c r="J293" s="23">
        <f>J294/60</f>
        <v>400.41666666666669</v>
      </c>
      <c r="K293" s="253">
        <f>K294/60</f>
        <v>60.1</v>
      </c>
      <c r="L293" s="42"/>
      <c r="M293" s="42"/>
      <c r="N293" s="42"/>
      <c r="O293" s="42"/>
      <c r="P293" s="42"/>
      <c r="Q293" s="42"/>
      <c r="R293" s="42"/>
      <c r="S293" s="43"/>
      <c r="T293" s="42"/>
      <c r="U293" s="23">
        <f>U294/60</f>
        <v>0</v>
      </c>
      <c r="V293" s="43"/>
      <c r="W293" s="277"/>
      <c r="X293" s="42"/>
      <c r="Y293" s="23">
        <f>Y294/60</f>
        <v>0</v>
      </c>
      <c r="AA293" s="45"/>
      <c r="AB293" s="45">
        <f t="shared" ref="AB293:AK293" si="115">AB294/60</f>
        <v>0</v>
      </c>
      <c r="AC293" s="45"/>
      <c r="AD293" s="45">
        <f>AD294/60</f>
        <v>0</v>
      </c>
      <c r="AE293" s="45"/>
      <c r="AF293" s="45"/>
      <c r="AG293" s="45"/>
      <c r="AH293" s="45">
        <f>AH294/60</f>
        <v>0</v>
      </c>
      <c r="AI293" s="45"/>
      <c r="AJ293" s="42"/>
      <c r="AK293" s="45">
        <f t="shared" si="115"/>
        <v>0</v>
      </c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5"/>
      <c r="AW293" s="45"/>
      <c r="AX293" s="45">
        <f>AX294/60</f>
        <v>0</v>
      </c>
    </row>
    <row r="294" spans="2:50" s="155" customFormat="1" ht="13">
      <c r="B294" s="343"/>
      <c r="C294" s="343"/>
      <c r="D294" s="343"/>
      <c r="E294" s="346"/>
      <c r="F294" s="44" t="s">
        <v>8</v>
      </c>
      <c r="G294" s="45"/>
      <c r="H294" s="23">
        <f>SUM(I294:J294)</f>
        <v>33397</v>
      </c>
      <c r="I294" s="23">
        <f>SUMIF(F295:F319,"DQA",$I295:$I319)</f>
        <v>9372</v>
      </c>
      <c r="J294" s="23">
        <f>SUMIF(F295:F319,"DQA",$J295:$J319)</f>
        <v>24025</v>
      </c>
      <c r="K294" s="253">
        <f>SUM(K295:K324)</f>
        <v>3606</v>
      </c>
      <c r="L294" s="42"/>
      <c r="M294" s="42"/>
      <c r="N294" s="42"/>
      <c r="O294" s="42"/>
      <c r="P294" s="42"/>
      <c r="Q294" s="42"/>
      <c r="R294" s="42"/>
      <c r="S294" s="43"/>
      <c r="T294" s="42"/>
      <c r="U294" s="23">
        <f>SUM(U295:U319)</f>
        <v>0</v>
      </c>
      <c r="V294" s="43"/>
      <c r="W294" s="277"/>
      <c r="X294" s="42"/>
      <c r="Y294" s="23">
        <f>SUM(Y295:Y319)</f>
        <v>0</v>
      </c>
      <c r="AA294" s="45"/>
      <c r="AB294" s="45">
        <f t="shared" ref="AB294" si="116">SUM(AB295:AB319)</f>
        <v>0</v>
      </c>
      <c r="AC294" s="45"/>
      <c r="AD294" s="45">
        <f>SUM(AD295:AD319)</f>
        <v>0</v>
      </c>
      <c r="AE294" s="45"/>
      <c r="AF294" s="45"/>
      <c r="AG294" s="45"/>
      <c r="AH294" s="45">
        <f>SUM(AH295:AH319)</f>
        <v>0</v>
      </c>
      <c r="AI294" s="45"/>
      <c r="AJ294" s="42"/>
      <c r="AK294" s="45">
        <f t="shared" ref="AK294" si="117">SUM(AK295:AK319)</f>
        <v>0</v>
      </c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5"/>
      <c r="AW294" s="45"/>
      <c r="AX294" s="45">
        <f t="shared" ref="AX294" si="118">SUM(AX295:AX319)</f>
        <v>0</v>
      </c>
    </row>
    <row r="295" spans="2:50" s="155" customFormat="1" ht="13" outlineLevel="1">
      <c r="B295" s="161" t="s">
        <v>458</v>
      </c>
      <c r="C295" s="39" t="s">
        <v>459</v>
      </c>
      <c r="D295" s="15" t="s">
        <v>19</v>
      </c>
      <c r="E295" s="16">
        <v>43656</v>
      </c>
      <c r="F295" s="17" t="s">
        <v>12</v>
      </c>
      <c r="G295" s="27" t="s">
        <v>13</v>
      </c>
      <c r="H295" s="28">
        <f t="shared" ref="H295:H320" si="119">I295+J295</f>
        <v>755</v>
      </c>
      <c r="I295" s="48">
        <v>35</v>
      </c>
      <c r="J295" s="48">
        <v>720</v>
      </c>
      <c r="K295" s="256">
        <f>I295/2</f>
        <v>17.5</v>
      </c>
      <c r="L295" s="31" t="s">
        <v>1214</v>
      </c>
      <c r="M295" s="31" t="s">
        <v>1204</v>
      </c>
      <c r="N295" s="31" t="s">
        <v>1203</v>
      </c>
      <c r="O295" s="31" t="s">
        <v>1204</v>
      </c>
      <c r="P295" s="31" t="s">
        <v>1271</v>
      </c>
      <c r="Q295" s="31" t="s">
        <v>1164</v>
      </c>
      <c r="R295" s="31" t="s">
        <v>1164</v>
      </c>
      <c r="S295" s="55"/>
      <c r="T295" s="31"/>
      <c r="U295" s="31">
        <f t="shared" ref="U295:U324" si="120">SUMIF(T295,"Y",I295)</f>
        <v>0</v>
      </c>
      <c r="V295" s="30"/>
      <c r="W295" s="275"/>
      <c r="X295" s="31"/>
      <c r="Y295" s="31">
        <f>U295*X295/2</f>
        <v>0</v>
      </c>
      <c r="AA295" s="175"/>
      <c r="AB295" s="31">
        <f t="shared" ref="AB295:AB322" si="121">SUMIF(AA295,"Y",K295)*X295</f>
        <v>0</v>
      </c>
      <c r="AC295" s="31"/>
      <c r="AD295" s="31">
        <f t="shared" ref="AD295:AD324" si="122">(I295-AB295)*COUNTIF(AL295:AU295,"L")</f>
        <v>0</v>
      </c>
      <c r="AE295" s="31"/>
      <c r="AF295" s="31"/>
      <c r="AG295" s="31">
        <f t="shared" ref="AG295:AG324" si="123">IFERROR(COUNTIF(AL295:AU295,"S")/(COUNTIF(AL295:AU295,"V")+COUNTIF(AL295:AU295,"S")),0)</f>
        <v>0</v>
      </c>
      <c r="AH295" s="31">
        <f t="shared" ref="AH295:AH324" si="124">(Y295-AB295-AD295)*AG295</f>
        <v>0</v>
      </c>
      <c r="AI295" s="31"/>
      <c r="AJ295" s="174"/>
      <c r="AK295" s="31">
        <f t="shared" ref="AK295:AK324" si="125">Y295-AB295-AD295-AH295</f>
        <v>0</v>
      </c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</row>
    <row r="296" spans="2:50" s="155" customFormat="1" ht="13" outlineLevel="1">
      <c r="B296" s="161" t="s">
        <v>460</v>
      </c>
      <c r="C296" s="39" t="s">
        <v>461</v>
      </c>
      <c r="D296" s="15" t="s">
        <v>36</v>
      </c>
      <c r="E296" s="16">
        <v>43656</v>
      </c>
      <c r="F296" s="17" t="s">
        <v>12</v>
      </c>
      <c r="G296" s="27" t="s">
        <v>13</v>
      </c>
      <c r="H296" s="28">
        <f t="shared" si="119"/>
        <v>995</v>
      </c>
      <c r="I296" s="48">
        <v>35</v>
      </c>
      <c r="J296" s="48">
        <v>960</v>
      </c>
      <c r="K296" s="256">
        <f t="shared" ref="K296:K302" si="126">I296/2</f>
        <v>17.5</v>
      </c>
      <c r="L296" s="31" t="s">
        <v>1214</v>
      </c>
      <c r="M296" s="31" t="s">
        <v>1204</v>
      </c>
      <c r="N296" s="31" t="s">
        <v>1203</v>
      </c>
      <c r="O296" s="31" t="s">
        <v>1204</v>
      </c>
      <c r="P296" s="31" t="s">
        <v>1271</v>
      </c>
      <c r="Q296" s="31" t="s">
        <v>1164</v>
      </c>
      <c r="R296" s="31" t="s">
        <v>1164</v>
      </c>
      <c r="S296" s="55" t="s">
        <v>1272</v>
      </c>
      <c r="T296" s="31"/>
      <c r="U296" s="31">
        <f t="shared" si="120"/>
        <v>0</v>
      </c>
      <c r="V296" s="30"/>
      <c r="W296" s="275"/>
      <c r="X296" s="31"/>
      <c r="Y296" s="31">
        <f t="shared" ref="Y296:Y324" si="127">U296*X296/2</f>
        <v>0</v>
      </c>
      <c r="AA296" s="175"/>
      <c r="AB296" s="31">
        <f t="shared" si="121"/>
        <v>0</v>
      </c>
      <c r="AC296" s="31"/>
      <c r="AD296" s="31">
        <f t="shared" si="122"/>
        <v>0</v>
      </c>
      <c r="AE296" s="31"/>
      <c r="AF296" s="31"/>
      <c r="AG296" s="31">
        <f t="shared" si="123"/>
        <v>0</v>
      </c>
      <c r="AH296" s="31">
        <f t="shared" si="124"/>
        <v>0</v>
      </c>
      <c r="AI296" s="31"/>
      <c r="AJ296" s="174"/>
      <c r="AK296" s="31">
        <f t="shared" si="125"/>
        <v>0</v>
      </c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</row>
    <row r="297" spans="2:50" s="155" customFormat="1" ht="13" outlineLevel="1">
      <c r="B297" s="161" t="s">
        <v>462</v>
      </c>
      <c r="C297" s="39" t="s">
        <v>463</v>
      </c>
      <c r="D297" s="15" t="s">
        <v>36</v>
      </c>
      <c r="E297" s="16">
        <v>43656</v>
      </c>
      <c r="F297" s="17" t="s">
        <v>12</v>
      </c>
      <c r="G297" s="27" t="s">
        <v>13</v>
      </c>
      <c r="H297" s="28">
        <f t="shared" si="119"/>
        <v>755</v>
      </c>
      <c r="I297" s="48">
        <v>35</v>
      </c>
      <c r="J297" s="48">
        <v>720</v>
      </c>
      <c r="K297" s="256">
        <f t="shared" si="126"/>
        <v>17.5</v>
      </c>
      <c r="L297" s="31" t="s">
        <v>1214</v>
      </c>
      <c r="M297" s="31" t="s">
        <v>1204</v>
      </c>
      <c r="N297" s="31" t="s">
        <v>1203</v>
      </c>
      <c r="O297" s="31" t="s">
        <v>1204</v>
      </c>
      <c r="P297" s="31" t="s">
        <v>1271</v>
      </c>
      <c r="Q297" s="31" t="s">
        <v>1164</v>
      </c>
      <c r="R297" s="31" t="s">
        <v>1164</v>
      </c>
      <c r="S297" s="55" t="s">
        <v>1272</v>
      </c>
      <c r="T297" s="31"/>
      <c r="U297" s="31">
        <f t="shared" si="120"/>
        <v>0</v>
      </c>
      <c r="V297" s="30"/>
      <c r="W297" s="275"/>
      <c r="X297" s="31"/>
      <c r="Y297" s="31">
        <f t="shared" si="127"/>
        <v>0</v>
      </c>
      <c r="AA297" s="175"/>
      <c r="AB297" s="31">
        <f t="shared" si="121"/>
        <v>0</v>
      </c>
      <c r="AC297" s="31"/>
      <c r="AD297" s="31">
        <f t="shared" si="122"/>
        <v>0</v>
      </c>
      <c r="AE297" s="31"/>
      <c r="AF297" s="31"/>
      <c r="AG297" s="31">
        <f t="shared" si="123"/>
        <v>0</v>
      </c>
      <c r="AH297" s="31">
        <f t="shared" si="124"/>
        <v>0</v>
      </c>
      <c r="AI297" s="31"/>
      <c r="AJ297" s="174"/>
      <c r="AK297" s="31">
        <f t="shared" si="125"/>
        <v>0</v>
      </c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</row>
    <row r="298" spans="2:50" s="155" customFormat="1" ht="13" outlineLevel="1">
      <c r="B298" s="161" t="s">
        <v>464</v>
      </c>
      <c r="C298" s="39" t="s">
        <v>465</v>
      </c>
      <c r="D298" s="15" t="s">
        <v>36</v>
      </c>
      <c r="E298" s="16">
        <v>43656</v>
      </c>
      <c r="F298" s="17" t="s">
        <v>12</v>
      </c>
      <c r="G298" s="27" t="s">
        <v>13</v>
      </c>
      <c r="H298" s="28">
        <f t="shared" si="119"/>
        <v>525</v>
      </c>
      <c r="I298" s="48">
        <v>45</v>
      </c>
      <c r="J298" s="48">
        <v>480</v>
      </c>
      <c r="K298" s="256">
        <f t="shared" si="126"/>
        <v>22.5</v>
      </c>
      <c r="L298" s="31" t="s">
        <v>1214</v>
      </c>
      <c r="M298" s="31" t="s">
        <v>1204</v>
      </c>
      <c r="N298" s="31" t="s">
        <v>1203</v>
      </c>
      <c r="O298" s="31" t="s">
        <v>1204</v>
      </c>
      <c r="P298" s="31" t="s">
        <v>1271</v>
      </c>
      <c r="Q298" s="31" t="s">
        <v>1164</v>
      </c>
      <c r="R298" s="31" t="s">
        <v>1164</v>
      </c>
      <c r="S298" s="55" t="s">
        <v>1272</v>
      </c>
      <c r="T298" s="31"/>
      <c r="U298" s="31">
        <f t="shared" si="120"/>
        <v>0</v>
      </c>
      <c r="V298" s="30"/>
      <c r="W298" s="275"/>
      <c r="X298" s="31"/>
      <c r="Y298" s="31">
        <f t="shared" si="127"/>
        <v>0</v>
      </c>
      <c r="AA298" s="175"/>
      <c r="AB298" s="31">
        <f t="shared" si="121"/>
        <v>0</v>
      </c>
      <c r="AC298" s="31"/>
      <c r="AD298" s="31">
        <f t="shared" si="122"/>
        <v>0</v>
      </c>
      <c r="AE298" s="31"/>
      <c r="AF298" s="31"/>
      <c r="AG298" s="31">
        <f t="shared" si="123"/>
        <v>0</v>
      </c>
      <c r="AH298" s="31">
        <f t="shared" si="124"/>
        <v>0</v>
      </c>
      <c r="AI298" s="31"/>
      <c r="AJ298" s="174"/>
      <c r="AK298" s="31">
        <f t="shared" si="125"/>
        <v>0</v>
      </c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</row>
    <row r="299" spans="2:50" s="155" customFormat="1" ht="13" outlineLevel="1">
      <c r="B299" s="161" t="s">
        <v>466</v>
      </c>
      <c r="C299" s="39" t="s">
        <v>467</v>
      </c>
      <c r="D299" s="15" t="s">
        <v>36</v>
      </c>
      <c r="E299" s="16">
        <v>43656</v>
      </c>
      <c r="F299" s="17" t="s">
        <v>12</v>
      </c>
      <c r="G299" s="27" t="s">
        <v>24</v>
      </c>
      <c r="H299" s="28">
        <f t="shared" si="119"/>
        <v>542</v>
      </c>
      <c r="I299" s="48">
        <v>62</v>
      </c>
      <c r="J299" s="48">
        <v>480</v>
      </c>
      <c r="K299" s="256">
        <f t="shared" si="126"/>
        <v>31</v>
      </c>
      <c r="L299" s="31" t="s">
        <v>1214</v>
      </c>
      <c r="M299" s="31" t="s">
        <v>1204</v>
      </c>
      <c r="N299" s="31" t="s">
        <v>1203</v>
      </c>
      <c r="O299" s="31" t="s">
        <v>1204</v>
      </c>
      <c r="P299" s="31" t="s">
        <v>1271</v>
      </c>
      <c r="Q299" s="31" t="s">
        <v>1164</v>
      </c>
      <c r="R299" s="31" t="s">
        <v>1164</v>
      </c>
      <c r="S299" s="55" t="s">
        <v>1272</v>
      </c>
      <c r="T299" s="31"/>
      <c r="U299" s="31">
        <f t="shared" si="120"/>
        <v>0</v>
      </c>
      <c r="V299" s="30"/>
      <c r="W299" s="275"/>
      <c r="X299" s="31"/>
      <c r="Y299" s="31">
        <f t="shared" si="127"/>
        <v>0</v>
      </c>
      <c r="AA299" s="175"/>
      <c r="AB299" s="31">
        <f t="shared" si="121"/>
        <v>0</v>
      </c>
      <c r="AC299" s="31"/>
      <c r="AD299" s="31">
        <f t="shared" si="122"/>
        <v>0</v>
      </c>
      <c r="AE299" s="31"/>
      <c r="AF299" s="31"/>
      <c r="AG299" s="31">
        <f t="shared" si="123"/>
        <v>0</v>
      </c>
      <c r="AH299" s="31">
        <f t="shared" si="124"/>
        <v>0</v>
      </c>
      <c r="AI299" s="31"/>
      <c r="AJ299" s="174"/>
      <c r="AK299" s="31">
        <f t="shared" si="125"/>
        <v>0</v>
      </c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</row>
    <row r="300" spans="2:50" s="155" customFormat="1" ht="13" outlineLevel="1">
      <c r="B300" s="161" t="s">
        <v>468</v>
      </c>
      <c r="C300" s="39" t="s">
        <v>469</v>
      </c>
      <c r="D300" s="15" t="s">
        <v>157</v>
      </c>
      <c r="E300" s="16">
        <v>43656</v>
      </c>
      <c r="F300" s="17" t="s">
        <v>12</v>
      </c>
      <c r="G300" s="27" t="s">
        <v>24</v>
      </c>
      <c r="H300" s="28">
        <f t="shared" si="119"/>
        <v>515</v>
      </c>
      <c r="I300" s="48">
        <v>35</v>
      </c>
      <c r="J300" s="48">
        <v>480</v>
      </c>
      <c r="K300" s="256">
        <f t="shared" si="126"/>
        <v>17.5</v>
      </c>
      <c r="L300" s="31" t="s">
        <v>1214</v>
      </c>
      <c r="M300" s="31" t="s">
        <v>1204</v>
      </c>
      <c r="N300" s="31" t="s">
        <v>1203</v>
      </c>
      <c r="O300" s="31" t="s">
        <v>1204</v>
      </c>
      <c r="P300" s="31" t="s">
        <v>1271</v>
      </c>
      <c r="Q300" s="31" t="s">
        <v>1164</v>
      </c>
      <c r="R300" s="31" t="s">
        <v>1164</v>
      </c>
      <c r="S300" s="55" t="s">
        <v>1272</v>
      </c>
      <c r="T300" s="31"/>
      <c r="U300" s="31">
        <f t="shared" si="120"/>
        <v>0</v>
      </c>
      <c r="V300" s="30"/>
      <c r="W300" s="275"/>
      <c r="X300" s="31"/>
      <c r="Y300" s="31">
        <f t="shared" si="127"/>
        <v>0</v>
      </c>
      <c r="AA300" s="175"/>
      <c r="AB300" s="31">
        <f t="shared" si="121"/>
        <v>0</v>
      </c>
      <c r="AC300" s="31"/>
      <c r="AD300" s="31">
        <f t="shared" si="122"/>
        <v>0</v>
      </c>
      <c r="AE300" s="31"/>
      <c r="AF300" s="31"/>
      <c r="AG300" s="31">
        <f t="shared" si="123"/>
        <v>0</v>
      </c>
      <c r="AH300" s="31">
        <f t="shared" si="124"/>
        <v>0</v>
      </c>
      <c r="AI300" s="31"/>
      <c r="AJ300" s="174"/>
      <c r="AK300" s="31">
        <f t="shared" si="125"/>
        <v>0</v>
      </c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</row>
    <row r="301" spans="2:50" s="155" customFormat="1" ht="13" outlineLevel="1">
      <c r="B301" s="161" t="s">
        <v>470</v>
      </c>
      <c r="C301" s="39" t="s">
        <v>471</v>
      </c>
      <c r="D301" s="15" t="s">
        <v>23</v>
      </c>
      <c r="E301" s="16">
        <v>43656</v>
      </c>
      <c r="F301" s="17" t="s">
        <v>12</v>
      </c>
      <c r="G301" s="27" t="s">
        <v>24</v>
      </c>
      <c r="H301" s="28">
        <f t="shared" si="119"/>
        <v>515</v>
      </c>
      <c r="I301" s="48">
        <v>35</v>
      </c>
      <c r="J301" s="48">
        <v>480</v>
      </c>
      <c r="K301" s="256">
        <f t="shared" si="126"/>
        <v>17.5</v>
      </c>
      <c r="L301" s="31" t="s">
        <v>1273</v>
      </c>
      <c r="M301" s="31" t="s">
        <v>1274</v>
      </c>
      <c r="N301" s="31" t="s">
        <v>1273</v>
      </c>
      <c r="O301" s="31" t="s">
        <v>1274</v>
      </c>
      <c r="P301" s="31" t="s">
        <v>1274</v>
      </c>
      <c r="Q301" s="31" t="s">
        <v>1164</v>
      </c>
      <c r="R301" s="31" t="s">
        <v>1164</v>
      </c>
      <c r="S301" s="55" t="s">
        <v>1272</v>
      </c>
      <c r="T301" s="31"/>
      <c r="U301" s="31">
        <f t="shared" si="120"/>
        <v>0</v>
      </c>
      <c r="V301" s="30"/>
      <c r="W301" s="275"/>
      <c r="X301" s="31"/>
      <c r="Y301" s="31">
        <f t="shared" si="127"/>
        <v>0</v>
      </c>
      <c r="AA301" s="175"/>
      <c r="AB301" s="31">
        <f t="shared" si="121"/>
        <v>0</v>
      </c>
      <c r="AC301" s="31"/>
      <c r="AD301" s="31">
        <f t="shared" si="122"/>
        <v>0</v>
      </c>
      <c r="AE301" s="31"/>
      <c r="AF301" s="31"/>
      <c r="AG301" s="31">
        <f t="shared" si="123"/>
        <v>0</v>
      </c>
      <c r="AH301" s="31">
        <f t="shared" si="124"/>
        <v>0</v>
      </c>
      <c r="AI301" s="31"/>
      <c r="AJ301" s="174"/>
      <c r="AK301" s="31">
        <f t="shared" si="125"/>
        <v>0</v>
      </c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</row>
    <row r="302" spans="2:50" s="155" customFormat="1" ht="13" outlineLevel="1">
      <c r="B302" s="161" t="s">
        <v>472</v>
      </c>
      <c r="C302" s="39" t="s">
        <v>473</v>
      </c>
      <c r="D302" s="15" t="s">
        <v>23</v>
      </c>
      <c r="E302" s="16">
        <v>43656</v>
      </c>
      <c r="F302" s="17" t="s">
        <v>12</v>
      </c>
      <c r="G302" s="27" t="s">
        <v>24</v>
      </c>
      <c r="H302" s="28">
        <f t="shared" si="119"/>
        <v>515</v>
      </c>
      <c r="I302" s="48">
        <v>35</v>
      </c>
      <c r="J302" s="48">
        <v>480</v>
      </c>
      <c r="K302" s="256">
        <f t="shared" si="126"/>
        <v>17.5</v>
      </c>
      <c r="L302" s="31" t="s">
        <v>1238</v>
      </c>
      <c r="M302" s="31" t="s">
        <v>1274</v>
      </c>
      <c r="N302" s="31" t="s">
        <v>1204</v>
      </c>
      <c r="O302" s="31" t="s">
        <v>1274</v>
      </c>
      <c r="P302" s="31" t="s">
        <v>1274</v>
      </c>
      <c r="Q302" s="31" t="s">
        <v>1164</v>
      </c>
      <c r="R302" s="31" t="s">
        <v>1164</v>
      </c>
      <c r="S302" s="55" t="s">
        <v>1272</v>
      </c>
      <c r="T302" s="31"/>
      <c r="U302" s="31">
        <f t="shared" si="120"/>
        <v>0</v>
      </c>
      <c r="V302" s="30"/>
      <c r="W302" s="275"/>
      <c r="X302" s="31"/>
      <c r="Y302" s="31">
        <f t="shared" si="127"/>
        <v>0</v>
      </c>
      <c r="AA302" s="175"/>
      <c r="AB302" s="31">
        <f t="shared" si="121"/>
        <v>0</v>
      </c>
      <c r="AC302" s="31"/>
      <c r="AD302" s="31">
        <f t="shared" si="122"/>
        <v>0</v>
      </c>
      <c r="AE302" s="31"/>
      <c r="AF302" s="31"/>
      <c r="AG302" s="31">
        <f t="shared" si="123"/>
        <v>0</v>
      </c>
      <c r="AH302" s="31">
        <f t="shared" si="124"/>
        <v>0</v>
      </c>
      <c r="AI302" s="31"/>
      <c r="AJ302" s="174"/>
      <c r="AK302" s="31">
        <f t="shared" si="125"/>
        <v>0</v>
      </c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</row>
    <row r="303" spans="2:50" s="155" customFormat="1" ht="13" outlineLevel="1">
      <c r="B303" s="161" t="s">
        <v>474</v>
      </c>
      <c r="C303" s="39" t="s">
        <v>475</v>
      </c>
      <c r="D303" s="15" t="s">
        <v>157</v>
      </c>
      <c r="E303" s="16">
        <v>43656</v>
      </c>
      <c r="F303" s="17" t="s">
        <v>12</v>
      </c>
      <c r="G303" s="27" t="s">
        <v>13</v>
      </c>
      <c r="H303" s="28">
        <f t="shared" si="119"/>
        <v>790</v>
      </c>
      <c r="I303" s="48">
        <v>40</v>
      </c>
      <c r="J303" s="48">
        <v>750</v>
      </c>
      <c r="K303" s="256">
        <v>0</v>
      </c>
      <c r="L303" s="31" t="s">
        <v>1274</v>
      </c>
      <c r="M303" s="31" t="s">
        <v>1203</v>
      </c>
      <c r="N303" s="31" t="s">
        <v>1275</v>
      </c>
      <c r="O303" s="31" t="s">
        <v>1248</v>
      </c>
      <c r="P303" s="31" t="s">
        <v>1222</v>
      </c>
      <c r="Q303" s="31" t="s">
        <v>1164</v>
      </c>
      <c r="R303" s="31" t="s">
        <v>1164</v>
      </c>
      <c r="S303" s="55" t="s">
        <v>1272</v>
      </c>
      <c r="T303" s="31"/>
      <c r="U303" s="31">
        <f t="shared" si="120"/>
        <v>0</v>
      </c>
      <c r="V303" s="30"/>
      <c r="W303" s="275"/>
      <c r="X303" s="31"/>
      <c r="Y303" s="31">
        <f t="shared" si="127"/>
        <v>0</v>
      </c>
      <c r="AA303" s="175"/>
      <c r="AB303" s="31">
        <f t="shared" si="121"/>
        <v>0</v>
      </c>
      <c r="AC303" s="31"/>
      <c r="AD303" s="31">
        <f t="shared" si="122"/>
        <v>0</v>
      </c>
      <c r="AE303" s="31"/>
      <c r="AF303" s="31"/>
      <c r="AG303" s="31">
        <f t="shared" si="123"/>
        <v>0</v>
      </c>
      <c r="AH303" s="31">
        <f t="shared" si="124"/>
        <v>0</v>
      </c>
      <c r="AI303" s="31"/>
      <c r="AJ303" s="174"/>
      <c r="AK303" s="31">
        <f t="shared" si="125"/>
        <v>0</v>
      </c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</row>
    <row r="304" spans="2:50" s="155" customFormat="1" ht="13" outlineLevel="1">
      <c r="B304" s="161" t="s">
        <v>476</v>
      </c>
      <c r="C304" s="39" t="s">
        <v>1447</v>
      </c>
      <c r="D304" s="15" t="s">
        <v>19</v>
      </c>
      <c r="E304" s="16">
        <v>43656</v>
      </c>
      <c r="F304" s="17" t="s">
        <v>12</v>
      </c>
      <c r="G304" s="27" t="s">
        <v>13</v>
      </c>
      <c r="H304" s="28">
        <f t="shared" si="119"/>
        <v>275</v>
      </c>
      <c r="I304" s="48">
        <v>35</v>
      </c>
      <c r="J304" s="48">
        <v>240</v>
      </c>
      <c r="K304" s="256">
        <f>I304/2</f>
        <v>17.5</v>
      </c>
      <c r="L304" s="31" t="s">
        <v>1274</v>
      </c>
      <c r="M304" s="31" t="s">
        <v>1203</v>
      </c>
      <c r="N304" s="31" t="s">
        <v>1275</v>
      </c>
      <c r="O304" s="31" t="s">
        <v>1248</v>
      </c>
      <c r="P304" s="31" t="s">
        <v>1222</v>
      </c>
      <c r="Q304" s="31" t="s">
        <v>1164</v>
      </c>
      <c r="R304" s="31" t="s">
        <v>1164</v>
      </c>
      <c r="S304" s="55" t="s">
        <v>1272</v>
      </c>
      <c r="T304" s="31"/>
      <c r="U304" s="31">
        <f t="shared" si="120"/>
        <v>0</v>
      </c>
      <c r="V304" s="30"/>
      <c r="W304" s="275"/>
      <c r="X304" s="31"/>
      <c r="Y304" s="31">
        <f t="shared" si="127"/>
        <v>0</v>
      </c>
      <c r="AA304" s="175"/>
      <c r="AB304" s="31">
        <f t="shared" si="121"/>
        <v>0</v>
      </c>
      <c r="AC304" s="31"/>
      <c r="AD304" s="31">
        <f t="shared" si="122"/>
        <v>0</v>
      </c>
      <c r="AE304" s="31"/>
      <c r="AF304" s="31"/>
      <c r="AG304" s="31">
        <f t="shared" si="123"/>
        <v>0</v>
      </c>
      <c r="AH304" s="31">
        <f t="shared" si="124"/>
        <v>0</v>
      </c>
      <c r="AI304" s="31"/>
      <c r="AJ304" s="174"/>
      <c r="AK304" s="31">
        <f t="shared" si="125"/>
        <v>0</v>
      </c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</row>
    <row r="305" spans="2:50" s="155" customFormat="1" ht="13" outlineLevel="1">
      <c r="B305" s="161" t="s">
        <v>477</v>
      </c>
      <c r="C305" s="39" t="s">
        <v>478</v>
      </c>
      <c r="D305" s="76" t="s">
        <v>50</v>
      </c>
      <c r="E305" s="16">
        <v>42122</v>
      </c>
      <c r="F305" s="17" t="s">
        <v>12</v>
      </c>
      <c r="G305" s="27" t="s">
        <v>13</v>
      </c>
      <c r="H305" s="28">
        <f t="shared" si="119"/>
        <v>505</v>
      </c>
      <c r="I305" s="48">
        <v>25</v>
      </c>
      <c r="J305" s="48">
        <v>480</v>
      </c>
      <c r="K305" s="256">
        <v>0</v>
      </c>
      <c r="L305" s="31" t="s">
        <v>1274</v>
      </c>
      <c r="M305" s="31" t="s">
        <v>1203</v>
      </c>
      <c r="N305" s="31" t="s">
        <v>1275</v>
      </c>
      <c r="O305" s="31" t="s">
        <v>1248</v>
      </c>
      <c r="P305" s="31" t="s">
        <v>1222</v>
      </c>
      <c r="Q305" s="31" t="s">
        <v>1164</v>
      </c>
      <c r="R305" s="31" t="s">
        <v>1164</v>
      </c>
      <c r="S305" s="55" t="s">
        <v>1272</v>
      </c>
      <c r="T305" s="31"/>
      <c r="U305" s="31">
        <f t="shared" si="120"/>
        <v>0</v>
      </c>
      <c r="V305" s="30"/>
      <c r="W305" s="275"/>
      <c r="X305" s="31"/>
      <c r="Y305" s="31">
        <f t="shared" si="127"/>
        <v>0</v>
      </c>
      <c r="AA305" s="175"/>
      <c r="AB305" s="31">
        <f t="shared" si="121"/>
        <v>0</v>
      </c>
      <c r="AC305" s="31"/>
      <c r="AD305" s="31">
        <f t="shared" si="122"/>
        <v>0</v>
      </c>
      <c r="AE305" s="31"/>
      <c r="AF305" s="31"/>
      <c r="AG305" s="31">
        <f t="shared" si="123"/>
        <v>0</v>
      </c>
      <c r="AH305" s="31">
        <f t="shared" si="124"/>
        <v>0</v>
      </c>
      <c r="AI305" s="31"/>
      <c r="AJ305" s="174"/>
      <c r="AK305" s="31">
        <f t="shared" si="125"/>
        <v>0</v>
      </c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</row>
    <row r="306" spans="2:50" s="155" customFormat="1" ht="13" outlineLevel="1">
      <c r="B306" s="161" t="s">
        <v>479</v>
      </c>
      <c r="C306" s="39" t="s">
        <v>480</v>
      </c>
      <c r="D306" s="15" t="s">
        <v>157</v>
      </c>
      <c r="E306" s="16">
        <v>43656</v>
      </c>
      <c r="F306" s="17" t="s">
        <v>12</v>
      </c>
      <c r="G306" s="27" t="s">
        <v>13</v>
      </c>
      <c r="H306" s="28">
        <f t="shared" si="119"/>
        <v>520</v>
      </c>
      <c r="I306" s="48">
        <v>40</v>
      </c>
      <c r="J306" s="48">
        <v>480</v>
      </c>
      <c r="K306" s="256">
        <f t="shared" ref="K306:K307" si="128">I306/2</f>
        <v>20</v>
      </c>
      <c r="L306" s="31" t="s">
        <v>1274</v>
      </c>
      <c r="M306" s="31" t="s">
        <v>1203</v>
      </c>
      <c r="N306" s="31" t="s">
        <v>1275</v>
      </c>
      <c r="O306" s="31" t="s">
        <v>1248</v>
      </c>
      <c r="P306" s="31" t="s">
        <v>1222</v>
      </c>
      <c r="Q306" s="31" t="s">
        <v>1164</v>
      </c>
      <c r="R306" s="31" t="s">
        <v>1164</v>
      </c>
      <c r="S306" s="55" t="s">
        <v>1272</v>
      </c>
      <c r="T306" s="31"/>
      <c r="U306" s="31">
        <f t="shared" si="120"/>
        <v>0</v>
      </c>
      <c r="V306" s="30"/>
      <c r="W306" s="275"/>
      <c r="X306" s="31"/>
      <c r="Y306" s="31">
        <f t="shared" si="127"/>
        <v>0</v>
      </c>
      <c r="AA306" s="175"/>
      <c r="AB306" s="31">
        <f t="shared" si="121"/>
        <v>0</v>
      </c>
      <c r="AC306" s="31"/>
      <c r="AD306" s="31">
        <f t="shared" si="122"/>
        <v>0</v>
      </c>
      <c r="AE306" s="31"/>
      <c r="AF306" s="31"/>
      <c r="AG306" s="31">
        <f t="shared" si="123"/>
        <v>0</v>
      </c>
      <c r="AH306" s="31">
        <f t="shared" si="124"/>
        <v>0</v>
      </c>
      <c r="AI306" s="31"/>
      <c r="AJ306" s="174"/>
      <c r="AK306" s="31">
        <f t="shared" si="125"/>
        <v>0</v>
      </c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</row>
    <row r="307" spans="2:50" s="155" customFormat="1" ht="13" outlineLevel="1">
      <c r="B307" s="161" t="s">
        <v>481</v>
      </c>
      <c r="C307" s="39" t="s">
        <v>482</v>
      </c>
      <c r="D307" s="15" t="s">
        <v>157</v>
      </c>
      <c r="E307" s="16">
        <v>43656</v>
      </c>
      <c r="F307" s="17" t="s">
        <v>12</v>
      </c>
      <c r="G307" s="27" t="s">
        <v>13</v>
      </c>
      <c r="H307" s="28">
        <f t="shared" si="119"/>
        <v>520</v>
      </c>
      <c r="I307" s="48">
        <v>40</v>
      </c>
      <c r="J307" s="48">
        <v>480</v>
      </c>
      <c r="K307" s="256">
        <f t="shared" si="128"/>
        <v>20</v>
      </c>
      <c r="L307" s="31" t="s">
        <v>1274</v>
      </c>
      <c r="M307" s="31" t="s">
        <v>1203</v>
      </c>
      <c r="N307" s="31" t="s">
        <v>1275</v>
      </c>
      <c r="O307" s="31" t="s">
        <v>1248</v>
      </c>
      <c r="P307" s="31" t="s">
        <v>1222</v>
      </c>
      <c r="Q307" s="31" t="s">
        <v>1164</v>
      </c>
      <c r="R307" s="31" t="s">
        <v>1164</v>
      </c>
      <c r="S307" s="55" t="s">
        <v>1272</v>
      </c>
      <c r="T307" s="31"/>
      <c r="U307" s="31">
        <f t="shared" si="120"/>
        <v>0</v>
      </c>
      <c r="V307" s="30"/>
      <c r="W307" s="275"/>
      <c r="X307" s="31"/>
      <c r="Y307" s="31">
        <f t="shared" si="127"/>
        <v>0</v>
      </c>
      <c r="AA307" s="175"/>
      <c r="AB307" s="31">
        <f t="shared" si="121"/>
        <v>0</v>
      </c>
      <c r="AC307" s="31"/>
      <c r="AD307" s="31">
        <f t="shared" si="122"/>
        <v>0</v>
      </c>
      <c r="AE307" s="31"/>
      <c r="AF307" s="31"/>
      <c r="AG307" s="31">
        <f t="shared" si="123"/>
        <v>0</v>
      </c>
      <c r="AH307" s="31">
        <f t="shared" si="124"/>
        <v>0</v>
      </c>
      <c r="AI307" s="31"/>
      <c r="AJ307" s="174"/>
      <c r="AK307" s="31">
        <f t="shared" si="125"/>
        <v>0</v>
      </c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</row>
    <row r="308" spans="2:50" s="155" customFormat="1" ht="13" outlineLevel="1">
      <c r="B308" s="161" t="s">
        <v>483</v>
      </c>
      <c r="C308" s="39" t="s">
        <v>484</v>
      </c>
      <c r="D308" s="15" t="s">
        <v>39</v>
      </c>
      <c r="E308" s="16">
        <v>43516</v>
      </c>
      <c r="F308" s="17" t="s">
        <v>12</v>
      </c>
      <c r="G308" s="27" t="s">
        <v>13</v>
      </c>
      <c r="H308" s="28">
        <f t="shared" si="119"/>
        <v>280</v>
      </c>
      <c r="I308" s="48">
        <v>30</v>
      </c>
      <c r="J308" s="48">
        <v>250</v>
      </c>
      <c r="K308" s="256">
        <v>0</v>
      </c>
      <c r="L308" s="31" t="s">
        <v>1211</v>
      </c>
      <c r="M308" s="31" t="s">
        <v>1211</v>
      </c>
      <c r="N308" s="31" t="s">
        <v>1245</v>
      </c>
      <c r="O308" s="31" t="s">
        <v>1245</v>
      </c>
      <c r="P308" s="31" t="s">
        <v>1203</v>
      </c>
      <c r="Q308" s="31" t="s">
        <v>1164</v>
      </c>
      <c r="R308" s="31" t="s">
        <v>1164</v>
      </c>
      <c r="S308" s="55" t="s">
        <v>1272</v>
      </c>
      <c r="T308" s="31"/>
      <c r="U308" s="31">
        <f t="shared" si="120"/>
        <v>0</v>
      </c>
      <c r="V308" s="30"/>
      <c r="W308" s="275"/>
      <c r="X308" s="31"/>
      <c r="Y308" s="31">
        <f t="shared" si="127"/>
        <v>0</v>
      </c>
      <c r="AA308" s="175"/>
      <c r="AB308" s="31">
        <f t="shared" si="121"/>
        <v>0</v>
      </c>
      <c r="AC308" s="31"/>
      <c r="AD308" s="31">
        <f t="shared" si="122"/>
        <v>0</v>
      </c>
      <c r="AE308" s="31"/>
      <c r="AF308" s="31"/>
      <c r="AG308" s="31">
        <f t="shared" si="123"/>
        <v>0</v>
      </c>
      <c r="AH308" s="31">
        <f t="shared" si="124"/>
        <v>0</v>
      </c>
      <c r="AI308" s="31"/>
      <c r="AJ308" s="174"/>
      <c r="AK308" s="31">
        <f t="shared" si="125"/>
        <v>0</v>
      </c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</row>
    <row r="309" spans="2:50" s="155" customFormat="1" ht="13" outlineLevel="1">
      <c r="B309" s="161" t="s">
        <v>485</v>
      </c>
      <c r="C309" s="269" t="s">
        <v>1628</v>
      </c>
      <c r="D309" s="53" t="s">
        <v>1629</v>
      </c>
      <c r="E309" s="75">
        <v>43776</v>
      </c>
      <c r="F309" s="17" t="s">
        <v>12</v>
      </c>
      <c r="G309" s="27" t="s">
        <v>24</v>
      </c>
      <c r="H309" s="28">
        <f t="shared" si="119"/>
        <v>5560</v>
      </c>
      <c r="I309" s="48">
        <v>5315</v>
      </c>
      <c r="J309" s="48">
        <v>245</v>
      </c>
      <c r="K309" s="256">
        <f>I309/2</f>
        <v>2657.5</v>
      </c>
      <c r="L309" s="31" t="s">
        <v>1274</v>
      </c>
      <c r="M309" s="31" t="s">
        <v>1276</v>
      </c>
      <c r="N309" s="175" t="s">
        <v>1277</v>
      </c>
      <c r="O309" s="31" t="s">
        <v>1203</v>
      </c>
      <c r="P309" s="31" t="s">
        <v>1268</v>
      </c>
      <c r="Q309" s="31" t="s">
        <v>1164</v>
      </c>
      <c r="R309" s="31" t="s">
        <v>1164</v>
      </c>
      <c r="S309" s="55" t="s">
        <v>1278</v>
      </c>
      <c r="T309" s="31"/>
      <c r="U309" s="31">
        <f t="shared" si="120"/>
        <v>0</v>
      </c>
      <c r="V309" s="30"/>
      <c r="W309" s="275"/>
      <c r="X309" s="31"/>
      <c r="Y309" s="174">
        <f>U309*5</f>
        <v>0</v>
      </c>
      <c r="AA309" s="175"/>
      <c r="AB309" s="174">
        <f>SUMIF(AA309,"Y",K309)*5</f>
        <v>0</v>
      </c>
      <c r="AC309" s="31"/>
      <c r="AD309" s="31">
        <f t="shared" si="122"/>
        <v>0</v>
      </c>
      <c r="AE309" s="31"/>
      <c r="AF309" s="31"/>
      <c r="AG309" s="31">
        <f t="shared" si="123"/>
        <v>0</v>
      </c>
      <c r="AH309" s="31">
        <f t="shared" si="124"/>
        <v>0</v>
      </c>
      <c r="AI309" s="31"/>
      <c r="AJ309" s="174"/>
      <c r="AK309" s="31">
        <f t="shared" si="125"/>
        <v>0</v>
      </c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</row>
    <row r="310" spans="2:50" s="155" customFormat="1" ht="13" outlineLevel="1">
      <c r="B310" s="161" t="s">
        <v>486</v>
      </c>
      <c r="C310" s="39" t="s">
        <v>487</v>
      </c>
      <c r="D310" s="15" t="s">
        <v>23</v>
      </c>
      <c r="E310" s="16">
        <v>43656</v>
      </c>
      <c r="F310" s="17" t="s">
        <v>12</v>
      </c>
      <c r="G310" s="27" t="s">
        <v>13</v>
      </c>
      <c r="H310" s="28">
        <f t="shared" si="119"/>
        <v>525</v>
      </c>
      <c r="I310" s="48">
        <v>45</v>
      </c>
      <c r="J310" s="48">
        <v>480</v>
      </c>
      <c r="K310" s="254">
        <v>0</v>
      </c>
      <c r="L310" s="31" t="s">
        <v>1274</v>
      </c>
      <c r="M310" s="31" t="s">
        <v>1203</v>
      </c>
      <c r="N310" s="31" t="s">
        <v>1275</v>
      </c>
      <c r="O310" s="31" t="s">
        <v>1248</v>
      </c>
      <c r="P310" s="31" t="s">
        <v>1222</v>
      </c>
      <c r="Q310" s="31" t="s">
        <v>1164</v>
      </c>
      <c r="R310" s="31" t="s">
        <v>1164</v>
      </c>
      <c r="S310" s="55" t="s">
        <v>1272</v>
      </c>
      <c r="T310" s="31"/>
      <c r="U310" s="31">
        <f t="shared" si="120"/>
        <v>0</v>
      </c>
      <c r="V310" s="30"/>
      <c r="W310" s="275"/>
      <c r="X310" s="31"/>
      <c r="Y310" s="31">
        <f t="shared" si="127"/>
        <v>0</v>
      </c>
      <c r="AA310" s="175"/>
      <c r="AB310" s="31">
        <f t="shared" si="121"/>
        <v>0</v>
      </c>
      <c r="AC310" s="31"/>
      <c r="AD310" s="31">
        <f t="shared" si="122"/>
        <v>0</v>
      </c>
      <c r="AE310" s="31"/>
      <c r="AF310" s="31"/>
      <c r="AG310" s="31">
        <f t="shared" si="123"/>
        <v>0</v>
      </c>
      <c r="AH310" s="31">
        <f t="shared" si="124"/>
        <v>0</v>
      </c>
      <c r="AI310" s="31"/>
      <c r="AJ310" s="174"/>
      <c r="AK310" s="31">
        <f t="shared" si="125"/>
        <v>0</v>
      </c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</row>
    <row r="311" spans="2:50" s="155" customFormat="1" ht="13" outlineLevel="1">
      <c r="B311" s="161" t="s">
        <v>488</v>
      </c>
      <c r="C311" s="39" t="s">
        <v>489</v>
      </c>
      <c r="D311" s="76" t="s">
        <v>39</v>
      </c>
      <c r="E311" s="16">
        <v>42366</v>
      </c>
      <c r="F311" s="26" t="s">
        <v>12</v>
      </c>
      <c r="G311" s="27" t="s">
        <v>13</v>
      </c>
      <c r="H311" s="28">
        <f t="shared" si="119"/>
        <v>680</v>
      </c>
      <c r="I311" s="48">
        <v>50</v>
      </c>
      <c r="J311" s="48">
        <v>630</v>
      </c>
      <c r="K311" s="256">
        <v>0</v>
      </c>
      <c r="L311" s="31" t="s">
        <v>1274</v>
      </c>
      <c r="M311" s="31" t="s">
        <v>1203</v>
      </c>
      <c r="N311" s="31" t="s">
        <v>1275</v>
      </c>
      <c r="O311" s="31" t="s">
        <v>1248</v>
      </c>
      <c r="P311" s="31" t="s">
        <v>1222</v>
      </c>
      <c r="Q311" s="31" t="s">
        <v>1164</v>
      </c>
      <c r="R311" s="31" t="s">
        <v>1164</v>
      </c>
      <c r="S311" s="55" t="s">
        <v>1272</v>
      </c>
      <c r="T311" s="31"/>
      <c r="U311" s="31">
        <f t="shared" si="120"/>
        <v>0</v>
      </c>
      <c r="V311" s="30"/>
      <c r="W311" s="275"/>
      <c r="X311" s="31"/>
      <c r="Y311" s="31">
        <f t="shared" si="127"/>
        <v>0</v>
      </c>
      <c r="AA311" s="175"/>
      <c r="AB311" s="31">
        <f t="shared" si="121"/>
        <v>0</v>
      </c>
      <c r="AC311" s="31"/>
      <c r="AD311" s="31">
        <f t="shared" si="122"/>
        <v>0</v>
      </c>
      <c r="AE311" s="31"/>
      <c r="AF311" s="31"/>
      <c r="AG311" s="31">
        <f t="shared" si="123"/>
        <v>0</v>
      </c>
      <c r="AH311" s="31">
        <f t="shared" si="124"/>
        <v>0</v>
      </c>
      <c r="AI311" s="31"/>
      <c r="AJ311" s="174"/>
      <c r="AK311" s="31">
        <f t="shared" si="125"/>
        <v>0</v>
      </c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</row>
    <row r="312" spans="2:50" s="155" customFormat="1" ht="13" outlineLevel="1">
      <c r="B312" s="161" t="s">
        <v>490</v>
      </c>
      <c r="C312" s="39" t="s">
        <v>491</v>
      </c>
      <c r="D312" s="15" t="s">
        <v>23</v>
      </c>
      <c r="E312" s="16">
        <v>43657</v>
      </c>
      <c r="F312" s="17" t="s">
        <v>12</v>
      </c>
      <c r="G312" s="27" t="s">
        <v>13</v>
      </c>
      <c r="H312" s="28">
        <f t="shared" si="119"/>
        <v>1725</v>
      </c>
      <c r="I312" s="48">
        <v>45</v>
      </c>
      <c r="J312" s="48">
        <v>1680</v>
      </c>
      <c r="K312" s="256">
        <f>I312/2</f>
        <v>22.5</v>
      </c>
      <c r="L312" s="31" t="s">
        <v>1274</v>
      </c>
      <c r="M312" s="31" t="s">
        <v>1203</v>
      </c>
      <c r="N312" s="31" t="s">
        <v>1275</v>
      </c>
      <c r="O312" s="31" t="s">
        <v>1248</v>
      </c>
      <c r="P312" s="31" t="s">
        <v>1222</v>
      </c>
      <c r="Q312" s="31" t="s">
        <v>1164</v>
      </c>
      <c r="R312" s="31" t="s">
        <v>1164</v>
      </c>
      <c r="S312" s="55" t="s">
        <v>1272</v>
      </c>
      <c r="T312" s="31"/>
      <c r="U312" s="31">
        <f t="shared" si="120"/>
        <v>0</v>
      </c>
      <c r="V312" s="30"/>
      <c r="W312" s="275"/>
      <c r="X312" s="31"/>
      <c r="Y312" s="31">
        <f t="shared" si="127"/>
        <v>0</v>
      </c>
      <c r="AA312" s="175"/>
      <c r="AB312" s="31">
        <f t="shared" si="121"/>
        <v>0</v>
      </c>
      <c r="AC312" s="31"/>
      <c r="AD312" s="31">
        <f t="shared" si="122"/>
        <v>0</v>
      </c>
      <c r="AE312" s="31"/>
      <c r="AF312" s="31"/>
      <c r="AG312" s="31">
        <f t="shared" si="123"/>
        <v>0</v>
      </c>
      <c r="AH312" s="31">
        <f t="shared" si="124"/>
        <v>0</v>
      </c>
      <c r="AI312" s="31"/>
      <c r="AJ312" s="174"/>
      <c r="AK312" s="31">
        <f t="shared" si="125"/>
        <v>0</v>
      </c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</row>
    <row r="313" spans="2:50" s="155" customFormat="1" ht="13" outlineLevel="1">
      <c r="B313" s="161" t="s">
        <v>492</v>
      </c>
      <c r="C313" s="39" t="s">
        <v>493</v>
      </c>
      <c r="D313" s="15" t="s">
        <v>36</v>
      </c>
      <c r="E313" s="16">
        <v>43657</v>
      </c>
      <c r="F313" s="17" t="s">
        <v>12</v>
      </c>
      <c r="G313" s="27" t="s">
        <v>13</v>
      </c>
      <c r="H313" s="28">
        <f t="shared" si="119"/>
        <v>4075</v>
      </c>
      <c r="I313" s="48">
        <v>595</v>
      </c>
      <c r="J313" s="48">
        <v>3480</v>
      </c>
      <c r="K313" s="48">
        <f t="shared" ref="K313:K314" si="129">I313/2</f>
        <v>297.5</v>
      </c>
      <c r="L313" s="31" t="s">
        <v>1274</v>
      </c>
      <c r="M313" s="31" t="s">
        <v>1203</v>
      </c>
      <c r="N313" s="31" t="s">
        <v>1211</v>
      </c>
      <c r="O313" s="31" t="s">
        <v>1248</v>
      </c>
      <c r="P313" s="31" t="s">
        <v>1274</v>
      </c>
      <c r="Q313" s="31" t="s">
        <v>1164</v>
      </c>
      <c r="R313" s="31" t="s">
        <v>1164</v>
      </c>
      <c r="S313" s="55" t="s">
        <v>1272</v>
      </c>
      <c r="T313" s="31"/>
      <c r="U313" s="31">
        <f t="shared" si="120"/>
        <v>0</v>
      </c>
      <c r="V313" s="30"/>
      <c r="W313" s="275"/>
      <c r="X313" s="31"/>
      <c r="Y313" s="31">
        <f t="shared" si="127"/>
        <v>0</v>
      </c>
      <c r="AA313" s="175"/>
      <c r="AB313" s="31">
        <f t="shared" si="121"/>
        <v>0</v>
      </c>
      <c r="AC313" s="31"/>
      <c r="AD313" s="31">
        <f t="shared" si="122"/>
        <v>0</v>
      </c>
      <c r="AE313" s="31"/>
      <c r="AF313" s="31"/>
      <c r="AG313" s="31">
        <f t="shared" si="123"/>
        <v>0</v>
      </c>
      <c r="AH313" s="31">
        <f t="shared" si="124"/>
        <v>0</v>
      </c>
      <c r="AI313" s="31"/>
      <c r="AJ313" s="174"/>
      <c r="AK313" s="31">
        <f t="shared" si="125"/>
        <v>0</v>
      </c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</row>
    <row r="314" spans="2:50" s="155" customFormat="1" ht="13" outlineLevel="1">
      <c r="B314" s="161" t="s">
        <v>494</v>
      </c>
      <c r="C314" s="39" t="s">
        <v>495</v>
      </c>
      <c r="D314" s="49" t="s">
        <v>23</v>
      </c>
      <c r="E314" s="38">
        <v>43657</v>
      </c>
      <c r="F314" s="39" t="s">
        <v>12</v>
      </c>
      <c r="G314" s="217" t="s">
        <v>13</v>
      </c>
      <c r="H314" s="28">
        <f t="shared" si="119"/>
        <v>4675</v>
      </c>
      <c r="I314" s="48">
        <v>595</v>
      </c>
      <c r="J314" s="48">
        <v>4080</v>
      </c>
      <c r="K314" s="48">
        <f t="shared" si="129"/>
        <v>297.5</v>
      </c>
      <c r="L314" s="31" t="s">
        <v>1274</v>
      </c>
      <c r="M314" s="31" t="s">
        <v>1203</v>
      </c>
      <c r="N314" s="31" t="s">
        <v>1274</v>
      </c>
      <c r="O314" s="31" t="s">
        <v>1248</v>
      </c>
      <c r="P314" s="31" t="s">
        <v>1274</v>
      </c>
      <c r="Q314" s="31" t="s">
        <v>1164</v>
      </c>
      <c r="R314" s="31" t="s">
        <v>1164</v>
      </c>
      <c r="S314" s="55" t="s">
        <v>1272</v>
      </c>
      <c r="T314" s="31"/>
      <c r="U314" s="31">
        <f t="shared" si="120"/>
        <v>0</v>
      </c>
      <c r="V314" s="30"/>
      <c r="W314" s="275"/>
      <c r="X314" s="31"/>
      <c r="Y314" s="31">
        <f t="shared" si="127"/>
        <v>0</v>
      </c>
      <c r="AA314" s="175"/>
      <c r="AB314" s="31">
        <f t="shared" si="121"/>
        <v>0</v>
      </c>
      <c r="AC314" s="31"/>
      <c r="AD314" s="31">
        <f t="shared" si="122"/>
        <v>0</v>
      </c>
      <c r="AE314" s="31"/>
      <c r="AF314" s="31"/>
      <c r="AG314" s="31">
        <f t="shared" si="123"/>
        <v>0</v>
      </c>
      <c r="AH314" s="31">
        <f t="shared" si="124"/>
        <v>0</v>
      </c>
      <c r="AI314" s="31"/>
      <c r="AJ314" s="174"/>
      <c r="AK314" s="31">
        <f t="shared" si="125"/>
        <v>0</v>
      </c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</row>
    <row r="315" spans="2:50" s="155" customFormat="1" ht="13" outlineLevel="1">
      <c r="B315" s="161" t="s">
        <v>496</v>
      </c>
      <c r="C315" s="39" t="s">
        <v>497</v>
      </c>
      <c r="D315" s="49" t="s">
        <v>36</v>
      </c>
      <c r="E315" s="38">
        <v>43657</v>
      </c>
      <c r="F315" s="39" t="s">
        <v>12</v>
      </c>
      <c r="G315" s="217" t="s">
        <v>13</v>
      </c>
      <c r="H315" s="28">
        <f t="shared" si="119"/>
        <v>4675</v>
      </c>
      <c r="I315" s="48">
        <v>595</v>
      </c>
      <c r="J315" s="48">
        <v>4080</v>
      </c>
      <c r="K315" s="256">
        <v>0</v>
      </c>
      <c r="L315" s="31" t="s">
        <v>1274</v>
      </c>
      <c r="M315" s="31" t="s">
        <v>1203</v>
      </c>
      <c r="N315" s="31" t="s">
        <v>1211</v>
      </c>
      <c r="O315" s="31" t="s">
        <v>1248</v>
      </c>
      <c r="P315" s="31" t="s">
        <v>1274</v>
      </c>
      <c r="Q315" s="31" t="s">
        <v>1164</v>
      </c>
      <c r="R315" s="31" t="s">
        <v>1164</v>
      </c>
      <c r="S315" s="55" t="s">
        <v>1272</v>
      </c>
      <c r="T315" s="31"/>
      <c r="U315" s="31">
        <f t="shared" si="120"/>
        <v>0</v>
      </c>
      <c r="V315" s="30"/>
      <c r="W315" s="275"/>
      <c r="X315" s="31"/>
      <c r="Y315" s="31">
        <f t="shared" si="127"/>
        <v>0</v>
      </c>
      <c r="AA315" s="175"/>
      <c r="AB315" s="31">
        <f t="shared" si="121"/>
        <v>0</v>
      </c>
      <c r="AC315" s="31"/>
      <c r="AD315" s="31">
        <f t="shared" si="122"/>
        <v>0</v>
      </c>
      <c r="AE315" s="31"/>
      <c r="AF315" s="31"/>
      <c r="AG315" s="31">
        <f t="shared" si="123"/>
        <v>0</v>
      </c>
      <c r="AH315" s="31">
        <f t="shared" si="124"/>
        <v>0</v>
      </c>
      <c r="AI315" s="31"/>
      <c r="AJ315" s="174"/>
      <c r="AK315" s="31">
        <f t="shared" si="125"/>
        <v>0</v>
      </c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</row>
    <row r="316" spans="2:50" s="155" customFormat="1" ht="13" outlineLevel="1">
      <c r="B316" s="161" t="s">
        <v>498</v>
      </c>
      <c r="C316" s="39" t="s">
        <v>1448</v>
      </c>
      <c r="D316" s="220" t="s">
        <v>19</v>
      </c>
      <c r="E316" s="38">
        <v>43656</v>
      </c>
      <c r="F316" s="39" t="s">
        <v>12</v>
      </c>
      <c r="G316" s="217" t="s">
        <v>13</v>
      </c>
      <c r="H316" s="28">
        <f t="shared" si="119"/>
        <v>70</v>
      </c>
      <c r="I316" s="48">
        <v>50</v>
      </c>
      <c r="J316" s="48">
        <v>20</v>
      </c>
      <c r="K316" s="256">
        <f t="shared" ref="K316:K317" si="130">I316/2</f>
        <v>25</v>
      </c>
      <c r="L316" s="31" t="s">
        <v>1214</v>
      </c>
      <c r="M316" s="31" t="s">
        <v>1279</v>
      </c>
      <c r="N316" s="31" t="s">
        <v>1279</v>
      </c>
      <c r="O316" s="31" t="s">
        <v>1204</v>
      </c>
      <c r="P316" s="31" t="s">
        <v>1280</v>
      </c>
      <c r="Q316" s="31" t="s">
        <v>1164</v>
      </c>
      <c r="R316" s="31" t="s">
        <v>1164</v>
      </c>
      <c r="S316" s="55" t="s">
        <v>1281</v>
      </c>
      <c r="T316" s="31"/>
      <c r="U316" s="31">
        <f t="shared" si="120"/>
        <v>0</v>
      </c>
      <c r="V316" s="30"/>
      <c r="W316" s="275"/>
      <c r="X316" s="31"/>
      <c r="Y316" s="31">
        <f t="shared" si="127"/>
        <v>0</v>
      </c>
      <c r="AA316" s="175"/>
      <c r="AB316" s="31">
        <f t="shared" si="121"/>
        <v>0</v>
      </c>
      <c r="AC316" s="31"/>
      <c r="AD316" s="31">
        <f t="shared" si="122"/>
        <v>0</v>
      </c>
      <c r="AE316" s="31"/>
      <c r="AF316" s="31"/>
      <c r="AG316" s="31">
        <f t="shared" si="123"/>
        <v>0</v>
      </c>
      <c r="AH316" s="31">
        <f t="shared" si="124"/>
        <v>0</v>
      </c>
      <c r="AI316" s="31"/>
      <c r="AJ316" s="174"/>
      <c r="AK316" s="31">
        <f t="shared" si="125"/>
        <v>0</v>
      </c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</row>
    <row r="317" spans="2:50" s="155" customFormat="1" ht="13" outlineLevel="1">
      <c r="B317" s="161" t="s">
        <v>499</v>
      </c>
      <c r="C317" s="39" t="s">
        <v>500</v>
      </c>
      <c r="D317" s="49" t="s">
        <v>157</v>
      </c>
      <c r="E317" s="38">
        <v>43517</v>
      </c>
      <c r="F317" s="39" t="s">
        <v>12</v>
      </c>
      <c r="G317" s="217" t="s">
        <v>13</v>
      </c>
      <c r="H317" s="28">
        <f t="shared" si="119"/>
        <v>770</v>
      </c>
      <c r="I317" s="48">
        <v>50</v>
      </c>
      <c r="J317" s="48">
        <v>720</v>
      </c>
      <c r="K317" s="256">
        <f t="shared" si="130"/>
        <v>25</v>
      </c>
      <c r="L317" s="31" t="s">
        <v>1274</v>
      </c>
      <c r="M317" s="31" t="s">
        <v>1238</v>
      </c>
      <c r="N317" s="31" t="s">
        <v>1222</v>
      </c>
      <c r="O317" s="31" t="s">
        <v>1171</v>
      </c>
      <c r="P317" s="31" t="s">
        <v>1222</v>
      </c>
      <c r="Q317" s="31" t="s">
        <v>1164</v>
      </c>
      <c r="R317" s="31" t="s">
        <v>1164</v>
      </c>
      <c r="S317" s="55" t="s">
        <v>1272</v>
      </c>
      <c r="T317" s="31"/>
      <c r="U317" s="31">
        <f t="shared" si="120"/>
        <v>0</v>
      </c>
      <c r="V317" s="30"/>
      <c r="W317" s="275"/>
      <c r="X317" s="31"/>
      <c r="Y317" s="31">
        <f t="shared" si="127"/>
        <v>0</v>
      </c>
      <c r="AA317" s="175"/>
      <c r="AB317" s="31">
        <f t="shared" si="121"/>
        <v>0</v>
      </c>
      <c r="AC317" s="31"/>
      <c r="AD317" s="31">
        <f t="shared" si="122"/>
        <v>0</v>
      </c>
      <c r="AE317" s="31"/>
      <c r="AF317" s="31"/>
      <c r="AG317" s="31">
        <f t="shared" si="123"/>
        <v>0</v>
      </c>
      <c r="AH317" s="31">
        <f t="shared" si="124"/>
        <v>0</v>
      </c>
      <c r="AI317" s="31"/>
      <c r="AJ317" s="174"/>
      <c r="AK317" s="31">
        <f t="shared" si="125"/>
        <v>0</v>
      </c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</row>
    <row r="318" spans="2:50" s="155" customFormat="1" ht="13" outlineLevel="1">
      <c r="B318" s="161" t="s">
        <v>501</v>
      </c>
      <c r="C318" s="39" t="s">
        <v>502</v>
      </c>
      <c r="D318" s="12" t="s">
        <v>39</v>
      </c>
      <c r="E318" s="38">
        <v>43081</v>
      </c>
      <c r="F318" s="39" t="s">
        <v>12</v>
      </c>
      <c r="G318" s="217" t="s">
        <v>24</v>
      </c>
      <c r="H318" s="28">
        <f t="shared" si="119"/>
        <v>2120</v>
      </c>
      <c r="I318" s="48">
        <v>1470</v>
      </c>
      <c r="J318" s="48">
        <v>650</v>
      </c>
      <c r="K318" s="256">
        <v>0</v>
      </c>
      <c r="L318" s="31" t="s">
        <v>1203</v>
      </c>
      <c r="M318" s="31" t="s">
        <v>1204</v>
      </c>
      <c r="N318" s="31" t="s">
        <v>1275</v>
      </c>
      <c r="O318" s="31" t="s">
        <v>1238</v>
      </c>
      <c r="P318" s="31" t="s">
        <v>1222</v>
      </c>
      <c r="Q318" s="31" t="s">
        <v>1163</v>
      </c>
      <c r="R318" s="31" t="s">
        <v>1164</v>
      </c>
      <c r="S318" s="55" t="s">
        <v>1272</v>
      </c>
      <c r="T318" s="31"/>
      <c r="U318" s="31">
        <f t="shared" si="120"/>
        <v>0</v>
      </c>
      <c r="V318" s="30"/>
      <c r="W318" s="275"/>
      <c r="X318" s="31"/>
      <c r="Y318" s="31">
        <f t="shared" si="127"/>
        <v>0</v>
      </c>
      <c r="AA318" s="175"/>
      <c r="AB318" s="31">
        <f t="shared" si="121"/>
        <v>0</v>
      </c>
      <c r="AC318" s="31"/>
      <c r="AD318" s="31">
        <f t="shared" si="122"/>
        <v>0</v>
      </c>
      <c r="AE318" s="31"/>
      <c r="AF318" s="31"/>
      <c r="AG318" s="31">
        <f t="shared" si="123"/>
        <v>0</v>
      </c>
      <c r="AH318" s="31">
        <f t="shared" si="124"/>
        <v>0</v>
      </c>
      <c r="AI318" s="31"/>
      <c r="AJ318" s="174"/>
      <c r="AK318" s="31">
        <f t="shared" si="125"/>
        <v>0</v>
      </c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</row>
    <row r="319" spans="2:50" s="155" customFormat="1" ht="13" outlineLevel="1">
      <c r="B319" s="161" t="s">
        <v>503</v>
      </c>
      <c r="C319" s="24" t="s">
        <v>504</v>
      </c>
      <c r="D319" s="49" t="s">
        <v>43</v>
      </c>
      <c r="E319" s="38">
        <v>43516</v>
      </c>
      <c r="F319" s="39" t="s">
        <v>12</v>
      </c>
      <c r="G319" s="217" t="s">
        <v>13</v>
      </c>
      <c r="H319" s="28">
        <f t="shared" si="119"/>
        <v>515</v>
      </c>
      <c r="I319" s="48">
        <v>35</v>
      </c>
      <c r="J319" s="48">
        <v>480</v>
      </c>
      <c r="K319" s="256">
        <f>I319/2</f>
        <v>17.5</v>
      </c>
      <c r="L319" s="31" t="s">
        <v>1204</v>
      </c>
      <c r="M319" s="31" t="s">
        <v>1207</v>
      </c>
      <c r="N319" s="31" t="s">
        <v>1280</v>
      </c>
      <c r="O319" s="31" t="s">
        <v>1203</v>
      </c>
      <c r="P319" s="31" t="s">
        <v>1268</v>
      </c>
      <c r="Q319" s="31" t="s">
        <v>1163</v>
      </c>
      <c r="R319" s="31" t="s">
        <v>1164</v>
      </c>
      <c r="S319" s="55" t="s">
        <v>1272</v>
      </c>
      <c r="T319" s="31"/>
      <c r="U319" s="31">
        <f t="shared" si="120"/>
        <v>0</v>
      </c>
      <c r="V319" s="30"/>
      <c r="W319" s="275"/>
      <c r="X319" s="31"/>
      <c r="Y319" s="31">
        <f t="shared" si="127"/>
        <v>0</v>
      </c>
      <c r="AA319" s="175"/>
      <c r="AB319" s="31">
        <f t="shared" si="121"/>
        <v>0</v>
      </c>
      <c r="AC319" s="31"/>
      <c r="AD319" s="31">
        <f t="shared" si="122"/>
        <v>0</v>
      </c>
      <c r="AE319" s="31"/>
      <c r="AF319" s="31"/>
      <c r="AG319" s="31">
        <f t="shared" si="123"/>
        <v>0</v>
      </c>
      <c r="AH319" s="31">
        <f t="shared" si="124"/>
        <v>0</v>
      </c>
      <c r="AI319" s="31"/>
      <c r="AJ319" s="174"/>
      <c r="AK319" s="31">
        <f t="shared" si="125"/>
        <v>0</v>
      </c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</row>
    <row r="320" spans="2:50" s="155" customFormat="1" ht="13" outlineLevel="1">
      <c r="B320" s="161" t="s">
        <v>1449</v>
      </c>
      <c r="C320" s="24" t="s">
        <v>1450</v>
      </c>
      <c r="D320" s="49" t="s">
        <v>50</v>
      </c>
      <c r="E320" s="38">
        <v>43657</v>
      </c>
      <c r="F320" s="39" t="s">
        <v>12</v>
      </c>
      <c r="G320" s="217" t="s">
        <v>13</v>
      </c>
      <c r="H320" s="28">
        <f t="shared" si="119"/>
        <v>530</v>
      </c>
      <c r="I320" s="48">
        <v>95</v>
      </c>
      <c r="J320" s="48">
        <v>435</v>
      </c>
      <c r="K320" s="256">
        <v>0</v>
      </c>
      <c r="L320" s="174" t="s">
        <v>1618</v>
      </c>
      <c r="M320" s="174" t="s">
        <v>1618</v>
      </c>
      <c r="N320" s="174" t="s">
        <v>1617</v>
      </c>
      <c r="O320" s="174" t="s">
        <v>1617</v>
      </c>
      <c r="P320" s="174" t="s">
        <v>1617</v>
      </c>
      <c r="Q320" s="174" t="s">
        <v>1618</v>
      </c>
      <c r="R320" s="174" t="s">
        <v>1618</v>
      </c>
      <c r="S320" s="55" t="s">
        <v>1622</v>
      </c>
      <c r="T320" s="31"/>
      <c r="U320" s="31">
        <f t="shared" si="120"/>
        <v>0</v>
      </c>
      <c r="V320" s="30"/>
      <c r="W320" s="275"/>
      <c r="X320" s="31"/>
      <c r="Y320" s="31">
        <f t="shared" si="127"/>
        <v>0</v>
      </c>
      <c r="AA320" s="175"/>
      <c r="AB320" s="31">
        <f t="shared" si="121"/>
        <v>0</v>
      </c>
      <c r="AC320" s="31"/>
      <c r="AD320" s="31">
        <f t="shared" si="122"/>
        <v>0</v>
      </c>
      <c r="AE320" s="31"/>
      <c r="AF320" s="31"/>
      <c r="AG320" s="31">
        <f t="shared" si="123"/>
        <v>0</v>
      </c>
      <c r="AH320" s="31">
        <f t="shared" si="124"/>
        <v>0</v>
      </c>
      <c r="AI320" s="31"/>
      <c r="AJ320" s="174"/>
      <c r="AK320" s="31">
        <f t="shared" si="125"/>
        <v>0</v>
      </c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</row>
    <row r="321" spans="2:50" s="155" customFormat="1" ht="39" outlineLevel="1">
      <c r="B321" s="161" t="s">
        <v>1078</v>
      </c>
      <c r="C321" s="39" t="s">
        <v>1451</v>
      </c>
      <c r="D321" s="49" t="s">
        <v>50</v>
      </c>
      <c r="E321" s="38">
        <v>43657</v>
      </c>
      <c r="F321" s="39" t="s">
        <v>12</v>
      </c>
      <c r="G321" s="217" t="s">
        <v>24</v>
      </c>
      <c r="H321" s="28">
        <f t="shared" ref="H321" si="131">I321+J321</f>
        <v>210</v>
      </c>
      <c r="I321" s="48">
        <v>45</v>
      </c>
      <c r="J321" s="48">
        <v>165</v>
      </c>
      <c r="K321" s="256">
        <v>0</v>
      </c>
      <c r="L321" s="47" t="s">
        <v>1618</v>
      </c>
      <c r="M321" s="47" t="s">
        <v>1618</v>
      </c>
      <c r="N321" s="47" t="s">
        <v>1617</v>
      </c>
      <c r="O321" s="47" t="s">
        <v>1617</v>
      </c>
      <c r="P321" s="47" t="s">
        <v>1617</v>
      </c>
      <c r="Q321" s="47" t="s">
        <v>1618</v>
      </c>
      <c r="R321" s="47" t="s">
        <v>1618</v>
      </c>
      <c r="S321" s="55" t="s">
        <v>1623</v>
      </c>
      <c r="T321" s="31"/>
      <c r="U321" s="31">
        <f t="shared" si="120"/>
        <v>0</v>
      </c>
      <c r="V321" s="30"/>
      <c r="W321" s="275"/>
      <c r="X321" s="31"/>
      <c r="Y321" s="31">
        <f t="shared" si="127"/>
        <v>0</v>
      </c>
      <c r="AA321" s="175"/>
      <c r="AB321" s="31">
        <f t="shared" si="121"/>
        <v>0</v>
      </c>
      <c r="AC321" s="31"/>
      <c r="AD321" s="31">
        <f t="shared" si="122"/>
        <v>0</v>
      </c>
      <c r="AE321" s="31"/>
      <c r="AF321" s="31"/>
      <c r="AG321" s="31">
        <f t="shared" si="123"/>
        <v>0</v>
      </c>
      <c r="AH321" s="31">
        <f t="shared" si="124"/>
        <v>0</v>
      </c>
      <c r="AI321" s="31"/>
      <c r="AJ321" s="174"/>
      <c r="AK321" s="31">
        <f t="shared" si="125"/>
        <v>0</v>
      </c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</row>
    <row r="322" spans="2:50" s="155" customFormat="1" ht="13" outlineLevel="1">
      <c r="B322" s="161" t="s">
        <v>1452</v>
      </c>
      <c r="C322" s="39" t="s">
        <v>457</v>
      </c>
      <c r="D322" s="49" t="s">
        <v>19</v>
      </c>
      <c r="E322" s="38">
        <v>43656</v>
      </c>
      <c r="F322" s="39" t="s">
        <v>12</v>
      </c>
      <c r="G322" s="217" t="s">
        <v>24</v>
      </c>
      <c r="H322" s="28">
        <f t="shared" ref="H322:H324" si="132">I322+J322</f>
        <v>815</v>
      </c>
      <c r="I322" s="48">
        <v>95</v>
      </c>
      <c r="J322" s="48">
        <v>720</v>
      </c>
      <c r="K322" s="255">
        <f>I322/2</f>
        <v>47.5</v>
      </c>
      <c r="L322" s="48" t="s">
        <v>1203</v>
      </c>
      <c r="M322" s="48" t="s">
        <v>1238</v>
      </c>
      <c r="N322" s="48" t="s">
        <v>1203</v>
      </c>
      <c r="O322" s="48" t="s">
        <v>1204</v>
      </c>
      <c r="P322" s="48" t="s">
        <v>1209</v>
      </c>
      <c r="Q322" s="48" t="s">
        <v>1163</v>
      </c>
      <c r="R322" s="48" t="s">
        <v>1164</v>
      </c>
      <c r="S322" s="55" t="s">
        <v>1282</v>
      </c>
      <c r="T322" s="31"/>
      <c r="U322" s="31">
        <f t="shared" si="120"/>
        <v>0</v>
      </c>
      <c r="V322" s="30"/>
      <c r="W322" s="275"/>
      <c r="X322" s="31"/>
      <c r="Y322" s="31">
        <f t="shared" si="127"/>
        <v>0</v>
      </c>
      <c r="AA322" s="175"/>
      <c r="AB322" s="31">
        <f t="shared" si="121"/>
        <v>0</v>
      </c>
      <c r="AC322" s="31"/>
      <c r="AD322" s="31">
        <f t="shared" si="122"/>
        <v>0</v>
      </c>
      <c r="AE322" s="31"/>
      <c r="AF322" s="31"/>
      <c r="AG322" s="31">
        <f t="shared" si="123"/>
        <v>0</v>
      </c>
      <c r="AH322" s="31">
        <f t="shared" si="124"/>
        <v>0</v>
      </c>
      <c r="AI322" s="31"/>
      <c r="AJ322" s="174"/>
      <c r="AK322" s="31">
        <f t="shared" si="125"/>
        <v>0</v>
      </c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</row>
    <row r="323" spans="2:50" s="155" customFormat="1" ht="13" outlineLevel="1">
      <c r="B323" s="161" t="s">
        <v>1605</v>
      </c>
      <c r="C323" s="39" t="s">
        <v>1606</v>
      </c>
      <c r="D323" s="49" t="s">
        <v>1607</v>
      </c>
      <c r="E323" s="38">
        <v>43517</v>
      </c>
      <c r="F323" s="39"/>
      <c r="G323" s="217"/>
      <c r="H323" s="28">
        <f t="shared" si="132"/>
        <v>25</v>
      </c>
      <c r="I323" s="48">
        <v>25</v>
      </c>
      <c r="J323" s="48">
        <v>0</v>
      </c>
      <c r="K323" s="255">
        <v>0</v>
      </c>
      <c r="L323" s="48" t="s">
        <v>1144</v>
      </c>
      <c r="M323" s="48" t="s">
        <v>1144</v>
      </c>
      <c r="N323" s="48" t="s">
        <v>1144</v>
      </c>
      <c r="O323" s="48" t="s">
        <v>1144</v>
      </c>
      <c r="P323" s="48" t="s">
        <v>1145</v>
      </c>
      <c r="Q323" s="48" t="s">
        <v>1144</v>
      </c>
      <c r="R323" s="48" t="s">
        <v>1144</v>
      </c>
      <c r="S323" s="55" t="s">
        <v>1282</v>
      </c>
      <c r="T323" s="31"/>
      <c r="U323" s="31">
        <f t="shared" si="120"/>
        <v>0</v>
      </c>
      <c r="V323" s="30"/>
      <c r="W323" s="275"/>
      <c r="X323" s="31"/>
      <c r="Y323" s="31">
        <f t="shared" si="127"/>
        <v>0</v>
      </c>
      <c r="AA323" s="175"/>
      <c r="AB323" s="31"/>
      <c r="AC323" s="31"/>
      <c r="AD323" s="31">
        <f t="shared" si="122"/>
        <v>0</v>
      </c>
      <c r="AE323" s="31"/>
      <c r="AF323" s="31"/>
      <c r="AG323" s="31">
        <f t="shared" si="123"/>
        <v>0</v>
      </c>
      <c r="AH323" s="31">
        <f t="shared" si="124"/>
        <v>0</v>
      </c>
      <c r="AI323" s="31"/>
      <c r="AJ323" s="174"/>
      <c r="AK323" s="31">
        <f t="shared" si="125"/>
        <v>0</v>
      </c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</row>
    <row r="324" spans="2:50" s="155" customFormat="1" ht="13" outlineLevel="1">
      <c r="B324" s="161" t="s">
        <v>505</v>
      </c>
      <c r="C324" s="24" t="s">
        <v>506</v>
      </c>
      <c r="D324" s="49" t="s">
        <v>43</v>
      </c>
      <c r="E324" s="38">
        <v>43517</v>
      </c>
      <c r="F324" s="39" t="s">
        <v>12</v>
      </c>
      <c r="G324" s="217"/>
      <c r="H324" s="28">
        <f t="shared" si="132"/>
        <v>0</v>
      </c>
      <c r="I324" s="48">
        <v>0</v>
      </c>
      <c r="J324" s="48">
        <v>0</v>
      </c>
      <c r="K324" s="254">
        <v>0</v>
      </c>
      <c r="L324" s="178" t="s">
        <v>1298</v>
      </c>
      <c r="M324" s="178" t="s">
        <v>1298</v>
      </c>
      <c r="N324" s="178" t="s">
        <v>1298</v>
      </c>
      <c r="O324" s="178" t="s">
        <v>1298</v>
      </c>
      <c r="P324" s="178" t="s">
        <v>1298</v>
      </c>
      <c r="Q324" s="178" t="s">
        <v>1298</v>
      </c>
      <c r="R324" s="178" t="s">
        <v>1298</v>
      </c>
      <c r="S324" s="55"/>
      <c r="T324" s="31"/>
      <c r="U324" s="31">
        <f t="shared" si="120"/>
        <v>0</v>
      </c>
      <c r="V324" s="30"/>
      <c r="W324" s="275"/>
      <c r="X324" s="31"/>
      <c r="Y324" s="31">
        <f t="shared" si="127"/>
        <v>0</v>
      </c>
      <c r="AA324" s="31"/>
      <c r="AB324" s="31">
        <f>SUMIF(AA324,"Y",K324)*X324</f>
        <v>0</v>
      </c>
      <c r="AC324" s="31"/>
      <c r="AD324" s="31">
        <f t="shared" si="122"/>
        <v>0</v>
      </c>
      <c r="AE324" s="31"/>
      <c r="AF324" s="31"/>
      <c r="AG324" s="31">
        <f t="shared" si="123"/>
        <v>0</v>
      </c>
      <c r="AH324" s="31">
        <f t="shared" si="124"/>
        <v>0</v>
      </c>
      <c r="AI324" s="31"/>
      <c r="AJ324" s="174"/>
      <c r="AK324" s="31">
        <f t="shared" si="125"/>
        <v>0</v>
      </c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</row>
    <row r="325" spans="2:50" s="155" customFormat="1" ht="13">
      <c r="B325" s="343" t="s">
        <v>522</v>
      </c>
      <c r="C325" s="343"/>
      <c r="D325" s="343"/>
      <c r="E325" s="346"/>
      <c r="F325" s="41" t="s">
        <v>7</v>
      </c>
      <c r="G325" s="42"/>
      <c r="H325" s="20">
        <f>H326/60</f>
        <v>332.38333333333333</v>
      </c>
      <c r="I325" s="20">
        <f>I326/60</f>
        <v>201.1</v>
      </c>
      <c r="J325" s="20">
        <f>J326/60</f>
        <v>131.28333333333333</v>
      </c>
      <c r="K325" s="258">
        <f>K326/60</f>
        <v>0</v>
      </c>
      <c r="L325" s="42"/>
      <c r="M325" s="42"/>
      <c r="N325" s="42"/>
      <c r="O325" s="42"/>
      <c r="P325" s="42"/>
      <c r="Q325" s="42"/>
      <c r="R325" s="42"/>
      <c r="S325" s="43"/>
      <c r="T325" s="42"/>
      <c r="U325" s="20">
        <f>U326/60</f>
        <v>0</v>
      </c>
      <c r="V325" s="43"/>
      <c r="W325" s="277"/>
      <c r="X325" s="42"/>
      <c r="Y325" s="20">
        <f>Y326/60</f>
        <v>0</v>
      </c>
      <c r="AA325" s="45"/>
      <c r="AB325" s="45">
        <f t="shared" ref="AB325:AK325" si="133">AB326/60</f>
        <v>0</v>
      </c>
      <c r="AC325" s="45"/>
      <c r="AD325" s="45">
        <f>AD326/60</f>
        <v>0</v>
      </c>
      <c r="AE325" s="45"/>
      <c r="AF325" s="45"/>
      <c r="AG325" s="45"/>
      <c r="AH325" s="45">
        <f>AH326/60</f>
        <v>0</v>
      </c>
      <c r="AI325" s="45"/>
      <c r="AJ325" s="42"/>
      <c r="AK325" s="45">
        <f t="shared" si="133"/>
        <v>0</v>
      </c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5"/>
      <c r="AW325" s="45"/>
      <c r="AX325" s="45">
        <f t="shared" ref="AX325:AX326" si="134">AV325*I325*AW325</f>
        <v>0</v>
      </c>
    </row>
    <row r="326" spans="2:50" s="155" customFormat="1" ht="13">
      <c r="B326" s="343"/>
      <c r="C326" s="343"/>
      <c r="D326" s="343"/>
      <c r="E326" s="346"/>
      <c r="F326" s="44" t="s">
        <v>8</v>
      </c>
      <c r="G326" s="45"/>
      <c r="H326" s="23">
        <f>SUM(I326:J326)</f>
        <v>19943</v>
      </c>
      <c r="I326" s="23">
        <f>SUMIF(F327:F453,"DQA",$I327:$I453)+SUMIF(F327:F453,"SIT/DQA",$I327:$I453)</f>
        <v>12066</v>
      </c>
      <c r="J326" s="23">
        <f>SUMIF(F327:F453,"DQA",$J327:$J453)+SUMIF(F327:F453,"SIT/DQA",$J327:$J453)</f>
        <v>7877</v>
      </c>
      <c r="K326" s="253">
        <f>SUM(K327:K453)</f>
        <v>0</v>
      </c>
      <c r="L326" s="42"/>
      <c r="M326" s="42"/>
      <c r="N326" s="42"/>
      <c r="O326" s="42"/>
      <c r="P326" s="42"/>
      <c r="Q326" s="42"/>
      <c r="R326" s="42"/>
      <c r="S326" s="43"/>
      <c r="T326" s="42"/>
      <c r="U326" s="23">
        <f>SUM(U327:U453)</f>
        <v>0</v>
      </c>
      <c r="V326" s="43"/>
      <c r="W326" s="277"/>
      <c r="X326" s="42"/>
      <c r="Y326" s="23">
        <f>SUM(Y327:Y453)</f>
        <v>0</v>
      </c>
      <c r="AA326" s="45"/>
      <c r="AB326" s="45">
        <f>SUM(AB327:AB453)</f>
        <v>0</v>
      </c>
      <c r="AC326" s="45"/>
      <c r="AD326" s="45">
        <f>SUM(AD327:AD453)</f>
        <v>0</v>
      </c>
      <c r="AE326" s="45"/>
      <c r="AF326" s="45"/>
      <c r="AG326" s="45"/>
      <c r="AH326" s="45">
        <f>SUM(AH327:AH453)</f>
        <v>0</v>
      </c>
      <c r="AI326" s="45"/>
      <c r="AJ326" s="42"/>
      <c r="AK326" s="45">
        <f>SUM(AK327:AK453)</f>
        <v>0</v>
      </c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5"/>
      <c r="AW326" s="45"/>
      <c r="AX326" s="45">
        <f t="shared" si="134"/>
        <v>0</v>
      </c>
    </row>
    <row r="327" spans="2:50" s="155" customFormat="1" ht="13" outlineLevel="1">
      <c r="B327" s="77" t="s">
        <v>523</v>
      </c>
      <c r="C327" s="77" t="s">
        <v>524</v>
      </c>
      <c r="D327" s="78" t="s">
        <v>1453</v>
      </c>
      <c r="E327" s="65">
        <v>43535</v>
      </c>
      <c r="F327" s="79" t="s">
        <v>422</v>
      </c>
      <c r="G327" s="67" t="s">
        <v>1297</v>
      </c>
      <c r="H327" s="68">
        <v>0</v>
      </c>
      <c r="I327" s="68">
        <v>0</v>
      </c>
      <c r="J327" s="68">
        <v>0</v>
      </c>
      <c r="K327" s="259">
        <v>0</v>
      </c>
      <c r="L327" s="178" t="s">
        <v>1298</v>
      </c>
      <c r="M327" s="178" t="s">
        <v>1298</v>
      </c>
      <c r="N327" s="178" t="s">
        <v>1298</v>
      </c>
      <c r="O327" s="178" t="s">
        <v>1298</v>
      </c>
      <c r="P327" s="178" t="s">
        <v>1298</v>
      </c>
      <c r="Q327" s="85" t="s">
        <v>1163</v>
      </c>
      <c r="R327" s="85" t="s">
        <v>1164</v>
      </c>
      <c r="S327" s="180" t="s">
        <v>1299</v>
      </c>
      <c r="T327" s="85"/>
      <c r="U327" s="31">
        <f t="shared" ref="U327:U358" si="135">SUMIF(T327,"Y",I327)</f>
        <v>0</v>
      </c>
      <c r="V327" s="80"/>
      <c r="W327" s="279"/>
      <c r="X327" s="85"/>
      <c r="Y327" s="85">
        <f t="shared" ref="Y327:Y358" si="136">U327*X327</f>
        <v>0</v>
      </c>
      <c r="AA327" s="85"/>
      <c r="AB327" s="85">
        <f t="shared" ref="AB327:AB358" si="137">SUMIF(AA327,"Y",K327)*X327</f>
        <v>0</v>
      </c>
      <c r="AC327" s="85"/>
      <c r="AD327" s="31">
        <f t="shared" ref="AD327:AD390" si="138">(I327-AB327)*COUNTIF(AL327:AU327,"L")</f>
        <v>0</v>
      </c>
      <c r="AE327" s="31"/>
      <c r="AF327" s="85"/>
      <c r="AG327" s="85">
        <f t="shared" ref="AG327:AG390" si="139">IFERROR(COUNTIF(AL327:AU327,"S")/(COUNTIF(AL327:AU327,"V")+COUNTIF(AL327:AU327,"S")),0)</f>
        <v>0</v>
      </c>
      <c r="AH327" s="31">
        <f t="shared" ref="AH327:AH358" si="140">(Y327-AB327-AD327)*AG327</f>
        <v>0</v>
      </c>
      <c r="AI327" s="85"/>
      <c r="AJ327" s="31">
        <f t="shared" ref="AJ327:AJ390" si="141">COUNTIF(AL327:AU327,"V")</f>
        <v>0</v>
      </c>
      <c r="AK327" s="31">
        <f t="shared" ref="AK327:AK358" si="142">Y327-AB327-AD327-AH327</f>
        <v>0</v>
      </c>
      <c r="AL327" s="85"/>
      <c r="AM327" s="85"/>
      <c r="AN327" s="85"/>
      <c r="AO327" s="85"/>
      <c r="AP327" s="85"/>
      <c r="AQ327" s="85"/>
      <c r="AR327" s="85"/>
      <c r="AS327" s="85"/>
      <c r="AT327" s="85"/>
      <c r="AU327" s="85"/>
      <c r="AV327" s="85"/>
      <c r="AW327" s="85"/>
      <c r="AX327" s="85"/>
    </row>
    <row r="328" spans="2:50" s="155" customFormat="1" ht="13" outlineLevel="1">
      <c r="B328" s="156" t="s">
        <v>525</v>
      </c>
      <c r="C328" s="17" t="s">
        <v>526</v>
      </c>
      <c r="D328" s="76" t="s">
        <v>527</v>
      </c>
      <c r="E328" s="16">
        <v>42550</v>
      </c>
      <c r="F328" s="26" t="s">
        <v>12</v>
      </c>
      <c r="G328" s="178" t="s">
        <v>1298</v>
      </c>
      <c r="H328" s="81">
        <f t="shared" ref="H328:H391" si="143">SUM(I328,J328)</f>
        <v>182</v>
      </c>
      <c r="I328" s="82">
        <v>77</v>
      </c>
      <c r="J328" s="82">
        <v>105</v>
      </c>
      <c r="K328" s="259">
        <v>0</v>
      </c>
      <c r="L328" s="178" t="s">
        <v>1298</v>
      </c>
      <c r="M328" s="178" t="s">
        <v>1298</v>
      </c>
      <c r="N328" s="178" t="s">
        <v>1298</v>
      </c>
      <c r="O328" s="178" t="s">
        <v>1298</v>
      </c>
      <c r="P328" s="178" t="s">
        <v>1298</v>
      </c>
      <c r="Q328" s="85" t="s">
        <v>1163</v>
      </c>
      <c r="R328" s="85" t="s">
        <v>1164</v>
      </c>
      <c r="S328" s="180" t="s">
        <v>1299</v>
      </c>
      <c r="T328" s="85"/>
      <c r="U328" s="31">
        <f t="shared" si="135"/>
        <v>0</v>
      </c>
      <c r="V328" s="80"/>
      <c r="W328" s="279"/>
      <c r="X328" s="85"/>
      <c r="Y328" s="85">
        <f t="shared" si="136"/>
        <v>0</v>
      </c>
      <c r="AA328" s="85"/>
      <c r="AB328" s="85">
        <f t="shared" si="137"/>
        <v>0</v>
      </c>
      <c r="AC328" s="85"/>
      <c r="AD328" s="31">
        <f t="shared" si="138"/>
        <v>0</v>
      </c>
      <c r="AE328" s="31"/>
      <c r="AF328" s="85"/>
      <c r="AG328" s="85">
        <f t="shared" si="139"/>
        <v>0</v>
      </c>
      <c r="AH328" s="31">
        <f t="shared" si="140"/>
        <v>0</v>
      </c>
      <c r="AI328" s="85"/>
      <c r="AJ328" s="31">
        <f t="shared" si="141"/>
        <v>0</v>
      </c>
      <c r="AK328" s="31">
        <f t="shared" si="142"/>
        <v>0</v>
      </c>
      <c r="AL328" s="85"/>
      <c r="AM328" s="85"/>
      <c r="AN328" s="85"/>
      <c r="AO328" s="85"/>
      <c r="AP328" s="85"/>
      <c r="AQ328" s="85"/>
      <c r="AR328" s="85"/>
      <c r="AS328" s="85"/>
      <c r="AT328" s="85"/>
      <c r="AU328" s="85"/>
      <c r="AV328" s="85"/>
      <c r="AW328" s="85"/>
      <c r="AX328" s="85"/>
    </row>
    <row r="329" spans="2:50" s="155" customFormat="1" ht="13" outlineLevel="1">
      <c r="B329" s="156" t="s">
        <v>528</v>
      </c>
      <c r="C329" s="17" t="s">
        <v>529</v>
      </c>
      <c r="D329" s="76">
        <v>1.8</v>
      </c>
      <c r="E329" s="16">
        <v>43070</v>
      </c>
      <c r="F329" s="26" t="s">
        <v>12</v>
      </c>
      <c r="G329" s="46" t="s">
        <v>1297</v>
      </c>
      <c r="H329" s="81">
        <f t="shared" si="143"/>
        <v>246</v>
      </c>
      <c r="I329" s="82">
        <v>246</v>
      </c>
      <c r="J329" s="82">
        <v>0</v>
      </c>
      <c r="K329" s="259">
        <v>0</v>
      </c>
      <c r="L329" s="178" t="s">
        <v>1298</v>
      </c>
      <c r="M329" s="178" t="s">
        <v>1298</v>
      </c>
      <c r="N329" s="178" t="s">
        <v>1298</v>
      </c>
      <c r="O329" s="178" t="s">
        <v>1298</v>
      </c>
      <c r="P329" s="178" t="s">
        <v>1298</v>
      </c>
      <c r="Q329" s="85" t="s">
        <v>1163</v>
      </c>
      <c r="R329" s="85" t="s">
        <v>1164</v>
      </c>
      <c r="S329" s="180" t="s">
        <v>1299</v>
      </c>
      <c r="T329" s="85"/>
      <c r="U329" s="31">
        <f t="shared" si="135"/>
        <v>0</v>
      </c>
      <c r="V329" s="80"/>
      <c r="W329" s="279"/>
      <c r="X329" s="85"/>
      <c r="Y329" s="85">
        <f t="shared" si="136"/>
        <v>0</v>
      </c>
      <c r="AA329" s="85"/>
      <c r="AB329" s="85">
        <f t="shared" si="137"/>
        <v>0</v>
      </c>
      <c r="AC329" s="85"/>
      <c r="AD329" s="31">
        <f t="shared" si="138"/>
        <v>0</v>
      </c>
      <c r="AE329" s="31"/>
      <c r="AF329" s="85"/>
      <c r="AG329" s="85">
        <f t="shared" si="139"/>
        <v>0</v>
      </c>
      <c r="AH329" s="31">
        <f t="shared" si="140"/>
        <v>0</v>
      </c>
      <c r="AI329" s="85"/>
      <c r="AJ329" s="31">
        <f t="shared" si="141"/>
        <v>0</v>
      </c>
      <c r="AK329" s="31">
        <f t="shared" si="142"/>
        <v>0</v>
      </c>
      <c r="AL329" s="85"/>
      <c r="AM329" s="85"/>
      <c r="AN329" s="85"/>
      <c r="AO329" s="85"/>
      <c r="AP329" s="85"/>
      <c r="AQ329" s="85"/>
      <c r="AR329" s="85"/>
      <c r="AS329" s="85"/>
      <c r="AT329" s="85"/>
      <c r="AU329" s="85"/>
      <c r="AV329" s="85"/>
      <c r="AW329" s="85"/>
      <c r="AX329" s="85"/>
    </row>
    <row r="330" spans="2:50" s="155" customFormat="1" ht="13" outlineLevel="1">
      <c r="B330" s="156" t="s">
        <v>530</v>
      </c>
      <c r="C330" s="17" t="s">
        <v>531</v>
      </c>
      <c r="D330" s="76" t="s">
        <v>532</v>
      </c>
      <c r="E330" s="16">
        <v>43070</v>
      </c>
      <c r="F330" s="26" t="s">
        <v>12</v>
      </c>
      <c r="G330" s="46" t="s">
        <v>1297</v>
      </c>
      <c r="H330" s="81">
        <f t="shared" si="143"/>
        <v>279</v>
      </c>
      <c r="I330" s="82">
        <v>234</v>
      </c>
      <c r="J330" s="82">
        <v>45</v>
      </c>
      <c r="K330" s="259">
        <v>0</v>
      </c>
      <c r="L330" s="178" t="s">
        <v>1298</v>
      </c>
      <c r="M330" s="178" t="s">
        <v>1298</v>
      </c>
      <c r="N330" s="178" t="s">
        <v>1298</v>
      </c>
      <c r="O330" s="178" t="s">
        <v>1298</v>
      </c>
      <c r="P330" s="178" t="s">
        <v>1298</v>
      </c>
      <c r="Q330" s="85" t="s">
        <v>1163</v>
      </c>
      <c r="R330" s="85" t="s">
        <v>1164</v>
      </c>
      <c r="S330" s="180" t="s">
        <v>1299</v>
      </c>
      <c r="T330" s="85"/>
      <c r="U330" s="31">
        <f t="shared" si="135"/>
        <v>0</v>
      </c>
      <c r="V330" s="80"/>
      <c r="W330" s="279"/>
      <c r="X330" s="85"/>
      <c r="Y330" s="85">
        <f t="shared" si="136"/>
        <v>0</v>
      </c>
      <c r="AA330" s="85"/>
      <c r="AB330" s="85">
        <f t="shared" si="137"/>
        <v>0</v>
      </c>
      <c r="AC330" s="85"/>
      <c r="AD330" s="31">
        <f t="shared" si="138"/>
        <v>0</v>
      </c>
      <c r="AE330" s="31"/>
      <c r="AF330" s="85"/>
      <c r="AG330" s="85">
        <f t="shared" si="139"/>
        <v>0</v>
      </c>
      <c r="AH330" s="31">
        <f t="shared" si="140"/>
        <v>0</v>
      </c>
      <c r="AI330" s="85"/>
      <c r="AJ330" s="31">
        <f t="shared" si="141"/>
        <v>0</v>
      </c>
      <c r="AK330" s="31">
        <f t="shared" si="142"/>
        <v>0</v>
      </c>
      <c r="AL330" s="85"/>
      <c r="AM330" s="85"/>
      <c r="AN330" s="85"/>
      <c r="AO330" s="85"/>
      <c r="AP330" s="85"/>
      <c r="AQ330" s="85"/>
      <c r="AR330" s="85"/>
      <c r="AS330" s="85"/>
      <c r="AT330" s="85"/>
      <c r="AU330" s="85"/>
      <c r="AV330" s="85"/>
      <c r="AW330" s="85"/>
      <c r="AX330" s="85"/>
    </row>
    <row r="331" spans="2:50" s="155" customFormat="1" ht="13" outlineLevel="1">
      <c r="B331" s="156" t="s">
        <v>533</v>
      </c>
      <c r="C331" s="17" t="s">
        <v>534</v>
      </c>
      <c r="D331" s="76">
        <v>1.6</v>
      </c>
      <c r="E331" s="16">
        <v>43181</v>
      </c>
      <c r="F331" s="26" t="s">
        <v>12</v>
      </c>
      <c r="G331" s="46" t="s">
        <v>1297</v>
      </c>
      <c r="H331" s="81">
        <f t="shared" si="143"/>
        <v>30</v>
      </c>
      <c r="I331" s="82">
        <v>15</v>
      </c>
      <c r="J331" s="82">
        <v>15</v>
      </c>
      <c r="K331" s="259">
        <v>0</v>
      </c>
      <c r="L331" s="178" t="s">
        <v>1298</v>
      </c>
      <c r="M331" s="178" t="s">
        <v>1298</v>
      </c>
      <c r="N331" s="178" t="s">
        <v>1298</v>
      </c>
      <c r="O331" s="178" t="s">
        <v>1298</v>
      </c>
      <c r="P331" s="178" t="s">
        <v>1298</v>
      </c>
      <c r="Q331" s="85" t="s">
        <v>1163</v>
      </c>
      <c r="R331" s="85" t="s">
        <v>1164</v>
      </c>
      <c r="S331" s="180" t="s">
        <v>1299</v>
      </c>
      <c r="T331" s="85"/>
      <c r="U331" s="31">
        <f t="shared" si="135"/>
        <v>0</v>
      </c>
      <c r="V331" s="80"/>
      <c r="W331" s="279"/>
      <c r="X331" s="85"/>
      <c r="Y331" s="85">
        <f t="shared" si="136"/>
        <v>0</v>
      </c>
      <c r="AA331" s="85"/>
      <c r="AB331" s="85">
        <f t="shared" si="137"/>
        <v>0</v>
      </c>
      <c r="AC331" s="85"/>
      <c r="AD331" s="31">
        <f t="shared" si="138"/>
        <v>0</v>
      </c>
      <c r="AE331" s="31"/>
      <c r="AF331" s="85"/>
      <c r="AG331" s="85">
        <f t="shared" si="139"/>
        <v>0</v>
      </c>
      <c r="AH331" s="31">
        <f t="shared" si="140"/>
        <v>0</v>
      </c>
      <c r="AI331" s="85"/>
      <c r="AJ331" s="31">
        <f t="shared" si="141"/>
        <v>0</v>
      </c>
      <c r="AK331" s="31">
        <f t="shared" si="142"/>
        <v>0</v>
      </c>
      <c r="AL331" s="85"/>
      <c r="AM331" s="85"/>
      <c r="AN331" s="85"/>
      <c r="AO331" s="85"/>
      <c r="AP331" s="85"/>
      <c r="AQ331" s="85"/>
      <c r="AR331" s="85"/>
      <c r="AS331" s="85"/>
      <c r="AT331" s="85"/>
      <c r="AU331" s="85"/>
      <c r="AV331" s="85"/>
      <c r="AW331" s="85"/>
      <c r="AX331" s="85"/>
    </row>
    <row r="332" spans="2:50" s="155" customFormat="1" ht="13" outlineLevel="1">
      <c r="B332" s="156" t="s">
        <v>535</v>
      </c>
      <c r="C332" s="17" t="s">
        <v>536</v>
      </c>
      <c r="D332" s="76" t="s">
        <v>532</v>
      </c>
      <c r="E332" s="16">
        <v>42541</v>
      </c>
      <c r="F332" s="26" t="s">
        <v>12</v>
      </c>
      <c r="G332" s="46" t="s">
        <v>1297</v>
      </c>
      <c r="H332" s="81">
        <f t="shared" si="143"/>
        <v>110</v>
      </c>
      <c r="I332" s="82">
        <v>79</v>
      </c>
      <c r="J332" s="82">
        <v>31</v>
      </c>
      <c r="K332" s="259">
        <v>0</v>
      </c>
      <c r="L332" s="178" t="s">
        <v>1298</v>
      </c>
      <c r="M332" s="178" t="s">
        <v>1298</v>
      </c>
      <c r="N332" s="178" t="s">
        <v>1298</v>
      </c>
      <c r="O332" s="178" t="s">
        <v>1298</v>
      </c>
      <c r="P332" s="178" t="s">
        <v>1298</v>
      </c>
      <c r="Q332" s="85" t="s">
        <v>1163</v>
      </c>
      <c r="R332" s="85" t="s">
        <v>1164</v>
      </c>
      <c r="S332" s="180" t="s">
        <v>1299</v>
      </c>
      <c r="T332" s="85"/>
      <c r="U332" s="31">
        <f t="shared" si="135"/>
        <v>0</v>
      </c>
      <c r="V332" s="80"/>
      <c r="W332" s="279"/>
      <c r="X332" s="85"/>
      <c r="Y332" s="85">
        <f t="shared" si="136"/>
        <v>0</v>
      </c>
      <c r="AA332" s="85"/>
      <c r="AB332" s="85">
        <f t="shared" si="137"/>
        <v>0</v>
      </c>
      <c r="AC332" s="85"/>
      <c r="AD332" s="31">
        <f t="shared" si="138"/>
        <v>0</v>
      </c>
      <c r="AE332" s="31"/>
      <c r="AF332" s="85"/>
      <c r="AG332" s="85">
        <f t="shared" si="139"/>
        <v>0</v>
      </c>
      <c r="AH332" s="31">
        <f t="shared" si="140"/>
        <v>0</v>
      </c>
      <c r="AI332" s="85"/>
      <c r="AJ332" s="31">
        <f t="shared" si="141"/>
        <v>0</v>
      </c>
      <c r="AK332" s="31">
        <f t="shared" si="142"/>
        <v>0</v>
      </c>
      <c r="AL332" s="85"/>
      <c r="AM332" s="85"/>
      <c r="AN332" s="85"/>
      <c r="AO332" s="85"/>
      <c r="AP332" s="85"/>
      <c r="AQ332" s="85"/>
      <c r="AR332" s="85"/>
      <c r="AS332" s="85"/>
      <c r="AT332" s="85"/>
      <c r="AU332" s="85"/>
      <c r="AV332" s="85"/>
      <c r="AW332" s="85"/>
      <c r="AX332" s="85"/>
    </row>
    <row r="333" spans="2:50" s="155" customFormat="1" ht="13" outlineLevel="1">
      <c r="B333" s="156" t="s">
        <v>537</v>
      </c>
      <c r="C333" s="17" t="s">
        <v>950</v>
      </c>
      <c r="D333" s="83" t="s">
        <v>538</v>
      </c>
      <c r="E333" s="16">
        <v>43181</v>
      </c>
      <c r="F333" s="26" t="s">
        <v>53</v>
      </c>
      <c r="G333" s="46" t="s">
        <v>1297</v>
      </c>
      <c r="H333" s="81">
        <f t="shared" si="143"/>
        <v>6</v>
      </c>
      <c r="I333" s="82">
        <v>6</v>
      </c>
      <c r="J333" s="82">
        <v>0</v>
      </c>
      <c r="K333" s="259">
        <v>0</v>
      </c>
      <c r="L333" s="178" t="s">
        <v>1298</v>
      </c>
      <c r="M333" s="178" t="s">
        <v>1298</v>
      </c>
      <c r="N333" s="178" t="s">
        <v>1298</v>
      </c>
      <c r="O333" s="178" t="s">
        <v>1298</v>
      </c>
      <c r="P333" s="178" t="s">
        <v>1298</v>
      </c>
      <c r="Q333" s="85" t="s">
        <v>1163</v>
      </c>
      <c r="R333" s="85" t="s">
        <v>1164</v>
      </c>
      <c r="S333" s="180" t="s">
        <v>1299</v>
      </c>
      <c r="T333" s="85"/>
      <c r="U333" s="31">
        <f t="shared" si="135"/>
        <v>0</v>
      </c>
      <c r="V333" s="80"/>
      <c r="W333" s="279"/>
      <c r="X333" s="85"/>
      <c r="Y333" s="85">
        <f t="shared" si="136"/>
        <v>0</v>
      </c>
      <c r="AA333" s="85"/>
      <c r="AB333" s="85">
        <f t="shared" si="137"/>
        <v>0</v>
      </c>
      <c r="AC333" s="85"/>
      <c r="AD333" s="31">
        <f t="shared" si="138"/>
        <v>0</v>
      </c>
      <c r="AE333" s="31"/>
      <c r="AF333" s="85"/>
      <c r="AG333" s="85">
        <f t="shared" si="139"/>
        <v>0</v>
      </c>
      <c r="AH333" s="31">
        <f t="shared" si="140"/>
        <v>0</v>
      </c>
      <c r="AI333" s="85"/>
      <c r="AJ333" s="31">
        <f t="shared" si="141"/>
        <v>0</v>
      </c>
      <c r="AK333" s="31">
        <f t="shared" si="142"/>
        <v>0</v>
      </c>
      <c r="AL333" s="85"/>
      <c r="AM333" s="85"/>
      <c r="AN333" s="85"/>
      <c r="AO333" s="85"/>
      <c r="AP333" s="85"/>
      <c r="AQ333" s="85"/>
      <c r="AR333" s="85"/>
      <c r="AS333" s="85"/>
      <c r="AT333" s="85"/>
      <c r="AU333" s="85"/>
      <c r="AV333" s="85"/>
      <c r="AW333" s="85"/>
      <c r="AX333" s="85"/>
    </row>
    <row r="334" spans="2:50" s="155" customFormat="1" ht="13" outlineLevel="1">
      <c r="B334" s="156" t="s">
        <v>539</v>
      </c>
      <c r="C334" s="17" t="s">
        <v>540</v>
      </c>
      <c r="D334" s="76" t="s">
        <v>141</v>
      </c>
      <c r="E334" s="16">
        <v>42160</v>
      </c>
      <c r="F334" s="26" t="s">
        <v>12</v>
      </c>
      <c r="G334" s="46" t="s">
        <v>1297</v>
      </c>
      <c r="H334" s="81">
        <f t="shared" si="143"/>
        <v>17</v>
      </c>
      <c r="I334" s="82">
        <v>11</v>
      </c>
      <c r="J334" s="82">
        <v>6</v>
      </c>
      <c r="K334" s="259">
        <v>0</v>
      </c>
      <c r="L334" s="178" t="s">
        <v>1298</v>
      </c>
      <c r="M334" s="178" t="s">
        <v>1298</v>
      </c>
      <c r="N334" s="178" t="s">
        <v>1298</v>
      </c>
      <c r="O334" s="178" t="s">
        <v>1298</v>
      </c>
      <c r="P334" s="178" t="s">
        <v>1298</v>
      </c>
      <c r="Q334" s="85" t="s">
        <v>1163</v>
      </c>
      <c r="R334" s="85" t="s">
        <v>1164</v>
      </c>
      <c r="S334" s="180" t="s">
        <v>1299</v>
      </c>
      <c r="T334" s="85"/>
      <c r="U334" s="31">
        <f t="shared" si="135"/>
        <v>0</v>
      </c>
      <c r="V334" s="80"/>
      <c r="W334" s="279"/>
      <c r="X334" s="85"/>
      <c r="Y334" s="85">
        <f t="shared" si="136"/>
        <v>0</v>
      </c>
      <c r="AA334" s="85"/>
      <c r="AB334" s="85">
        <f t="shared" si="137"/>
        <v>0</v>
      </c>
      <c r="AC334" s="85"/>
      <c r="AD334" s="31">
        <f t="shared" si="138"/>
        <v>0</v>
      </c>
      <c r="AE334" s="31"/>
      <c r="AF334" s="85"/>
      <c r="AG334" s="85">
        <f t="shared" si="139"/>
        <v>0</v>
      </c>
      <c r="AH334" s="31">
        <f t="shared" si="140"/>
        <v>0</v>
      </c>
      <c r="AI334" s="85"/>
      <c r="AJ334" s="31">
        <f t="shared" si="141"/>
        <v>0</v>
      </c>
      <c r="AK334" s="31">
        <f t="shared" si="142"/>
        <v>0</v>
      </c>
      <c r="AL334" s="85"/>
      <c r="AM334" s="85"/>
      <c r="AN334" s="85"/>
      <c r="AO334" s="85"/>
      <c r="AP334" s="85"/>
      <c r="AQ334" s="85"/>
      <c r="AR334" s="85"/>
      <c r="AS334" s="85"/>
      <c r="AT334" s="85"/>
      <c r="AU334" s="85"/>
      <c r="AV334" s="85"/>
      <c r="AW334" s="85"/>
      <c r="AX334" s="85"/>
    </row>
    <row r="335" spans="2:50" s="155" customFormat="1" ht="13" outlineLevel="1">
      <c r="B335" s="156" t="s">
        <v>541</v>
      </c>
      <c r="C335" s="17" t="s">
        <v>542</v>
      </c>
      <c r="D335" s="76">
        <v>1.2</v>
      </c>
      <c r="E335" s="16">
        <v>42153</v>
      </c>
      <c r="F335" s="26" t="s">
        <v>12</v>
      </c>
      <c r="G335" s="46" t="s">
        <v>1297</v>
      </c>
      <c r="H335" s="81">
        <f t="shared" si="143"/>
        <v>5</v>
      </c>
      <c r="I335" s="82">
        <v>5</v>
      </c>
      <c r="J335" s="82">
        <v>0</v>
      </c>
      <c r="K335" s="259">
        <v>0</v>
      </c>
      <c r="L335" s="178" t="s">
        <v>1298</v>
      </c>
      <c r="M335" s="178" t="s">
        <v>1298</v>
      </c>
      <c r="N335" s="178" t="s">
        <v>1298</v>
      </c>
      <c r="O335" s="178" t="s">
        <v>1298</v>
      </c>
      <c r="P335" s="178" t="s">
        <v>1298</v>
      </c>
      <c r="Q335" s="85" t="s">
        <v>1163</v>
      </c>
      <c r="R335" s="85" t="s">
        <v>1164</v>
      </c>
      <c r="S335" s="180" t="s">
        <v>1299</v>
      </c>
      <c r="T335" s="85"/>
      <c r="U335" s="31">
        <f t="shared" si="135"/>
        <v>0</v>
      </c>
      <c r="V335" s="80"/>
      <c r="W335" s="279"/>
      <c r="X335" s="85"/>
      <c r="Y335" s="85">
        <f t="shared" si="136"/>
        <v>0</v>
      </c>
      <c r="AA335" s="85"/>
      <c r="AB335" s="85">
        <f t="shared" si="137"/>
        <v>0</v>
      </c>
      <c r="AC335" s="85"/>
      <c r="AD335" s="31">
        <f t="shared" si="138"/>
        <v>0</v>
      </c>
      <c r="AE335" s="31"/>
      <c r="AF335" s="85"/>
      <c r="AG335" s="85">
        <f t="shared" si="139"/>
        <v>0</v>
      </c>
      <c r="AH335" s="31">
        <f t="shared" si="140"/>
        <v>0</v>
      </c>
      <c r="AI335" s="85"/>
      <c r="AJ335" s="31">
        <f t="shared" si="141"/>
        <v>0</v>
      </c>
      <c r="AK335" s="31">
        <f t="shared" si="142"/>
        <v>0</v>
      </c>
      <c r="AL335" s="85"/>
      <c r="AM335" s="85"/>
      <c r="AN335" s="85"/>
      <c r="AO335" s="85"/>
      <c r="AP335" s="85"/>
      <c r="AQ335" s="85"/>
      <c r="AR335" s="85"/>
      <c r="AS335" s="85"/>
      <c r="AT335" s="85"/>
      <c r="AU335" s="85"/>
      <c r="AV335" s="85"/>
      <c r="AW335" s="85"/>
      <c r="AX335" s="85"/>
    </row>
    <row r="336" spans="2:50" s="155" customFormat="1" ht="13" outlineLevel="1">
      <c r="B336" s="156" t="s">
        <v>543</v>
      </c>
      <c r="C336" s="17" t="s">
        <v>544</v>
      </c>
      <c r="D336" s="76" t="s">
        <v>545</v>
      </c>
      <c r="E336" s="16">
        <v>43070</v>
      </c>
      <c r="F336" s="26" t="s">
        <v>12</v>
      </c>
      <c r="G336" s="46" t="s">
        <v>1297</v>
      </c>
      <c r="H336" s="81">
        <f t="shared" si="143"/>
        <v>25</v>
      </c>
      <c r="I336" s="82">
        <v>25</v>
      </c>
      <c r="J336" s="82">
        <v>0</v>
      </c>
      <c r="K336" s="259">
        <v>0</v>
      </c>
      <c r="L336" s="178" t="s">
        <v>1298</v>
      </c>
      <c r="M336" s="178" t="s">
        <v>1298</v>
      </c>
      <c r="N336" s="178" t="s">
        <v>1298</v>
      </c>
      <c r="O336" s="178" t="s">
        <v>1298</v>
      </c>
      <c r="P336" s="178" t="s">
        <v>1298</v>
      </c>
      <c r="Q336" s="85" t="s">
        <v>1163</v>
      </c>
      <c r="R336" s="85" t="s">
        <v>1164</v>
      </c>
      <c r="S336" s="180" t="s">
        <v>1299</v>
      </c>
      <c r="T336" s="85"/>
      <c r="U336" s="31">
        <f t="shared" si="135"/>
        <v>0</v>
      </c>
      <c r="V336" s="80"/>
      <c r="W336" s="279"/>
      <c r="X336" s="85"/>
      <c r="Y336" s="85">
        <f t="shared" si="136"/>
        <v>0</v>
      </c>
      <c r="AA336" s="85"/>
      <c r="AB336" s="85">
        <f t="shared" si="137"/>
        <v>0</v>
      </c>
      <c r="AC336" s="85"/>
      <c r="AD336" s="31">
        <f t="shared" si="138"/>
        <v>0</v>
      </c>
      <c r="AE336" s="31"/>
      <c r="AF336" s="85"/>
      <c r="AG336" s="85">
        <f t="shared" si="139"/>
        <v>0</v>
      </c>
      <c r="AH336" s="31">
        <f t="shared" si="140"/>
        <v>0</v>
      </c>
      <c r="AI336" s="85"/>
      <c r="AJ336" s="31">
        <f t="shared" si="141"/>
        <v>0</v>
      </c>
      <c r="AK336" s="31">
        <f t="shared" si="142"/>
        <v>0</v>
      </c>
      <c r="AL336" s="85"/>
      <c r="AM336" s="85"/>
      <c r="AN336" s="85"/>
      <c r="AO336" s="85"/>
      <c r="AP336" s="85"/>
      <c r="AQ336" s="85"/>
      <c r="AR336" s="85"/>
      <c r="AS336" s="85"/>
      <c r="AT336" s="85"/>
      <c r="AU336" s="85"/>
      <c r="AV336" s="85"/>
      <c r="AW336" s="85"/>
      <c r="AX336" s="85"/>
    </row>
    <row r="337" spans="2:50" s="155" customFormat="1" ht="13" outlineLevel="1">
      <c r="B337" s="156" t="s">
        <v>546</v>
      </c>
      <c r="C337" s="17" t="s">
        <v>547</v>
      </c>
      <c r="D337" s="15">
        <v>1.3</v>
      </c>
      <c r="E337" s="16">
        <v>42947</v>
      </c>
      <c r="F337" s="26" t="s">
        <v>12</v>
      </c>
      <c r="G337" s="46" t="s">
        <v>1297</v>
      </c>
      <c r="H337" s="81">
        <f t="shared" si="143"/>
        <v>13</v>
      </c>
      <c r="I337" s="82">
        <v>13</v>
      </c>
      <c r="J337" s="82">
        <v>0</v>
      </c>
      <c r="K337" s="259">
        <v>0</v>
      </c>
      <c r="L337" s="178" t="s">
        <v>1298</v>
      </c>
      <c r="M337" s="178" t="s">
        <v>1298</v>
      </c>
      <c r="N337" s="178" t="s">
        <v>1298</v>
      </c>
      <c r="O337" s="178" t="s">
        <v>1298</v>
      </c>
      <c r="P337" s="178" t="s">
        <v>1298</v>
      </c>
      <c r="Q337" s="85" t="s">
        <v>1163</v>
      </c>
      <c r="R337" s="85" t="s">
        <v>1164</v>
      </c>
      <c r="S337" s="180" t="s">
        <v>1299</v>
      </c>
      <c r="T337" s="85"/>
      <c r="U337" s="31">
        <f t="shared" si="135"/>
        <v>0</v>
      </c>
      <c r="V337" s="80"/>
      <c r="W337" s="279"/>
      <c r="X337" s="85"/>
      <c r="Y337" s="85">
        <f t="shared" si="136"/>
        <v>0</v>
      </c>
      <c r="AA337" s="85"/>
      <c r="AB337" s="85">
        <f t="shared" si="137"/>
        <v>0</v>
      </c>
      <c r="AC337" s="85"/>
      <c r="AD337" s="31">
        <f t="shared" si="138"/>
        <v>0</v>
      </c>
      <c r="AE337" s="31"/>
      <c r="AF337" s="85"/>
      <c r="AG337" s="85">
        <f t="shared" si="139"/>
        <v>0</v>
      </c>
      <c r="AH337" s="31">
        <f t="shared" si="140"/>
        <v>0</v>
      </c>
      <c r="AI337" s="85"/>
      <c r="AJ337" s="31">
        <f t="shared" si="141"/>
        <v>0</v>
      </c>
      <c r="AK337" s="31">
        <f t="shared" si="142"/>
        <v>0</v>
      </c>
      <c r="AL337" s="85"/>
      <c r="AM337" s="85"/>
      <c r="AN337" s="85"/>
      <c r="AO337" s="85"/>
      <c r="AP337" s="85"/>
      <c r="AQ337" s="85"/>
      <c r="AR337" s="85"/>
      <c r="AS337" s="85"/>
      <c r="AT337" s="85"/>
      <c r="AU337" s="85"/>
      <c r="AV337" s="85"/>
      <c r="AW337" s="85"/>
      <c r="AX337" s="85"/>
    </row>
    <row r="338" spans="2:50" s="155" customFormat="1" ht="13" outlineLevel="1">
      <c r="B338" s="156" t="s">
        <v>548</v>
      </c>
      <c r="C338" s="17" t="s">
        <v>549</v>
      </c>
      <c r="D338" s="76">
        <v>1.2</v>
      </c>
      <c r="E338" s="16">
        <v>42237</v>
      </c>
      <c r="F338" s="26" t="s">
        <v>12</v>
      </c>
      <c r="G338" s="46" t="s">
        <v>1297</v>
      </c>
      <c r="H338" s="81">
        <f t="shared" si="143"/>
        <v>18</v>
      </c>
      <c r="I338" s="82">
        <v>9</v>
      </c>
      <c r="J338" s="82">
        <v>9</v>
      </c>
      <c r="K338" s="259">
        <v>0</v>
      </c>
      <c r="L338" s="178" t="s">
        <v>1298</v>
      </c>
      <c r="M338" s="178" t="s">
        <v>1298</v>
      </c>
      <c r="N338" s="178" t="s">
        <v>1298</v>
      </c>
      <c r="O338" s="178" t="s">
        <v>1298</v>
      </c>
      <c r="P338" s="178" t="s">
        <v>1298</v>
      </c>
      <c r="Q338" s="85" t="s">
        <v>1163</v>
      </c>
      <c r="R338" s="85" t="s">
        <v>1164</v>
      </c>
      <c r="S338" s="180" t="s">
        <v>1299</v>
      </c>
      <c r="T338" s="85"/>
      <c r="U338" s="31">
        <f t="shared" si="135"/>
        <v>0</v>
      </c>
      <c r="V338" s="80"/>
      <c r="W338" s="279"/>
      <c r="X338" s="85"/>
      <c r="Y338" s="85">
        <f t="shared" si="136"/>
        <v>0</v>
      </c>
      <c r="AA338" s="85"/>
      <c r="AB338" s="85">
        <f t="shared" si="137"/>
        <v>0</v>
      </c>
      <c r="AC338" s="85"/>
      <c r="AD338" s="31">
        <f t="shared" si="138"/>
        <v>0</v>
      </c>
      <c r="AE338" s="31"/>
      <c r="AF338" s="85"/>
      <c r="AG338" s="85">
        <f t="shared" si="139"/>
        <v>0</v>
      </c>
      <c r="AH338" s="31">
        <f t="shared" si="140"/>
        <v>0</v>
      </c>
      <c r="AI338" s="85"/>
      <c r="AJ338" s="31">
        <f t="shared" si="141"/>
        <v>0</v>
      </c>
      <c r="AK338" s="31">
        <f t="shared" si="142"/>
        <v>0</v>
      </c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</row>
    <row r="339" spans="2:50" s="155" customFormat="1" ht="13" outlineLevel="1">
      <c r="B339" s="156" t="s">
        <v>550</v>
      </c>
      <c r="C339" s="17" t="s">
        <v>551</v>
      </c>
      <c r="D339" s="76">
        <v>1.1000000000000001</v>
      </c>
      <c r="E339" s="16">
        <v>42674</v>
      </c>
      <c r="F339" s="26" t="s">
        <v>12</v>
      </c>
      <c r="G339" s="46" t="s">
        <v>1297</v>
      </c>
      <c r="H339" s="81">
        <f t="shared" si="143"/>
        <v>107</v>
      </c>
      <c r="I339" s="82">
        <v>103</v>
      </c>
      <c r="J339" s="82">
        <v>4</v>
      </c>
      <c r="K339" s="259">
        <v>0</v>
      </c>
      <c r="L339" s="178" t="s">
        <v>1298</v>
      </c>
      <c r="M339" s="178" t="s">
        <v>1298</v>
      </c>
      <c r="N339" s="178" t="s">
        <v>1298</v>
      </c>
      <c r="O339" s="178" t="s">
        <v>1298</v>
      </c>
      <c r="P339" s="178" t="s">
        <v>1298</v>
      </c>
      <c r="Q339" s="85" t="s">
        <v>1163</v>
      </c>
      <c r="R339" s="85" t="s">
        <v>1164</v>
      </c>
      <c r="S339" s="180" t="s">
        <v>1299</v>
      </c>
      <c r="T339" s="85"/>
      <c r="U339" s="31">
        <f t="shared" si="135"/>
        <v>0</v>
      </c>
      <c r="V339" s="80"/>
      <c r="W339" s="279"/>
      <c r="X339" s="85"/>
      <c r="Y339" s="85">
        <f t="shared" si="136"/>
        <v>0</v>
      </c>
      <c r="AA339" s="85"/>
      <c r="AB339" s="85">
        <f t="shared" si="137"/>
        <v>0</v>
      </c>
      <c r="AC339" s="85"/>
      <c r="AD339" s="31">
        <f t="shared" si="138"/>
        <v>0</v>
      </c>
      <c r="AE339" s="31"/>
      <c r="AF339" s="85"/>
      <c r="AG339" s="85">
        <f t="shared" si="139"/>
        <v>0</v>
      </c>
      <c r="AH339" s="31">
        <f t="shared" si="140"/>
        <v>0</v>
      </c>
      <c r="AI339" s="85"/>
      <c r="AJ339" s="31">
        <f t="shared" si="141"/>
        <v>0</v>
      </c>
      <c r="AK339" s="31">
        <f t="shared" si="142"/>
        <v>0</v>
      </c>
      <c r="AL339" s="85"/>
      <c r="AM339" s="85"/>
      <c r="AN339" s="85"/>
      <c r="AO339" s="85"/>
      <c r="AP339" s="85"/>
      <c r="AQ339" s="85"/>
      <c r="AR339" s="85"/>
      <c r="AS339" s="85"/>
      <c r="AT339" s="85"/>
      <c r="AU339" s="85"/>
      <c r="AV339" s="85"/>
      <c r="AW339" s="85"/>
      <c r="AX339" s="85"/>
    </row>
    <row r="340" spans="2:50" s="155" customFormat="1" ht="13" outlineLevel="1">
      <c r="B340" s="156" t="s">
        <v>552</v>
      </c>
      <c r="C340" s="17" t="s">
        <v>553</v>
      </c>
      <c r="D340" s="76" t="s">
        <v>538</v>
      </c>
      <c r="E340" s="16">
        <v>42727</v>
      </c>
      <c r="F340" s="26" t="s">
        <v>12</v>
      </c>
      <c r="G340" s="46" t="s">
        <v>1297</v>
      </c>
      <c r="H340" s="81">
        <f t="shared" si="143"/>
        <v>36</v>
      </c>
      <c r="I340" s="82">
        <v>11</v>
      </c>
      <c r="J340" s="82">
        <v>25</v>
      </c>
      <c r="K340" s="259">
        <v>0</v>
      </c>
      <c r="L340" s="178" t="s">
        <v>1298</v>
      </c>
      <c r="M340" s="178" t="s">
        <v>1298</v>
      </c>
      <c r="N340" s="178" t="s">
        <v>1298</v>
      </c>
      <c r="O340" s="178" t="s">
        <v>1298</v>
      </c>
      <c r="P340" s="178" t="s">
        <v>1298</v>
      </c>
      <c r="Q340" s="85" t="s">
        <v>1163</v>
      </c>
      <c r="R340" s="85" t="s">
        <v>1164</v>
      </c>
      <c r="S340" s="180" t="s">
        <v>1299</v>
      </c>
      <c r="T340" s="85"/>
      <c r="U340" s="31">
        <f t="shared" si="135"/>
        <v>0</v>
      </c>
      <c r="V340" s="80"/>
      <c r="W340" s="279"/>
      <c r="X340" s="85"/>
      <c r="Y340" s="85">
        <f t="shared" si="136"/>
        <v>0</v>
      </c>
      <c r="AA340" s="85"/>
      <c r="AB340" s="85">
        <f t="shared" si="137"/>
        <v>0</v>
      </c>
      <c r="AC340" s="85"/>
      <c r="AD340" s="31">
        <f t="shared" si="138"/>
        <v>0</v>
      </c>
      <c r="AE340" s="31"/>
      <c r="AF340" s="85"/>
      <c r="AG340" s="85">
        <f t="shared" si="139"/>
        <v>0</v>
      </c>
      <c r="AH340" s="31">
        <f t="shared" si="140"/>
        <v>0</v>
      </c>
      <c r="AI340" s="85"/>
      <c r="AJ340" s="31">
        <f t="shared" si="141"/>
        <v>0</v>
      </c>
      <c r="AK340" s="31">
        <f t="shared" si="142"/>
        <v>0</v>
      </c>
      <c r="AL340" s="85"/>
      <c r="AM340" s="85"/>
      <c r="AN340" s="85"/>
      <c r="AO340" s="85"/>
      <c r="AP340" s="85"/>
      <c r="AQ340" s="85"/>
      <c r="AR340" s="85"/>
      <c r="AS340" s="85"/>
      <c r="AT340" s="85"/>
      <c r="AU340" s="85"/>
      <c r="AV340" s="85"/>
      <c r="AW340" s="85"/>
      <c r="AX340" s="85"/>
    </row>
    <row r="341" spans="2:50" s="155" customFormat="1" ht="13" outlineLevel="1">
      <c r="B341" s="156" t="s">
        <v>554</v>
      </c>
      <c r="C341" s="17" t="s">
        <v>555</v>
      </c>
      <c r="D341" s="76">
        <v>1.1000000000000001</v>
      </c>
      <c r="E341" s="16">
        <v>42461</v>
      </c>
      <c r="F341" s="26" t="s">
        <v>12</v>
      </c>
      <c r="G341" s="46" t="s">
        <v>1297</v>
      </c>
      <c r="H341" s="81">
        <f t="shared" si="143"/>
        <v>35</v>
      </c>
      <c r="I341" s="82">
        <v>35</v>
      </c>
      <c r="J341" s="82">
        <v>0</v>
      </c>
      <c r="K341" s="259">
        <v>0</v>
      </c>
      <c r="L341" s="178" t="s">
        <v>1298</v>
      </c>
      <c r="M341" s="178" t="s">
        <v>1298</v>
      </c>
      <c r="N341" s="178" t="s">
        <v>1298</v>
      </c>
      <c r="O341" s="178" t="s">
        <v>1298</v>
      </c>
      <c r="P341" s="178" t="s">
        <v>1298</v>
      </c>
      <c r="Q341" s="85" t="s">
        <v>1163</v>
      </c>
      <c r="R341" s="85" t="s">
        <v>1164</v>
      </c>
      <c r="S341" s="180" t="s">
        <v>1299</v>
      </c>
      <c r="T341" s="85"/>
      <c r="U341" s="31">
        <f t="shared" si="135"/>
        <v>0</v>
      </c>
      <c r="V341" s="80"/>
      <c r="W341" s="279"/>
      <c r="X341" s="85"/>
      <c r="Y341" s="85">
        <f t="shared" si="136"/>
        <v>0</v>
      </c>
      <c r="AA341" s="85"/>
      <c r="AB341" s="85">
        <f t="shared" si="137"/>
        <v>0</v>
      </c>
      <c r="AC341" s="85"/>
      <c r="AD341" s="31">
        <f t="shared" si="138"/>
        <v>0</v>
      </c>
      <c r="AE341" s="31"/>
      <c r="AF341" s="85"/>
      <c r="AG341" s="85">
        <f t="shared" si="139"/>
        <v>0</v>
      </c>
      <c r="AH341" s="31">
        <f t="shared" si="140"/>
        <v>0</v>
      </c>
      <c r="AI341" s="85"/>
      <c r="AJ341" s="31">
        <f t="shared" si="141"/>
        <v>0</v>
      </c>
      <c r="AK341" s="31">
        <f t="shared" si="142"/>
        <v>0</v>
      </c>
      <c r="AL341" s="85"/>
      <c r="AM341" s="85"/>
      <c r="AN341" s="85"/>
      <c r="AO341" s="85"/>
      <c r="AP341" s="85"/>
      <c r="AQ341" s="85"/>
      <c r="AR341" s="85"/>
      <c r="AS341" s="85"/>
      <c r="AT341" s="85"/>
      <c r="AU341" s="85"/>
      <c r="AV341" s="85"/>
      <c r="AW341" s="85"/>
      <c r="AX341" s="85"/>
    </row>
    <row r="342" spans="2:50" s="155" customFormat="1" ht="13" outlineLevel="1">
      <c r="B342" s="156" t="s">
        <v>556</v>
      </c>
      <c r="C342" s="17" t="s">
        <v>557</v>
      </c>
      <c r="D342" s="76" t="s">
        <v>558</v>
      </c>
      <c r="E342" s="16">
        <v>43070</v>
      </c>
      <c r="F342" s="26" t="s">
        <v>12</v>
      </c>
      <c r="G342" s="46" t="s">
        <v>1297</v>
      </c>
      <c r="H342" s="81">
        <f t="shared" si="143"/>
        <v>195</v>
      </c>
      <c r="I342" s="82">
        <v>149</v>
      </c>
      <c r="J342" s="82">
        <v>46</v>
      </c>
      <c r="K342" s="259">
        <v>0</v>
      </c>
      <c r="L342" s="178" t="s">
        <v>1298</v>
      </c>
      <c r="M342" s="178" t="s">
        <v>1298</v>
      </c>
      <c r="N342" s="178" t="s">
        <v>1298</v>
      </c>
      <c r="O342" s="178" t="s">
        <v>1298</v>
      </c>
      <c r="P342" s="178" t="s">
        <v>1298</v>
      </c>
      <c r="Q342" s="85" t="s">
        <v>1163</v>
      </c>
      <c r="R342" s="85" t="s">
        <v>1164</v>
      </c>
      <c r="S342" s="180" t="s">
        <v>1299</v>
      </c>
      <c r="T342" s="85"/>
      <c r="U342" s="31">
        <f t="shared" si="135"/>
        <v>0</v>
      </c>
      <c r="V342" s="80"/>
      <c r="W342" s="279"/>
      <c r="X342" s="85"/>
      <c r="Y342" s="85">
        <f t="shared" si="136"/>
        <v>0</v>
      </c>
      <c r="AA342" s="85"/>
      <c r="AB342" s="85">
        <f t="shared" si="137"/>
        <v>0</v>
      </c>
      <c r="AC342" s="85"/>
      <c r="AD342" s="31">
        <f t="shared" si="138"/>
        <v>0</v>
      </c>
      <c r="AE342" s="31"/>
      <c r="AF342" s="85"/>
      <c r="AG342" s="85">
        <f t="shared" si="139"/>
        <v>0</v>
      </c>
      <c r="AH342" s="31">
        <f t="shared" si="140"/>
        <v>0</v>
      </c>
      <c r="AI342" s="85"/>
      <c r="AJ342" s="31">
        <f t="shared" si="141"/>
        <v>0</v>
      </c>
      <c r="AK342" s="31">
        <f t="shared" si="142"/>
        <v>0</v>
      </c>
      <c r="AL342" s="85"/>
      <c r="AM342" s="85"/>
      <c r="AN342" s="85"/>
      <c r="AO342" s="85"/>
      <c r="AP342" s="85"/>
      <c r="AQ342" s="85"/>
      <c r="AR342" s="85"/>
      <c r="AS342" s="85"/>
      <c r="AT342" s="85"/>
      <c r="AU342" s="85"/>
      <c r="AV342" s="85"/>
      <c r="AW342" s="85"/>
      <c r="AX342" s="85"/>
    </row>
    <row r="343" spans="2:50" s="155" customFormat="1" ht="13" outlineLevel="1">
      <c r="B343" s="156" t="s">
        <v>559</v>
      </c>
      <c r="C343" s="17" t="s">
        <v>560</v>
      </c>
      <c r="D343" s="25">
        <v>2.6</v>
      </c>
      <c r="E343" s="16">
        <v>43572</v>
      </c>
      <c r="F343" s="26" t="s">
        <v>53</v>
      </c>
      <c r="G343" s="46" t="s">
        <v>1297</v>
      </c>
      <c r="H343" s="81">
        <f t="shared" si="143"/>
        <v>175</v>
      </c>
      <c r="I343" s="82">
        <v>25</v>
      </c>
      <c r="J343" s="82">
        <v>150</v>
      </c>
      <c r="K343" s="259">
        <v>0</v>
      </c>
      <c r="L343" s="178" t="s">
        <v>1298</v>
      </c>
      <c r="M343" s="178" t="s">
        <v>1298</v>
      </c>
      <c r="N343" s="178" t="s">
        <v>1298</v>
      </c>
      <c r="O343" s="178" t="s">
        <v>1298</v>
      </c>
      <c r="P343" s="178" t="s">
        <v>1298</v>
      </c>
      <c r="Q343" s="85" t="s">
        <v>1163</v>
      </c>
      <c r="R343" s="85" t="s">
        <v>1164</v>
      </c>
      <c r="S343" s="180" t="s">
        <v>1299</v>
      </c>
      <c r="T343" s="85"/>
      <c r="U343" s="31">
        <f t="shared" si="135"/>
        <v>0</v>
      </c>
      <c r="V343" s="80"/>
      <c r="W343" s="279"/>
      <c r="X343" s="85"/>
      <c r="Y343" s="85">
        <f t="shared" si="136"/>
        <v>0</v>
      </c>
      <c r="AA343" s="85"/>
      <c r="AB343" s="85">
        <f t="shared" si="137"/>
        <v>0</v>
      </c>
      <c r="AC343" s="85"/>
      <c r="AD343" s="31">
        <f t="shared" si="138"/>
        <v>0</v>
      </c>
      <c r="AE343" s="31"/>
      <c r="AF343" s="85"/>
      <c r="AG343" s="85">
        <f t="shared" si="139"/>
        <v>0</v>
      </c>
      <c r="AH343" s="31">
        <f t="shared" si="140"/>
        <v>0</v>
      </c>
      <c r="AI343" s="85"/>
      <c r="AJ343" s="31">
        <f t="shared" si="141"/>
        <v>0</v>
      </c>
      <c r="AK343" s="31">
        <f t="shared" si="142"/>
        <v>0</v>
      </c>
      <c r="AL343" s="85"/>
      <c r="AM343" s="85"/>
      <c r="AN343" s="85"/>
      <c r="AO343" s="85"/>
      <c r="AP343" s="85"/>
      <c r="AQ343" s="85"/>
      <c r="AR343" s="85"/>
      <c r="AS343" s="85"/>
      <c r="AT343" s="85"/>
      <c r="AU343" s="85"/>
      <c r="AV343" s="85"/>
      <c r="AW343" s="85"/>
      <c r="AX343" s="85"/>
    </row>
    <row r="344" spans="2:50" s="155" customFormat="1" ht="13" outlineLevel="1">
      <c r="B344" s="156" t="s">
        <v>561</v>
      </c>
      <c r="C344" s="17" t="s">
        <v>562</v>
      </c>
      <c r="D344" s="84">
        <v>1</v>
      </c>
      <c r="E344" s="16">
        <v>43217</v>
      </c>
      <c r="F344" s="26" t="s">
        <v>53</v>
      </c>
      <c r="G344" s="46" t="s">
        <v>1297</v>
      </c>
      <c r="H344" s="81">
        <f t="shared" si="143"/>
        <v>50</v>
      </c>
      <c r="I344" s="82">
        <v>20</v>
      </c>
      <c r="J344" s="82">
        <v>30</v>
      </c>
      <c r="K344" s="259">
        <v>0</v>
      </c>
      <c r="L344" s="178" t="s">
        <v>1298</v>
      </c>
      <c r="M344" s="178" t="s">
        <v>1298</v>
      </c>
      <c r="N344" s="178" t="s">
        <v>1298</v>
      </c>
      <c r="O344" s="178" t="s">
        <v>1298</v>
      </c>
      <c r="P344" s="178" t="s">
        <v>1298</v>
      </c>
      <c r="Q344" s="85" t="s">
        <v>1163</v>
      </c>
      <c r="R344" s="85" t="s">
        <v>1164</v>
      </c>
      <c r="S344" s="180" t="s">
        <v>1299</v>
      </c>
      <c r="T344" s="85"/>
      <c r="U344" s="31">
        <f t="shared" si="135"/>
        <v>0</v>
      </c>
      <c r="V344" s="80"/>
      <c r="W344" s="279"/>
      <c r="X344" s="85"/>
      <c r="Y344" s="85">
        <f t="shared" si="136"/>
        <v>0</v>
      </c>
      <c r="AA344" s="85"/>
      <c r="AB344" s="85">
        <f t="shared" si="137"/>
        <v>0</v>
      </c>
      <c r="AC344" s="85"/>
      <c r="AD344" s="31">
        <f t="shared" si="138"/>
        <v>0</v>
      </c>
      <c r="AE344" s="31"/>
      <c r="AF344" s="85"/>
      <c r="AG344" s="85">
        <f t="shared" si="139"/>
        <v>0</v>
      </c>
      <c r="AH344" s="31">
        <f t="shared" si="140"/>
        <v>0</v>
      </c>
      <c r="AI344" s="85"/>
      <c r="AJ344" s="31">
        <f t="shared" si="141"/>
        <v>0</v>
      </c>
      <c r="AK344" s="31">
        <f t="shared" si="142"/>
        <v>0</v>
      </c>
      <c r="AL344" s="85"/>
      <c r="AM344" s="85"/>
      <c r="AN344" s="85"/>
      <c r="AO344" s="85"/>
      <c r="AP344" s="85"/>
      <c r="AQ344" s="85"/>
      <c r="AR344" s="85"/>
      <c r="AS344" s="85"/>
      <c r="AT344" s="85"/>
      <c r="AU344" s="85"/>
      <c r="AV344" s="85"/>
      <c r="AW344" s="85"/>
      <c r="AX344" s="85"/>
    </row>
    <row r="345" spans="2:50" s="155" customFormat="1" ht="13" outlineLevel="1">
      <c r="B345" s="156" t="s">
        <v>563</v>
      </c>
      <c r="C345" s="17" t="s">
        <v>564</v>
      </c>
      <c r="D345" s="40" t="s">
        <v>565</v>
      </c>
      <c r="E345" s="16">
        <v>43070</v>
      </c>
      <c r="F345" s="26" t="s">
        <v>12</v>
      </c>
      <c r="G345" s="46" t="s">
        <v>1297</v>
      </c>
      <c r="H345" s="81">
        <f t="shared" si="143"/>
        <v>31</v>
      </c>
      <c r="I345" s="82">
        <v>30</v>
      </c>
      <c r="J345" s="82">
        <v>1</v>
      </c>
      <c r="K345" s="259">
        <v>0</v>
      </c>
      <c r="L345" s="178" t="s">
        <v>1298</v>
      </c>
      <c r="M345" s="178" t="s">
        <v>1298</v>
      </c>
      <c r="N345" s="178" t="s">
        <v>1298</v>
      </c>
      <c r="O345" s="178" t="s">
        <v>1298</v>
      </c>
      <c r="P345" s="178" t="s">
        <v>1298</v>
      </c>
      <c r="Q345" s="85" t="s">
        <v>1163</v>
      </c>
      <c r="R345" s="85" t="s">
        <v>1163</v>
      </c>
      <c r="S345" s="180" t="s">
        <v>1299</v>
      </c>
      <c r="T345" s="85"/>
      <c r="U345" s="31">
        <f t="shared" si="135"/>
        <v>0</v>
      </c>
      <c r="V345" s="80"/>
      <c r="W345" s="279"/>
      <c r="X345" s="85"/>
      <c r="Y345" s="85">
        <f t="shared" si="136"/>
        <v>0</v>
      </c>
      <c r="AA345" s="85"/>
      <c r="AB345" s="85">
        <f t="shared" si="137"/>
        <v>0</v>
      </c>
      <c r="AC345" s="85"/>
      <c r="AD345" s="31">
        <f t="shared" si="138"/>
        <v>0</v>
      </c>
      <c r="AE345" s="31"/>
      <c r="AF345" s="85"/>
      <c r="AG345" s="85">
        <f t="shared" si="139"/>
        <v>0</v>
      </c>
      <c r="AH345" s="31">
        <f t="shared" si="140"/>
        <v>0</v>
      </c>
      <c r="AI345" s="85"/>
      <c r="AJ345" s="31">
        <f t="shared" si="141"/>
        <v>0</v>
      </c>
      <c r="AK345" s="31">
        <f t="shared" si="142"/>
        <v>0</v>
      </c>
      <c r="AL345" s="85"/>
      <c r="AM345" s="85"/>
      <c r="AN345" s="85"/>
      <c r="AO345" s="85"/>
      <c r="AP345" s="85"/>
      <c r="AQ345" s="85"/>
      <c r="AR345" s="85"/>
      <c r="AS345" s="85"/>
      <c r="AT345" s="85"/>
      <c r="AU345" s="85"/>
      <c r="AV345" s="85"/>
      <c r="AW345" s="85"/>
      <c r="AX345" s="85"/>
    </row>
    <row r="346" spans="2:50" s="155" customFormat="1" ht="13" outlineLevel="1">
      <c r="B346" s="156" t="s">
        <v>566</v>
      </c>
      <c r="C346" s="17" t="s">
        <v>567</v>
      </c>
      <c r="D346" s="40" t="s">
        <v>568</v>
      </c>
      <c r="E346" s="16">
        <v>43070</v>
      </c>
      <c r="F346" s="26" t="s">
        <v>12</v>
      </c>
      <c r="G346" s="46" t="s">
        <v>1297</v>
      </c>
      <c r="H346" s="81">
        <f t="shared" si="143"/>
        <v>138</v>
      </c>
      <c r="I346" s="82">
        <v>128</v>
      </c>
      <c r="J346" s="82">
        <v>10</v>
      </c>
      <c r="K346" s="259">
        <v>0</v>
      </c>
      <c r="L346" s="178" t="s">
        <v>1298</v>
      </c>
      <c r="M346" s="178" t="s">
        <v>1298</v>
      </c>
      <c r="N346" s="178" t="s">
        <v>1298</v>
      </c>
      <c r="O346" s="178" t="s">
        <v>1298</v>
      </c>
      <c r="P346" s="178" t="s">
        <v>1298</v>
      </c>
      <c r="Q346" s="85" t="s">
        <v>1163</v>
      </c>
      <c r="R346" s="85" t="s">
        <v>1164</v>
      </c>
      <c r="S346" s="180" t="s">
        <v>1299</v>
      </c>
      <c r="T346" s="85"/>
      <c r="U346" s="31">
        <f t="shared" si="135"/>
        <v>0</v>
      </c>
      <c r="V346" s="80"/>
      <c r="W346" s="279"/>
      <c r="X346" s="85"/>
      <c r="Y346" s="85">
        <f t="shared" si="136"/>
        <v>0</v>
      </c>
      <c r="AA346" s="85"/>
      <c r="AB346" s="85">
        <f t="shared" si="137"/>
        <v>0</v>
      </c>
      <c r="AC346" s="85"/>
      <c r="AD346" s="31">
        <f t="shared" si="138"/>
        <v>0</v>
      </c>
      <c r="AE346" s="31"/>
      <c r="AF346" s="85"/>
      <c r="AG346" s="85">
        <f t="shared" si="139"/>
        <v>0</v>
      </c>
      <c r="AH346" s="31">
        <f t="shared" si="140"/>
        <v>0</v>
      </c>
      <c r="AI346" s="85"/>
      <c r="AJ346" s="31">
        <f t="shared" si="141"/>
        <v>0</v>
      </c>
      <c r="AK346" s="31">
        <f t="shared" si="142"/>
        <v>0</v>
      </c>
      <c r="AL346" s="85"/>
      <c r="AM346" s="85"/>
      <c r="AN346" s="85"/>
      <c r="AO346" s="85"/>
      <c r="AP346" s="85"/>
      <c r="AQ346" s="85"/>
      <c r="AR346" s="85"/>
      <c r="AS346" s="85"/>
      <c r="AT346" s="85"/>
      <c r="AU346" s="85"/>
      <c r="AV346" s="85"/>
      <c r="AW346" s="85"/>
      <c r="AX346" s="85"/>
    </row>
    <row r="347" spans="2:50" s="155" customFormat="1" ht="13" outlineLevel="1">
      <c r="B347" s="156" t="s">
        <v>569</v>
      </c>
      <c r="C347" s="17" t="s">
        <v>570</v>
      </c>
      <c r="D347" s="40" t="s">
        <v>571</v>
      </c>
      <c r="E347" s="16">
        <v>43070</v>
      </c>
      <c r="F347" s="26" t="s">
        <v>12</v>
      </c>
      <c r="G347" s="46" t="s">
        <v>1297</v>
      </c>
      <c r="H347" s="81">
        <f t="shared" si="143"/>
        <v>184</v>
      </c>
      <c r="I347" s="82">
        <v>124</v>
      </c>
      <c r="J347" s="82">
        <v>60</v>
      </c>
      <c r="K347" s="259">
        <v>0</v>
      </c>
      <c r="L347" s="178" t="s">
        <v>1298</v>
      </c>
      <c r="M347" s="178" t="s">
        <v>1298</v>
      </c>
      <c r="N347" s="178" t="s">
        <v>1298</v>
      </c>
      <c r="O347" s="178" t="s">
        <v>1298</v>
      </c>
      <c r="P347" s="178" t="s">
        <v>1298</v>
      </c>
      <c r="Q347" s="85" t="s">
        <v>1163</v>
      </c>
      <c r="R347" s="85" t="s">
        <v>1164</v>
      </c>
      <c r="S347" s="180" t="s">
        <v>1299</v>
      </c>
      <c r="T347" s="85"/>
      <c r="U347" s="31">
        <f t="shared" si="135"/>
        <v>0</v>
      </c>
      <c r="V347" s="80"/>
      <c r="W347" s="279"/>
      <c r="X347" s="85"/>
      <c r="Y347" s="85">
        <f t="shared" si="136"/>
        <v>0</v>
      </c>
      <c r="AA347" s="85"/>
      <c r="AB347" s="85">
        <f t="shared" si="137"/>
        <v>0</v>
      </c>
      <c r="AC347" s="85"/>
      <c r="AD347" s="31">
        <f t="shared" si="138"/>
        <v>0</v>
      </c>
      <c r="AE347" s="31"/>
      <c r="AF347" s="85"/>
      <c r="AG347" s="85">
        <f t="shared" si="139"/>
        <v>0</v>
      </c>
      <c r="AH347" s="31">
        <f t="shared" si="140"/>
        <v>0</v>
      </c>
      <c r="AI347" s="85"/>
      <c r="AJ347" s="31">
        <f t="shared" si="141"/>
        <v>0</v>
      </c>
      <c r="AK347" s="31">
        <f t="shared" si="142"/>
        <v>0</v>
      </c>
      <c r="AL347" s="85"/>
      <c r="AM347" s="85"/>
      <c r="AN347" s="85"/>
      <c r="AO347" s="85"/>
      <c r="AP347" s="85"/>
      <c r="AQ347" s="85"/>
      <c r="AR347" s="85"/>
      <c r="AS347" s="85"/>
      <c r="AT347" s="85"/>
      <c r="AU347" s="85"/>
      <c r="AV347" s="85"/>
      <c r="AW347" s="85"/>
      <c r="AX347" s="85"/>
    </row>
    <row r="348" spans="2:50" s="155" customFormat="1" ht="13" outlineLevel="1">
      <c r="B348" s="156" t="s">
        <v>572</v>
      </c>
      <c r="C348" s="17" t="s">
        <v>573</v>
      </c>
      <c r="D348" s="84">
        <v>1</v>
      </c>
      <c r="E348" s="16">
        <v>42180</v>
      </c>
      <c r="F348" s="26" t="s">
        <v>12</v>
      </c>
      <c r="G348" s="46" t="s">
        <v>1297</v>
      </c>
      <c r="H348" s="81">
        <f t="shared" si="143"/>
        <v>5</v>
      </c>
      <c r="I348" s="82">
        <v>5</v>
      </c>
      <c r="J348" s="82">
        <v>0</v>
      </c>
      <c r="K348" s="259">
        <v>0</v>
      </c>
      <c r="L348" s="178" t="s">
        <v>1298</v>
      </c>
      <c r="M348" s="178" t="s">
        <v>1298</v>
      </c>
      <c r="N348" s="178" t="s">
        <v>1298</v>
      </c>
      <c r="O348" s="178" t="s">
        <v>1298</v>
      </c>
      <c r="P348" s="178" t="s">
        <v>1298</v>
      </c>
      <c r="Q348" s="174"/>
      <c r="R348" s="174"/>
      <c r="S348" s="180"/>
      <c r="T348" s="85"/>
      <c r="U348" s="31">
        <f t="shared" si="135"/>
        <v>0</v>
      </c>
      <c r="V348" s="80"/>
      <c r="W348" s="279"/>
      <c r="X348" s="85"/>
      <c r="Y348" s="85">
        <f t="shared" si="136"/>
        <v>0</v>
      </c>
      <c r="AA348" s="85"/>
      <c r="AB348" s="85">
        <f t="shared" si="137"/>
        <v>0</v>
      </c>
      <c r="AC348" s="85"/>
      <c r="AD348" s="31">
        <f t="shared" si="138"/>
        <v>0</v>
      </c>
      <c r="AE348" s="31"/>
      <c r="AF348" s="85"/>
      <c r="AG348" s="85">
        <f t="shared" si="139"/>
        <v>0</v>
      </c>
      <c r="AH348" s="31">
        <f t="shared" si="140"/>
        <v>0</v>
      </c>
      <c r="AI348" s="85"/>
      <c r="AJ348" s="31">
        <f t="shared" si="141"/>
        <v>0</v>
      </c>
      <c r="AK348" s="31">
        <f t="shared" si="142"/>
        <v>0</v>
      </c>
      <c r="AL348" s="85"/>
      <c r="AM348" s="85"/>
      <c r="AN348" s="85"/>
      <c r="AO348" s="85"/>
      <c r="AP348" s="85"/>
      <c r="AQ348" s="85"/>
      <c r="AR348" s="85"/>
      <c r="AS348" s="85"/>
      <c r="AT348" s="85"/>
      <c r="AU348" s="85"/>
      <c r="AV348" s="85"/>
      <c r="AW348" s="85"/>
      <c r="AX348" s="85"/>
    </row>
    <row r="349" spans="2:50" s="155" customFormat="1" ht="13" outlineLevel="1">
      <c r="B349" s="156" t="s">
        <v>574</v>
      </c>
      <c r="C349" s="17" t="s">
        <v>1114</v>
      </c>
      <c r="D349" s="40">
        <v>1.1000000000000001</v>
      </c>
      <c r="E349" s="16">
        <v>43070</v>
      </c>
      <c r="F349" s="26" t="s">
        <v>53</v>
      </c>
      <c r="G349" s="46" t="s">
        <v>1297</v>
      </c>
      <c r="H349" s="81">
        <f t="shared" si="143"/>
        <v>2</v>
      </c>
      <c r="I349" s="82">
        <v>2</v>
      </c>
      <c r="J349" s="82">
        <v>0</v>
      </c>
      <c r="K349" s="259">
        <v>0</v>
      </c>
      <c r="L349" s="178" t="s">
        <v>1298</v>
      </c>
      <c r="M349" s="178" t="s">
        <v>1298</v>
      </c>
      <c r="N349" s="178" t="s">
        <v>1298</v>
      </c>
      <c r="O349" s="178" t="s">
        <v>1298</v>
      </c>
      <c r="P349" s="178" t="s">
        <v>1298</v>
      </c>
      <c r="Q349" s="174"/>
      <c r="R349" s="174"/>
      <c r="S349" s="180"/>
      <c r="T349" s="85"/>
      <c r="U349" s="31">
        <f t="shared" si="135"/>
        <v>0</v>
      </c>
      <c r="V349" s="80"/>
      <c r="W349" s="279"/>
      <c r="X349" s="85"/>
      <c r="Y349" s="85">
        <f t="shared" si="136"/>
        <v>0</v>
      </c>
      <c r="AA349" s="85"/>
      <c r="AB349" s="85">
        <f t="shared" si="137"/>
        <v>0</v>
      </c>
      <c r="AC349" s="85"/>
      <c r="AD349" s="31">
        <f t="shared" si="138"/>
        <v>0</v>
      </c>
      <c r="AE349" s="31"/>
      <c r="AF349" s="85"/>
      <c r="AG349" s="85">
        <f t="shared" si="139"/>
        <v>0</v>
      </c>
      <c r="AH349" s="31">
        <f t="shared" si="140"/>
        <v>0</v>
      </c>
      <c r="AI349" s="85"/>
      <c r="AJ349" s="31">
        <f t="shared" si="141"/>
        <v>0</v>
      </c>
      <c r="AK349" s="31">
        <f t="shared" si="142"/>
        <v>0</v>
      </c>
      <c r="AL349" s="85"/>
      <c r="AM349" s="85"/>
      <c r="AN349" s="85"/>
      <c r="AO349" s="85"/>
      <c r="AP349" s="85"/>
      <c r="AQ349" s="85"/>
      <c r="AR349" s="85"/>
      <c r="AS349" s="85"/>
      <c r="AT349" s="85"/>
      <c r="AU349" s="85"/>
      <c r="AV349" s="85"/>
      <c r="AW349" s="85"/>
      <c r="AX349" s="85"/>
    </row>
    <row r="350" spans="2:50" s="155" customFormat="1" ht="13" outlineLevel="1">
      <c r="B350" s="156" t="s">
        <v>575</v>
      </c>
      <c r="C350" s="17" t="s">
        <v>1454</v>
      </c>
      <c r="D350" s="40" t="s">
        <v>576</v>
      </c>
      <c r="E350" s="16">
        <v>42727</v>
      </c>
      <c r="F350" s="26" t="s">
        <v>12</v>
      </c>
      <c r="G350" s="46" t="s">
        <v>1297</v>
      </c>
      <c r="H350" s="81">
        <f t="shared" si="143"/>
        <v>160</v>
      </c>
      <c r="I350" s="82">
        <v>160</v>
      </c>
      <c r="J350" s="82">
        <v>0</v>
      </c>
      <c r="K350" s="259">
        <v>0</v>
      </c>
      <c r="L350" s="178" t="s">
        <v>1298</v>
      </c>
      <c r="M350" s="178" t="s">
        <v>1298</v>
      </c>
      <c r="N350" s="178" t="s">
        <v>1298</v>
      </c>
      <c r="O350" s="178" t="s">
        <v>1298</v>
      </c>
      <c r="P350" s="178" t="s">
        <v>1298</v>
      </c>
      <c r="Q350" s="85" t="s">
        <v>1163</v>
      </c>
      <c r="R350" s="85" t="s">
        <v>1164</v>
      </c>
      <c r="S350" s="180" t="s">
        <v>1299</v>
      </c>
      <c r="T350" s="85"/>
      <c r="U350" s="31">
        <f t="shared" si="135"/>
        <v>0</v>
      </c>
      <c r="V350" s="80"/>
      <c r="W350" s="279"/>
      <c r="X350" s="85"/>
      <c r="Y350" s="85">
        <f t="shared" si="136"/>
        <v>0</v>
      </c>
      <c r="AA350" s="85"/>
      <c r="AB350" s="85">
        <f t="shared" si="137"/>
        <v>0</v>
      </c>
      <c r="AC350" s="85"/>
      <c r="AD350" s="31">
        <f t="shared" si="138"/>
        <v>0</v>
      </c>
      <c r="AE350" s="31"/>
      <c r="AF350" s="85"/>
      <c r="AG350" s="85">
        <f t="shared" si="139"/>
        <v>0</v>
      </c>
      <c r="AH350" s="31">
        <f t="shared" si="140"/>
        <v>0</v>
      </c>
      <c r="AI350" s="85"/>
      <c r="AJ350" s="31">
        <f t="shared" si="141"/>
        <v>0</v>
      </c>
      <c r="AK350" s="31">
        <f t="shared" si="142"/>
        <v>0</v>
      </c>
      <c r="AL350" s="85"/>
      <c r="AM350" s="85"/>
      <c r="AN350" s="85"/>
      <c r="AO350" s="85"/>
      <c r="AP350" s="85"/>
      <c r="AQ350" s="85"/>
      <c r="AR350" s="85"/>
      <c r="AS350" s="85"/>
      <c r="AT350" s="85"/>
      <c r="AU350" s="85"/>
      <c r="AV350" s="85"/>
      <c r="AW350" s="85"/>
      <c r="AX350" s="85"/>
    </row>
    <row r="351" spans="2:50" s="155" customFormat="1" ht="13" outlineLevel="1">
      <c r="B351" s="156" t="s">
        <v>577</v>
      </c>
      <c r="C351" s="17" t="s">
        <v>578</v>
      </c>
      <c r="D351" s="40">
        <v>2.1</v>
      </c>
      <c r="E351" s="16">
        <v>43070</v>
      </c>
      <c r="F351" s="26" t="s">
        <v>12</v>
      </c>
      <c r="G351" s="46" t="s">
        <v>1297</v>
      </c>
      <c r="H351" s="81">
        <f t="shared" si="143"/>
        <v>141</v>
      </c>
      <c r="I351" s="82">
        <v>61</v>
      </c>
      <c r="J351" s="82">
        <v>80</v>
      </c>
      <c r="K351" s="259">
        <v>0</v>
      </c>
      <c r="L351" s="178" t="s">
        <v>1298</v>
      </c>
      <c r="M351" s="178" t="s">
        <v>1298</v>
      </c>
      <c r="N351" s="178" t="s">
        <v>1298</v>
      </c>
      <c r="O351" s="178" t="s">
        <v>1298</v>
      </c>
      <c r="P351" s="178" t="s">
        <v>1298</v>
      </c>
      <c r="Q351" s="85" t="s">
        <v>1163</v>
      </c>
      <c r="R351" s="85" t="s">
        <v>1164</v>
      </c>
      <c r="S351" s="180" t="s">
        <v>1299</v>
      </c>
      <c r="T351" s="85"/>
      <c r="U351" s="31">
        <f t="shared" si="135"/>
        <v>0</v>
      </c>
      <c r="V351" s="80"/>
      <c r="W351" s="279"/>
      <c r="X351" s="85"/>
      <c r="Y351" s="85">
        <f t="shared" si="136"/>
        <v>0</v>
      </c>
      <c r="AA351" s="85"/>
      <c r="AB351" s="85">
        <f t="shared" si="137"/>
        <v>0</v>
      </c>
      <c r="AC351" s="85"/>
      <c r="AD351" s="31">
        <f t="shared" si="138"/>
        <v>0</v>
      </c>
      <c r="AE351" s="31"/>
      <c r="AF351" s="85"/>
      <c r="AG351" s="85">
        <f t="shared" si="139"/>
        <v>0</v>
      </c>
      <c r="AH351" s="31">
        <f t="shared" si="140"/>
        <v>0</v>
      </c>
      <c r="AI351" s="85"/>
      <c r="AJ351" s="31">
        <f t="shared" si="141"/>
        <v>0</v>
      </c>
      <c r="AK351" s="31">
        <f t="shared" si="142"/>
        <v>0</v>
      </c>
      <c r="AL351" s="85"/>
      <c r="AM351" s="85"/>
      <c r="AN351" s="85"/>
      <c r="AO351" s="85"/>
      <c r="AP351" s="85"/>
      <c r="AQ351" s="85"/>
      <c r="AR351" s="85"/>
      <c r="AS351" s="85"/>
      <c r="AT351" s="85"/>
      <c r="AU351" s="85"/>
      <c r="AV351" s="85"/>
      <c r="AW351" s="85"/>
      <c r="AX351" s="85"/>
    </row>
    <row r="352" spans="2:50" s="155" customFormat="1" ht="13" outlineLevel="1">
      <c r="B352" s="156" t="s">
        <v>579</v>
      </c>
      <c r="C352" s="17" t="s">
        <v>580</v>
      </c>
      <c r="D352" s="25" t="s">
        <v>581</v>
      </c>
      <c r="E352" s="16">
        <v>43321</v>
      </c>
      <c r="F352" s="26" t="s">
        <v>12</v>
      </c>
      <c r="G352" s="46" t="s">
        <v>1297</v>
      </c>
      <c r="H352" s="81">
        <f t="shared" si="143"/>
        <v>500</v>
      </c>
      <c r="I352" s="82">
        <v>20</v>
      </c>
      <c r="J352" s="82">
        <v>480</v>
      </c>
      <c r="K352" s="259">
        <v>0</v>
      </c>
      <c r="L352" s="178" t="s">
        <v>1298</v>
      </c>
      <c r="M352" s="178" t="s">
        <v>1298</v>
      </c>
      <c r="N352" s="178" t="s">
        <v>1298</v>
      </c>
      <c r="O352" s="178" t="s">
        <v>1298</v>
      </c>
      <c r="P352" s="178" t="s">
        <v>1298</v>
      </c>
      <c r="Q352" s="85" t="s">
        <v>1163</v>
      </c>
      <c r="R352" s="85" t="s">
        <v>1164</v>
      </c>
      <c r="S352" s="180" t="s">
        <v>1299</v>
      </c>
      <c r="T352" s="85"/>
      <c r="U352" s="31">
        <f t="shared" si="135"/>
        <v>0</v>
      </c>
      <c r="V352" s="80"/>
      <c r="W352" s="279"/>
      <c r="X352" s="85"/>
      <c r="Y352" s="85">
        <f t="shared" si="136"/>
        <v>0</v>
      </c>
      <c r="AA352" s="85"/>
      <c r="AB352" s="85">
        <f t="shared" si="137"/>
        <v>0</v>
      </c>
      <c r="AC352" s="85"/>
      <c r="AD352" s="31">
        <f t="shared" si="138"/>
        <v>0</v>
      </c>
      <c r="AE352" s="31"/>
      <c r="AF352" s="85"/>
      <c r="AG352" s="85">
        <f t="shared" si="139"/>
        <v>0</v>
      </c>
      <c r="AH352" s="31">
        <f t="shared" si="140"/>
        <v>0</v>
      </c>
      <c r="AI352" s="85"/>
      <c r="AJ352" s="31">
        <f t="shared" si="141"/>
        <v>0</v>
      </c>
      <c r="AK352" s="31">
        <f t="shared" si="142"/>
        <v>0</v>
      </c>
      <c r="AL352" s="85"/>
      <c r="AM352" s="85"/>
      <c r="AN352" s="85"/>
      <c r="AO352" s="85"/>
      <c r="AP352" s="85"/>
      <c r="AQ352" s="85"/>
      <c r="AR352" s="85"/>
      <c r="AS352" s="85"/>
      <c r="AT352" s="85"/>
      <c r="AU352" s="85"/>
      <c r="AV352" s="85"/>
      <c r="AW352" s="85"/>
      <c r="AX352" s="85"/>
    </row>
    <row r="353" spans="2:50" s="155" customFormat="1" ht="13" outlineLevel="1">
      <c r="B353" s="156" t="s">
        <v>582</v>
      </c>
      <c r="C353" s="17" t="s">
        <v>951</v>
      </c>
      <c r="D353" s="25">
        <v>1.1000000000000001</v>
      </c>
      <c r="E353" s="16">
        <v>43070</v>
      </c>
      <c r="F353" s="6" t="s">
        <v>53</v>
      </c>
      <c r="G353" s="74" t="s">
        <v>1297</v>
      </c>
      <c r="H353" s="81">
        <f t="shared" si="143"/>
        <v>15</v>
      </c>
      <c r="I353" s="82">
        <v>15</v>
      </c>
      <c r="J353" s="82">
        <v>0</v>
      </c>
      <c r="K353" s="259">
        <v>0</v>
      </c>
      <c r="L353" s="178" t="s">
        <v>1298</v>
      </c>
      <c r="M353" s="178" t="s">
        <v>1298</v>
      </c>
      <c r="N353" s="178" t="s">
        <v>1298</v>
      </c>
      <c r="O353" s="178" t="s">
        <v>1298</v>
      </c>
      <c r="P353" s="178" t="s">
        <v>1298</v>
      </c>
      <c r="Q353" s="85" t="s">
        <v>1163</v>
      </c>
      <c r="R353" s="85" t="s">
        <v>1164</v>
      </c>
      <c r="S353" s="180" t="s">
        <v>1299</v>
      </c>
      <c r="T353" s="85"/>
      <c r="U353" s="31">
        <f t="shared" si="135"/>
        <v>0</v>
      </c>
      <c r="V353" s="80"/>
      <c r="W353" s="279"/>
      <c r="X353" s="85"/>
      <c r="Y353" s="85">
        <f t="shared" si="136"/>
        <v>0</v>
      </c>
      <c r="AA353" s="85"/>
      <c r="AB353" s="85">
        <f t="shared" si="137"/>
        <v>0</v>
      </c>
      <c r="AC353" s="85"/>
      <c r="AD353" s="31">
        <f t="shared" si="138"/>
        <v>0</v>
      </c>
      <c r="AE353" s="31"/>
      <c r="AF353" s="85"/>
      <c r="AG353" s="85">
        <f t="shared" si="139"/>
        <v>0</v>
      </c>
      <c r="AH353" s="31">
        <f t="shared" si="140"/>
        <v>0</v>
      </c>
      <c r="AI353" s="85"/>
      <c r="AJ353" s="31">
        <f t="shared" si="141"/>
        <v>0</v>
      </c>
      <c r="AK353" s="31">
        <f t="shared" si="142"/>
        <v>0</v>
      </c>
      <c r="AL353" s="85"/>
      <c r="AM353" s="85"/>
      <c r="AN353" s="85"/>
      <c r="AO353" s="85"/>
      <c r="AP353" s="85"/>
      <c r="AQ353" s="85"/>
      <c r="AR353" s="85"/>
      <c r="AS353" s="85"/>
      <c r="AT353" s="85"/>
      <c r="AU353" s="85"/>
      <c r="AV353" s="85"/>
      <c r="AW353" s="85"/>
      <c r="AX353" s="85"/>
    </row>
    <row r="354" spans="2:50" s="155" customFormat="1" ht="13" outlineLevel="1">
      <c r="B354" s="156" t="s">
        <v>583</v>
      </c>
      <c r="C354" s="14" t="s">
        <v>584</v>
      </c>
      <c r="D354" s="25" t="s">
        <v>585</v>
      </c>
      <c r="E354" s="16">
        <v>43070</v>
      </c>
      <c r="F354" s="26" t="s">
        <v>12</v>
      </c>
      <c r="G354" s="46" t="s">
        <v>1297</v>
      </c>
      <c r="H354" s="81">
        <f t="shared" si="143"/>
        <v>185</v>
      </c>
      <c r="I354" s="82">
        <v>92</v>
      </c>
      <c r="J354" s="82">
        <v>93</v>
      </c>
      <c r="K354" s="259">
        <v>0</v>
      </c>
      <c r="L354" s="178" t="s">
        <v>1298</v>
      </c>
      <c r="M354" s="178" t="s">
        <v>1298</v>
      </c>
      <c r="N354" s="178" t="s">
        <v>1298</v>
      </c>
      <c r="O354" s="178" t="s">
        <v>1298</v>
      </c>
      <c r="P354" s="178" t="s">
        <v>1298</v>
      </c>
      <c r="Q354" s="85" t="s">
        <v>1163</v>
      </c>
      <c r="R354" s="85" t="s">
        <v>1164</v>
      </c>
      <c r="S354" s="180" t="s">
        <v>1299</v>
      </c>
      <c r="T354" s="85"/>
      <c r="U354" s="31">
        <f t="shared" si="135"/>
        <v>0</v>
      </c>
      <c r="V354" s="80"/>
      <c r="W354" s="279"/>
      <c r="X354" s="85"/>
      <c r="Y354" s="85">
        <f t="shared" si="136"/>
        <v>0</v>
      </c>
      <c r="AA354" s="85"/>
      <c r="AB354" s="85">
        <f t="shared" si="137"/>
        <v>0</v>
      </c>
      <c r="AC354" s="85"/>
      <c r="AD354" s="31">
        <f t="shared" si="138"/>
        <v>0</v>
      </c>
      <c r="AE354" s="31"/>
      <c r="AF354" s="85"/>
      <c r="AG354" s="85">
        <f t="shared" si="139"/>
        <v>0</v>
      </c>
      <c r="AH354" s="31">
        <f t="shared" si="140"/>
        <v>0</v>
      </c>
      <c r="AI354" s="85"/>
      <c r="AJ354" s="31">
        <f t="shared" si="141"/>
        <v>0</v>
      </c>
      <c r="AK354" s="31">
        <f t="shared" si="142"/>
        <v>0</v>
      </c>
      <c r="AL354" s="85"/>
      <c r="AM354" s="85"/>
      <c r="AN354" s="85"/>
      <c r="AO354" s="85"/>
      <c r="AP354" s="85"/>
      <c r="AQ354" s="85"/>
      <c r="AR354" s="85"/>
      <c r="AS354" s="85"/>
      <c r="AT354" s="85"/>
      <c r="AU354" s="85"/>
      <c r="AV354" s="85"/>
      <c r="AW354" s="85"/>
      <c r="AX354" s="85"/>
    </row>
    <row r="355" spans="2:50" s="155" customFormat="1" ht="13" outlineLevel="1">
      <c r="B355" s="156" t="s">
        <v>586</v>
      </c>
      <c r="C355" s="17" t="s">
        <v>587</v>
      </c>
      <c r="D355" s="25" t="s">
        <v>588</v>
      </c>
      <c r="E355" s="16">
        <v>43070</v>
      </c>
      <c r="F355" s="26" t="s">
        <v>12</v>
      </c>
      <c r="G355" s="46" t="s">
        <v>1297</v>
      </c>
      <c r="H355" s="81">
        <f t="shared" si="143"/>
        <v>205</v>
      </c>
      <c r="I355" s="82">
        <v>138</v>
      </c>
      <c r="J355" s="82">
        <v>67</v>
      </c>
      <c r="K355" s="259">
        <v>0</v>
      </c>
      <c r="L355" s="178" t="s">
        <v>1298</v>
      </c>
      <c r="M355" s="178" t="s">
        <v>1298</v>
      </c>
      <c r="N355" s="178" t="s">
        <v>1298</v>
      </c>
      <c r="O355" s="178" t="s">
        <v>1298</v>
      </c>
      <c r="P355" s="178" t="s">
        <v>1298</v>
      </c>
      <c r="Q355" s="85" t="s">
        <v>1163</v>
      </c>
      <c r="R355" s="85" t="s">
        <v>1164</v>
      </c>
      <c r="S355" s="180" t="s">
        <v>1299</v>
      </c>
      <c r="T355" s="85"/>
      <c r="U355" s="31">
        <f t="shared" si="135"/>
        <v>0</v>
      </c>
      <c r="V355" s="80"/>
      <c r="W355" s="279"/>
      <c r="X355" s="85"/>
      <c r="Y355" s="85">
        <f t="shared" si="136"/>
        <v>0</v>
      </c>
      <c r="AA355" s="85"/>
      <c r="AB355" s="85">
        <f t="shared" si="137"/>
        <v>0</v>
      </c>
      <c r="AC355" s="85"/>
      <c r="AD355" s="31">
        <f t="shared" si="138"/>
        <v>0</v>
      </c>
      <c r="AE355" s="31"/>
      <c r="AF355" s="85"/>
      <c r="AG355" s="85">
        <f t="shared" si="139"/>
        <v>0</v>
      </c>
      <c r="AH355" s="31">
        <f t="shared" si="140"/>
        <v>0</v>
      </c>
      <c r="AI355" s="85"/>
      <c r="AJ355" s="31">
        <f t="shared" si="141"/>
        <v>0</v>
      </c>
      <c r="AK355" s="31">
        <f t="shared" si="142"/>
        <v>0</v>
      </c>
      <c r="AL355" s="85"/>
      <c r="AM355" s="85"/>
      <c r="AN355" s="85"/>
      <c r="AO355" s="85"/>
      <c r="AP355" s="85"/>
      <c r="AQ355" s="85"/>
      <c r="AR355" s="85"/>
      <c r="AS355" s="85"/>
      <c r="AT355" s="85"/>
      <c r="AU355" s="85"/>
      <c r="AV355" s="85"/>
      <c r="AW355" s="85"/>
      <c r="AX355" s="85"/>
    </row>
    <row r="356" spans="2:50" s="155" customFormat="1" ht="13" outlineLevel="1">
      <c r="B356" s="156" t="s">
        <v>589</v>
      </c>
      <c r="C356" s="17" t="s">
        <v>590</v>
      </c>
      <c r="D356" s="40" t="s">
        <v>591</v>
      </c>
      <c r="E356" s="16">
        <v>43070</v>
      </c>
      <c r="F356" s="26" t="s">
        <v>12</v>
      </c>
      <c r="G356" s="46" t="s">
        <v>1297</v>
      </c>
      <c r="H356" s="81">
        <f t="shared" si="143"/>
        <v>100</v>
      </c>
      <c r="I356" s="82">
        <v>95</v>
      </c>
      <c r="J356" s="82">
        <v>5</v>
      </c>
      <c r="K356" s="259">
        <v>0</v>
      </c>
      <c r="L356" s="178" t="s">
        <v>1298</v>
      </c>
      <c r="M356" s="178" t="s">
        <v>1298</v>
      </c>
      <c r="N356" s="178" t="s">
        <v>1298</v>
      </c>
      <c r="O356" s="178" t="s">
        <v>1298</v>
      </c>
      <c r="P356" s="178" t="s">
        <v>1298</v>
      </c>
      <c r="Q356" s="85" t="s">
        <v>1163</v>
      </c>
      <c r="R356" s="85" t="s">
        <v>1164</v>
      </c>
      <c r="S356" s="180" t="s">
        <v>1304</v>
      </c>
      <c r="T356" s="85"/>
      <c r="U356" s="31">
        <f t="shared" si="135"/>
        <v>0</v>
      </c>
      <c r="V356" s="80"/>
      <c r="W356" s="279"/>
      <c r="X356" s="85"/>
      <c r="Y356" s="85">
        <f t="shared" si="136"/>
        <v>0</v>
      </c>
      <c r="AA356" s="85"/>
      <c r="AB356" s="85">
        <f t="shared" si="137"/>
        <v>0</v>
      </c>
      <c r="AC356" s="85"/>
      <c r="AD356" s="31">
        <f t="shared" si="138"/>
        <v>0</v>
      </c>
      <c r="AE356" s="31"/>
      <c r="AF356" s="85"/>
      <c r="AG356" s="85">
        <f t="shared" si="139"/>
        <v>0</v>
      </c>
      <c r="AH356" s="31">
        <f t="shared" si="140"/>
        <v>0</v>
      </c>
      <c r="AI356" s="85"/>
      <c r="AJ356" s="31">
        <f t="shared" si="141"/>
        <v>0</v>
      </c>
      <c r="AK356" s="31">
        <f t="shared" si="142"/>
        <v>0</v>
      </c>
      <c r="AL356" s="85"/>
      <c r="AM356" s="85"/>
      <c r="AN356" s="85"/>
      <c r="AO356" s="85"/>
      <c r="AP356" s="85"/>
      <c r="AQ356" s="85"/>
      <c r="AR356" s="85"/>
      <c r="AS356" s="85"/>
      <c r="AT356" s="85"/>
      <c r="AU356" s="85"/>
      <c r="AV356" s="85"/>
      <c r="AW356" s="85"/>
      <c r="AX356" s="85"/>
    </row>
    <row r="357" spans="2:50" s="155" customFormat="1" ht="13" outlineLevel="1">
      <c r="B357" s="156" t="s">
        <v>592</v>
      </c>
      <c r="C357" s="17" t="s">
        <v>593</v>
      </c>
      <c r="D357" s="84">
        <v>1</v>
      </c>
      <c r="E357" s="16">
        <v>42212</v>
      </c>
      <c r="F357" s="26" t="s">
        <v>12</v>
      </c>
      <c r="G357" s="46" t="s">
        <v>1297</v>
      </c>
      <c r="H357" s="81">
        <f t="shared" si="143"/>
        <v>9</v>
      </c>
      <c r="I357" s="82">
        <v>9</v>
      </c>
      <c r="J357" s="82">
        <v>0</v>
      </c>
      <c r="K357" s="259">
        <v>0</v>
      </c>
      <c r="L357" s="178" t="s">
        <v>1298</v>
      </c>
      <c r="M357" s="178" t="s">
        <v>1298</v>
      </c>
      <c r="N357" s="178" t="s">
        <v>1298</v>
      </c>
      <c r="O357" s="178" t="s">
        <v>1298</v>
      </c>
      <c r="P357" s="178" t="s">
        <v>1298</v>
      </c>
      <c r="Q357" s="85" t="s">
        <v>1163</v>
      </c>
      <c r="R357" s="85" t="s">
        <v>1164</v>
      </c>
      <c r="S357" s="180" t="s">
        <v>1299</v>
      </c>
      <c r="T357" s="85"/>
      <c r="U357" s="31">
        <f t="shared" si="135"/>
        <v>0</v>
      </c>
      <c r="V357" s="80"/>
      <c r="W357" s="279"/>
      <c r="X357" s="85"/>
      <c r="Y357" s="85">
        <f t="shared" si="136"/>
        <v>0</v>
      </c>
      <c r="AA357" s="85"/>
      <c r="AB357" s="85">
        <f t="shared" si="137"/>
        <v>0</v>
      </c>
      <c r="AC357" s="85"/>
      <c r="AD357" s="31">
        <f t="shared" si="138"/>
        <v>0</v>
      </c>
      <c r="AE357" s="31"/>
      <c r="AF357" s="85"/>
      <c r="AG357" s="85">
        <f t="shared" si="139"/>
        <v>0</v>
      </c>
      <c r="AH357" s="31">
        <f t="shared" si="140"/>
        <v>0</v>
      </c>
      <c r="AI357" s="85"/>
      <c r="AJ357" s="31">
        <f t="shared" si="141"/>
        <v>0</v>
      </c>
      <c r="AK357" s="31">
        <f t="shared" si="142"/>
        <v>0</v>
      </c>
      <c r="AL357" s="85"/>
      <c r="AM357" s="85"/>
      <c r="AN357" s="85"/>
      <c r="AO357" s="85"/>
      <c r="AP357" s="85"/>
      <c r="AQ357" s="85"/>
      <c r="AR357" s="85"/>
      <c r="AS357" s="85"/>
      <c r="AT357" s="85"/>
      <c r="AU357" s="85"/>
      <c r="AV357" s="85"/>
      <c r="AW357" s="85"/>
      <c r="AX357" s="85"/>
    </row>
    <row r="358" spans="2:50" s="155" customFormat="1" ht="13" outlineLevel="1">
      <c r="B358" s="156" t="s">
        <v>594</v>
      </c>
      <c r="C358" s="17" t="s">
        <v>595</v>
      </c>
      <c r="D358" s="40" t="s">
        <v>596</v>
      </c>
      <c r="E358" s="16">
        <v>42367</v>
      </c>
      <c r="F358" s="26" t="s">
        <v>12</v>
      </c>
      <c r="G358" s="46" t="s">
        <v>1297</v>
      </c>
      <c r="H358" s="81">
        <f t="shared" si="143"/>
        <v>32</v>
      </c>
      <c r="I358" s="82">
        <v>22</v>
      </c>
      <c r="J358" s="82">
        <v>10</v>
      </c>
      <c r="K358" s="259">
        <v>0</v>
      </c>
      <c r="L358" s="178" t="s">
        <v>1298</v>
      </c>
      <c r="M358" s="178" t="s">
        <v>1298</v>
      </c>
      <c r="N358" s="178" t="s">
        <v>1298</v>
      </c>
      <c r="O358" s="178" t="s">
        <v>1298</v>
      </c>
      <c r="P358" s="178" t="s">
        <v>1298</v>
      </c>
      <c r="Q358" s="85" t="s">
        <v>1163</v>
      </c>
      <c r="R358" s="85" t="s">
        <v>1164</v>
      </c>
      <c r="S358" s="180" t="s">
        <v>1299</v>
      </c>
      <c r="T358" s="85"/>
      <c r="U358" s="31">
        <f t="shared" si="135"/>
        <v>0</v>
      </c>
      <c r="V358" s="80"/>
      <c r="W358" s="279"/>
      <c r="X358" s="85"/>
      <c r="Y358" s="85">
        <f t="shared" si="136"/>
        <v>0</v>
      </c>
      <c r="AA358" s="85"/>
      <c r="AB358" s="85">
        <f t="shared" si="137"/>
        <v>0</v>
      </c>
      <c r="AC358" s="85"/>
      <c r="AD358" s="31">
        <f t="shared" si="138"/>
        <v>0</v>
      </c>
      <c r="AE358" s="31"/>
      <c r="AF358" s="85"/>
      <c r="AG358" s="85">
        <f t="shared" si="139"/>
        <v>0</v>
      </c>
      <c r="AH358" s="31">
        <f t="shared" si="140"/>
        <v>0</v>
      </c>
      <c r="AI358" s="85"/>
      <c r="AJ358" s="31">
        <f t="shared" si="141"/>
        <v>0</v>
      </c>
      <c r="AK358" s="31">
        <f t="shared" si="142"/>
        <v>0</v>
      </c>
      <c r="AL358" s="85"/>
      <c r="AM358" s="85"/>
      <c r="AN358" s="85"/>
      <c r="AO358" s="85"/>
      <c r="AP358" s="85"/>
      <c r="AQ358" s="85"/>
      <c r="AR358" s="85"/>
      <c r="AS358" s="85"/>
      <c r="AT358" s="85"/>
      <c r="AU358" s="85"/>
      <c r="AV358" s="85"/>
      <c r="AW358" s="85"/>
      <c r="AX358" s="85"/>
    </row>
    <row r="359" spans="2:50" s="155" customFormat="1" ht="13" outlineLevel="1">
      <c r="B359" s="156" t="s">
        <v>597</v>
      </c>
      <c r="C359" s="17" t="s">
        <v>598</v>
      </c>
      <c r="D359" s="40" t="s">
        <v>1455</v>
      </c>
      <c r="E359" s="16">
        <v>43668</v>
      </c>
      <c r="F359" s="26" t="s">
        <v>12</v>
      </c>
      <c r="G359" s="46" t="s">
        <v>1297</v>
      </c>
      <c r="H359" s="81">
        <f t="shared" si="143"/>
        <v>60</v>
      </c>
      <c r="I359" s="82">
        <v>60</v>
      </c>
      <c r="J359" s="82">
        <v>0</v>
      </c>
      <c r="K359" s="259">
        <v>0</v>
      </c>
      <c r="L359" s="178" t="s">
        <v>1298</v>
      </c>
      <c r="M359" s="178" t="s">
        <v>1298</v>
      </c>
      <c r="N359" s="178" t="s">
        <v>1298</v>
      </c>
      <c r="O359" s="178" t="s">
        <v>1298</v>
      </c>
      <c r="P359" s="178" t="s">
        <v>1298</v>
      </c>
      <c r="Q359" s="85" t="s">
        <v>1163</v>
      </c>
      <c r="R359" s="85" t="s">
        <v>1164</v>
      </c>
      <c r="S359" s="180" t="s">
        <v>1300</v>
      </c>
      <c r="T359" s="85"/>
      <c r="U359" s="31">
        <f t="shared" ref="U359:U390" si="144">SUMIF(T359,"Y",I359)</f>
        <v>0</v>
      </c>
      <c r="V359" s="80"/>
      <c r="W359" s="279"/>
      <c r="X359" s="85"/>
      <c r="Y359" s="85">
        <f t="shared" ref="Y359:Y390" si="145">U359*X359</f>
        <v>0</v>
      </c>
      <c r="AA359" s="85"/>
      <c r="AB359" s="85">
        <f t="shared" ref="AB359:AB390" si="146">SUMIF(AA359,"Y",K359)*X359</f>
        <v>0</v>
      </c>
      <c r="AC359" s="85"/>
      <c r="AD359" s="31">
        <f t="shared" si="138"/>
        <v>0</v>
      </c>
      <c r="AE359" s="31"/>
      <c r="AF359" s="85"/>
      <c r="AG359" s="85">
        <f t="shared" si="139"/>
        <v>0</v>
      </c>
      <c r="AH359" s="31">
        <f t="shared" ref="AH359:AH390" si="147">(Y359-AB359-AD359)*AG359</f>
        <v>0</v>
      </c>
      <c r="AI359" s="85"/>
      <c r="AJ359" s="31">
        <f t="shared" si="141"/>
        <v>0</v>
      </c>
      <c r="AK359" s="31">
        <f t="shared" ref="AK359:AK390" si="148">Y359-AB359-AD359-AH359</f>
        <v>0</v>
      </c>
      <c r="AL359" s="85"/>
      <c r="AM359" s="85"/>
      <c r="AN359" s="85"/>
      <c r="AO359" s="85"/>
      <c r="AP359" s="85"/>
      <c r="AQ359" s="85"/>
      <c r="AR359" s="85"/>
      <c r="AS359" s="85"/>
      <c r="AT359" s="85"/>
      <c r="AU359" s="85"/>
      <c r="AV359" s="85"/>
      <c r="AW359" s="85"/>
      <c r="AX359" s="85"/>
    </row>
    <row r="360" spans="2:50" s="155" customFormat="1" ht="13" outlineLevel="1">
      <c r="B360" s="156" t="s">
        <v>599</v>
      </c>
      <c r="C360" s="17" t="s">
        <v>952</v>
      </c>
      <c r="D360" s="40">
        <v>1.1000000000000001</v>
      </c>
      <c r="E360" s="16">
        <v>42317</v>
      </c>
      <c r="F360" s="26" t="s">
        <v>53</v>
      </c>
      <c r="G360" s="46" t="s">
        <v>1297</v>
      </c>
      <c r="H360" s="81">
        <f t="shared" si="143"/>
        <v>28</v>
      </c>
      <c r="I360" s="82">
        <v>28</v>
      </c>
      <c r="J360" s="82">
        <v>0</v>
      </c>
      <c r="K360" s="259">
        <v>0</v>
      </c>
      <c r="L360" s="178" t="s">
        <v>1298</v>
      </c>
      <c r="M360" s="178" t="s">
        <v>1298</v>
      </c>
      <c r="N360" s="178" t="s">
        <v>1298</v>
      </c>
      <c r="O360" s="178" t="s">
        <v>1298</v>
      </c>
      <c r="P360" s="178" t="s">
        <v>1298</v>
      </c>
      <c r="Q360" s="85" t="s">
        <v>1163</v>
      </c>
      <c r="R360" s="85" t="s">
        <v>1164</v>
      </c>
      <c r="S360" s="180" t="s">
        <v>1299</v>
      </c>
      <c r="T360" s="85"/>
      <c r="U360" s="31">
        <f t="shared" si="144"/>
        <v>0</v>
      </c>
      <c r="V360" s="80"/>
      <c r="W360" s="279"/>
      <c r="X360" s="85"/>
      <c r="Y360" s="85">
        <f t="shared" si="145"/>
        <v>0</v>
      </c>
      <c r="AA360" s="85"/>
      <c r="AB360" s="85">
        <f t="shared" si="146"/>
        <v>0</v>
      </c>
      <c r="AC360" s="85"/>
      <c r="AD360" s="31">
        <f t="shared" si="138"/>
        <v>0</v>
      </c>
      <c r="AE360" s="31"/>
      <c r="AF360" s="85"/>
      <c r="AG360" s="85">
        <f t="shared" si="139"/>
        <v>0</v>
      </c>
      <c r="AH360" s="31">
        <f t="shared" si="147"/>
        <v>0</v>
      </c>
      <c r="AI360" s="85"/>
      <c r="AJ360" s="31">
        <f t="shared" si="141"/>
        <v>0</v>
      </c>
      <c r="AK360" s="31">
        <f t="shared" si="148"/>
        <v>0</v>
      </c>
      <c r="AL360" s="85"/>
      <c r="AM360" s="85"/>
      <c r="AN360" s="85"/>
      <c r="AO360" s="85"/>
      <c r="AP360" s="85"/>
      <c r="AQ360" s="85"/>
      <c r="AR360" s="85"/>
      <c r="AS360" s="85"/>
      <c r="AT360" s="85"/>
      <c r="AU360" s="85"/>
      <c r="AV360" s="85"/>
      <c r="AW360" s="85"/>
      <c r="AX360" s="85"/>
    </row>
    <row r="361" spans="2:50" s="155" customFormat="1" ht="13" outlineLevel="1">
      <c r="B361" s="156" t="s">
        <v>600</v>
      </c>
      <c r="C361" s="17" t="s">
        <v>601</v>
      </c>
      <c r="D361" s="40" t="s">
        <v>602</v>
      </c>
      <c r="E361" s="16">
        <v>43070</v>
      </c>
      <c r="F361" s="26" t="s">
        <v>12</v>
      </c>
      <c r="G361" s="46" t="s">
        <v>1297</v>
      </c>
      <c r="H361" s="81">
        <f t="shared" si="143"/>
        <v>225</v>
      </c>
      <c r="I361" s="82">
        <v>105</v>
      </c>
      <c r="J361" s="82">
        <v>120</v>
      </c>
      <c r="K361" s="259">
        <v>0</v>
      </c>
      <c r="L361" s="178" t="s">
        <v>1298</v>
      </c>
      <c r="M361" s="178" t="s">
        <v>1298</v>
      </c>
      <c r="N361" s="178" t="s">
        <v>1298</v>
      </c>
      <c r="O361" s="178" t="s">
        <v>1298</v>
      </c>
      <c r="P361" s="178" t="s">
        <v>1298</v>
      </c>
      <c r="Q361" s="85" t="s">
        <v>1163</v>
      </c>
      <c r="R361" s="85" t="s">
        <v>1164</v>
      </c>
      <c r="S361" s="180" t="s">
        <v>1299</v>
      </c>
      <c r="T361" s="85"/>
      <c r="U361" s="31">
        <f t="shared" si="144"/>
        <v>0</v>
      </c>
      <c r="V361" s="80"/>
      <c r="W361" s="279"/>
      <c r="X361" s="85"/>
      <c r="Y361" s="85">
        <f t="shared" si="145"/>
        <v>0</v>
      </c>
      <c r="AA361" s="85"/>
      <c r="AB361" s="85">
        <f t="shared" si="146"/>
        <v>0</v>
      </c>
      <c r="AC361" s="85"/>
      <c r="AD361" s="31">
        <f t="shared" si="138"/>
        <v>0</v>
      </c>
      <c r="AE361" s="31"/>
      <c r="AF361" s="85"/>
      <c r="AG361" s="85">
        <f t="shared" si="139"/>
        <v>0</v>
      </c>
      <c r="AH361" s="31">
        <f t="shared" si="147"/>
        <v>0</v>
      </c>
      <c r="AI361" s="85"/>
      <c r="AJ361" s="31">
        <f t="shared" si="141"/>
        <v>0</v>
      </c>
      <c r="AK361" s="31">
        <f t="shared" si="148"/>
        <v>0</v>
      </c>
      <c r="AL361" s="85"/>
      <c r="AM361" s="85"/>
      <c r="AN361" s="85"/>
      <c r="AO361" s="85"/>
      <c r="AP361" s="85"/>
      <c r="AQ361" s="85"/>
      <c r="AR361" s="85"/>
      <c r="AS361" s="85"/>
      <c r="AT361" s="85"/>
      <c r="AU361" s="85"/>
      <c r="AV361" s="85"/>
      <c r="AW361" s="85"/>
      <c r="AX361" s="85"/>
    </row>
    <row r="362" spans="2:50" s="155" customFormat="1" ht="13" outlineLevel="1">
      <c r="B362" s="156" t="s">
        <v>603</v>
      </c>
      <c r="C362" s="17" t="s">
        <v>604</v>
      </c>
      <c r="D362" s="40" t="s">
        <v>519</v>
      </c>
      <c r="E362" s="16">
        <v>43070</v>
      </c>
      <c r="F362" s="26" t="s">
        <v>12</v>
      </c>
      <c r="G362" s="46" t="s">
        <v>1297</v>
      </c>
      <c r="H362" s="81">
        <f t="shared" si="143"/>
        <v>62</v>
      </c>
      <c r="I362" s="82">
        <v>42</v>
      </c>
      <c r="J362" s="82">
        <v>20</v>
      </c>
      <c r="K362" s="259">
        <v>0</v>
      </c>
      <c r="L362" s="178" t="s">
        <v>1298</v>
      </c>
      <c r="M362" s="178" t="s">
        <v>1298</v>
      </c>
      <c r="N362" s="178" t="s">
        <v>1298</v>
      </c>
      <c r="O362" s="178" t="s">
        <v>1298</v>
      </c>
      <c r="P362" s="178" t="s">
        <v>1298</v>
      </c>
      <c r="Q362" s="85" t="s">
        <v>1163</v>
      </c>
      <c r="R362" s="85" t="s">
        <v>1164</v>
      </c>
      <c r="S362" s="180" t="s">
        <v>1299</v>
      </c>
      <c r="T362" s="85"/>
      <c r="U362" s="31">
        <f t="shared" si="144"/>
        <v>0</v>
      </c>
      <c r="V362" s="80"/>
      <c r="W362" s="279"/>
      <c r="X362" s="85"/>
      <c r="Y362" s="85">
        <f t="shared" si="145"/>
        <v>0</v>
      </c>
      <c r="AA362" s="85"/>
      <c r="AB362" s="85">
        <f t="shared" si="146"/>
        <v>0</v>
      </c>
      <c r="AC362" s="85"/>
      <c r="AD362" s="31">
        <f t="shared" si="138"/>
        <v>0</v>
      </c>
      <c r="AE362" s="31"/>
      <c r="AF362" s="85"/>
      <c r="AG362" s="85">
        <f t="shared" si="139"/>
        <v>0</v>
      </c>
      <c r="AH362" s="31">
        <f t="shared" si="147"/>
        <v>0</v>
      </c>
      <c r="AI362" s="85"/>
      <c r="AJ362" s="31">
        <f t="shared" si="141"/>
        <v>0</v>
      </c>
      <c r="AK362" s="31">
        <f t="shared" si="148"/>
        <v>0</v>
      </c>
      <c r="AL362" s="85"/>
      <c r="AM362" s="85"/>
      <c r="AN362" s="85"/>
      <c r="AO362" s="85"/>
      <c r="AP362" s="85"/>
      <c r="AQ362" s="85"/>
      <c r="AR362" s="85"/>
      <c r="AS362" s="85"/>
      <c r="AT362" s="85"/>
      <c r="AU362" s="85"/>
      <c r="AV362" s="85"/>
      <c r="AW362" s="85"/>
      <c r="AX362" s="85"/>
    </row>
    <row r="363" spans="2:50" s="155" customFormat="1" ht="26" outlineLevel="1">
      <c r="B363" s="156" t="s">
        <v>605</v>
      </c>
      <c r="C363" s="17" t="s">
        <v>606</v>
      </c>
      <c r="D363" s="40">
        <v>1.1100000000000001</v>
      </c>
      <c r="E363" s="16">
        <v>43073</v>
      </c>
      <c r="F363" s="26" t="s">
        <v>12</v>
      </c>
      <c r="G363" s="46" t="s">
        <v>1297</v>
      </c>
      <c r="H363" s="81">
        <f t="shared" si="143"/>
        <v>21</v>
      </c>
      <c r="I363" s="82">
        <v>21</v>
      </c>
      <c r="J363" s="82">
        <v>0</v>
      </c>
      <c r="K363" s="259">
        <v>0</v>
      </c>
      <c r="L363" s="178" t="s">
        <v>1298</v>
      </c>
      <c r="M363" s="178" t="s">
        <v>1298</v>
      </c>
      <c r="N363" s="178" t="s">
        <v>1298</v>
      </c>
      <c r="O363" s="178" t="s">
        <v>1298</v>
      </c>
      <c r="P363" s="178" t="s">
        <v>1298</v>
      </c>
      <c r="Q363" s="85" t="s">
        <v>1163</v>
      </c>
      <c r="R363" s="85" t="s">
        <v>1164</v>
      </c>
      <c r="S363" s="180" t="s">
        <v>1301</v>
      </c>
      <c r="T363" s="85"/>
      <c r="U363" s="31">
        <f t="shared" si="144"/>
        <v>0</v>
      </c>
      <c r="V363" s="80"/>
      <c r="W363" s="279"/>
      <c r="X363" s="85"/>
      <c r="Y363" s="85">
        <f t="shared" si="145"/>
        <v>0</v>
      </c>
      <c r="AA363" s="85"/>
      <c r="AB363" s="85">
        <f t="shared" si="146"/>
        <v>0</v>
      </c>
      <c r="AC363" s="85"/>
      <c r="AD363" s="31">
        <f t="shared" si="138"/>
        <v>0</v>
      </c>
      <c r="AE363" s="31"/>
      <c r="AF363" s="85"/>
      <c r="AG363" s="85">
        <f t="shared" si="139"/>
        <v>0</v>
      </c>
      <c r="AH363" s="31">
        <f t="shared" si="147"/>
        <v>0</v>
      </c>
      <c r="AI363" s="85"/>
      <c r="AJ363" s="31">
        <f t="shared" si="141"/>
        <v>0</v>
      </c>
      <c r="AK363" s="31">
        <f t="shared" si="148"/>
        <v>0</v>
      </c>
      <c r="AL363" s="85"/>
      <c r="AM363" s="85"/>
      <c r="AN363" s="85"/>
      <c r="AO363" s="85"/>
      <c r="AP363" s="85"/>
      <c r="AQ363" s="85"/>
      <c r="AR363" s="85"/>
      <c r="AS363" s="85"/>
      <c r="AT363" s="85"/>
      <c r="AU363" s="85"/>
      <c r="AV363" s="85"/>
      <c r="AW363" s="85"/>
      <c r="AX363" s="85"/>
    </row>
    <row r="364" spans="2:50" s="155" customFormat="1" ht="13" outlineLevel="1">
      <c r="B364" s="156" t="s">
        <v>607</v>
      </c>
      <c r="C364" s="17" t="s">
        <v>608</v>
      </c>
      <c r="D364" s="40" t="s">
        <v>609</v>
      </c>
      <c r="E364" s="16">
        <v>43070</v>
      </c>
      <c r="F364" s="26" t="s">
        <v>12</v>
      </c>
      <c r="G364" s="46" t="s">
        <v>1297</v>
      </c>
      <c r="H364" s="81">
        <f t="shared" si="143"/>
        <v>2</v>
      </c>
      <c r="I364" s="82">
        <v>1</v>
      </c>
      <c r="J364" s="82">
        <v>1</v>
      </c>
      <c r="K364" s="259">
        <v>0</v>
      </c>
      <c r="L364" s="178" t="s">
        <v>1298</v>
      </c>
      <c r="M364" s="178" t="s">
        <v>1298</v>
      </c>
      <c r="N364" s="178" t="s">
        <v>1298</v>
      </c>
      <c r="O364" s="178" t="s">
        <v>1298</v>
      </c>
      <c r="P364" s="178" t="s">
        <v>1298</v>
      </c>
      <c r="Q364" s="85" t="s">
        <v>1163</v>
      </c>
      <c r="R364" s="85" t="s">
        <v>1164</v>
      </c>
      <c r="S364" s="180" t="s">
        <v>1299</v>
      </c>
      <c r="T364" s="85"/>
      <c r="U364" s="31">
        <f t="shared" si="144"/>
        <v>0</v>
      </c>
      <c r="V364" s="80"/>
      <c r="W364" s="279"/>
      <c r="X364" s="85"/>
      <c r="Y364" s="85">
        <f t="shared" si="145"/>
        <v>0</v>
      </c>
      <c r="AA364" s="85"/>
      <c r="AB364" s="85">
        <f t="shared" si="146"/>
        <v>0</v>
      </c>
      <c r="AC364" s="85"/>
      <c r="AD364" s="31">
        <f t="shared" si="138"/>
        <v>0</v>
      </c>
      <c r="AE364" s="31"/>
      <c r="AF364" s="85"/>
      <c r="AG364" s="85">
        <f t="shared" si="139"/>
        <v>0</v>
      </c>
      <c r="AH364" s="31">
        <f t="shared" si="147"/>
        <v>0</v>
      </c>
      <c r="AI364" s="85"/>
      <c r="AJ364" s="31">
        <f t="shared" si="141"/>
        <v>0</v>
      </c>
      <c r="AK364" s="31">
        <f t="shared" si="148"/>
        <v>0</v>
      </c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</row>
    <row r="365" spans="2:50" s="155" customFormat="1" ht="13" outlineLevel="1">
      <c r="B365" s="156" t="s">
        <v>610</v>
      </c>
      <c r="C365" s="17" t="s">
        <v>611</v>
      </c>
      <c r="D365" s="40">
        <v>1.4</v>
      </c>
      <c r="E365" s="16">
        <v>42626</v>
      </c>
      <c r="F365" s="26" t="s">
        <v>12</v>
      </c>
      <c r="G365" s="46" t="s">
        <v>1297</v>
      </c>
      <c r="H365" s="81">
        <f t="shared" si="143"/>
        <v>230</v>
      </c>
      <c r="I365" s="82">
        <v>110</v>
      </c>
      <c r="J365" s="82">
        <v>120</v>
      </c>
      <c r="K365" s="259">
        <v>0</v>
      </c>
      <c r="L365" s="178" t="s">
        <v>1298</v>
      </c>
      <c r="M365" s="178" t="s">
        <v>1298</v>
      </c>
      <c r="N365" s="178" t="s">
        <v>1298</v>
      </c>
      <c r="O365" s="178" t="s">
        <v>1298</v>
      </c>
      <c r="P365" s="178" t="s">
        <v>1298</v>
      </c>
      <c r="Q365" s="85" t="s">
        <v>1163</v>
      </c>
      <c r="R365" s="85" t="s">
        <v>1164</v>
      </c>
      <c r="S365" s="180" t="s">
        <v>1299</v>
      </c>
      <c r="T365" s="85"/>
      <c r="U365" s="31">
        <f t="shared" si="144"/>
        <v>0</v>
      </c>
      <c r="V365" s="80"/>
      <c r="W365" s="279"/>
      <c r="X365" s="85"/>
      <c r="Y365" s="85">
        <f t="shared" si="145"/>
        <v>0</v>
      </c>
      <c r="AA365" s="85"/>
      <c r="AB365" s="85">
        <f t="shared" si="146"/>
        <v>0</v>
      </c>
      <c r="AC365" s="85"/>
      <c r="AD365" s="31">
        <f t="shared" si="138"/>
        <v>0</v>
      </c>
      <c r="AE365" s="31"/>
      <c r="AF365" s="85"/>
      <c r="AG365" s="85">
        <f t="shared" si="139"/>
        <v>0</v>
      </c>
      <c r="AH365" s="31">
        <f t="shared" si="147"/>
        <v>0</v>
      </c>
      <c r="AI365" s="85"/>
      <c r="AJ365" s="31">
        <f t="shared" si="141"/>
        <v>0</v>
      </c>
      <c r="AK365" s="31">
        <f t="shared" si="148"/>
        <v>0</v>
      </c>
      <c r="AL365" s="85"/>
      <c r="AM365" s="85"/>
      <c r="AN365" s="85"/>
      <c r="AO365" s="85"/>
      <c r="AP365" s="85"/>
      <c r="AQ365" s="85"/>
      <c r="AR365" s="85"/>
      <c r="AS365" s="85"/>
      <c r="AT365" s="85"/>
      <c r="AU365" s="85"/>
      <c r="AV365" s="85"/>
      <c r="AW365" s="85"/>
      <c r="AX365" s="85"/>
    </row>
    <row r="366" spans="2:50" s="155" customFormat="1" ht="13" outlineLevel="1">
      <c r="B366" s="156" t="s">
        <v>612</v>
      </c>
      <c r="C366" s="17" t="s">
        <v>953</v>
      </c>
      <c r="D366" s="40" t="s">
        <v>613</v>
      </c>
      <c r="E366" s="16">
        <v>43070</v>
      </c>
      <c r="F366" s="26" t="s">
        <v>53</v>
      </c>
      <c r="G366" s="46" t="s">
        <v>1297</v>
      </c>
      <c r="H366" s="81">
        <f t="shared" si="143"/>
        <v>12</v>
      </c>
      <c r="I366" s="82">
        <v>12</v>
      </c>
      <c r="J366" s="82">
        <v>0</v>
      </c>
      <c r="K366" s="259">
        <v>0</v>
      </c>
      <c r="L366" s="178" t="s">
        <v>1298</v>
      </c>
      <c r="M366" s="178" t="s">
        <v>1298</v>
      </c>
      <c r="N366" s="178" t="s">
        <v>1298</v>
      </c>
      <c r="O366" s="178" t="s">
        <v>1298</v>
      </c>
      <c r="P366" s="178" t="s">
        <v>1298</v>
      </c>
      <c r="Q366" s="85" t="s">
        <v>1163</v>
      </c>
      <c r="R366" s="85" t="s">
        <v>1164</v>
      </c>
      <c r="S366" s="180" t="s">
        <v>1299</v>
      </c>
      <c r="T366" s="85"/>
      <c r="U366" s="31">
        <f t="shared" si="144"/>
        <v>0</v>
      </c>
      <c r="V366" s="80"/>
      <c r="W366" s="279"/>
      <c r="X366" s="85"/>
      <c r="Y366" s="85">
        <f t="shared" si="145"/>
        <v>0</v>
      </c>
      <c r="AA366" s="85"/>
      <c r="AB366" s="85">
        <f t="shared" si="146"/>
        <v>0</v>
      </c>
      <c r="AC366" s="85"/>
      <c r="AD366" s="31">
        <f t="shared" si="138"/>
        <v>0</v>
      </c>
      <c r="AE366" s="31"/>
      <c r="AF366" s="85"/>
      <c r="AG366" s="85">
        <f t="shared" si="139"/>
        <v>0</v>
      </c>
      <c r="AH366" s="31">
        <f t="shared" si="147"/>
        <v>0</v>
      </c>
      <c r="AI366" s="85"/>
      <c r="AJ366" s="31">
        <f t="shared" si="141"/>
        <v>0</v>
      </c>
      <c r="AK366" s="31">
        <f t="shared" si="148"/>
        <v>0</v>
      </c>
      <c r="AL366" s="85"/>
      <c r="AM366" s="85"/>
      <c r="AN366" s="85"/>
      <c r="AO366" s="85"/>
      <c r="AP366" s="85"/>
      <c r="AQ366" s="85"/>
      <c r="AR366" s="85"/>
      <c r="AS366" s="85"/>
      <c r="AT366" s="85"/>
      <c r="AU366" s="85"/>
      <c r="AV366" s="85"/>
      <c r="AW366" s="85"/>
      <c r="AX366" s="85"/>
    </row>
    <row r="367" spans="2:50" s="155" customFormat="1" ht="13" outlineLevel="1">
      <c r="B367" s="156" t="s">
        <v>614</v>
      </c>
      <c r="C367" s="17" t="s">
        <v>615</v>
      </c>
      <c r="D367" s="40">
        <v>1.4</v>
      </c>
      <c r="E367" s="16">
        <v>43070</v>
      </c>
      <c r="F367" s="26" t="s">
        <v>12</v>
      </c>
      <c r="G367" s="46" t="s">
        <v>1297</v>
      </c>
      <c r="H367" s="81">
        <f t="shared" si="143"/>
        <v>89</v>
      </c>
      <c r="I367" s="82">
        <v>88</v>
      </c>
      <c r="J367" s="82">
        <v>1</v>
      </c>
      <c r="K367" s="259">
        <v>0</v>
      </c>
      <c r="L367" s="178" t="s">
        <v>1298</v>
      </c>
      <c r="M367" s="178" t="s">
        <v>1298</v>
      </c>
      <c r="N367" s="178" t="s">
        <v>1298</v>
      </c>
      <c r="O367" s="178" t="s">
        <v>1298</v>
      </c>
      <c r="P367" s="178" t="s">
        <v>1298</v>
      </c>
      <c r="Q367" s="85" t="s">
        <v>1163</v>
      </c>
      <c r="R367" s="85" t="s">
        <v>1164</v>
      </c>
      <c r="S367" s="180" t="s">
        <v>1299</v>
      </c>
      <c r="T367" s="85"/>
      <c r="U367" s="31">
        <f t="shared" si="144"/>
        <v>0</v>
      </c>
      <c r="V367" s="80"/>
      <c r="W367" s="279"/>
      <c r="X367" s="85"/>
      <c r="Y367" s="85">
        <f t="shared" si="145"/>
        <v>0</v>
      </c>
      <c r="AA367" s="85"/>
      <c r="AB367" s="85">
        <f t="shared" si="146"/>
        <v>0</v>
      </c>
      <c r="AC367" s="85"/>
      <c r="AD367" s="31">
        <f t="shared" si="138"/>
        <v>0</v>
      </c>
      <c r="AE367" s="31"/>
      <c r="AF367" s="85"/>
      <c r="AG367" s="85">
        <f t="shared" si="139"/>
        <v>0</v>
      </c>
      <c r="AH367" s="31">
        <f t="shared" si="147"/>
        <v>0</v>
      </c>
      <c r="AI367" s="85"/>
      <c r="AJ367" s="31">
        <f t="shared" si="141"/>
        <v>0</v>
      </c>
      <c r="AK367" s="31">
        <f t="shared" si="148"/>
        <v>0</v>
      </c>
      <c r="AL367" s="85"/>
      <c r="AM367" s="85"/>
      <c r="AN367" s="85"/>
      <c r="AO367" s="85"/>
      <c r="AP367" s="85"/>
      <c r="AQ367" s="85"/>
      <c r="AR367" s="85"/>
      <c r="AS367" s="85"/>
      <c r="AT367" s="85"/>
      <c r="AU367" s="85"/>
      <c r="AV367" s="85"/>
      <c r="AW367" s="85"/>
      <c r="AX367" s="85"/>
    </row>
    <row r="368" spans="2:50" s="155" customFormat="1" ht="13" outlineLevel="1">
      <c r="B368" s="156" t="s">
        <v>616</v>
      </c>
      <c r="C368" s="17" t="s">
        <v>617</v>
      </c>
      <c r="D368" s="40">
        <v>1.1000000000000001</v>
      </c>
      <c r="E368" s="16">
        <v>42367</v>
      </c>
      <c r="F368" s="26" t="s">
        <v>12</v>
      </c>
      <c r="G368" s="46" t="s">
        <v>1297</v>
      </c>
      <c r="H368" s="81">
        <f t="shared" si="143"/>
        <v>141</v>
      </c>
      <c r="I368" s="82">
        <v>76</v>
      </c>
      <c r="J368" s="82">
        <v>65</v>
      </c>
      <c r="K368" s="259">
        <v>0</v>
      </c>
      <c r="L368" s="178" t="s">
        <v>1298</v>
      </c>
      <c r="M368" s="178" t="s">
        <v>1298</v>
      </c>
      <c r="N368" s="178" t="s">
        <v>1298</v>
      </c>
      <c r="O368" s="178" t="s">
        <v>1298</v>
      </c>
      <c r="P368" s="178" t="s">
        <v>1298</v>
      </c>
      <c r="Q368" s="85" t="s">
        <v>1163</v>
      </c>
      <c r="R368" s="85" t="s">
        <v>1164</v>
      </c>
      <c r="S368" s="180" t="s">
        <v>1299</v>
      </c>
      <c r="T368" s="85"/>
      <c r="U368" s="31">
        <f t="shared" si="144"/>
        <v>0</v>
      </c>
      <c r="V368" s="80"/>
      <c r="W368" s="279"/>
      <c r="X368" s="85"/>
      <c r="Y368" s="85">
        <f t="shared" si="145"/>
        <v>0</v>
      </c>
      <c r="AA368" s="85"/>
      <c r="AB368" s="85">
        <f t="shared" si="146"/>
        <v>0</v>
      </c>
      <c r="AC368" s="85"/>
      <c r="AD368" s="31">
        <f t="shared" si="138"/>
        <v>0</v>
      </c>
      <c r="AE368" s="31"/>
      <c r="AF368" s="85"/>
      <c r="AG368" s="85">
        <f t="shared" si="139"/>
        <v>0</v>
      </c>
      <c r="AH368" s="31">
        <f t="shared" si="147"/>
        <v>0</v>
      </c>
      <c r="AI368" s="85"/>
      <c r="AJ368" s="31">
        <f t="shared" si="141"/>
        <v>0</v>
      </c>
      <c r="AK368" s="31">
        <f t="shared" si="148"/>
        <v>0</v>
      </c>
      <c r="AL368" s="85"/>
      <c r="AM368" s="85"/>
      <c r="AN368" s="85"/>
      <c r="AO368" s="85"/>
      <c r="AP368" s="85"/>
      <c r="AQ368" s="85"/>
      <c r="AR368" s="85"/>
      <c r="AS368" s="85"/>
      <c r="AT368" s="85"/>
      <c r="AU368" s="85"/>
      <c r="AV368" s="85"/>
      <c r="AW368" s="85"/>
      <c r="AX368" s="85"/>
    </row>
    <row r="369" spans="2:50" s="155" customFormat="1" ht="13" outlineLevel="1">
      <c r="B369" s="156" t="s">
        <v>618</v>
      </c>
      <c r="C369" s="17" t="s">
        <v>619</v>
      </c>
      <c r="D369" s="86">
        <v>2</v>
      </c>
      <c r="E369" s="16">
        <v>43215</v>
      </c>
      <c r="F369" s="26" t="s">
        <v>12</v>
      </c>
      <c r="G369" s="46" t="s">
        <v>1297</v>
      </c>
      <c r="H369" s="81">
        <f t="shared" si="143"/>
        <v>90</v>
      </c>
      <c r="I369" s="82">
        <v>30</v>
      </c>
      <c r="J369" s="82">
        <v>60</v>
      </c>
      <c r="K369" s="259">
        <v>0</v>
      </c>
      <c r="L369" s="178" t="s">
        <v>1298</v>
      </c>
      <c r="M369" s="178" t="s">
        <v>1298</v>
      </c>
      <c r="N369" s="178" t="s">
        <v>1298</v>
      </c>
      <c r="O369" s="178" t="s">
        <v>1298</v>
      </c>
      <c r="P369" s="178" t="s">
        <v>1298</v>
      </c>
      <c r="Q369" s="85" t="s">
        <v>1163</v>
      </c>
      <c r="R369" s="85" t="s">
        <v>1164</v>
      </c>
      <c r="S369" s="180" t="s">
        <v>1299</v>
      </c>
      <c r="T369" s="85"/>
      <c r="U369" s="31">
        <f t="shared" si="144"/>
        <v>0</v>
      </c>
      <c r="V369" s="80"/>
      <c r="W369" s="279"/>
      <c r="X369" s="85"/>
      <c r="Y369" s="85">
        <f t="shared" si="145"/>
        <v>0</v>
      </c>
      <c r="AA369" s="85"/>
      <c r="AB369" s="85">
        <f t="shared" si="146"/>
        <v>0</v>
      </c>
      <c r="AC369" s="85"/>
      <c r="AD369" s="31">
        <f t="shared" si="138"/>
        <v>0</v>
      </c>
      <c r="AE369" s="31"/>
      <c r="AF369" s="85"/>
      <c r="AG369" s="85">
        <f t="shared" si="139"/>
        <v>0</v>
      </c>
      <c r="AH369" s="31">
        <f t="shared" si="147"/>
        <v>0</v>
      </c>
      <c r="AI369" s="85"/>
      <c r="AJ369" s="31">
        <f t="shared" si="141"/>
        <v>0</v>
      </c>
      <c r="AK369" s="31">
        <f t="shared" si="148"/>
        <v>0</v>
      </c>
      <c r="AL369" s="85"/>
      <c r="AM369" s="85"/>
      <c r="AN369" s="85"/>
      <c r="AO369" s="85"/>
      <c r="AP369" s="85"/>
      <c r="AQ369" s="85"/>
      <c r="AR369" s="85"/>
      <c r="AS369" s="85"/>
      <c r="AT369" s="85"/>
      <c r="AU369" s="85"/>
      <c r="AV369" s="85"/>
      <c r="AW369" s="85"/>
      <c r="AX369" s="85"/>
    </row>
    <row r="370" spans="2:50" s="155" customFormat="1" ht="13" outlineLevel="1">
      <c r="B370" s="156" t="s">
        <v>620</v>
      </c>
      <c r="C370" s="17" t="s">
        <v>621</v>
      </c>
      <c r="D370" s="84">
        <v>1</v>
      </c>
      <c r="E370" s="16">
        <v>43215</v>
      </c>
      <c r="F370" s="26" t="s">
        <v>53</v>
      </c>
      <c r="G370" s="46" t="s">
        <v>1297</v>
      </c>
      <c r="H370" s="81">
        <f t="shared" si="143"/>
        <v>90</v>
      </c>
      <c r="I370" s="82">
        <v>30</v>
      </c>
      <c r="J370" s="82">
        <v>60</v>
      </c>
      <c r="K370" s="259">
        <v>0</v>
      </c>
      <c r="L370" s="178" t="s">
        <v>1298</v>
      </c>
      <c r="M370" s="178" t="s">
        <v>1298</v>
      </c>
      <c r="N370" s="178" t="s">
        <v>1298</v>
      </c>
      <c r="O370" s="178" t="s">
        <v>1298</v>
      </c>
      <c r="P370" s="178" t="s">
        <v>1298</v>
      </c>
      <c r="Q370" s="85" t="s">
        <v>1163</v>
      </c>
      <c r="R370" s="85" t="s">
        <v>1164</v>
      </c>
      <c r="S370" s="180" t="s">
        <v>1299</v>
      </c>
      <c r="T370" s="85"/>
      <c r="U370" s="31">
        <f t="shared" si="144"/>
        <v>0</v>
      </c>
      <c r="V370" s="80"/>
      <c r="W370" s="279"/>
      <c r="X370" s="85"/>
      <c r="Y370" s="85">
        <f t="shared" si="145"/>
        <v>0</v>
      </c>
      <c r="AA370" s="85"/>
      <c r="AB370" s="85">
        <f t="shared" si="146"/>
        <v>0</v>
      </c>
      <c r="AC370" s="85"/>
      <c r="AD370" s="31">
        <f t="shared" si="138"/>
        <v>0</v>
      </c>
      <c r="AE370" s="31"/>
      <c r="AF370" s="85"/>
      <c r="AG370" s="85">
        <f t="shared" si="139"/>
        <v>0</v>
      </c>
      <c r="AH370" s="31">
        <f t="shared" si="147"/>
        <v>0</v>
      </c>
      <c r="AI370" s="85"/>
      <c r="AJ370" s="31">
        <f t="shared" si="141"/>
        <v>0</v>
      </c>
      <c r="AK370" s="31">
        <f t="shared" si="148"/>
        <v>0</v>
      </c>
      <c r="AL370" s="85"/>
      <c r="AM370" s="85"/>
      <c r="AN370" s="85"/>
      <c r="AO370" s="85"/>
      <c r="AP370" s="85"/>
      <c r="AQ370" s="85"/>
      <c r="AR370" s="85"/>
      <c r="AS370" s="85"/>
      <c r="AT370" s="85"/>
      <c r="AU370" s="85"/>
      <c r="AV370" s="85"/>
      <c r="AW370" s="85"/>
      <c r="AX370" s="85"/>
    </row>
    <row r="371" spans="2:50" s="155" customFormat="1" ht="13" outlineLevel="1">
      <c r="B371" s="156" t="s">
        <v>622</v>
      </c>
      <c r="C371" s="17" t="s">
        <v>623</v>
      </c>
      <c r="D371" s="84">
        <v>1</v>
      </c>
      <c r="E371" s="16">
        <v>43215</v>
      </c>
      <c r="F371" s="26" t="s">
        <v>12</v>
      </c>
      <c r="G371" s="46" t="s">
        <v>1297</v>
      </c>
      <c r="H371" s="81">
        <f t="shared" si="143"/>
        <v>90</v>
      </c>
      <c r="I371" s="82">
        <v>30</v>
      </c>
      <c r="J371" s="82">
        <v>60</v>
      </c>
      <c r="K371" s="259">
        <v>0</v>
      </c>
      <c r="L371" s="178" t="s">
        <v>1298</v>
      </c>
      <c r="M371" s="178" t="s">
        <v>1298</v>
      </c>
      <c r="N371" s="178" t="s">
        <v>1298</v>
      </c>
      <c r="O371" s="178" t="s">
        <v>1298</v>
      </c>
      <c r="P371" s="178" t="s">
        <v>1298</v>
      </c>
      <c r="Q371" s="85" t="s">
        <v>1163</v>
      </c>
      <c r="R371" s="85" t="s">
        <v>1164</v>
      </c>
      <c r="S371" s="180" t="s">
        <v>1299</v>
      </c>
      <c r="T371" s="85"/>
      <c r="U371" s="31">
        <f t="shared" si="144"/>
        <v>0</v>
      </c>
      <c r="V371" s="80"/>
      <c r="W371" s="279"/>
      <c r="X371" s="85"/>
      <c r="Y371" s="85">
        <f t="shared" si="145"/>
        <v>0</v>
      </c>
      <c r="AA371" s="85"/>
      <c r="AB371" s="85">
        <f t="shared" si="146"/>
        <v>0</v>
      </c>
      <c r="AC371" s="85"/>
      <c r="AD371" s="31">
        <f t="shared" si="138"/>
        <v>0</v>
      </c>
      <c r="AE371" s="31"/>
      <c r="AF371" s="85"/>
      <c r="AG371" s="85">
        <f t="shared" si="139"/>
        <v>0</v>
      </c>
      <c r="AH371" s="31">
        <f t="shared" si="147"/>
        <v>0</v>
      </c>
      <c r="AI371" s="85"/>
      <c r="AJ371" s="31">
        <f t="shared" si="141"/>
        <v>0</v>
      </c>
      <c r="AK371" s="31">
        <f t="shared" si="148"/>
        <v>0</v>
      </c>
      <c r="AL371" s="85"/>
      <c r="AM371" s="85"/>
      <c r="AN371" s="85"/>
      <c r="AO371" s="85"/>
      <c r="AP371" s="85"/>
      <c r="AQ371" s="85"/>
      <c r="AR371" s="85"/>
      <c r="AS371" s="85"/>
      <c r="AT371" s="85"/>
      <c r="AU371" s="85"/>
      <c r="AV371" s="85"/>
      <c r="AW371" s="85"/>
      <c r="AX371" s="85"/>
    </row>
    <row r="372" spans="2:50" s="155" customFormat="1" ht="13" outlineLevel="1">
      <c r="B372" s="156" t="s">
        <v>624</v>
      </c>
      <c r="C372" s="17" t="s">
        <v>625</v>
      </c>
      <c r="D372" s="40" t="s">
        <v>626</v>
      </c>
      <c r="E372" s="16">
        <v>43070</v>
      </c>
      <c r="F372" s="26" t="s">
        <v>12</v>
      </c>
      <c r="G372" s="46" t="s">
        <v>1297</v>
      </c>
      <c r="H372" s="81">
        <f t="shared" si="143"/>
        <v>39</v>
      </c>
      <c r="I372" s="82">
        <v>39</v>
      </c>
      <c r="J372" s="82">
        <v>0</v>
      </c>
      <c r="K372" s="259">
        <v>0</v>
      </c>
      <c r="L372" s="178" t="s">
        <v>1298</v>
      </c>
      <c r="M372" s="178" t="s">
        <v>1298</v>
      </c>
      <c r="N372" s="178" t="s">
        <v>1298</v>
      </c>
      <c r="O372" s="178" t="s">
        <v>1298</v>
      </c>
      <c r="P372" s="178" t="s">
        <v>1298</v>
      </c>
      <c r="Q372" s="85" t="s">
        <v>1163</v>
      </c>
      <c r="R372" s="85" t="s">
        <v>1164</v>
      </c>
      <c r="S372" s="180" t="s">
        <v>1299</v>
      </c>
      <c r="T372" s="85"/>
      <c r="U372" s="31">
        <f t="shared" si="144"/>
        <v>0</v>
      </c>
      <c r="V372" s="80"/>
      <c r="W372" s="279"/>
      <c r="X372" s="85"/>
      <c r="Y372" s="85">
        <f t="shared" si="145"/>
        <v>0</v>
      </c>
      <c r="AA372" s="85"/>
      <c r="AB372" s="85">
        <f t="shared" si="146"/>
        <v>0</v>
      </c>
      <c r="AC372" s="85"/>
      <c r="AD372" s="31">
        <f t="shared" si="138"/>
        <v>0</v>
      </c>
      <c r="AE372" s="31"/>
      <c r="AF372" s="85"/>
      <c r="AG372" s="85">
        <f t="shared" si="139"/>
        <v>0</v>
      </c>
      <c r="AH372" s="31">
        <f t="shared" si="147"/>
        <v>0</v>
      </c>
      <c r="AI372" s="85"/>
      <c r="AJ372" s="31">
        <f t="shared" si="141"/>
        <v>0</v>
      </c>
      <c r="AK372" s="31">
        <f t="shared" si="148"/>
        <v>0</v>
      </c>
      <c r="AL372" s="85"/>
      <c r="AM372" s="85"/>
      <c r="AN372" s="85"/>
      <c r="AO372" s="85"/>
      <c r="AP372" s="85"/>
      <c r="AQ372" s="85"/>
      <c r="AR372" s="85"/>
      <c r="AS372" s="85"/>
      <c r="AT372" s="85"/>
      <c r="AU372" s="85"/>
      <c r="AV372" s="85"/>
      <c r="AW372" s="85"/>
      <c r="AX372" s="85"/>
    </row>
    <row r="373" spans="2:50" s="155" customFormat="1" ht="13" outlineLevel="1">
      <c r="B373" s="156" t="s">
        <v>627</v>
      </c>
      <c r="C373" s="17" t="s">
        <v>954</v>
      </c>
      <c r="D373" s="40" t="s">
        <v>511</v>
      </c>
      <c r="E373" s="16">
        <v>43070</v>
      </c>
      <c r="F373" s="26" t="s">
        <v>53</v>
      </c>
      <c r="G373" s="46" t="s">
        <v>1297</v>
      </c>
      <c r="H373" s="81">
        <f t="shared" si="143"/>
        <v>9</v>
      </c>
      <c r="I373" s="82">
        <v>9</v>
      </c>
      <c r="J373" s="82">
        <v>0</v>
      </c>
      <c r="K373" s="259">
        <v>0</v>
      </c>
      <c r="L373" s="178" t="s">
        <v>1298</v>
      </c>
      <c r="M373" s="178" t="s">
        <v>1298</v>
      </c>
      <c r="N373" s="178" t="s">
        <v>1298</v>
      </c>
      <c r="O373" s="178" t="s">
        <v>1298</v>
      </c>
      <c r="P373" s="178" t="s">
        <v>1298</v>
      </c>
      <c r="Q373" s="85" t="s">
        <v>1163</v>
      </c>
      <c r="R373" s="85" t="s">
        <v>1164</v>
      </c>
      <c r="S373" s="180" t="s">
        <v>1299</v>
      </c>
      <c r="T373" s="85"/>
      <c r="U373" s="31">
        <f t="shared" si="144"/>
        <v>0</v>
      </c>
      <c r="V373" s="80"/>
      <c r="W373" s="279"/>
      <c r="X373" s="85"/>
      <c r="Y373" s="85">
        <f t="shared" si="145"/>
        <v>0</v>
      </c>
      <c r="AA373" s="85"/>
      <c r="AB373" s="85">
        <f t="shared" si="146"/>
        <v>0</v>
      </c>
      <c r="AC373" s="85"/>
      <c r="AD373" s="31">
        <f t="shared" si="138"/>
        <v>0</v>
      </c>
      <c r="AE373" s="31"/>
      <c r="AF373" s="85"/>
      <c r="AG373" s="85">
        <f t="shared" si="139"/>
        <v>0</v>
      </c>
      <c r="AH373" s="31">
        <f t="shared" si="147"/>
        <v>0</v>
      </c>
      <c r="AI373" s="85"/>
      <c r="AJ373" s="31">
        <f t="shared" si="141"/>
        <v>0</v>
      </c>
      <c r="AK373" s="31">
        <f t="shared" si="148"/>
        <v>0</v>
      </c>
      <c r="AL373" s="85"/>
      <c r="AM373" s="85"/>
      <c r="AN373" s="85"/>
      <c r="AO373" s="85"/>
      <c r="AP373" s="85"/>
      <c r="AQ373" s="85"/>
      <c r="AR373" s="85"/>
      <c r="AS373" s="85"/>
      <c r="AT373" s="85"/>
      <c r="AU373" s="85"/>
      <c r="AV373" s="85"/>
      <c r="AW373" s="85"/>
      <c r="AX373" s="85"/>
    </row>
    <row r="374" spans="2:50" s="155" customFormat="1" ht="13" outlineLevel="1">
      <c r="B374" s="156" t="s">
        <v>628</v>
      </c>
      <c r="C374" s="17" t="s">
        <v>629</v>
      </c>
      <c r="D374" s="40" t="s">
        <v>596</v>
      </c>
      <c r="E374" s="16">
        <v>42346</v>
      </c>
      <c r="F374" s="26" t="s">
        <v>12</v>
      </c>
      <c r="G374" s="46" t="s">
        <v>1297</v>
      </c>
      <c r="H374" s="81">
        <f t="shared" si="143"/>
        <v>3</v>
      </c>
      <c r="I374" s="82">
        <v>3</v>
      </c>
      <c r="J374" s="82">
        <v>0</v>
      </c>
      <c r="K374" s="259">
        <v>0</v>
      </c>
      <c r="L374" s="178" t="s">
        <v>1298</v>
      </c>
      <c r="M374" s="178" t="s">
        <v>1298</v>
      </c>
      <c r="N374" s="178" t="s">
        <v>1298</v>
      </c>
      <c r="O374" s="178" t="s">
        <v>1298</v>
      </c>
      <c r="P374" s="178" t="s">
        <v>1298</v>
      </c>
      <c r="Q374" s="85" t="s">
        <v>1163</v>
      </c>
      <c r="R374" s="85" t="s">
        <v>1164</v>
      </c>
      <c r="S374" s="180" t="s">
        <v>1299</v>
      </c>
      <c r="T374" s="85"/>
      <c r="U374" s="31">
        <f t="shared" si="144"/>
        <v>0</v>
      </c>
      <c r="V374" s="80"/>
      <c r="W374" s="279"/>
      <c r="X374" s="85"/>
      <c r="Y374" s="85">
        <f t="shared" si="145"/>
        <v>0</v>
      </c>
      <c r="AA374" s="85"/>
      <c r="AB374" s="85">
        <f t="shared" si="146"/>
        <v>0</v>
      </c>
      <c r="AC374" s="85"/>
      <c r="AD374" s="31">
        <f t="shared" si="138"/>
        <v>0</v>
      </c>
      <c r="AE374" s="31"/>
      <c r="AF374" s="85"/>
      <c r="AG374" s="85">
        <f t="shared" si="139"/>
        <v>0</v>
      </c>
      <c r="AH374" s="31">
        <f t="shared" si="147"/>
        <v>0</v>
      </c>
      <c r="AI374" s="85"/>
      <c r="AJ374" s="31">
        <f t="shared" si="141"/>
        <v>0</v>
      </c>
      <c r="AK374" s="31">
        <f t="shared" si="148"/>
        <v>0</v>
      </c>
      <c r="AL374" s="85"/>
      <c r="AM374" s="85"/>
      <c r="AN374" s="85"/>
      <c r="AO374" s="85"/>
      <c r="AP374" s="85"/>
      <c r="AQ374" s="85"/>
      <c r="AR374" s="85"/>
      <c r="AS374" s="85"/>
      <c r="AT374" s="85"/>
      <c r="AU374" s="85"/>
      <c r="AV374" s="85"/>
      <c r="AW374" s="85"/>
      <c r="AX374" s="85"/>
    </row>
    <row r="375" spans="2:50" s="155" customFormat="1" ht="13" outlineLevel="1">
      <c r="B375" s="156" t="s">
        <v>630</v>
      </c>
      <c r="C375" s="17" t="s">
        <v>631</v>
      </c>
      <c r="D375" s="40" t="s">
        <v>632</v>
      </c>
      <c r="E375" s="16">
        <v>42352</v>
      </c>
      <c r="F375" s="17" t="s">
        <v>12</v>
      </c>
      <c r="G375" s="27" t="s">
        <v>1297</v>
      </c>
      <c r="H375" s="81">
        <f t="shared" si="143"/>
        <v>123</v>
      </c>
      <c r="I375" s="82">
        <v>93</v>
      </c>
      <c r="J375" s="82">
        <v>30</v>
      </c>
      <c r="K375" s="259">
        <v>0</v>
      </c>
      <c r="L375" s="178" t="s">
        <v>1298</v>
      </c>
      <c r="M375" s="178" t="s">
        <v>1298</v>
      </c>
      <c r="N375" s="178" t="s">
        <v>1298</v>
      </c>
      <c r="O375" s="178" t="s">
        <v>1298</v>
      </c>
      <c r="P375" s="178" t="s">
        <v>1298</v>
      </c>
      <c r="Q375" s="85" t="s">
        <v>1163</v>
      </c>
      <c r="R375" s="85" t="s">
        <v>1164</v>
      </c>
      <c r="S375" s="180" t="s">
        <v>1299</v>
      </c>
      <c r="T375" s="85"/>
      <c r="U375" s="31">
        <f t="shared" si="144"/>
        <v>0</v>
      </c>
      <c r="V375" s="80"/>
      <c r="W375" s="279"/>
      <c r="X375" s="85"/>
      <c r="Y375" s="85">
        <f t="shared" si="145"/>
        <v>0</v>
      </c>
      <c r="AA375" s="85"/>
      <c r="AB375" s="85">
        <f t="shared" si="146"/>
        <v>0</v>
      </c>
      <c r="AC375" s="85"/>
      <c r="AD375" s="31">
        <f t="shared" si="138"/>
        <v>0</v>
      </c>
      <c r="AE375" s="31"/>
      <c r="AF375" s="85"/>
      <c r="AG375" s="85">
        <f t="shared" si="139"/>
        <v>0</v>
      </c>
      <c r="AH375" s="31">
        <f t="shared" si="147"/>
        <v>0</v>
      </c>
      <c r="AI375" s="85"/>
      <c r="AJ375" s="31">
        <f t="shared" si="141"/>
        <v>0</v>
      </c>
      <c r="AK375" s="31">
        <f t="shared" si="148"/>
        <v>0</v>
      </c>
      <c r="AL375" s="85"/>
      <c r="AM375" s="85"/>
      <c r="AN375" s="85"/>
      <c r="AO375" s="85"/>
      <c r="AP375" s="85"/>
      <c r="AQ375" s="85"/>
      <c r="AR375" s="85"/>
      <c r="AS375" s="85"/>
      <c r="AT375" s="85"/>
      <c r="AU375" s="85"/>
      <c r="AV375" s="85"/>
      <c r="AW375" s="85"/>
      <c r="AX375" s="85"/>
    </row>
    <row r="376" spans="2:50" s="155" customFormat="1" ht="13" outlineLevel="1">
      <c r="B376" s="156" t="s">
        <v>633</v>
      </c>
      <c r="C376" s="17" t="s">
        <v>634</v>
      </c>
      <c r="D376" s="40" t="s">
        <v>632</v>
      </c>
      <c r="E376" s="16">
        <v>42397</v>
      </c>
      <c r="F376" s="17" t="s">
        <v>12</v>
      </c>
      <c r="G376" s="27" t="s">
        <v>1297</v>
      </c>
      <c r="H376" s="81">
        <f t="shared" si="143"/>
        <v>25</v>
      </c>
      <c r="I376" s="82">
        <v>25</v>
      </c>
      <c r="J376" s="82">
        <v>0</v>
      </c>
      <c r="K376" s="259">
        <v>0</v>
      </c>
      <c r="L376" s="178" t="s">
        <v>1298</v>
      </c>
      <c r="M376" s="178" t="s">
        <v>1298</v>
      </c>
      <c r="N376" s="178" t="s">
        <v>1298</v>
      </c>
      <c r="O376" s="178" t="s">
        <v>1298</v>
      </c>
      <c r="P376" s="178" t="s">
        <v>1298</v>
      </c>
      <c r="Q376" s="85" t="s">
        <v>1163</v>
      </c>
      <c r="R376" s="85" t="s">
        <v>1164</v>
      </c>
      <c r="S376" s="180" t="s">
        <v>1299</v>
      </c>
      <c r="T376" s="85"/>
      <c r="U376" s="31">
        <f t="shared" si="144"/>
        <v>0</v>
      </c>
      <c r="V376" s="80"/>
      <c r="W376" s="279"/>
      <c r="X376" s="85"/>
      <c r="Y376" s="85">
        <f t="shared" si="145"/>
        <v>0</v>
      </c>
      <c r="AA376" s="85"/>
      <c r="AB376" s="85">
        <f t="shared" si="146"/>
        <v>0</v>
      </c>
      <c r="AC376" s="85"/>
      <c r="AD376" s="31">
        <f t="shared" si="138"/>
        <v>0</v>
      </c>
      <c r="AE376" s="31"/>
      <c r="AF376" s="85"/>
      <c r="AG376" s="85">
        <f t="shared" si="139"/>
        <v>0</v>
      </c>
      <c r="AH376" s="31">
        <f t="shared" si="147"/>
        <v>0</v>
      </c>
      <c r="AI376" s="85"/>
      <c r="AJ376" s="31">
        <f t="shared" si="141"/>
        <v>0</v>
      </c>
      <c r="AK376" s="31">
        <f t="shared" si="148"/>
        <v>0</v>
      </c>
      <c r="AL376" s="85"/>
      <c r="AM376" s="85"/>
      <c r="AN376" s="85"/>
      <c r="AO376" s="85"/>
      <c r="AP376" s="85"/>
      <c r="AQ376" s="85"/>
      <c r="AR376" s="85"/>
      <c r="AS376" s="85"/>
      <c r="AT376" s="85"/>
      <c r="AU376" s="85"/>
      <c r="AV376" s="85"/>
      <c r="AW376" s="85"/>
      <c r="AX376" s="85"/>
    </row>
    <row r="377" spans="2:50" s="155" customFormat="1" ht="13" outlineLevel="1">
      <c r="B377" s="156" t="s">
        <v>635</v>
      </c>
      <c r="C377" s="17" t="s">
        <v>636</v>
      </c>
      <c r="D377" s="40">
        <v>1.3</v>
      </c>
      <c r="E377" s="16">
        <v>42614</v>
      </c>
      <c r="F377" s="17" t="s">
        <v>12</v>
      </c>
      <c r="G377" s="27" t="s">
        <v>1297</v>
      </c>
      <c r="H377" s="81">
        <f t="shared" si="143"/>
        <v>49</v>
      </c>
      <c r="I377" s="82">
        <v>49</v>
      </c>
      <c r="J377" s="82">
        <v>0</v>
      </c>
      <c r="K377" s="259">
        <v>0</v>
      </c>
      <c r="L377" s="178" t="s">
        <v>1298</v>
      </c>
      <c r="M377" s="178" t="s">
        <v>1298</v>
      </c>
      <c r="N377" s="178" t="s">
        <v>1298</v>
      </c>
      <c r="O377" s="178" t="s">
        <v>1298</v>
      </c>
      <c r="P377" s="178" t="s">
        <v>1298</v>
      </c>
      <c r="Q377" s="85" t="s">
        <v>1163</v>
      </c>
      <c r="R377" s="85" t="s">
        <v>1164</v>
      </c>
      <c r="S377" s="180" t="s">
        <v>1299</v>
      </c>
      <c r="T377" s="85"/>
      <c r="U377" s="31">
        <f t="shared" si="144"/>
        <v>0</v>
      </c>
      <c r="V377" s="80"/>
      <c r="W377" s="279"/>
      <c r="X377" s="85"/>
      <c r="Y377" s="85">
        <f t="shared" si="145"/>
        <v>0</v>
      </c>
      <c r="AA377" s="85"/>
      <c r="AB377" s="85">
        <f t="shared" si="146"/>
        <v>0</v>
      </c>
      <c r="AC377" s="85"/>
      <c r="AD377" s="31">
        <f t="shared" si="138"/>
        <v>0</v>
      </c>
      <c r="AE377" s="31"/>
      <c r="AF377" s="85"/>
      <c r="AG377" s="85">
        <f t="shared" si="139"/>
        <v>0</v>
      </c>
      <c r="AH377" s="31">
        <f t="shared" si="147"/>
        <v>0</v>
      </c>
      <c r="AI377" s="85"/>
      <c r="AJ377" s="31">
        <f t="shared" si="141"/>
        <v>0</v>
      </c>
      <c r="AK377" s="31">
        <f t="shared" si="148"/>
        <v>0</v>
      </c>
      <c r="AL377" s="85"/>
      <c r="AM377" s="85"/>
      <c r="AN377" s="85"/>
      <c r="AO377" s="85"/>
      <c r="AP377" s="85"/>
      <c r="AQ377" s="85"/>
      <c r="AR377" s="85"/>
      <c r="AS377" s="85"/>
      <c r="AT377" s="85"/>
      <c r="AU377" s="85"/>
      <c r="AV377" s="85"/>
      <c r="AW377" s="85"/>
      <c r="AX377" s="85"/>
    </row>
    <row r="378" spans="2:50" s="155" customFormat="1" ht="13" outlineLevel="1">
      <c r="B378" s="156" t="s">
        <v>637</v>
      </c>
      <c r="C378" s="26" t="s">
        <v>638</v>
      </c>
      <c r="D378" s="40" t="s">
        <v>639</v>
      </c>
      <c r="E378" s="16">
        <v>43070</v>
      </c>
      <c r="F378" s="17" t="s">
        <v>12</v>
      </c>
      <c r="G378" s="27" t="s">
        <v>1297</v>
      </c>
      <c r="H378" s="81">
        <f t="shared" si="143"/>
        <v>92</v>
      </c>
      <c r="I378" s="82">
        <v>82</v>
      </c>
      <c r="J378" s="82">
        <v>10</v>
      </c>
      <c r="K378" s="259">
        <v>0</v>
      </c>
      <c r="L378" s="178" t="s">
        <v>1298</v>
      </c>
      <c r="M378" s="178" t="s">
        <v>1298</v>
      </c>
      <c r="N378" s="178" t="s">
        <v>1298</v>
      </c>
      <c r="O378" s="178" t="s">
        <v>1298</v>
      </c>
      <c r="P378" s="178" t="s">
        <v>1298</v>
      </c>
      <c r="Q378" s="85" t="s">
        <v>1163</v>
      </c>
      <c r="R378" s="85" t="s">
        <v>1164</v>
      </c>
      <c r="S378" s="180" t="s">
        <v>1299</v>
      </c>
      <c r="T378" s="85"/>
      <c r="U378" s="31">
        <f t="shared" si="144"/>
        <v>0</v>
      </c>
      <c r="V378" s="80"/>
      <c r="W378" s="279"/>
      <c r="X378" s="85"/>
      <c r="Y378" s="85">
        <f t="shared" si="145"/>
        <v>0</v>
      </c>
      <c r="AA378" s="85"/>
      <c r="AB378" s="85">
        <f t="shared" si="146"/>
        <v>0</v>
      </c>
      <c r="AC378" s="85"/>
      <c r="AD378" s="31">
        <f t="shared" si="138"/>
        <v>0</v>
      </c>
      <c r="AE378" s="31"/>
      <c r="AF378" s="85"/>
      <c r="AG378" s="85">
        <f t="shared" si="139"/>
        <v>0</v>
      </c>
      <c r="AH378" s="31">
        <f t="shared" si="147"/>
        <v>0</v>
      </c>
      <c r="AI378" s="85"/>
      <c r="AJ378" s="31">
        <f t="shared" si="141"/>
        <v>0</v>
      </c>
      <c r="AK378" s="31">
        <f t="shared" si="148"/>
        <v>0</v>
      </c>
      <c r="AL378" s="85"/>
      <c r="AM378" s="85"/>
      <c r="AN378" s="85"/>
      <c r="AO378" s="85"/>
      <c r="AP378" s="85"/>
      <c r="AQ378" s="85"/>
      <c r="AR378" s="85"/>
      <c r="AS378" s="85"/>
      <c r="AT378" s="85"/>
      <c r="AU378" s="85"/>
      <c r="AV378" s="85"/>
      <c r="AW378" s="85"/>
      <c r="AX378" s="85"/>
    </row>
    <row r="379" spans="2:50" s="155" customFormat="1" ht="13" outlineLevel="1">
      <c r="B379" s="156" t="s">
        <v>640</v>
      </c>
      <c r="C379" s="17" t="s">
        <v>955</v>
      </c>
      <c r="D379" s="40" t="s">
        <v>641</v>
      </c>
      <c r="E379" s="16">
        <v>43070</v>
      </c>
      <c r="F379" s="17" t="s">
        <v>53</v>
      </c>
      <c r="G379" s="27" t="s">
        <v>1297</v>
      </c>
      <c r="H379" s="81">
        <f t="shared" si="143"/>
        <v>74</v>
      </c>
      <c r="I379" s="82">
        <v>34</v>
      </c>
      <c r="J379" s="82">
        <v>40</v>
      </c>
      <c r="K379" s="259">
        <v>0</v>
      </c>
      <c r="L379" s="178" t="s">
        <v>1298</v>
      </c>
      <c r="M379" s="178" t="s">
        <v>1298</v>
      </c>
      <c r="N379" s="178" t="s">
        <v>1298</v>
      </c>
      <c r="O379" s="178" t="s">
        <v>1298</v>
      </c>
      <c r="P379" s="178" t="s">
        <v>1298</v>
      </c>
      <c r="Q379" s="85" t="s">
        <v>1163</v>
      </c>
      <c r="R379" s="85" t="s">
        <v>1164</v>
      </c>
      <c r="S379" s="180" t="s">
        <v>1299</v>
      </c>
      <c r="T379" s="85"/>
      <c r="U379" s="31">
        <f t="shared" si="144"/>
        <v>0</v>
      </c>
      <c r="V379" s="80"/>
      <c r="W379" s="279"/>
      <c r="X379" s="85"/>
      <c r="Y379" s="85">
        <f t="shared" si="145"/>
        <v>0</v>
      </c>
      <c r="AA379" s="85"/>
      <c r="AB379" s="85">
        <f t="shared" si="146"/>
        <v>0</v>
      </c>
      <c r="AC379" s="85"/>
      <c r="AD379" s="31">
        <f t="shared" si="138"/>
        <v>0</v>
      </c>
      <c r="AE379" s="31"/>
      <c r="AF379" s="85"/>
      <c r="AG379" s="85">
        <f t="shared" si="139"/>
        <v>0</v>
      </c>
      <c r="AH379" s="31">
        <f t="shared" si="147"/>
        <v>0</v>
      </c>
      <c r="AI379" s="85"/>
      <c r="AJ379" s="31">
        <f t="shared" si="141"/>
        <v>0</v>
      </c>
      <c r="AK379" s="31">
        <f t="shared" si="148"/>
        <v>0</v>
      </c>
      <c r="AL379" s="85"/>
      <c r="AM379" s="85"/>
      <c r="AN379" s="85"/>
      <c r="AO379" s="85"/>
      <c r="AP379" s="85"/>
      <c r="AQ379" s="85"/>
      <c r="AR379" s="85"/>
      <c r="AS379" s="85"/>
      <c r="AT379" s="85"/>
      <c r="AU379" s="85"/>
      <c r="AV379" s="85"/>
      <c r="AW379" s="85"/>
      <c r="AX379" s="85"/>
    </row>
    <row r="380" spans="2:50" s="155" customFormat="1" ht="13" outlineLevel="1">
      <c r="B380" s="156" t="s">
        <v>642</v>
      </c>
      <c r="C380" s="17" t="s">
        <v>643</v>
      </c>
      <c r="D380" s="84">
        <v>1</v>
      </c>
      <c r="E380" s="16">
        <v>42415</v>
      </c>
      <c r="F380" s="17" t="s">
        <v>12</v>
      </c>
      <c r="G380" s="27" t="s">
        <v>1297</v>
      </c>
      <c r="H380" s="81">
        <f t="shared" si="143"/>
        <v>47</v>
      </c>
      <c r="I380" s="82">
        <v>13</v>
      </c>
      <c r="J380" s="82">
        <v>34</v>
      </c>
      <c r="K380" s="259">
        <v>0</v>
      </c>
      <c r="L380" s="178" t="s">
        <v>1298</v>
      </c>
      <c r="M380" s="178" t="s">
        <v>1298</v>
      </c>
      <c r="N380" s="178" t="s">
        <v>1298</v>
      </c>
      <c r="O380" s="178" t="s">
        <v>1298</v>
      </c>
      <c r="P380" s="178" t="s">
        <v>1298</v>
      </c>
      <c r="Q380" s="85" t="s">
        <v>1163</v>
      </c>
      <c r="R380" s="85" t="s">
        <v>1164</v>
      </c>
      <c r="S380" s="180" t="s">
        <v>1299</v>
      </c>
      <c r="T380" s="85"/>
      <c r="U380" s="31">
        <f t="shared" si="144"/>
        <v>0</v>
      </c>
      <c r="V380" s="80"/>
      <c r="W380" s="279"/>
      <c r="X380" s="85"/>
      <c r="Y380" s="85">
        <f t="shared" si="145"/>
        <v>0</v>
      </c>
      <c r="AA380" s="85"/>
      <c r="AB380" s="85">
        <f t="shared" si="146"/>
        <v>0</v>
      </c>
      <c r="AC380" s="85"/>
      <c r="AD380" s="31">
        <f t="shared" si="138"/>
        <v>0</v>
      </c>
      <c r="AE380" s="31"/>
      <c r="AF380" s="85"/>
      <c r="AG380" s="85">
        <f t="shared" si="139"/>
        <v>0</v>
      </c>
      <c r="AH380" s="31">
        <f t="shared" si="147"/>
        <v>0</v>
      </c>
      <c r="AI380" s="85"/>
      <c r="AJ380" s="31">
        <f t="shared" si="141"/>
        <v>0</v>
      </c>
      <c r="AK380" s="31">
        <f t="shared" si="148"/>
        <v>0</v>
      </c>
      <c r="AL380" s="85"/>
      <c r="AM380" s="85"/>
      <c r="AN380" s="85"/>
      <c r="AO380" s="85"/>
      <c r="AP380" s="85"/>
      <c r="AQ380" s="85"/>
      <c r="AR380" s="85"/>
      <c r="AS380" s="85"/>
      <c r="AT380" s="85"/>
      <c r="AU380" s="85"/>
      <c r="AV380" s="85"/>
      <c r="AW380" s="85"/>
      <c r="AX380" s="85"/>
    </row>
    <row r="381" spans="2:50" s="155" customFormat="1" ht="13" outlineLevel="1">
      <c r="B381" s="156" t="s">
        <v>644</v>
      </c>
      <c r="C381" s="17" t="s">
        <v>645</v>
      </c>
      <c r="D381" s="40">
        <v>1.2</v>
      </c>
      <c r="E381" s="16">
        <v>43070</v>
      </c>
      <c r="F381" s="17" t="s">
        <v>12</v>
      </c>
      <c r="G381" s="27" t="s">
        <v>1297</v>
      </c>
      <c r="H381" s="81">
        <f t="shared" si="143"/>
        <v>25</v>
      </c>
      <c r="I381" s="82">
        <v>25</v>
      </c>
      <c r="J381" s="82">
        <v>0</v>
      </c>
      <c r="K381" s="259">
        <v>0</v>
      </c>
      <c r="L381" s="178" t="s">
        <v>1298</v>
      </c>
      <c r="M381" s="178" t="s">
        <v>1298</v>
      </c>
      <c r="N381" s="178" t="s">
        <v>1298</v>
      </c>
      <c r="O381" s="178" t="s">
        <v>1298</v>
      </c>
      <c r="P381" s="178" t="s">
        <v>1298</v>
      </c>
      <c r="Q381" s="85" t="s">
        <v>1163</v>
      </c>
      <c r="R381" s="85" t="s">
        <v>1164</v>
      </c>
      <c r="S381" s="180" t="s">
        <v>1299</v>
      </c>
      <c r="T381" s="85"/>
      <c r="U381" s="31">
        <f t="shared" si="144"/>
        <v>0</v>
      </c>
      <c r="V381" s="80"/>
      <c r="W381" s="279"/>
      <c r="X381" s="85"/>
      <c r="Y381" s="85">
        <f t="shared" si="145"/>
        <v>0</v>
      </c>
      <c r="AA381" s="85"/>
      <c r="AB381" s="85">
        <f t="shared" si="146"/>
        <v>0</v>
      </c>
      <c r="AC381" s="85"/>
      <c r="AD381" s="31">
        <f t="shared" si="138"/>
        <v>0</v>
      </c>
      <c r="AE381" s="31"/>
      <c r="AF381" s="85"/>
      <c r="AG381" s="85">
        <f t="shared" si="139"/>
        <v>0</v>
      </c>
      <c r="AH381" s="31">
        <f t="shared" si="147"/>
        <v>0</v>
      </c>
      <c r="AI381" s="85"/>
      <c r="AJ381" s="31">
        <f t="shared" si="141"/>
        <v>0</v>
      </c>
      <c r="AK381" s="31">
        <f t="shared" si="148"/>
        <v>0</v>
      </c>
      <c r="AL381" s="85"/>
      <c r="AM381" s="85"/>
      <c r="AN381" s="85"/>
      <c r="AO381" s="85"/>
      <c r="AP381" s="85"/>
      <c r="AQ381" s="85"/>
      <c r="AR381" s="85"/>
      <c r="AS381" s="85"/>
      <c r="AT381" s="85"/>
      <c r="AU381" s="85"/>
      <c r="AV381" s="85"/>
      <c r="AW381" s="85"/>
      <c r="AX381" s="85"/>
    </row>
    <row r="382" spans="2:50" s="155" customFormat="1" ht="13" outlineLevel="1">
      <c r="B382" s="156" t="s">
        <v>646</v>
      </c>
      <c r="C382" s="17" t="s">
        <v>647</v>
      </c>
      <c r="D382" s="40">
        <v>1.2</v>
      </c>
      <c r="E382" s="16">
        <v>43070</v>
      </c>
      <c r="F382" s="17" t="s">
        <v>12</v>
      </c>
      <c r="G382" s="27" t="s">
        <v>1297</v>
      </c>
      <c r="H382" s="81">
        <f t="shared" si="143"/>
        <v>14</v>
      </c>
      <c r="I382" s="82">
        <v>14</v>
      </c>
      <c r="J382" s="82">
        <v>0</v>
      </c>
      <c r="K382" s="259">
        <v>0</v>
      </c>
      <c r="L382" s="178" t="s">
        <v>1298</v>
      </c>
      <c r="M382" s="178" t="s">
        <v>1298</v>
      </c>
      <c r="N382" s="178" t="s">
        <v>1298</v>
      </c>
      <c r="O382" s="178" t="s">
        <v>1298</v>
      </c>
      <c r="P382" s="178" t="s">
        <v>1298</v>
      </c>
      <c r="Q382" s="85" t="s">
        <v>1163</v>
      </c>
      <c r="R382" s="85" t="s">
        <v>1164</v>
      </c>
      <c r="S382" s="180" t="s">
        <v>1299</v>
      </c>
      <c r="T382" s="85"/>
      <c r="U382" s="31">
        <f t="shared" si="144"/>
        <v>0</v>
      </c>
      <c r="V382" s="80"/>
      <c r="W382" s="279"/>
      <c r="X382" s="85"/>
      <c r="Y382" s="85">
        <f t="shared" si="145"/>
        <v>0</v>
      </c>
      <c r="AA382" s="85"/>
      <c r="AB382" s="85">
        <f t="shared" si="146"/>
        <v>0</v>
      </c>
      <c r="AC382" s="85"/>
      <c r="AD382" s="31">
        <f t="shared" si="138"/>
        <v>0</v>
      </c>
      <c r="AE382" s="31"/>
      <c r="AF382" s="85"/>
      <c r="AG382" s="85">
        <f t="shared" si="139"/>
        <v>0</v>
      </c>
      <c r="AH382" s="31">
        <f t="shared" si="147"/>
        <v>0</v>
      </c>
      <c r="AI382" s="85"/>
      <c r="AJ382" s="31">
        <f t="shared" si="141"/>
        <v>0</v>
      </c>
      <c r="AK382" s="31">
        <f t="shared" si="148"/>
        <v>0</v>
      </c>
      <c r="AL382" s="85"/>
      <c r="AM382" s="85"/>
      <c r="AN382" s="85"/>
      <c r="AO382" s="85"/>
      <c r="AP382" s="85"/>
      <c r="AQ382" s="85"/>
      <c r="AR382" s="85"/>
      <c r="AS382" s="85"/>
      <c r="AT382" s="85"/>
      <c r="AU382" s="85"/>
      <c r="AV382" s="85"/>
      <c r="AW382" s="85"/>
      <c r="AX382" s="85"/>
    </row>
    <row r="383" spans="2:50" s="155" customFormat="1" ht="13" outlineLevel="1">
      <c r="B383" s="156" t="s">
        <v>648</v>
      </c>
      <c r="C383" s="17" t="s">
        <v>956</v>
      </c>
      <c r="D383" s="40">
        <v>1.4</v>
      </c>
      <c r="E383" s="16">
        <v>43070</v>
      </c>
      <c r="F383" s="6" t="s">
        <v>53</v>
      </c>
      <c r="G383" s="74" t="s">
        <v>1297</v>
      </c>
      <c r="H383" s="81">
        <f t="shared" si="143"/>
        <v>26</v>
      </c>
      <c r="I383" s="82">
        <v>26</v>
      </c>
      <c r="J383" s="82">
        <v>0</v>
      </c>
      <c r="K383" s="259">
        <v>0</v>
      </c>
      <c r="L383" s="178" t="s">
        <v>1298</v>
      </c>
      <c r="M383" s="178" t="s">
        <v>1298</v>
      </c>
      <c r="N383" s="178" t="s">
        <v>1298</v>
      </c>
      <c r="O383" s="178" t="s">
        <v>1298</v>
      </c>
      <c r="P383" s="178" t="s">
        <v>1298</v>
      </c>
      <c r="Q383" s="85" t="s">
        <v>1163</v>
      </c>
      <c r="R383" s="85" t="s">
        <v>1164</v>
      </c>
      <c r="S383" s="180" t="s">
        <v>1299</v>
      </c>
      <c r="T383" s="85"/>
      <c r="U383" s="31">
        <f t="shared" si="144"/>
        <v>0</v>
      </c>
      <c r="V383" s="80"/>
      <c r="W383" s="279"/>
      <c r="X383" s="85"/>
      <c r="Y383" s="85">
        <f t="shared" si="145"/>
        <v>0</v>
      </c>
      <c r="AA383" s="85"/>
      <c r="AB383" s="85">
        <f t="shared" si="146"/>
        <v>0</v>
      </c>
      <c r="AC383" s="85"/>
      <c r="AD383" s="31">
        <f t="shared" si="138"/>
        <v>0</v>
      </c>
      <c r="AE383" s="31"/>
      <c r="AF383" s="85"/>
      <c r="AG383" s="85">
        <f t="shared" si="139"/>
        <v>0</v>
      </c>
      <c r="AH383" s="31">
        <f t="shared" si="147"/>
        <v>0</v>
      </c>
      <c r="AI383" s="85"/>
      <c r="AJ383" s="31">
        <f t="shared" si="141"/>
        <v>0</v>
      </c>
      <c r="AK383" s="31">
        <f t="shared" si="148"/>
        <v>0</v>
      </c>
      <c r="AL383" s="85"/>
      <c r="AM383" s="85"/>
      <c r="AN383" s="85"/>
      <c r="AO383" s="85"/>
      <c r="AP383" s="85"/>
      <c r="AQ383" s="85"/>
      <c r="AR383" s="85"/>
      <c r="AS383" s="85"/>
      <c r="AT383" s="85"/>
      <c r="AU383" s="85"/>
      <c r="AV383" s="85"/>
      <c r="AW383" s="85"/>
      <c r="AX383" s="85"/>
    </row>
    <row r="384" spans="2:50" s="155" customFormat="1" ht="13" outlineLevel="1">
      <c r="B384" s="156" t="s">
        <v>649</v>
      </c>
      <c r="C384" s="17" t="s">
        <v>957</v>
      </c>
      <c r="D384" s="40">
        <v>1.2</v>
      </c>
      <c r="E384" s="16">
        <v>42713</v>
      </c>
      <c r="F384" s="6" t="s">
        <v>53</v>
      </c>
      <c r="G384" s="74" t="s">
        <v>1297</v>
      </c>
      <c r="H384" s="81">
        <f t="shared" si="143"/>
        <v>26</v>
      </c>
      <c r="I384" s="82">
        <v>26</v>
      </c>
      <c r="J384" s="82">
        <v>0</v>
      </c>
      <c r="K384" s="259">
        <v>0</v>
      </c>
      <c r="L384" s="178" t="s">
        <v>1298</v>
      </c>
      <c r="M384" s="178" t="s">
        <v>1298</v>
      </c>
      <c r="N384" s="178" t="s">
        <v>1298</v>
      </c>
      <c r="O384" s="178" t="s">
        <v>1298</v>
      </c>
      <c r="P384" s="178" t="s">
        <v>1298</v>
      </c>
      <c r="Q384" s="85" t="s">
        <v>1163</v>
      </c>
      <c r="R384" s="85" t="s">
        <v>1164</v>
      </c>
      <c r="S384" s="180" t="s">
        <v>1299</v>
      </c>
      <c r="T384" s="85"/>
      <c r="U384" s="31">
        <f t="shared" si="144"/>
        <v>0</v>
      </c>
      <c r="V384" s="80"/>
      <c r="W384" s="279"/>
      <c r="X384" s="85"/>
      <c r="Y384" s="85">
        <f t="shared" si="145"/>
        <v>0</v>
      </c>
      <c r="AA384" s="85"/>
      <c r="AB384" s="85">
        <f t="shared" si="146"/>
        <v>0</v>
      </c>
      <c r="AC384" s="85"/>
      <c r="AD384" s="31">
        <f t="shared" si="138"/>
        <v>0</v>
      </c>
      <c r="AE384" s="31"/>
      <c r="AF384" s="85"/>
      <c r="AG384" s="85">
        <f t="shared" si="139"/>
        <v>0</v>
      </c>
      <c r="AH384" s="31">
        <f t="shared" si="147"/>
        <v>0</v>
      </c>
      <c r="AI384" s="85"/>
      <c r="AJ384" s="31">
        <f t="shared" si="141"/>
        <v>0</v>
      </c>
      <c r="AK384" s="31">
        <f t="shared" si="148"/>
        <v>0</v>
      </c>
      <c r="AL384" s="85"/>
      <c r="AM384" s="85"/>
      <c r="AN384" s="85"/>
      <c r="AO384" s="85"/>
      <c r="AP384" s="85"/>
      <c r="AQ384" s="85"/>
      <c r="AR384" s="85"/>
      <c r="AS384" s="85"/>
      <c r="AT384" s="85"/>
      <c r="AU384" s="85"/>
      <c r="AV384" s="85"/>
      <c r="AW384" s="85"/>
      <c r="AX384" s="85"/>
    </row>
    <row r="385" spans="2:50" s="155" customFormat="1" ht="13" outlineLevel="1">
      <c r="B385" s="156" t="s">
        <v>650</v>
      </c>
      <c r="C385" s="17" t="s">
        <v>651</v>
      </c>
      <c r="D385" s="40" t="s">
        <v>519</v>
      </c>
      <c r="E385" s="16">
        <v>42549</v>
      </c>
      <c r="F385" s="17" t="s">
        <v>12</v>
      </c>
      <c r="G385" s="27" t="s">
        <v>1297</v>
      </c>
      <c r="H385" s="81">
        <f t="shared" si="143"/>
        <v>71</v>
      </c>
      <c r="I385" s="82">
        <v>64</v>
      </c>
      <c r="J385" s="82">
        <v>7</v>
      </c>
      <c r="K385" s="259">
        <v>0</v>
      </c>
      <c r="L385" s="178" t="s">
        <v>1298</v>
      </c>
      <c r="M385" s="178" t="s">
        <v>1298</v>
      </c>
      <c r="N385" s="178" t="s">
        <v>1298</v>
      </c>
      <c r="O385" s="178" t="s">
        <v>1298</v>
      </c>
      <c r="P385" s="178" t="s">
        <v>1298</v>
      </c>
      <c r="Q385" s="85" t="s">
        <v>1163</v>
      </c>
      <c r="R385" s="85" t="s">
        <v>1164</v>
      </c>
      <c r="S385" s="180" t="s">
        <v>1299</v>
      </c>
      <c r="T385" s="85"/>
      <c r="U385" s="31">
        <f t="shared" si="144"/>
        <v>0</v>
      </c>
      <c r="V385" s="80"/>
      <c r="W385" s="279"/>
      <c r="X385" s="85"/>
      <c r="Y385" s="85">
        <f t="shared" si="145"/>
        <v>0</v>
      </c>
      <c r="AA385" s="85"/>
      <c r="AB385" s="85">
        <f t="shared" si="146"/>
        <v>0</v>
      </c>
      <c r="AC385" s="85"/>
      <c r="AD385" s="31">
        <f t="shared" si="138"/>
        <v>0</v>
      </c>
      <c r="AE385" s="31"/>
      <c r="AF385" s="85"/>
      <c r="AG385" s="85">
        <f t="shared" si="139"/>
        <v>0</v>
      </c>
      <c r="AH385" s="31">
        <f t="shared" si="147"/>
        <v>0</v>
      </c>
      <c r="AI385" s="85"/>
      <c r="AJ385" s="31">
        <f t="shared" si="141"/>
        <v>0</v>
      </c>
      <c r="AK385" s="31">
        <f t="shared" si="148"/>
        <v>0</v>
      </c>
      <c r="AL385" s="85"/>
      <c r="AM385" s="85"/>
      <c r="AN385" s="85"/>
      <c r="AO385" s="85"/>
      <c r="AP385" s="85"/>
      <c r="AQ385" s="85"/>
      <c r="AR385" s="85"/>
      <c r="AS385" s="85"/>
      <c r="AT385" s="85"/>
      <c r="AU385" s="85"/>
      <c r="AV385" s="85"/>
      <c r="AW385" s="85"/>
      <c r="AX385" s="85"/>
    </row>
    <row r="386" spans="2:50" s="155" customFormat="1" ht="13" outlineLevel="1">
      <c r="B386" s="156" t="s">
        <v>652</v>
      </c>
      <c r="C386" s="17" t="s">
        <v>653</v>
      </c>
      <c r="D386" s="25">
        <v>1.4</v>
      </c>
      <c r="E386" s="16">
        <v>43126</v>
      </c>
      <c r="F386" s="17" t="s">
        <v>12</v>
      </c>
      <c r="G386" s="27" t="s">
        <v>1297</v>
      </c>
      <c r="H386" s="81">
        <f t="shared" si="143"/>
        <v>1586</v>
      </c>
      <c r="I386" s="82">
        <v>146</v>
      </c>
      <c r="J386" s="82">
        <v>1440</v>
      </c>
      <c r="K386" s="259">
        <v>0</v>
      </c>
      <c r="L386" s="178" t="s">
        <v>1298</v>
      </c>
      <c r="M386" s="178" t="s">
        <v>1298</v>
      </c>
      <c r="N386" s="178" t="s">
        <v>1298</v>
      </c>
      <c r="O386" s="178" t="s">
        <v>1298</v>
      </c>
      <c r="P386" s="178" t="s">
        <v>1298</v>
      </c>
      <c r="Q386" s="85" t="s">
        <v>1163</v>
      </c>
      <c r="R386" s="85" t="s">
        <v>1164</v>
      </c>
      <c r="S386" s="180" t="s">
        <v>1302</v>
      </c>
      <c r="T386" s="85"/>
      <c r="U386" s="31">
        <f t="shared" si="144"/>
        <v>0</v>
      </c>
      <c r="V386" s="80"/>
      <c r="W386" s="279"/>
      <c r="X386" s="85"/>
      <c r="Y386" s="85">
        <f t="shared" si="145"/>
        <v>0</v>
      </c>
      <c r="AA386" s="85"/>
      <c r="AB386" s="85">
        <f t="shared" si="146"/>
        <v>0</v>
      </c>
      <c r="AC386" s="85"/>
      <c r="AD386" s="31">
        <f t="shared" si="138"/>
        <v>0</v>
      </c>
      <c r="AE386" s="31"/>
      <c r="AF386" s="85"/>
      <c r="AG386" s="85">
        <f t="shared" si="139"/>
        <v>0</v>
      </c>
      <c r="AH386" s="31">
        <f t="shared" si="147"/>
        <v>0</v>
      </c>
      <c r="AI386" s="85"/>
      <c r="AJ386" s="31">
        <f t="shared" si="141"/>
        <v>0</v>
      </c>
      <c r="AK386" s="31">
        <f t="shared" si="148"/>
        <v>0</v>
      </c>
      <c r="AL386" s="85"/>
      <c r="AM386" s="85"/>
      <c r="AN386" s="85"/>
      <c r="AO386" s="85"/>
      <c r="AP386" s="85"/>
      <c r="AQ386" s="85"/>
      <c r="AR386" s="85"/>
      <c r="AS386" s="85"/>
      <c r="AT386" s="85"/>
      <c r="AU386" s="85"/>
      <c r="AV386" s="85"/>
      <c r="AW386" s="85"/>
      <c r="AX386" s="85"/>
    </row>
    <row r="387" spans="2:50" s="155" customFormat="1" ht="13" outlineLevel="1">
      <c r="B387" s="156" t="s">
        <v>654</v>
      </c>
      <c r="C387" s="17" t="s">
        <v>655</v>
      </c>
      <c r="D387" s="40" t="s">
        <v>632</v>
      </c>
      <c r="E387" s="16">
        <v>42443</v>
      </c>
      <c r="F387" s="17" t="s">
        <v>656</v>
      </c>
      <c r="G387" s="27" t="s">
        <v>1297</v>
      </c>
      <c r="H387" s="81">
        <f t="shared" si="143"/>
        <v>36</v>
      </c>
      <c r="I387" s="82">
        <v>36</v>
      </c>
      <c r="J387" s="82">
        <v>0</v>
      </c>
      <c r="K387" s="259">
        <v>0</v>
      </c>
      <c r="L387" s="178" t="s">
        <v>1298</v>
      </c>
      <c r="M387" s="178" t="s">
        <v>1298</v>
      </c>
      <c r="N387" s="178" t="s">
        <v>1298</v>
      </c>
      <c r="O387" s="178" t="s">
        <v>1298</v>
      </c>
      <c r="P387" s="178" t="s">
        <v>1298</v>
      </c>
      <c r="Q387" s="85" t="s">
        <v>1163</v>
      </c>
      <c r="R387" s="85" t="s">
        <v>1164</v>
      </c>
      <c r="S387" s="180" t="s">
        <v>1299</v>
      </c>
      <c r="T387" s="85"/>
      <c r="U387" s="31">
        <f t="shared" si="144"/>
        <v>0</v>
      </c>
      <c r="V387" s="80"/>
      <c r="W387" s="279"/>
      <c r="X387" s="85"/>
      <c r="Y387" s="85">
        <f t="shared" si="145"/>
        <v>0</v>
      </c>
      <c r="AA387" s="85"/>
      <c r="AB387" s="85">
        <f t="shared" si="146"/>
        <v>0</v>
      </c>
      <c r="AC387" s="85"/>
      <c r="AD387" s="31">
        <f t="shared" si="138"/>
        <v>0</v>
      </c>
      <c r="AE387" s="31"/>
      <c r="AF387" s="85"/>
      <c r="AG387" s="85">
        <f t="shared" si="139"/>
        <v>0</v>
      </c>
      <c r="AH387" s="31">
        <f t="shared" si="147"/>
        <v>0</v>
      </c>
      <c r="AI387" s="85"/>
      <c r="AJ387" s="31">
        <f t="shared" si="141"/>
        <v>0</v>
      </c>
      <c r="AK387" s="31">
        <f t="shared" si="148"/>
        <v>0</v>
      </c>
      <c r="AL387" s="85"/>
      <c r="AM387" s="85"/>
      <c r="AN387" s="85"/>
      <c r="AO387" s="85"/>
      <c r="AP387" s="85"/>
      <c r="AQ387" s="85"/>
      <c r="AR387" s="85"/>
      <c r="AS387" s="85"/>
      <c r="AT387" s="85"/>
      <c r="AU387" s="85"/>
      <c r="AV387" s="85"/>
      <c r="AW387" s="85"/>
      <c r="AX387" s="85"/>
    </row>
    <row r="388" spans="2:50" s="155" customFormat="1" ht="13" outlineLevel="1">
      <c r="B388" s="156" t="s">
        <v>657</v>
      </c>
      <c r="C388" s="17" t="s">
        <v>658</v>
      </c>
      <c r="D388" s="40" t="s">
        <v>516</v>
      </c>
      <c r="E388" s="16">
        <v>43070</v>
      </c>
      <c r="F388" s="17" t="s">
        <v>12</v>
      </c>
      <c r="G388" s="27" t="s">
        <v>1297</v>
      </c>
      <c r="H388" s="81">
        <f t="shared" si="143"/>
        <v>27</v>
      </c>
      <c r="I388" s="82">
        <v>27</v>
      </c>
      <c r="J388" s="82">
        <v>0</v>
      </c>
      <c r="K388" s="259">
        <v>0</v>
      </c>
      <c r="L388" s="178" t="s">
        <v>1298</v>
      </c>
      <c r="M388" s="178" t="s">
        <v>1298</v>
      </c>
      <c r="N388" s="178" t="s">
        <v>1298</v>
      </c>
      <c r="O388" s="178" t="s">
        <v>1298</v>
      </c>
      <c r="P388" s="178" t="s">
        <v>1298</v>
      </c>
      <c r="Q388" s="85" t="s">
        <v>1163</v>
      </c>
      <c r="R388" s="85" t="s">
        <v>1164</v>
      </c>
      <c r="S388" s="180" t="s">
        <v>1303</v>
      </c>
      <c r="T388" s="85"/>
      <c r="U388" s="31">
        <f t="shared" si="144"/>
        <v>0</v>
      </c>
      <c r="V388" s="80"/>
      <c r="W388" s="279"/>
      <c r="X388" s="85"/>
      <c r="Y388" s="85">
        <f t="shared" si="145"/>
        <v>0</v>
      </c>
      <c r="AA388" s="85"/>
      <c r="AB388" s="85">
        <f t="shared" si="146"/>
        <v>0</v>
      </c>
      <c r="AC388" s="85"/>
      <c r="AD388" s="31">
        <f t="shared" si="138"/>
        <v>0</v>
      </c>
      <c r="AE388" s="31"/>
      <c r="AF388" s="85"/>
      <c r="AG388" s="85">
        <f t="shared" si="139"/>
        <v>0</v>
      </c>
      <c r="AH388" s="31">
        <f t="shared" si="147"/>
        <v>0</v>
      </c>
      <c r="AI388" s="85"/>
      <c r="AJ388" s="31">
        <f t="shared" si="141"/>
        <v>0</v>
      </c>
      <c r="AK388" s="31">
        <f t="shared" si="148"/>
        <v>0</v>
      </c>
      <c r="AL388" s="85"/>
      <c r="AM388" s="85"/>
      <c r="AN388" s="85"/>
      <c r="AO388" s="85"/>
      <c r="AP388" s="85"/>
      <c r="AQ388" s="85"/>
      <c r="AR388" s="85"/>
      <c r="AS388" s="85"/>
      <c r="AT388" s="85"/>
      <c r="AU388" s="85"/>
      <c r="AV388" s="85"/>
      <c r="AW388" s="85"/>
      <c r="AX388" s="85"/>
    </row>
    <row r="389" spans="2:50" s="155" customFormat="1" ht="13" outlineLevel="1">
      <c r="B389" s="156" t="s">
        <v>659</v>
      </c>
      <c r="C389" s="17" t="s">
        <v>1456</v>
      </c>
      <c r="D389" s="40" t="s">
        <v>660</v>
      </c>
      <c r="E389" s="16">
        <v>43070</v>
      </c>
      <c r="F389" s="17" t="s">
        <v>12</v>
      </c>
      <c r="G389" s="27" t="s">
        <v>1297</v>
      </c>
      <c r="H389" s="81">
        <f t="shared" si="143"/>
        <v>425</v>
      </c>
      <c r="I389" s="82">
        <v>95</v>
      </c>
      <c r="J389" s="82">
        <v>330</v>
      </c>
      <c r="K389" s="259">
        <v>0</v>
      </c>
      <c r="L389" s="178" t="s">
        <v>1298</v>
      </c>
      <c r="M389" s="178" t="s">
        <v>1298</v>
      </c>
      <c r="N389" s="178" t="s">
        <v>1298</v>
      </c>
      <c r="O389" s="178" t="s">
        <v>1298</v>
      </c>
      <c r="P389" s="178" t="s">
        <v>1298</v>
      </c>
      <c r="Q389" s="85" t="s">
        <v>1163</v>
      </c>
      <c r="R389" s="85" t="s">
        <v>1164</v>
      </c>
      <c r="S389" s="180" t="s">
        <v>1299</v>
      </c>
      <c r="T389" s="85"/>
      <c r="U389" s="31">
        <f t="shared" si="144"/>
        <v>0</v>
      </c>
      <c r="V389" s="80"/>
      <c r="W389" s="279"/>
      <c r="X389" s="85"/>
      <c r="Y389" s="85">
        <f t="shared" si="145"/>
        <v>0</v>
      </c>
      <c r="AA389" s="85"/>
      <c r="AB389" s="85">
        <f t="shared" si="146"/>
        <v>0</v>
      </c>
      <c r="AC389" s="85"/>
      <c r="AD389" s="31">
        <f t="shared" si="138"/>
        <v>0</v>
      </c>
      <c r="AE389" s="31"/>
      <c r="AF389" s="85"/>
      <c r="AG389" s="85">
        <f t="shared" si="139"/>
        <v>0</v>
      </c>
      <c r="AH389" s="31">
        <f t="shared" si="147"/>
        <v>0</v>
      </c>
      <c r="AI389" s="85"/>
      <c r="AJ389" s="31">
        <f t="shared" si="141"/>
        <v>0</v>
      </c>
      <c r="AK389" s="31">
        <f t="shared" si="148"/>
        <v>0</v>
      </c>
      <c r="AL389" s="85"/>
      <c r="AM389" s="85"/>
      <c r="AN389" s="85"/>
      <c r="AO389" s="85"/>
      <c r="AP389" s="85"/>
      <c r="AQ389" s="85"/>
      <c r="AR389" s="85"/>
      <c r="AS389" s="85"/>
      <c r="AT389" s="85"/>
      <c r="AU389" s="85"/>
      <c r="AV389" s="85"/>
      <c r="AW389" s="85"/>
      <c r="AX389" s="85"/>
    </row>
    <row r="390" spans="2:50" s="155" customFormat="1" ht="39" outlineLevel="1">
      <c r="B390" s="156" t="s">
        <v>661</v>
      </c>
      <c r="C390" s="17" t="s">
        <v>662</v>
      </c>
      <c r="D390" s="25" t="s">
        <v>43</v>
      </c>
      <c r="E390" s="16">
        <v>43070</v>
      </c>
      <c r="F390" s="17" t="s">
        <v>12</v>
      </c>
      <c r="G390" s="27" t="s">
        <v>1297</v>
      </c>
      <c r="H390" s="81">
        <f t="shared" si="143"/>
        <v>385</v>
      </c>
      <c r="I390" s="82">
        <v>343</v>
      </c>
      <c r="J390" s="82">
        <v>42</v>
      </c>
      <c r="K390" s="259">
        <v>0</v>
      </c>
      <c r="L390" s="178" t="s">
        <v>1298</v>
      </c>
      <c r="M390" s="178" t="s">
        <v>1298</v>
      </c>
      <c r="N390" s="178" t="s">
        <v>1298</v>
      </c>
      <c r="O390" s="178" t="s">
        <v>1298</v>
      </c>
      <c r="P390" s="178" t="s">
        <v>1298</v>
      </c>
      <c r="Q390" s="85" t="s">
        <v>1163</v>
      </c>
      <c r="R390" s="85" t="s">
        <v>1164</v>
      </c>
      <c r="S390" s="180" t="s">
        <v>1305</v>
      </c>
      <c r="T390" s="85"/>
      <c r="U390" s="31">
        <f t="shared" si="144"/>
        <v>0</v>
      </c>
      <c r="V390" s="80"/>
      <c r="W390" s="279"/>
      <c r="X390" s="85"/>
      <c r="Y390" s="85">
        <f t="shared" si="145"/>
        <v>0</v>
      </c>
      <c r="AA390" s="85"/>
      <c r="AB390" s="85">
        <f t="shared" si="146"/>
        <v>0</v>
      </c>
      <c r="AC390" s="85"/>
      <c r="AD390" s="31">
        <f t="shared" si="138"/>
        <v>0</v>
      </c>
      <c r="AE390" s="31"/>
      <c r="AF390" s="85"/>
      <c r="AG390" s="85">
        <f t="shared" si="139"/>
        <v>0</v>
      </c>
      <c r="AH390" s="31">
        <f t="shared" si="147"/>
        <v>0</v>
      </c>
      <c r="AI390" s="85"/>
      <c r="AJ390" s="31">
        <f t="shared" si="141"/>
        <v>0</v>
      </c>
      <c r="AK390" s="31">
        <f t="shared" si="148"/>
        <v>0</v>
      </c>
      <c r="AL390" s="85"/>
      <c r="AM390" s="85"/>
      <c r="AN390" s="85"/>
      <c r="AO390" s="85"/>
      <c r="AP390" s="85"/>
      <c r="AQ390" s="85"/>
      <c r="AR390" s="85"/>
      <c r="AS390" s="85"/>
      <c r="AT390" s="85"/>
      <c r="AU390" s="85"/>
      <c r="AV390" s="85"/>
      <c r="AW390" s="85"/>
      <c r="AX390" s="85"/>
    </row>
    <row r="391" spans="2:50" s="155" customFormat="1" ht="65" outlineLevel="1">
      <c r="B391" s="156" t="s">
        <v>1457</v>
      </c>
      <c r="C391" s="17" t="s">
        <v>1458</v>
      </c>
      <c r="D391" s="37" t="s">
        <v>1678</v>
      </c>
      <c r="E391" s="75">
        <v>43780</v>
      </c>
      <c r="F391" s="17" t="s">
        <v>12</v>
      </c>
      <c r="G391" s="27" t="s">
        <v>1297</v>
      </c>
      <c r="H391" s="81">
        <f t="shared" si="143"/>
        <v>220</v>
      </c>
      <c r="I391" s="82">
        <v>201</v>
      </c>
      <c r="J391" s="82">
        <v>19</v>
      </c>
      <c r="K391" s="259">
        <v>0</v>
      </c>
      <c r="L391" s="178" t="s">
        <v>1298</v>
      </c>
      <c r="M391" s="178" t="s">
        <v>1298</v>
      </c>
      <c r="N391" s="178" t="s">
        <v>1298</v>
      </c>
      <c r="O391" s="178" t="s">
        <v>1298</v>
      </c>
      <c r="P391" s="178" t="s">
        <v>1298</v>
      </c>
      <c r="Q391" s="85" t="s">
        <v>1164</v>
      </c>
      <c r="R391" s="85" t="s">
        <v>1164</v>
      </c>
      <c r="S391" s="180" t="s">
        <v>1306</v>
      </c>
      <c r="T391" s="85"/>
      <c r="U391" s="31">
        <f t="shared" ref="U391:U422" si="149">SUMIF(T391,"Y",I391)</f>
        <v>0</v>
      </c>
      <c r="V391" s="80"/>
      <c r="W391" s="279"/>
      <c r="X391" s="85"/>
      <c r="Y391" s="85">
        <f t="shared" ref="Y391:Y422" si="150">U391*X391</f>
        <v>0</v>
      </c>
      <c r="AA391" s="85"/>
      <c r="AB391" s="85">
        <f t="shared" ref="AB391:AB422" si="151">SUMIF(AA391,"Y",K391)*X391</f>
        <v>0</v>
      </c>
      <c r="AC391" s="85"/>
      <c r="AD391" s="31">
        <f t="shared" ref="AD391:AD453" si="152">(I391-AB391)*COUNTIF(AL391:AU391,"L")</f>
        <v>0</v>
      </c>
      <c r="AE391" s="31"/>
      <c r="AF391" s="85"/>
      <c r="AG391" s="85">
        <f t="shared" ref="AG391:AG453" si="153">IFERROR(COUNTIF(AL391:AU391,"S")/(COUNTIF(AL391:AU391,"V")+COUNTIF(AL391:AU391,"S")),0)</f>
        <v>0</v>
      </c>
      <c r="AH391" s="31">
        <f t="shared" ref="AH391:AH422" si="154">(Y391-AB391-AD391)*AG391</f>
        <v>0</v>
      </c>
      <c r="AI391" s="85"/>
      <c r="AJ391" s="31">
        <f t="shared" ref="AJ391:AJ453" si="155">COUNTIF(AL391:AU391,"V")</f>
        <v>0</v>
      </c>
      <c r="AK391" s="31">
        <f t="shared" ref="AK391:AK422" si="156">Y391-AB391-AD391-AH391</f>
        <v>0</v>
      </c>
      <c r="AL391" s="85"/>
      <c r="AM391" s="85"/>
      <c r="AN391" s="85"/>
      <c r="AO391" s="85"/>
      <c r="AP391" s="85"/>
      <c r="AQ391" s="85"/>
      <c r="AR391" s="85"/>
      <c r="AS391" s="85"/>
      <c r="AT391" s="85"/>
      <c r="AU391" s="85"/>
      <c r="AV391" s="85"/>
      <c r="AW391" s="85"/>
      <c r="AX391" s="85"/>
    </row>
    <row r="392" spans="2:50" s="155" customFormat="1" ht="13" outlineLevel="1">
      <c r="B392" s="156" t="s">
        <v>663</v>
      </c>
      <c r="C392" s="17" t="s">
        <v>664</v>
      </c>
      <c r="D392" s="40">
        <v>1.3</v>
      </c>
      <c r="E392" s="16">
        <v>43301</v>
      </c>
      <c r="F392" s="17" t="s">
        <v>12</v>
      </c>
      <c r="G392" s="27" t="s">
        <v>1297</v>
      </c>
      <c r="H392" s="81">
        <f t="shared" ref="H392:H453" si="157">SUM(I392,J392)</f>
        <v>60</v>
      </c>
      <c r="I392" s="82">
        <v>60</v>
      </c>
      <c r="J392" s="82">
        <v>0</v>
      </c>
      <c r="K392" s="259">
        <v>0</v>
      </c>
      <c r="L392" s="178" t="s">
        <v>1298</v>
      </c>
      <c r="M392" s="178" t="s">
        <v>1298</v>
      </c>
      <c r="N392" s="178" t="s">
        <v>1298</v>
      </c>
      <c r="O392" s="178" t="s">
        <v>1298</v>
      </c>
      <c r="P392" s="178" t="s">
        <v>1298</v>
      </c>
      <c r="Q392" s="85" t="s">
        <v>1164</v>
      </c>
      <c r="R392" s="85" t="s">
        <v>1164</v>
      </c>
      <c r="S392" s="180" t="s">
        <v>1307</v>
      </c>
      <c r="T392" s="85"/>
      <c r="U392" s="31">
        <f t="shared" si="149"/>
        <v>0</v>
      </c>
      <c r="V392" s="80"/>
      <c r="W392" s="279"/>
      <c r="X392" s="85"/>
      <c r="Y392" s="85">
        <f t="shared" si="150"/>
        <v>0</v>
      </c>
      <c r="AA392" s="85"/>
      <c r="AB392" s="85">
        <f t="shared" si="151"/>
        <v>0</v>
      </c>
      <c r="AC392" s="85"/>
      <c r="AD392" s="31">
        <f t="shared" si="152"/>
        <v>0</v>
      </c>
      <c r="AE392" s="31"/>
      <c r="AF392" s="85"/>
      <c r="AG392" s="85">
        <f t="shared" si="153"/>
        <v>0</v>
      </c>
      <c r="AH392" s="31">
        <f t="shared" si="154"/>
        <v>0</v>
      </c>
      <c r="AI392" s="85"/>
      <c r="AJ392" s="31">
        <f t="shared" si="155"/>
        <v>0</v>
      </c>
      <c r="AK392" s="31">
        <f t="shared" si="156"/>
        <v>0</v>
      </c>
      <c r="AL392" s="85"/>
      <c r="AM392" s="85"/>
      <c r="AN392" s="85"/>
      <c r="AO392" s="85"/>
      <c r="AP392" s="85"/>
      <c r="AQ392" s="85"/>
      <c r="AR392" s="85"/>
      <c r="AS392" s="85"/>
      <c r="AT392" s="85"/>
      <c r="AU392" s="85"/>
      <c r="AV392" s="85"/>
      <c r="AW392" s="85"/>
      <c r="AX392" s="85"/>
    </row>
    <row r="393" spans="2:50" s="155" customFormat="1" ht="26" outlineLevel="1">
      <c r="B393" s="156" t="s">
        <v>665</v>
      </c>
      <c r="C393" s="17" t="s">
        <v>666</v>
      </c>
      <c r="D393" s="25">
        <v>1.1000000000000001</v>
      </c>
      <c r="E393" s="16">
        <v>43202</v>
      </c>
      <c r="F393" s="17" t="s">
        <v>12</v>
      </c>
      <c r="G393" s="27" t="s">
        <v>1297</v>
      </c>
      <c r="H393" s="81">
        <f t="shared" si="157"/>
        <v>102</v>
      </c>
      <c r="I393" s="82">
        <v>97</v>
      </c>
      <c r="J393" s="82">
        <v>5</v>
      </c>
      <c r="K393" s="259">
        <v>0</v>
      </c>
      <c r="L393" s="178" t="s">
        <v>1298</v>
      </c>
      <c r="M393" s="178" t="s">
        <v>1298</v>
      </c>
      <c r="N393" s="178" t="s">
        <v>1298</v>
      </c>
      <c r="O393" s="178" t="s">
        <v>1298</v>
      </c>
      <c r="P393" s="178" t="s">
        <v>1298</v>
      </c>
      <c r="Q393" s="85" t="s">
        <v>1164</v>
      </c>
      <c r="R393" s="85" t="s">
        <v>1164</v>
      </c>
      <c r="S393" s="180" t="s">
        <v>1308</v>
      </c>
      <c r="T393" s="85"/>
      <c r="U393" s="31">
        <f t="shared" si="149"/>
        <v>0</v>
      </c>
      <c r="V393" s="80"/>
      <c r="W393" s="279"/>
      <c r="X393" s="85"/>
      <c r="Y393" s="85">
        <f t="shared" si="150"/>
        <v>0</v>
      </c>
      <c r="AA393" s="85"/>
      <c r="AB393" s="85">
        <f t="shared" si="151"/>
        <v>0</v>
      </c>
      <c r="AC393" s="85"/>
      <c r="AD393" s="31">
        <f t="shared" si="152"/>
        <v>0</v>
      </c>
      <c r="AE393" s="31"/>
      <c r="AF393" s="85"/>
      <c r="AG393" s="85">
        <f t="shared" si="153"/>
        <v>0</v>
      </c>
      <c r="AH393" s="31">
        <f t="shared" si="154"/>
        <v>0</v>
      </c>
      <c r="AI393" s="85"/>
      <c r="AJ393" s="31">
        <f t="shared" si="155"/>
        <v>0</v>
      </c>
      <c r="AK393" s="31">
        <f t="shared" si="156"/>
        <v>0</v>
      </c>
      <c r="AL393" s="85"/>
      <c r="AM393" s="85"/>
      <c r="AN393" s="85"/>
      <c r="AO393" s="85"/>
      <c r="AP393" s="85"/>
      <c r="AQ393" s="85"/>
      <c r="AR393" s="85"/>
      <c r="AS393" s="85"/>
      <c r="AT393" s="85"/>
      <c r="AU393" s="85"/>
      <c r="AV393" s="85"/>
      <c r="AW393" s="85"/>
      <c r="AX393" s="85"/>
    </row>
    <row r="394" spans="2:50" s="155" customFormat="1" ht="13" outlineLevel="1">
      <c r="B394" s="156" t="s">
        <v>667</v>
      </c>
      <c r="C394" s="17" t="s">
        <v>668</v>
      </c>
      <c r="D394" s="40">
        <v>1.2</v>
      </c>
      <c r="E394" s="16">
        <v>43411</v>
      </c>
      <c r="F394" s="17" t="s">
        <v>12</v>
      </c>
      <c r="G394" s="27" t="s">
        <v>1297</v>
      </c>
      <c r="H394" s="81">
        <f t="shared" si="157"/>
        <v>341</v>
      </c>
      <c r="I394" s="82">
        <v>90</v>
      </c>
      <c r="J394" s="82">
        <v>251</v>
      </c>
      <c r="K394" s="259">
        <v>0</v>
      </c>
      <c r="L394" s="178" t="s">
        <v>1298</v>
      </c>
      <c r="M394" s="178" t="s">
        <v>1298</v>
      </c>
      <c r="N394" s="178" t="s">
        <v>1298</v>
      </c>
      <c r="O394" s="178" t="s">
        <v>1298</v>
      </c>
      <c r="P394" s="178" t="s">
        <v>1298</v>
      </c>
      <c r="Q394" s="85" t="s">
        <v>1164</v>
      </c>
      <c r="R394" s="85" t="s">
        <v>1164</v>
      </c>
      <c r="S394" s="180" t="s">
        <v>1309</v>
      </c>
      <c r="T394" s="85"/>
      <c r="U394" s="31">
        <f t="shared" si="149"/>
        <v>0</v>
      </c>
      <c r="V394" s="80"/>
      <c r="W394" s="279"/>
      <c r="X394" s="85"/>
      <c r="Y394" s="85">
        <f t="shared" si="150"/>
        <v>0</v>
      </c>
      <c r="AA394" s="85"/>
      <c r="AB394" s="85">
        <f t="shared" si="151"/>
        <v>0</v>
      </c>
      <c r="AC394" s="85"/>
      <c r="AD394" s="31">
        <f t="shared" si="152"/>
        <v>0</v>
      </c>
      <c r="AE394" s="31"/>
      <c r="AF394" s="85"/>
      <c r="AG394" s="85">
        <f t="shared" si="153"/>
        <v>0</v>
      </c>
      <c r="AH394" s="31">
        <f t="shared" si="154"/>
        <v>0</v>
      </c>
      <c r="AI394" s="85"/>
      <c r="AJ394" s="31">
        <f t="shared" si="155"/>
        <v>0</v>
      </c>
      <c r="AK394" s="31">
        <f t="shared" si="156"/>
        <v>0</v>
      </c>
      <c r="AL394" s="85"/>
      <c r="AM394" s="85"/>
      <c r="AN394" s="85"/>
      <c r="AO394" s="85"/>
      <c r="AP394" s="85"/>
      <c r="AQ394" s="85"/>
      <c r="AR394" s="85"/>
      <c r="AS394" s="85"/>
      <c r="AT394" s="85"/>
      <c r="AU394" s="85"/>
      <c r="AV394" s="85"/>
      <c r="AW394" s="85"/>
      <c r="AX394" s="85"/>
    </row>
    <row r="395" spans="2:50" s="155" customFormat="1" ht="13" outlineLevel="1">
      <c r="B395" s="87" t="s">
        <v>669</v>
      </c>
      <c r="C395" s="88" t="s">
        <v>670</v>
      </c>
      <c r="D395" s="25">
        <v>1.1000000000000001</v>
      </c>
      <c r="E395" s="16">
        <v>43287</v>
      </c>
      <c r="F395" s="17" t="s">
        <v>12</v>
      </c>
      <c r="G395" s="27" t="s">
        <v>1297</v>
      </c>
      <c r="H395" s="81">
        <f t="shared" si="157"/>
        <v>465</v>
      </c>
      <c r="I395" s="82">
        <v>225</v>
      </c>
      <c r="J395" s="82">
        <v>240</v>
      </c>
      <c r="K395" s="259">
        <v>0</v>
      </c>
      <c r="L395" s="178" t="s">
        <v>1298</v>
      </c>
      <c r="M395" s="178" t="s">
        <v>1298</v>
      </c>
      <c r="N395" s="178" t="s">
        <v>1298</v>
      </c>
      <c r="O395" s="178" t="s">
        <v>1298</v>
      </c>
      <c r="P395" s="178" t="s">
        <v>1298</v>
      </c>
      <c r="Q395" s="85" t="s">
        <v>1164</v>
      </c>
      <c r="R395" s="85" t="s">
        <v>1164</v>
      </c>
      <c r="S395" s="180" t="s">
        <v>1310</v>
      </c>
      <c r="T395" s="85"/>
      <c r="U395" s="31">
        <f t="shared" si="149"/>
        <v>0</v>
      </c>
      <c r="V395" s="80"/>
      <c r="W395" s="279"/>
      <c r="X395" s="85"/>
      <c r="Y395" s="85">
        <f t="shared" si="150"/>
        <v>0</v>
      </c>
      <c r="AA395" s="85"/>
      <c r="AB395" s="85">
        <f t="shared" si="151"/>
        <v>0</v>
      </c>
      <c r="AC395" s="85"/>
      <c r="AD395" s="31">
        <f t="shared" si="152"/>
        <v>0</v>
      </c>
      <c r="AE395" s="31"/>
      <c r="AF395" s="85"/>
      <c r="AG395" s="85">
        <f t="shared" si="153"/>
        <v>0</v>
      </c>
      <c r="AH395" s="31">
        <f t="shared" si="154"/>
        <v>0</v>
      </c>
      <c r="AI395" s="85"/>
      <c r="AJ395" s="31">
        <f t="shared" si="155"/>
        <v>0</v>
      </c>
      <c r="AK395" s="31">
        <f t="shared" si="156"/>
        <v>0</v>
      </c>
      <c r="AL395" s="85"/>
      <c r="AM395" s="85"/>
      <c r="AN395" s="85"/>
      <c r="AO395" s="85"/>
      <c r="AP395" s="85"/>
      <c r="AQ395" s="85"/>
      <c r="AR395" s="85"/>
      <c r="AS395" s="85"/>
      <c r="AT395" s="85"/>
      <c r="AU395" s="85"/>
      <c r="AV395" s="85"/>
      <c r="AW395" s="85"/>
      <c r="AX395" s="85"/>
    </row>
    <row r="396" spans="2:50" s="155" customFormat="1" ht="13" outlineLevel="1">
      <c r="B396" s="156" t="s">
        <v>671</v>
      </c>
      <c r="C396" s="17" t="s">
        <v>672</v>
      </c>
      <c r="D396" s="40">
        <v>1.2</v>
      </c>
      <c r="E396" s="16">
        <v>43573</v>
      </c>
      <c r="F396" s="17" t="s">
        <v>12</v>
      </c>
      <c r="G396" s="27" t="s">
        <v>1297</v>
      </c>
      <c r="H396" s="81">
        <f t="shared" si="157"/>
        <v>20</v>
      </c>
      <c r="I396" s="82">
        <v>20</v>
      </c>
      <c r="J396" s="82">
        <v>0</v>
      </c>
      <c r="K396" s="259">
        <v>0</v>
      </c>
      <c r="L396" s="178" t="s">
        <v>1298</v>
      </c>
      <c r="M396" s="178" t="s">
        <v>1298</v>
      </c>
      <c r="N396" s="178" t="s">
        <v>1298</v>
      </c>
      <c r="O396" s="178" t="s">
        <v>1298</v>
      </c>
      <c r="P396" s="178" t="s">
        <v>1298</v>
      </c>
      <c r="Q396" s="85" t="s">
        <v>1164</v>
      </c>
      <c r="R396" s="85" t="s">
        <v>1164</v>
      </c>
      <c r="S396" s="180" t="s">
        <v>1311</v>
      </c>
      <c r="T396" s="85"/>
      <c r="U396" s="31">
        <f t="shared" si="149"/>
        <v>0</v>
      </c>
      <c r="V396" s="80"/>
      <c r="W396" s="279"/>
      <c r="X396" s="85"/>
      <c r="Y396" s="85">
        <f t="shared" si="150"/>
        <v>0</v>
      </c>
      <c r="AA396" s="85"/>
      <c r="AB396" s="85">
        <f t="shared" si="151"/>
        <v>0</v>
      </c>
      <c r="AC396" s="85"/>
      <c r="AD396" s="31">
        <f t="shared" si="152"/>
        <v>0</v>
      </c>
      <c r="AE396" s="31"/>
      <c r="AF396" s="85"/>
      <c r="AG396" s="85">
        <f t="shared" si="153"/>
        <v>0</v>
      </c>
      <c r="AH396" s="31">
        <f t="shared" si="154"/>
        <v>0</v>
      </c>
      <c r="AI396" s="85"/>
      <c r="AJ396" s="31">
        <f t="shared" si="155"/>
        <v>0</v>
      </c>
      <c r="AK396" s="31">
        <f t="shared" si="156"/>
        <v>0</v>
      </c>
      <c r="AL396" s="85"/>
      <c r="AM396" s="85"/>
      <c r="AN396" s="85"/>
      <c r="AO396" s="85"/>
      <c r="AP396" s="85"/>
      <c r="AQ396" s="85"/>
      <c r="AR396" s="85"/>
      <c r="AS396" s="85"/>
      <c r="AT396" s="85"/>
      <c r="AU396" s="85"/>
      <c r="AV396" s="85"/>
      <c r="AW396" s="85"/>
      <c r="AX396" s="85"/>
    </row>
    <row r="397" spans="2:50" s="155" customFormat="1" ht="13" outlineLevel="1">
      <c r="B397" s="156" t="s">
        <v>673</v>
      </c>
      <c r="C397" s="17" t="s">
        <v>1459</v>
      </c>
      <c r="D397" s="49">
        <v>1.3</v>
      </c>
      <c r="E397" s="16">
        <v>43689</v>
      </c>
      <c r="F397" s="17" t="s">
        <v>12</v>
      </c>
      <c r="G397" s="27" t="s">
        <v>1297</v>
      </c>
      <c r="H397" s="81">
        <f t="shared" si="157"/>
        <v>215</v>
      </c>
      <c r="I397" s="82">
        <v>145</v>
      </c>
      <c r="J397" s="82">
        <v>70</v>
      </c>
      <c r="K397" s="259">
        <v>0</v>
      </c>
      <c r="L397" s="178" t="s">
        <v>1298</v>
      </c>
      <c r="M397" s="178" t="s">
        <v>1298</v>
      </c>
      <c r="N397" s="178" t="s">
        <v>1298</v>
      </c>
      <c r="O397" s="178" t="s">
        <v>1298</v>
      </c>
      <c r="P397" s="178" t="s">
        <v>1298</v>
      </c>
      <c r="Q397" s="85" t="s">
        <v>1164</v>
      </c>
      <c r="R397" s="85" t="s">
        <v>1164</v>
      </c>
      <c r="S397" s="180" t="s">
        <v>1312</v>
      </c>
      <c r="T397" s="85"/>
      <c r="U397" s="31">
        <f t="shared" si="149"/>
        <v>0</v>
      </c>
      <c r="V397" s="80"/>
      <c r="W397" s="279"/>
      <c r="X397" s="85"/>
      <c r="Y397" s="85">
        <f t="shared" si="150"/>
        <v>0</v>
      </c>
      <c r="AA397" s="85"/>
      <c r="AB397" s="85">
        <f t="shared" si="151"/>
        <v>0</v>
      </c>
      <c r="AC397" s="85"/>
      <c r="AD397" s="31">
        <f t="shared" si="152"/>
        <v>0</v>
      </c>
      <c r="AE397" s="31"/>
      <c r="AF397" s="85"/>
      <c r="AG397" s="85">
        <f t="shared" si="153"/>
        <v>0</v>
      </c>
      <c r="AH397" s="31">
        <f t="shared" si="154"/>
        <v>0</v>
      </c>
      <c r="AI397" s="85"/>
      <c r="AJ397" s="31">
        <f t="shared" si="155"/>
        <v>0</v>
      </c>
      <c r="AK397" s="31">
        <f t="shared" si="156"/>
        <v>0</v>
      </c>
      <c r="AL397" s="85"/>
      <c r="AM397" s="85"/>
      <c r="AN397" s="85"/>
      <c r="AO397" s="85"/>
      <c r="AP397" s="85"/>
      <c r="AQ397" s="85"/>
      <c r="AR397" s="85"/>
      <c r="AS397" s="85"/>
      <c r="AT397" s="85"/>
      <c r="AU397" s="85"/>
      <c r="AV397" s="85"/>
      <c r="AW397" s="85"/>
      <c r="AX397" s="85"/>
    </row>
    <row r="398" spans="2:50" s="155" customFormat="1" ht="13" outlineLevel="1">
      <c r="B398" s="156" t="s">
        <v>958</v>
      </c>
      <c r="C398" s="17" t="s">
        <v>1460</v>
      </c>
      <c r="D398" s="49">
        <v>1.2</v>
      </c>
      <c r="E398" s="16">
        <v>43689</v>
      </c>
      <c r="F398" s="17" t="s">
        <v>12</v>
      </c>
      <c r="G398" s="27" t="s">
        <v>1297</v>
      </c>
      <c r="H398" s="81">
        <f t="shared" si="157"/>
        <v>205</v>
      </c>
      <c r="I398" s="82">
        <v>135</v>
      </c>
      <c r="J398" s="82">
        <v>70</v>
      </c>
      <c r="K398" s="259">
        <v>0</v>
      </c>
      <c r="L398" s="178" t="s">
        <v>1298</v>
      </c>
      <c r="M398" s="178" t="s">
        <v>1298</v>
      </c>
      <c r="N398" s="178" t="s">
        <v>1298</v>
      </c>
      <c r="O398" s="178" t="s">
        <v>1298</v>
      </c>
      <c r="P398" s="178" t="s">
        <v>1298</v>
      </c>
      <c r="Q398" s="85" t="s">
        <v>1164</v>
      </c>
      <c r="R398" s="85" t="s">
        <v>1164</v>
      </c>
      <c r="S398" s="180" t="s">
        <v>1312</v>
      </c>
      <c r="T398" s="85"/>
      <c r="U398" s="31">
        <f t="shared" si="149"/>
        <v>0</v>
      </c>
      <c r="V398" s="80"/>
      <c r="W398" s="279"/>
      <c r="X398" s="85"/>
      <c r="Y398" s="85">
        <f t="shared" si="150"/>
        <v>0</v>
      </c>
      <c r="AA398" s="85"/>
      <c r="AB398" s="85">
        <f t="shared" si="151"/>
        <v>0</v>
      </c>
      <c r="AC398" s="85"/>
      <c r="AD398" s="31">
        <f t="shared" si="152"/>
        <v>0</v>
      </c>
      <c r="AE398" s="31"/>
      <c r="AF398" s="85"/>
      <c r="AG398" s="85">
        <f t="shared" si="153"/>
        <v>0</v>
      </c>
      <c r="AH398" s="31">
        <f t="shared" si="154"/>
        <v>0</v>
      </c>
      <c r="AI398" s="85"/>
      <c r="AJ398" s="31">
        <f t="shared" si="155"/>
        <v>0</v>
      </c>
      <c r="AK398" s="31">
        <f t="shared" si="156"/>
        <v>0</v>
      </c>
      <c r="AL398" s="85"/>
      <c r="AM398" s="85"/>
      <c r="AN398" s="85"/>
      <c r="AO398" s="85"/>
      <c r="AP398" s="85"/>
      <c r="AQ398" s="85"/>
      <c r="AR398" s="85"/>
      <c r="AS398" s="85"/>
      <c r="AT398" s="85"/>
      <c r="AU398" s="85"/>
      <c r="AV398" s="85"/>
      <c r="AW398" s="85"/>
      <c r="AX398" s="85"/>
    </row>
    <row r="399" spans="2:50" s="155" customFormat="1" ht="13" outlineLevel="1">
      <c r="B399" s="156" t="s">
        <v>674</v>
      </c>
      <c r="C399" s="17" t="s">
        <v>1461</v>
      </c>
      <c r="D399" s="40" t="s">
        <v>675</v>
      </c>
      <c r="E399" s="16">
        <v>42587</v>
      </c>
      <c r="F399" s="17" t="s">
        <v>12</v>
      </c>
      <c r="G399" s="27" t="s">
        <v>1297</v>
      </c>
      <c r="H399" s="81">
        <f t="shared" si="157"/>
        <v>5</v>
      </c>
      <c r="I399" s="82">
        <v>5</v>
      </c>
      <c r="J399" s="82">
        <v>0</v>
      </c>
      <c r="K399" s="259">
        <v>0</v>
      </c>
      <c r="L399" s="178" t="s">
        <v>1298</v>
      </c>
      <c r="M399" s="178" t="s">
        <v>1298</v>
      </c>
      <c r="N399" s="178" t="s">
        <v>1298</v>
      </c>
      <c r="O399" s="178" t="s">
        <v>1298</v>
      </c>
      <c r="P399" s="178" t="s">
        <v>1298</v>
      </c>
      <c r="Q399" s="85" t="s">
        <v>1163</v>
      </c>
      <c r="R399" s="85" t="s">
        <v>1164</v>
      </c>
      <c r="S399" s="180" t="s">
        <v>1299</v>
      </c>
      <c r="T399" s="85"/>
      <c r="U399" s="31">
        <f t="shared" si="149"/>
        <v>0</v>
      </c>
      <c r="V399" s="80"/>
      <c r="W399" s="279"/>
      <c r="X399" s="85"/>
      <c r="Y399" s="85">
        <f t="shared" si="150"/>
        <v>0</v>
      </c>
      <c r="AA399" s="85"/>
      <c r="AB399" s="85">
        <f t="shared" si="151"/>
        <v>0</v>
      </c>
      <c r="AC399" s="85"/>
      <c r="AD399" s="31">
        <f t="shared" si="152"/>
        <v>0</v>
      </c>
      <c r="AE399" s="31"/>
      <c r="AF399" s="85"/>
      <c r="AG399" s="85">
        <f t="shared" si="153"/>
        <v>0</v>
      </c>
      <c r="AH399" s="31">
        <f t="shared" si="154"/>
        <v>0</v>
      </c>
      <c r="AI399" s="85"/>
      <c r="AJ399" s="31">
        <f t="shared" si="155"/>
        <v>0</v>
      </c>
      <c r="AK399" s="31">
        <f t="shared" si="156"/>
        <v>0</v>
      </c>
      <c r="AL399" s="85"/>
      <c r="AM399" s="85"/>
      <c r="AN399" s="85"/>
      <c r="AO399" s="85"/>
      <c r="AP399" s="85"/>
      <c r="AQ399" s="85"/>
      <c r="AR399" s="85"/>
      <c r="AS399" s="85"/>
      <c r="AT399" s="85"/>
      <c r="AU399" s="85"/>
      <c r="AV399" s="85"/>
      <c r="AW399" s="85"/>
      <c r="AX399" s="85"/>
    </row>
    <row r="400" spans="2:50" s="155" customFormat="1" ht="13" outlineLevel="1">
      <c r="B400" s="156" t="s">
        <v>676</v>
      </c>
      <c r="C400" s="17" t="s">
        <v>677</v>
      </c>
      <c r="D400" s="40" t="s">
        <v>558</v>
      </c>
      <c r="E400" s="16">
        <v>43237</v>
      </c>
      <c r="F400" s="17" t="s">
        <v>12</v>
      </c>
      <c r="G400" s="27" t="s">
        <v>1297</v>
      </c>
      <c r="H400" s="81">
        <f t="shared" si="157"/>
        <v>29</v>
      </c>
      <c r="I400" s="82">
        <v>25</v>
      </c>
      <c r="J400" s="82">
        <v>4</v>
      </c>
      <c r="K400" s="259">
        <v>0</v>
      </c>
      <c r="L400" s="178" t="s">
        <v>1298</v>
      </c>
      <c r="M400" s="178" t="s">
        <v>1298</v>
      </c>
      <c r="N400" s="178" t="s">
        <v>1298</v>
      </c>
      <c r="O400" s="178" t="s">
        <v>1298</v>
      </c>
      <c r="P400" s="178" t="s">
        <v>1298</v>
      </c>
      <c r="Q400" s="85" t="s">
        <v>1163</v>
      </c>
      <c r="R400" s="85" t="s">
        <v>1164</v>
      </c>
      <c r="S400" s="180" t="s">
        <v>1312</v>
      </c>
      <c r="T400" s="85"/>
      <c r="U400" s="31">
        <f t="shared" si="149"/>
        <v>0</v>
      </c>
      <c r="V400" s="80"/>
      <c r="W400" s="279"/>
      <c r="X400" s="85"/>
      <c r="Y400" s="85">
        <f t="shared" si="150"/>
        <v>0</v>
      </c>
      <c r="AA400" s="85"/>
      <c r="AB400" s="85">
        <f t="shared" si="151"/>
        <v>0</v>
      </c>
      <c r="AC400" s="85"/>
      <c r="AD400" s="31">
        <f t="shared" si="152"/>
        <v>0</v>
      </c>
      <c r="AE400" s="31"/>
      <c r="AF400" s="85"/>
      <c r="AG400" s="85">
        <f t="shared" si="153"/>
        <v>0</v>
      </c>
      <c r="AH400" s="31">
        <f t="shared" si="154"/>
        <v>0</v>
      </c>
      <c r="AI400" s="85"/>
      <c r="AJ400" s="31">
        <f t="shared" si="155"/>
        <v>0</v>
      </c>
      <c r="AK400" s="31">
        <f t="shared" si="156"/>
        <v>0</v>
      </c>
      <c r="AL400" s="85"/>
      <c r="AM400" s="85"/>
      <c r="AN400" s="85"/>
      <c r="AO400" s="85"/>
      <c r="AP400" s="85"/>
      <c r="AQ400" s="85"/>
      <c r="AR400" s="85"/>
      <c r="AS400" s="85"/>
      <c r="AT400" s="85"/>
      <c r="AU400" s="85"/>
      <c r="AV400" s="85"/>
      <c r="AW400" s="85"/>
      <c r="AX400" s="85"/>
    </row>
    <row r="401" spans="2:50" s="155" customFormat="1" ht="13" outlineLevel="1">
      <c r="B401" s="156" t="s">
        <v>678</v>
      </c>
      <c r="C401" s="17" t="s">
        <v>679</v>
      </c>
      <c r="D401" s="40" t="s">
        <v>626</v>
      </c>
      <c r="E401" s="16">
        <v>42755</v>
      </c>
      <c r="F401" s="17" t="s">
        <v>12</v>
      </c>
      <c r="G401" s="27" t="s">
        <v>1297</v>
      </c>
      <c r="H401" s="81">
        <f t="shared" si="157"/>
        <v>32</v>
      </c>
      <c r="I401" s="82">
        <v>32</v>
      </c>
      <c r="J401" s="82">
        <v>0</v>
      </c>
      <c r="K401" s="259">
        <v>0</v>
      </c>
      <c r="L401" s="178" t="s">
        <v>1298</v>
      </c>
      <c r="M401" s="178" t="s">
        <v>1298</v>
      </c>
      <c r="N401" s="178" t="s">
        <v>1298</v>
      </c>
      <c r="O401" s="178" t="s">
        <v>1298</v>
      </c>
      <c r="P401" s="178" t="s">
        <v>1298</v>
      </c>
      <c r="Q401" s="85" t="s">
        <v>1163</v>
      </c>
      <c r="R401" s="85" t="s">
        <v>1164</v>
      </c>
      <c r="S401" s="180" t="s">
        <v>1299</v>
      </c>
      <c r="T401" s="85"/>
      <c r="U401" s="31">
        <f t="shared" si="149"/>
        <v>0</v>
      </c>
      <c r="V401" s="80"/>
      <c r="W401" s="279"/>
      <c r="X401" s="85"/>
      <c r="Y401" s="85">
        <f t="shared" si="150"/>
        <v>0</v>
      </c>
      <c r="AA401" s="85"/>
      <c r="AB401" s="85">
        <f t="shared" si="151"/>
        <v>0</v>
      </c>
      <c r="AC401" s="85"/>
      <c r="AD401" s="31">
        <f t="shared" si="152"/>
        <v>0</v>
      </c>
      <c r="AE401" s="31"/>
      <c r="AF401" s="85"/>
      <c r="AG401" s="85">
        <f t="shared" si="153"/>
        <v>0</v>
      </c>
      <c r="AH401" s="31">
        <f t="shared" si="154"/>
        <v>0</v>
      </c>
      <c r="AI401" s="85"/>
      <c r="AJ401" s="31">
        <f t="shared" si="155"/>
        <v>0</v>
      </c>
      <c r="AK401" s="31">
        <f t="shared" si="156"/>
        <v>0</v>
      </c>
      <c r="AL401" s="85"/>
      <c r="AM401" s="85"/>
      <c r="AN401" s="85"/>
      <c r="AO401" s="85"/>
      <c r="AP401" s="85"/>
      <c r="AQ401" s="85"/>
      <c r="AR401" s="85"/>
      <c r="AS401" s="85"/>
      <c r="AT401" s="85"/>
      <c r="AU401" s="85"/>
      <c r="AV401" s="85"/>
      <c r="AW401" s="85"/>
      <c r="AX401" s="85"/>
    </row>
    <row r="402" spans="2:50" s="155" customFormat="1" ht="13" outlineLevel="1">
      <c r="B402" s="156" t="s">
        <v>680</v>
      </c>
      <c r="C402" s="17" t="s">
        <v>681</v>
      </c>
      <c r="D402" s="25" t="s">
        <v>682</v>
      </c>
      <c r="E402" s="16">
        <v>43070</v>
      </c>
      <c r="F402" s="17" t="s">
        <v>12</v>
      </c>
      <c r="G402" s="27" t="s">
        <v>1297</v>
      </c>
      <c r="H402" s="81">
        <f t="shared" si="157"/>
        <v>15</v>
      </c>
      <c r="I402" s="82">
        <v>15</v>
      </c>
      <c r="J402" s="82">
        <v>0</v>
      </c>
      <c r="K402" s="259">
        <v>0</v>
      </c>
      <c r="L402" s="178" t="s">
        <v>1298</v>
      </c>
      <c r="M402" s="178" t="s">
        <v>1298</v>
      </c>
      <c r="N402" s="178" t="s">
        <v>1298</v>
      </c>
      <c r="O402" s="178" t="s">
        <v>1298</v>
      </c>
      <c r="P402" s="178" t="s">
        <v>1298</v>
      </c>
      <c r="Q402" s="85" t="s">
        <v>1163</v>
      </c>
      <c r="R402" s="85" t="s">
        <v>1164</v>
      </c>
      <c r="S402" s="180" t="s">
        <v>1299</v>
      </c>
      <c r="T402" s="85"/>
      <c r="U402" s="31">
        <f t="shared" si="149"/>
        <v>0</v>
      </c>
      <c r="V402" s="80"/>
      <c r="W402" s="279"/>
      <c r="X402" s="85"/>
      <c r="Y402" s="85">
        <f t="shared" si="150"/>
        <v>0</v>
      </c>
      <c r="AA402" s="85"/>
      <c r="AB402" s="85">
        <f t="shared" si="151"/>
        <v>0</v>
      </c>
      <c r="AC402" s="85"/>
      <c r="AD402" s="31">
        <f t="shared" si="152"/>
        <v>0</v>
      </c>
      <c r="AE402" s="31"/>
      <c r="AF402" s="85"/>
      <c r="AG402" s="85">
        <f t="shared" si="153"/>
        <v>0</v>
      </c>
      <c r="AH402" s="31">
        <f t="shared" si="154"/>
        <v>0</v>
      </c>
      <c r="AI402" s="85"/>
      <c r="AJ402" s="31">
        <f t="shared" si="155"/>
        <v>0</v>
      </c>
      <c r="AK402" s="31">
        <f t="shared" si="156"/>
        <v>0</v>
      </c>
      <c r="AL402" s="85"/>
      <c r="AM402" s="85"/>
      <c r="AN402" s="85"/>
      <c r="AO402" s="85"/>
      <c r="AP402" s="85"/>
      <c r="AQ402" s="85"/>
      <c r="AR402" s="85"/>
      <c r="AS402" s="85"/>
      <c r="AT402" s="85"/>
      <c r="AU402" s="85"/>
      <c r="AV402" s="85"/>
      <c r="AW402" s="85"/>
      <c r="AX402" s="85"/>
    </row>
    <row r="403" spans="2:50" s="155" customFormat="1" ht="13" outlineLevel="1">
      <c r="B403" s="156" t="s">
        <v>683</v>
      </c>
      <c r="C403" s="17" t="s">
        <v>684</v>
      </c>
      <c r="D403" s="25" t="s">
        <v>685</v>
      </c>
      <c r="E403" s="16">
        <v>42986</v>
      </c>
      <c r="F403" s="26" t="s">
        <v>12</v>
      </c>
      <c r="G403" s="27" t="s">
        <v>1297</v>
      </c>
      <c r="H403" s="81">
        <f t="shared" si="157"/>
        <v>56</v>
      </c>
      <c r="I403" s="82">
        <v>40</v>
      </c>
      <c r="J403" s="82">
        <v>16</v>
      </c>
      <c r="K403" s="259">
        <v>0</v>
      </c>
      <c r="L403" s="178" t="s">
        <v>1298</v>
      </c>
      <c r="M403" s="178" t="s">
        <v>1298</v>
      </c>
      <c r="N403" s="178" t="s">
        <v>1298</v>
      </c>
      <c r="O403" s="178" t="s">
        <v>1298</v>
      </c>
      <c r="P403" s="178" t="s">
        <v>1298</v>
      </c>
      <c r="Q403" s="85" t="s">
        <v>1163</v>
      </c>
      <c r="R403" s="85" t="s">
        <v>1164</v>
      </c>
      <c r="S403" s="180" t="s">
        <v>1299</v>
      </c>
      <c r="T403" s="85"/>
      <c r="U403" s="31">
        <f t="shared" si="149"/>
        <v>0</v>
      </c>
      <c r="V403" s="80"/>
      <c r="W403" s="279"/>
      <c r="X403" s="85"/>
      <c r="Y403" s="85">
        <f t="shared" si="150"/>
        <v>0</v>
      </c>
      <c r="AA403" s="85"/>
      <c r="AB403" s="85">
        <f t="shared" si="151"/>
        <v>0</v>
      </c>
      <c r="AC403" s="85"/>
      <c r="AD403" s="31">
        <f t="shared" si="152"/>
        <v>0</v>
      </c>
      <c r="AE403" s="31"/>
      <c r="AF403" s="85"/>
      <c r="AG403" s="85">
        <f t="shared" si="153"/>
        <v>0</v>
      </c>
      <c r="AH403" s="31">
        <f t="shared" si="154"/>
        <v>0</v>
      </c>
      <c r="AI403" s="85"/>
      <c r="AJ403" s="31">
        <f t="shared" si="155"/>
        <v>0</v>
      </c>
      <c r="AK403" s="31">
        <f t="shared" si="156"/>
        <v>0</v>
      </c>
      <c r="AL403" s="85"/>
      <c r="AM403" s="85"/>
      <c r="AN403" s="85"/>
      <c r="AO403" s="85"/>
      <c r="AP403" s="85"/>
      <c r="AQ403" s="85"/>
      <c r="AR403" s="85"/>
      <c r="AS403" s="85"/>
      <c r="AT403" s="85"/>
      <c r="AU403" s="85"/>
      <c r="AV403" s="85"/>
      <c r="AW403" s="85"/>
      <c r="AX403" s="85"/>
    </row>
    <row r="404" spans="2:50" s="155" customFormat="1" ht="13" outlineLevel="1">
      <c r="B404" s="156" t="s">
        <v>686</v>
      </c>
      <c r="C404" s="17" t="s">
        <v>687</v>
      </c>
      <c r="D404" s="25" t="s">
        <v>588</v>
      </c>
      <c r="E404" s="16">
        <v>43126</v>
      </c>
      <c r="F404" s="26" t="s">
        <v>12</v>
      </c>
      <c r="G404" s="27" t="s">
        <v>1297</v>
      </c>
      <c r="H404" s="81">
        <f t="shared" si="157"/>
        <v>104</v>
      </c>
      <c r="I404" s="82">
        <v>34</v>
      </c>
      <c r="J404" s="82">
        <v>70</v>
      </c>
      <c r="K404" s="259">
        <v>0</v>
      </c>
      <c r="L404" s="178" t="s">
        <v>1298</v>
      </c>
      <c r="M404" s="178" t="s">
        <v>1298</v>
      </c>
      <c r="N404" s="178" t="s">
        <v>1298</v>
      </c>
      <c r="O404" s="178" t="s">
        <v>1298</v>
      </c>
      <c r="P404" s="178" t="s">
        <v>1298</v>
      </c>
      <c r="Q404" s="85" t="s">
        <v>1163</v>
      </c>
      <c r="R404" s="85" t="s">
        <v>1164</v>
      </c>
      <c r="S404" s="180" t="s">
        <v>1299</v>
      </c>
      <c r="T404" s="85"/>
      <c r="U404" s="31">
        <f t="shared" si="149"/>
        <v>0</v>
      </c>
      <c r="V404" s="80"/>
      <c r="W404" s="279"/>
      <c r="X404" s="85"/>
      <c r="Y404" s="85">
        <f t="shared" si="150"/>
        <v>0</v>
      </c>
      <c r="AA404" s="85"/>
      <c r="AB404" s="85">
        <f t="shared" si="151"/>
        <v>0</v>
      </c>
      <c r="AC404" s="85"/>
      <c r="AD404" s="31">
        <f t="shared" si="152"/>
        <v>0</v>
      </c>
      <c r="AE404" s="31"/>
      <c r="AF404" s="85"/>
      <c r="AG404" s="85">
        <f t="shared" si="153"/>
        <v>0</v>
      </c>
      <c r="AH404" s="31">
        <f t="shared" si="154"/>
        <v>0</v>
      </c>
      <c r="AI404" s="85"/>
      <c r="AJ404" s="31">
        <f t="shared" si="155"/>
        <v>0</v>
      </c>
      <c r="AK404" s="31">
        <f t="shared" si="156"/>
        <v>0</v>
      </c>
      <c r="AL404" s="85"/>
      <c r="AM404" s="85"/>
      <c r="AN404" s="85"/>
      <c r="AO404" s="85"/>
      <c r="AP404" s="85"/>
      <c r="AQ404" s="85"/>
      <c r="AR404" s="85"/>
      <c r="AS404" s="85"/>
      <c r="AT404" s="85"/>
      <c r="AU404" s="85"/>
      <c r="AV404" s="85"/>
      <c r="AW404" s="85"/>
      <c r="AX404" s="85"/>
    </row>
    <row r="405" spans="2:50" s="155" customFormat="1" ht="26" outlineLevel="1">
      <c r="B405" s="156" t="s">
        <v>688</v>
      </c>
      <c r="C405" s="14" t="s">
        <v>689</v>
      </c>
      <c r="D405" s="25">
        <v>1.4</v>
      </c>
      <c r="E405" s="16">
        <v>43523</v>
      </c>
      <c r="F405" s="26" t="s">
        <v>12</v>
      </c>
      <c r="G405" s="27" t="s">
        <v>1297</v>
      </c>
      <c r="H405" s="81">
        <f t="shared" si="157"/>
        <v>297</v>
      </c>
      <c r="I405" s="82">
        <v>57</v>
      </c>
      <c r="J405" s="82">
        <v>240</v>
      </c>
      <c r="K405" s="259">
        <v>0</v>
      </c>
      <c r="L405" s="178" t="s">
        <v>1298</v>
      </c>
      <c r="M405" s="178" t="s">
        <v>1298</v>
      </c>
      <c r="N405" s="178" t="s">
        <v>1298</v>
      </c>
      <c r="O405" s="178" t="s">
        <v>1298</v>
      </c>
      <c r="P405" s="178" t="s">
        <v>1298</v>
      </c>
      <c r="Q405" s="85" t="s">
        <v>1163</v>
      </c>
      <c r="R405" s="85" t="s">
        <v>1164</v>
      </c>
      <c r="S405" s="180" t="s">
        <v>1299</v>
      </c>
      <c r="T405" s="85"/>
      <c r="U405" s="31">
        <f t="shared" si="149"/>
        <v>0</v>
      </c>
      <c r="V405" s="80"/>
      <c r="W405" s="279"/>
      <c r="X405" s="85"/>
      <c r="Y405" s="85">
        <f t="shared" si="150"/>
        <v>0</v>
      </c>
      <c r="AA405" s="85"/>
      <c r="AB405" s="85">
        <f t="shared" si="151"/>
        <v>0</v>
      </c>
      <c r="AC405" s="85"/>
      <c r="AD405" s="31">
        <f t="shared" si="152"/>
        <v>0</v>
      </c>
      <c r="AE405" s="31"/>
      <c r="AF405" s="85"/>
      <c r="AG405" s="85">
        <f t="shared" si="153"/>
        <v>0</v>
      </c>
      <c r="AH405" s="31">
        <f t="shared" si="154"/>
        <v>0</v>
      </c>
      <c r="AI405" s="85"/>
      <c r="AJ405" s="31">
        <f t="shared" si="155"/>
        <v>0</v>
      </c>
      <c r="AK405" s="31">
        <f t="shared" si="156"/>
        <v>0</v>
      </c>
      <c r="AL405" s="85"/>
      <c r="AM405" s="85"/>
      <c r="AN405" s="85"/>
      <c r="AO405" s="85"/>
      <c r="AP405" s="85"/>
      <c r="AQ405" s="85"/>
      <c r="AR405" s="85"/>
      <c r="AS405" s="85"/>
      <c r="AT405" s="85"/>
      <c r="AU405" s="85"/>
      <c r="AV405" s="85"/>
      <c r="AW405" s="85"/>
      <c r="AX405" s="85"/>
    </row>
    <row r="406" spans="2:50" s="155" customFormat="1" ht="26" outlineLevel="1">
      <c r="B406" s="156" t="s">
        <v>690</v>
      </c>
      <c r="C406" s="14" t="s">
        <v>691</v>
      </c>
      <c r="D406" s="25">
        <v>1.5</v>
      </c>
      <c r="E406" s="16">
        <v>43751</v>
      </c>
      <c r="F406" s="26" t="s">
        <v>12</v>
      </c>
      <c r="G406" s="27" t="s">
        <v>1297</v>
      </c>
      <c r="H406" s="81">
        <f t="shared" si="157"/>
        <v>531</v>
      </c>
      <c r="I406" s="82">
        <v>530</v>
      </c>
      <c r="J406" s="82">
        <v>1</v>
      </c>
      <c r="K406" s="259">
        <v>0</v>
      </c>
      <c r="L406" s="178" t="s">
        <v>1298</v>
      </c>
      <c r="M406" s="178" t="s">
        <v>1298</v>
      </c>
      <c r="N406" s="178" t="s">
        <v>1298</v>
      </c>
      <c r="O406" s="178" t="s">
        <v>1298</v>
      </c>
      <c r="P406" s="178" t="s">
        <v>1298</v>
      </c>
      <c r="Q406" s="85" t="s">
        <v>1163</v>
      </c>
      <c r="R406" s="85" t="s">
        <v>1164</v>
      </c>
      <c r="S406" s="180" t="s">
        <v>1299</v>
      </c>
      <c r="T406" s="85"/>
      <c r="U406" s="31">
        <f t="shared" si="149"/>
        <v>0</v>
      </c>
      <c r="V406" s="80"/>
      <c r="W406" s="279"/>
      <c r="X406" s="85"/>
      <c r="Y406" s="85">
        <f t="shared" si="150"/>
        <v>0</v>
      </c>
      <c r="AA406" s="85"/>
      <c r="AB406" s="85">
        <f t="shared" si="151"/>
        <v>0</v>
      </c>
      <c r="AC406" s="85"/>
      <c r="AD406" s="31">
        <f t="shared" si="152"/>
        <v>0</v>
      </c>
      <c r="AE406" s="31"/>
      <c r="AF406" s="85"/>
      <c r="AG406" s="85">
        <f t="shared" si="153"/>
        <v>0</v>
      </c>
      <c r="AH406" s="31">
        <f t="shared" si="154"/>
        <v>0</v>
      </c>
      <c r="AI406" s="85"/>
      <c r="AJ406" s="31">
        <f t="shared" si="155"/>
        <v>0</v>
      </c>
      <c r="AK406" s="31">
        <f t="shared" si="156"/>
        <v>0</v>
      </c>
      <c r="AL406" s="85"/>
      <c r="AM406" s="85"/>
      <c r="AN406" s="85"/>
      <c r="AO406" s="85"/>
      <c r="AP406" s="85"/>
      <c r="AQ406" s="85"/>
      <c r="AR406" s="85"/>
      <c r="AS406" s="85"/>
      <c r="AT406" s="85"/>
      <c r="AU406" s="85"/>
      <c r="AV406" s="85"/>
      <c r="AW406" s="85"/>
      <c r="AX406" s="85"/>
    </row>
    <row r="407" spans="2:50" s="155" customFormat="1" ht="13" outlineLevel="1">
      <c r="B407" s="156" t="s">
        <v>692</v>
      </c>
      <c r="C407" s="158" t="s">
        <v>693</v>
      </c>
      <c r="D407" s="40" t="s">
        <v>632</v>
      </c>
      <c r="E407" s="16">
        <v>42894</v>
      </c>
      <c r="F407" s="26" t="s">
        <v>12</v>
      </c>
      <c r="G407" s="27" t="s">
        <v>1297</v>
      </c>
      <c r="H407" s="81">
        <f t="shared" si="157"/>
        <v>52</v>
      </c>
      <c r="I407" s="82">
        <v>52</v>
      </c>
      <c r="J407" s="82">
        <v>0</v>
      </c>
      <c r="K407" s="259">
        <v>0</v>
      </c>
      <c r="L407" s="178" t="s">
        <v>1298</v>
      </c>
      <c r="M407" s="178" t="s">
        <v>1298</v>
      </c>
      <c r="N407" s="178" t="s">
        <v>1298</v>
      </c>
      <c r="O407" s="178" t="s">
        <v>1298</v>
      </c>
      <c r="P407" s="178" t="s">
        <v>1298</v>
      </c>
      <c r="Q407" s="85" t="s">
        <v>1163</v>
      </c>
      <c r="R407" s="85" t="s">
        <v>1164</v>
      </c>
      <c r="S407" s="180" t="s">
        <v>1299</v>
      </c>
      <c r="T407" s="85"/>
      <c r="U407" s="31">
        <f t="shared" si="149"/>
        <v>0</v>
      </c>
      <c r="V407" s="80"/>
      <c r="W407" s="279"/>
      <c r="X407" s="85"/>
      <c r="Y407" s="85">
        <f t="shared" si="150"/>
        <v>0</v>
      </c>
      <c r="AA407" s="85"/>
      <c r="AB407" s="85">
        <f t="shared" si="151"/>
        <v>0</v>
      </c>
      <c r="AC407" s="85"/>
      <c r="AD407" s="31">
        <f t="shared" si="152"/>
        <v>0</v>
      </c>
      <c r="AE407" s="31"/>
      <c r="AF407" s="85"/>
      <c r="AG407" s="85">
        <f t="shared" si="153"/>
        <v>0</v>
      </c>
      <c r="AH407" s="31">
        <f t="shared" si="154"/>
        <v>0</v>
      </c>
      <c r="AI407" s="85"/>
      <c r="AJ407" s="31">
        <f t="shared" si="155"/>
        <v>0</v>
      </c>
      <c r="AK407" s="31">
        <f t="shared" si="156"/>
        <v>0</v>
      </c>
      <c r="AL407" s="85"/>
      <c r="AM407" s="85"/>
      <c r="AN407" s="85"/>
      <c r="AO407" s="85"/>
      <c r="AP407" s="85"/>
      <c r="AQ407" s="85"/>
      <c r="AR407" s="85"/>
      <c r="AS407" s="85"/>
      <c r="AT407" s="85"/>
      <c r="AU407" s="85"/>
      <c r="AV407" s="85"/>
      <c r="AW407" s="85"/>
      <c r="AX407" s="85"/>
    </row>
    <row r="408" spans="2:50" s="155" customFormat="1" ht="13" outlineLevel="1">
      <c r="B408" s="156" t="s">
        <v>694</v>
      </c>
      <c r="C408" s="158" t="s">
        <v>695</v>
      </c>
      <c r="D408" s="40" t="s">
        <v>696</v>
      </c>
      <c r="E408" s="16">
        <v>42894</v>
      </c>
      <c r="F408" s="26" t="s">
        <v>12</v>
      </c>
      <c r="G408" s="27" t="s">
        <v>1297</v>
      </c>
      <c r="H408" s="81">
        <f t="shared" si="157"/>
        <v>826</v>
      </c>
      <c r="I408" s="82">
        <v>282</v>
      </c>
      <c r="J408" s="82">
        <v>544</v>
      </c>
      <c r="K408" s="259">
        <v>0</v>
      </c>
      <c r="L408" s="178" t="s">
        <v>1298</v>
      </c>
      <c r="M408" s="178" t="s">
        <v>1298</v>
      </c>
      <c r="N408" s="178" t="s">
        <v>1298</v>
      </c>
      <c r="O408" s="178" t="s">
        <v>1298</v>
      </c>
      <c r="P408" s="178" t="s">
        <v>1298</v>
      </c>
      <c r="Q408" s="85" t="s">
        <v>1163</v>
      </c>
      <c r="R408" s="85" t="s">
        <v>1164</v>
      </c>
      <c r="S408" s="180" t="s">
        <v>1299</v>
      </c>
      <c r="T408" s="85"/>
      <c r="U408" s="31">
        <f t="shared" si="149"/>
        <v>0</v>
      </c>
      <c r="V408" s="80"/>
      <c r="W408" s="279"/>
      <c r="X408" s="85"/>
      <c r="Y408" s="85">
        <f t="shared" si="150"/>
        <v>0</v>
      </c>
      <c r="AA408" s="85"/>
      <c r="AB408" s="85">
        <f t="shared" si="151"/>
        <v>0</v>
      </c>
      <c r="AC408" s="85"/>
      <c r="AD408" s="31">
        <f t="shared" si="152"/>
        <v>0</v>
      </c>
      <c r="AE408" s="31"/>
      <c r="AF408" s="85"/>
      <c r="AG408" s="85">
        <f t="shared" si="153"/>
        <v>0</v>
      </c>
      <c r="AH408" s="31">
        <f t="shared" si="154"/>
        <v>0</v>
      </c>
      <c r="AI408" s="85"/>
      <c r="AJ408" s="31">
        <f t="shared" si="155"/>
        <v>0</v>
      </c>
      <c r="AK408" s="31">
        <f t="shared" si="156"/>
        <v>0</v>
      </c>
      <c r="AL408" s="85"/>
      <c r="AM408" s="85"/>
      <c r="AN408" s="85"/>
      <c r="AO408" s="85"/>
      <c r="AP408" s="85"/>
      <c r="AQ408" s="85"/>
      <c r="AR408" s="85"/>
      <c r="AS408" s="85"/>
      <c r="AT408" s="85"/>
      <c r="AU408" s="85"/>
      <c r="AV408" s="85"/>
      <c r="AW408" s="85"/>
      <c r="AX408" s="85"/>
    </row>
    <row r="409" spans="2:50" s="155" customFormat="1" ht="13" outlineLevel="1">
      <c r="B409" s="156" t="s">
        <v>697</v>
      </c>
      <c r="C409" s="158" t="s">
        <v>698</v>
      </c>
      <c r="D409" s="25" t="s">
        <v>519</v>
      </c>
      <c r="E409" s="16">
        <v>42947</v>
      </c>
      <c r="F409" s="26" t="s">
        <v>12</v>
      </c>
      <c r="G409" s="27" t="s">
        <v>1297</v>
      </c>
      <c r="H409" s="81">
        <f t="shared" si="157"/>
        <v>31</v>
      </c>
      <c r="I409" s="82">
        <v>17</v>
      </c>
      <c r="J409" s="82">
        <v>14</v>
      </c>
      <c r="K409" s="259">
        <v>0</v>
      </c>
      <c r="L409" s="178" t="s">
        <v>1298</v>
      </c>
      <c r="M409" s="178" t="s">
        <v>1298</v>
      </c>
      <c r="N409" s="178" t="s">
        <v>1298</v>
      </c>
      <c r="O409" s="178" t="s">
        <v>1298</v>
      </c>
      <c r="P409" s="178" t="s">
        <v>1298</v>
      </c>
      <c r="Q409" s="85" t="s">
        <v>1163</v>
      </c>
      <c r="R409" s="85" t="s">
        <v>1164</v>
      </c>
      <c r="S409" s="180" t="s">
        <v>1299</v>
      </c>
      <c r="T409" s="85"/>
      <c r="U409" s="31">
        <f t="shared" si="149"/>
        <v>0</v>
      </c>
      <c r="V409" s="80"/>
      <c r="W409" s="279"/>
      <c r="X409" s="85"/>
      <c r="Y409" s="85">
        <f t="shared" si="150"/>
        <v>0</v>
      </c>
      <c r="AA409" s="85"/>
      <c r="AB409" s="85">
        <f t="shared" si="151"/>
        <v>0</v>
      </c>
      <c r="AC409" s="85"/>
      <c r="AD409" s="31">
        <f t="shared" si="152"/>
        <v>0</v>
      </c>
      <c r="AE409" s="31"/>
      <c r="AF409" s="85"/>
      <c r="AG409" s="85">
        <f t="shared" si="153"/>
        <v>0</v>
      </c>
      <c r="AH409" s="31">
        <f t="shared" si="154"/>
        <v>0</v>
      </c>
      <c r="AI409" s="85"/>
      <c r="AJ409" s="31">
        <f t="shared" si="155"/>
        <v>0</v>
      </c>
      <c r="AK409" s="31">
        <f t="shared" si="156"/>
        <v>0</v>
      </c>
      <c r="AL409" s="85"/>
      <c r="AM409" s="85"/>
      <c r="AN409" s="85"/>
      <c r="AO409" s="85"/>
      <c r="AP409" s="85"/>
      <c r="AQ409" s="85"/>
      <c r="AR409" s="85"/>
      <c r="AS409" s="85"/>
      <c r="AT409" s="85"/>
      <c r="AU409" s="85"/>
      <c r="AV409" s="85"/>
      <c r="AW409" s="85"/>
      <c r="AX409" s="85"/>
    </row>
    <row r="410" spans="2:50" s="155" customFormat="1" ht="13" outlineLevel="1">
      <c r="B410" s="156" t="s">
        <v>699</v>
      </c>
      <c r="C410" s="89" t="s">
        <v>700</v>
      </c>
      <c r="D410" s="25" t="s">
        <v>701</v>
      </c>
      <c r="E410" s="16">
        <v>43126</v>
      </c>
      <c r="F410" s="26" t="s">
        <v>12</v>
      </c>
      <c r="G410" s="27" t="s">
        <v>1297</v>
      </c>
      <c r="H410" s="81">
        <f t="shared" si="157"/>
        <v>800</v>
      </c>
      <c r="I410" s="82">
        <v>200</v>
      </c>
      <c r="J410" s="82">
        <v>600</v>
      </c>
      <c r="K410" s="259">
        <v>0</v>
      </c>
      <c r="L410" s="178" t="s">
        <v>1298</v>
      </c>
      <c r="M410" s="178" t="s">
        <v>1298</v>
      </c>
      <c r="N410" s="178" t="s">
        <v>1298</v>
      </c>
      <c r="O410" s="178" t="s">
        <v>1298</v>
      </c>
      <c r="P410" s="178" t="s">
        <v>1298</v>
      </c>
      <c r="Q410" s="85" t="s">
        <v>1164</v>
      </c>
      <c r="R410" s="85" t="s">
        <v>1164</v>
      </c>
      <c r="S410" s="180" t="s">
        <v>1310</v>
      </c>
      <c r="T410" s="85"/>
      <c r="U410" s="31">
        <f t="shared" si="149"/>
        <v>0</v>
      </c>
      <c r="V410" s="80"/>
      <c r="W410" s="279"/>
      <c r="X410" s="85"/>
      <c r="Y410" s="85">
        <f t="shared" si="150"/>
        <v>0</v>
      </c>
      <c r="AA410" s="85"/>
      <c r="AB410" s="85">
        <f t="shared" si="151"/>
        <v>0</v>
      </c>
      <c r="AC410" s="85"/>
      <c r="AD410" s="31">
        <f t="shared" si="152"/>
        <v>0</v>
      </c>
      <c r="AE410" s="31"/>
      <c r="AF410" s="85"/>
      <c r="AG410" s="85">
        <f t="shared" si="153"/>
        <v>0</v>
      </c>
      <c r="AH410" s="31">
        <f t="shared" si="154"/>
        <v>0</v>
      </c>
      <c r="AI410" s="85"/>
      <c r="AJ410" s="31">
        <f t="shared" si="155"/>
        <v>0</v>
      </c>
      <c r="AK410" s="31">
        <f t="shared" si="156"/>
        <v>0</v>
      </c>
      <c r="AL410" s="85"/>
      <c r="AM410" s="85"/>
      <c r="AN410" s="85"/>
      <c r="AO410" s="85"/>
      <c r="AP410" s="85"/>
      <c r="AQ410" s="85"/>
      <c r="AR410" s="85"/>
      <c r="AS410" s="85"/>
      <c r="AT410" s="85"/>
      <c r="AU410" s="85"/>
      <c r="AV410" s="85"/>
      <c r="AW410" s="85"/>
      <c r="AX410" s="85"/>
    </row>
    <row r="411" spans="2:50" s="155" customFormat="1" ht="39" outlineLevel="1">
      <c r="B411" s="156" t="s">
        <v>702</v>
      </c>
      <c r="C411" s="14" t="s">
        <v>703</v>
      </c>
      <c r="D411" s="49" t="s">
        <v>1462</v>
      </c>
      <c r="E411" s="16">
        <v>43689</v>
      </c>
      <c r="F411" s="26" t="s">
        <v>12</v>
      </c>
      <c r="G411" s="27" t="s">
        <v>1297</v>
      </c>
      <c r="H411" s="81">
        <f t="shared" si="157"/>
        <v>321</v>
      </c>
      <c r="I411" s="82">
        <v>251</v>
      </c>
      <c r="J411" s="82">
        <v>70</v>
      </c>
      <c r="K411" s="259">
        <v>0</v>
      </c>
      <c r="L411" s="178" t="s">
        <v>1298</v>
      </c>
      <c r="M411" s="178" t="s">
        <v>1298</v>
      </c>
      <c r="N411" s="178" t="s">
        <v>1298</v>
      </c>
      <c r="O411" s="178" t="s">
        <v>1298</v>
      </c>
      <c r="P411" s="178" t="s">
        <v>1298</v>
      </c>
      <c r="Q411" s="85" t="s">
        <v>1164</v>
      </c>
      <c r="R411" s="85" t="s">
        <v>1164</v>
      </c>
      <c r="S411" s="180" t="s">
        <v>1313</v>
      </c>
      <c r="T411" s="85"/>
      <c r="U411" s="31">
        <f t="shared" si="149"/>
        <v>0</v>
      </c>
      <c r="V411" s="80"/>
      <c r="W411" s="279"/>
      <c r="X411" s="85"/>
      <c r="Y411" s="85">
        <f t="shared" si="150"/>
        <v>0</v>
      </c>
      <c r="AA411" s="85"/>
      <c r="AB411" s="85">
        <f t="shared" si="151"/>
        <v>0</v>
      </c>
      <c r="AC411" s="85"/>
      <c r="AD411" s="31">
        <f t="shared" si="152"/>
        <v>0</v>
      </c>
      <c r="AE411" s="31"/>
      <c r="AF411" s="85"/>
      <c r="AG411" s="85">
        <f t="shared" si="153"/>
        <v>0</v>
      </c>
      <c r="AH411" s="31">
        <f t="shared" si="154"/>
        <v>0</v>
      </c>
      <c r="AI411" s="85"/>
      <c r="AJ411" s="31">
        <f t="shared" si="155"/>
        <v>0</v>
      </c>
      <c r="AK411" s="31">
        <f t="shared" si="156"/>
        <v>0</v>
      </c>
      <c r="AL411" s="85"/>
      <c r="AM411" s="85"/>
      <c r="AN411" s="85"/>
      <c r="AO411" s="85"/>
      <c r="AP411" s="85"/>
      <c r="AQ411" s="85"/>
      <c r="AR411" s="85"/>
      <c r="AS411" s="85"/>
      <c r="AT411" s="85"/>
      <c r="AU411" s="85"/>
      <c r="AV411" s="85"/>
      <c r="AW411" s="85"/>
      <c r="AX411" s="85"/>
    </row>
    <row r="412" spans="2:50" s="155" customFormat="1" ht="52" outlineLevel="1">
      <c r="B412" s="156" t="s">
        <v>704</v>
      </c>
      <c r="C412" s="14" t="s">
        <v>705</v>
      </c>
      <c r="D412" s="49" t="s">
        <v>1462</v>
      </c>
      <c r="E412" s="16">
        <v>43700</v>
      </c>
      <c r="F412" s="26" t="s">
        <v>12</v>
      </c>
      <c r="G412" s="27" t="s">
        <v>1297</v>
      </c>
      <c r="H412" s="81">
        <f t="shared" si="157"/>
        <v>436</v>
      </c>
      <c r="I412" s="82">
        <v>296</v>
      </c>
      <c r="J412" s="82">
        <v>140</v>
      </c>
      <c r="K412" s="259">
        <v>0</v>
      </c>
      <c r="L412" s="178" t="s">
        <v>1298</v>
      </c>
      <c r="M412" s="178" t="s">
        <v>1298</v>
      </c>
      <c r="N412" s="178" t="s">
        <v>1298</v>
      </c>
      <c r="O412" s="178" t="s">
        <v>1298</v>
      </c>
      <c r="P412" s="178" t="s">
        <v>1298</v>
      </c>
      <c r="Q412" s="85" t="s">
        <v>1164</v>
      </c>
      <c r="R412" s="85" t="s">
        <v>1164</v>
      </c>
      <c r="S412" s="180" t="s">
        <v>1314</v>
      </c>
      <c r="T412" s="85"/>
      <c r="U412" s="31">
        <f t="shared" si="149"/>
        <v>0</v>
      </c>
      <c r="V412" s="80"/>
      <c r="W412" s="279"/>
      <c r="X412" s="85"/>
      <c r="Y412" s="85">
        <f t="shared" si="150"/>
        <v>0</v>
      </c>
      <c r="AA412" s="85"/>
      <c r="AB412" s="85">
        <f t="shared" si="151"/>
        <v>0</v>
      </c>
      <c r="AC412" s="85"/>
      <c r="AD412" s="31">
        <f t="shared" si="152"/>
        <v>0</v>
      </c>
      <c r="AE412" s="31"/>
      <c r="AF412" s="85"/>
      <c r="AG412" s="85">
        <f t="shared" si="153"/>
        <v>0</v>
      </c>
      <c r="AH412" s="31">
        <f t="shared" si="154"/>
        <v>0</v>
      </c>
      <c r="AI412" s="85"/>
      <c r="AJ412" s="31">
        <f t="shared" si="155"/>
        <v>0</v>
      </c>
      <c r="AK412" s="31">
        <f t="shared" si="156"/>
        <v>0</v>
      </c>
      <c r="AL412" s="85"/>
      <c r="AM412" s="85"/>
      <c r="AN412" s="85"/>
      <c r="AO412" s="85"/>
      <c r="AP412" s="85"/>
      <c r="AQ412" s="85"/>
      <c r="AR412" s="85"/>
      <c r="AS412" s="85"/>
      <c r="AT412" s="85"/>
      <c r="AU412" s="85"/>
      <c r="AV412" s="85"/>
      <c r="AW412" s="85"/>
      <c r="AX412" s="85"/>
    </row>
    <row r="413" spans="2:50" s="155" customFormat="1" ht="26" outlineLevel="1">
      <c r="B413" s="156" t="s">
        <v>706</v>
      </c>
      <c r="C413" s="32" t="s">
        <v>707</v>
      </c>
      <c r="D413" s="25" t="s">
        <v>609</v>
      </c>
      <c r="E413" s="16">
        <v>43202</v>
      </c>
      <c r="F413" s="26" t="s">
        <v>12</v>
      </c>
      <c r="G413" s="27" t="s">
        <v>1297</v>
      </c>
      <c r="H413" s="81">
        <f t="shared" si="157"/>
        <v>107</v>
      </c>
      <c r="I413" s="82">
        <v>102</v>
      </c>
      <c r="J413" s="82">
        <v>5</v>
      </c>
      <c r="K413" s="259">
        <v>0</v>
      </c>
      <c r="L413" s="178" t="s">
        <v>1298</v>
      </c>
      <c r="M413" s="178" t="s">
        <v>1298</v>
      </c>
      <c r="N413" s="178" t="s">
        <v>1298</v>
      </c>
      <c r="O413" s="178" t="s">
        <v>1298</v>
      </c>
      <c r="P413" s="178" t="s">
        <v>1298</v>
      </c>
      <c r="Q413" s="85" t="s">
        <v>1164</v>
      </c>
      <c r="R413" s="85" t="s">
        <v>1164</v>
      </c>
      <c r="S413" s="180" t="s">
        <v>1315</v>
      </c>
      <c r="T413" s="85"/>
      <c r="U413" s="31">
        <f t="shared" si="149"/>
        <v>0</v>
      </c>
      <c r="V413" s="80"/>
      <c r="W413" s="279"/>
      <c r="X413" s="85"/>
      <c r="Y413" s="85">
        <f t="shared" si="150"/>
        <v>0</v>
      </c>
      <c r="AA413" s="85"/>
      <c r="AB413" s="85">
        <f t="shared" si="151"/>
        <v>0</v>
      </c>
      <c r="AC413" s="85"/>
      <c r="AD413" s="31">
        <f t="shared" si="152"/>
        <v>0</v>
      </c>
      <c r="AE413" s="31"/>
      <c r="AF413" s="85"/>
      <c r="AG413" s="85">
        <f t="shared" si="153"/>
        <v>0</v>
      </c>
      <c r="AH413" s="31">
        <f t="shared" si="154"/>
        <v>0</v>
      </c>
      <c r="AI413" s="85"/>
      <c r="AJ413" s="31">
        <f t="shared" si="155"/>
        <v>0</v>
      </c>
      <c r="AK413" s="31">
        <f t="shared" si="156"/>
        <v>0</v>
      </c>
      <c r="AL413" s="85"/>
      <c r="AM413" s="85"/>
      <c r="AN413" s="85"/>
      <c r="AO413" s="85"/>
      <c r="AP413" s="85"/>
      <c r="AQ413" s="85"/>
      <c r="AR413" s="85"/>
      <c r="AS413" s="85"/>
      <c r="AT413" s="85"/>
      <c r="AU413" s="85"/>
      <c r="AV413" s="85"/>
      <c r="AW413" s="85"/>
      <c r="AX413" s="85"/>
    </row>
    <row r="414" spans="2:50" s="155" customFormat="1" ht="13" outlineLevel="1">
      <c r="B414" s="156" t="s">
        <v>708</v>
      </c>
      <c r="C414" s="32" t="s">
        <v>709</v>
      </c>
      <c r="D414" s="25">
        <v>1.5</v>
      </c>
      <c r="E414" s="16">
        <v>43301</v>
      </c>
      <c r="F414" s="26" t="s">
        <v>12</v>
      </c>
      <c r="G414" s="27" t="s">
        <v>1297</v>
      </c>
      <c r="H414" s="81">
        <f t="shared" si="157"/>
        <v>60</v>
      </c>
      <c r="I414" s="82">
        <v>60</v>
      </c>
      <c r="J414" s="82">
        <v>0</v>
      </c>
      <c r="K414" s="259">
        <v>0</v>
      </c>
      <c r="L414" s="178" t="s">
        <v>1298</v>
      </c>
      <c r="M414" s="178" t="s">
        <v>1298</v>
      </c>
      <c r="N414" s="178" t="s">
        <v>1298</v>
      </c>
      <c r="O414" s="178" t="s">
        <v>1298</v>
      </c>
      <c r="P414" s="178" t="s">
        <v>1298</v>
      </c>
      <c r="Q414" s="85" t="s">
        <v>1164</v>
      </c>
      <c r="R414" s="85" t="s">
        <v>1164</v>
      </c>
      <c r="S414" s="180" t="s">
        <v>1307</v>
      </c>
      <c r="T414" s="85"/>
      <c r="U414" s="31">
        <f t="shared" si="149"/>
        <v>0</v>
      </c>
      <c r="V414" s="80"/>
      <c r="W414" s="279"/>
      <c r="X414" s="85"/>
      <c r="Y414" s="85">
        <f t="shared" si="150"/>
        <v>0</v>
      </c>
      <c r="AA414" s="85"/>
      <c r="AB414" s="85">
        <f t="shared" si="151"/>
        <v>0</v>
      </c>
      <c r="AC414" s="85"/>
      <c r="AD414" s="31">
        <f t="shared" si="152"/>
        <v>0</v>
      </c>
      <c r="AE414" s="31"/>
      <c r="AF414" s="85"/>
      <c r="AG414" s="85">
        <f t="shared" si="153"/>
        <v>0</v>
      </c>
      <c r="AH414" s="31">
        <f t="shared" si="154"/>
        <v>0</v>
      </c>
      <c r="AI414" s="85"/>
      <c r="AJ414" s="31">
        <f t="shared" si="155"/>
        <v>0</v>
      </c>
      <c r="AK414" s="31">
        <f t="shared" si="156"/>
        <v>0</v>
      </c>
      <c r="AL414" s="85"/>
      <c r="AM414" s="85"/>
      <c r="AN414" s="85"/>
      <c r="AO414" s="85"/>
      <c r="AP414" s="85"/>
      <c r="AQ414" s="85"/>
      <c r="AR414" s="85"/>
      <c r="AS414" s="85"/>
      <c r="AT414" s="85"/>
      <c r="AU414" s="85"/>
      <c r="AV414" s="85"/>
      <c r="AW414" s="85"/>
      <c r="AX414" s="85"/>
    </row>
    <row r="415" spans="2:50" s="155" customFormat="1" ht="13" outlineLevel="1">
      <c r="B415" s="156" t="s">
        <v>710</v>
      </c>
      <c r="C415" s="32" t="s">
        <v>711</v>
      </c>
      <c r="D415" s="25">
        <v>1.4</v>
      </c>
      <c r="E415" s="16">
        <v>43411</v>
      </c>
      <c r="F415" s="26" t="s">
        <v>12</v>
      </c>
      <c r="G415" s="27" t="s">
        <v>1297</v>
      </c>
      <c r="H415" s="81">
        <f t="shared" si="157"/>
        <v>336</v>
      </c>
      <c r="I415" s="82">
        <v>86</v>
      </c>
      <c r="J415" s="82">
        <v>250</v>
      </c>
      <c r="K415" s="259">
        <v>0</v>
      </c>
      <c r="L415" s="178" t="s">
        <v>1298</v>
      </c>
      <c r="M415" s="178" t="s">
        <v>1298</v>
      </c>
      <c r="N415" s="178" t="s">
        <v>1298</v>
      </c>
      <c r="O415" s="178" t="s">
        <v>1298</v>
      </c>
      <c r="P415" s="178" t="s">
        <v>1298</v>
      </c>
      <c r="Q415" s="85" t="s">
        <v>1164</v>
      </c>
      <c r="R415" s="85" t="s">
        <v>1164</v>
      </c>
      <c r="S415" s="180" t="s">
        <v>1309</v>
      </c>
      <c r="T415" s="85"/>
      <c r="U415" s="31">
        <f t="shared" si="149"/>
        <v>0</v>
      </c>
      <c r="V415" s="80"/>
      <c r="W415" s="279"/>
      <c r="X415" s="85"/>
      <c r="Y415" s="85">
        <f t="shared" si="150"/>
        <v>0</v>
      </c>
      <c r="AA415" s="85"/>
      <c r="AB415" s="85">
        <f t="shared" si="151"/>
        <v>0</v>
      </c>
      <c r="AC415" s="85"/>
      <c r="AD415" s="31">
        <f t="shared" si="152"/>
        <v>0</v>
      </c>
      <c r="AE415" s="31"/>
      <c r="AF415" s="85"/>
      <c r="AG415" s="85">
        <f t="shared" si="153"/>
        <v>0</v>
      </c>
      <c r="AH415" s="31">
        <f t="shared" si="154"/>
        <v>0</v>
      </c>
      <c r="AI415" s="85"/>
      <c r="AJ415" s="31">
        <f t="shared" si="155"/>
        <v>0</v>
      </c>
      <c r="AK415" s="31">
        <f t="shared" si="156"/>
        <v>0</v>
      </c>
      <c r="AL415" s="85"/>
      <c r="AM415" s="85"/>
      <c r="AN415" s="85"/>
      <c r="AO415" s="85"/>
      <c r="AP415" s="85"/>
      <c r="AQ415" s="85"/>
      <c r="AR415" s="85"/>
      <c r="AS415" s="85"/>
      <c r="AT415" s="85"/>
      <c r="AU415" s="85"/>
      <c r="AV415" s="85"/>
      <c r="AW415" s="85"/>
      <c r="AX415" s="85"/>
    </row>
    <row r="416" spans="2:50" s="155" customFormat="1" ht="13" outlineLevel="1">
      <c r="B416" s="87" t="s">
        <v>712</v>
      </c>
      <c r="C416" s="90" t="s">
        <v>713</v>
      </c>
      <c r="D416" s="86">
        <v>1</v>
      </c>
      <c r="E416" s="16">
        <v>43202</v>
      </c>
      <c r="F416" s="26" t="s">
        <v>12</v>
      </c>
      <c r="G416" s="27" t="s">
        <v>1297</v>
      </c>
      <c r="H416" s="81">
        <f t="shared" si="157"/>
        <v>50</v>
      </c>
      <c r="I416" s="82">
        <v>50</v>
      </c>
      <c r="J416" s="82">
        <v>0</v>
      </c>
      <c r="K416" s="259">
        <v>0</v>
      </c>
      <c r="L416" s="178" t="s">
        <v>1298</v>
      </c>
      <c r="M416" s="178" t="s">
        <v>1298</v>
      </c>
      <c r="N416" s="178" t="s">
        <v>1298</v>
      </c>
      <c r="O416" s="178" t="s">
        <v>1298</v>
      </c>
      <c r="P416" s="178" t="s">
        <v>1298</v>
      </c>
      <c r="Q416" s="85" t="s">
        <v>1163</v>
      </c>
      <c r="R416" s="85" t="s">
        <v>1164</v>
      </c>
      <c r="S416" s="180" t="s">
        <v>1299</v>
      </c>
      <c r="T416" s="85"/>
      <c r="U416" s="31">
        <f t="shared" si="149"/>
        <v>0</v>
      </c>
      <c r="V416" s="80"/>
      <c r="W416" s="279"/>
      <c r="X416" s="85"/>
      <c r="Y416" s="85">
        <f t="shared" si="150"/>
        <v>0</v>
      </c>
      <c r="AA416" s="85"/>
      <c r="AB416" s="85">
        <f t="shared" si="151"/>
        <v>0</v>
      </c>
      <c r="AC416" s="85"/>
      <c r="AD416" s="31">
        <f t="shared" si="152"/>
        <v>0</v>
      </c>
      <c r="AE416" s="31"/>
      <c r="AF416" s="85"/>
      <c r="AG416" s="85">
        <f t="shared" si="153"/>
        <v>0</v>
      </c>
      <c r="AH416" s="31">
        <f t="shared" si="154"/>
        <v>0</v>
      </c>
      <c r="AI416" s="85"/>
      <c r="AJ416" s="31">
        <f t="shared" si="155"/>
        <v>0</v>
      </c>
      <c r="AK416" s="31">
        <f t="shared" si="156"/>
        <v>0</v>
      </c>
      <c r="AL416" s="85"/>
      <c r="AM416" s="85"/>
      <c r="AN416" s="85"/>
      <c r="AO416" s="85"/>
      <c r="AP416" s="85"/>
      <c r="AQ416" s="85"/>
      <c r="AR416" s="85"/>
      <c r="AS416" s="85"/>
      <c r="AT416" s="85"/>
      <c r="AU416" s="85"/>
      <c r="AV416" s="85"/>
      <c r="AW416" s="85"/>
      <c r="AX416" s="85"/>
    </row>
    <row r="417" spans="2:50" s="155" customFormat="1" ht="39" outlineLevel="1">
      <c r="B417" s="87" t="s">
        <v>714</v>
      </c>
      <c r="C417" s="90" t="s">
        <v>715</v>
      </c>
      <c r="D417" s="25" t="s">
        <v>1463</v>
      </c>
      <c r="E417" s="16">
        <v>43573</v>
      </c>
      <c r="F417" s="26" t="s">
        <v>12</v>
      </c>
      <c r="G417" s="27" t="s">
        <v>1297</v>
      </c>
      <c r="H417" s="81">
        <f t="shared" si="157"/>
        <v>62</v>
      </c>
      <c r="I417" s="82">
        <v>45</v>
      </c>
      <c r="J417" s="82">
        <v>17</v>
      </c>
      <c r="K417" s="259">
        <v>0</v>
      </c>
      <c r="L417" s="178" t="s">
        <v>1298</v>
      </c>
      <c r="M417" s="178" t="s">
        <v>1298</v>
      </c>
      <c r="N417" s="178" t="s">
        <v>1298</v>
      </c>
      <c r="O417" s="178" t="s">
        <v>1298</v>
      </c>
      <c r="P417" s="178" t="s">
        <v>1298</v>
      </c>
      <c r="Q417" s="85" t="s">
        <v>1164</v>
      </c>
      <c r="R417" s="85" t="s">
        <v>1164</v>
      </c>
      <c r="S417" s="180" t="s">
        <v>1316</v>
      </c>
      <c r="T417" s="85"/>
      <c r="U417" s="31">
        <f t="shared" si="149"/>
        <v>0</v>
      </c>
      <c r="V417" s="80"/>
      <c r="W417" s="279"/>
      <c r="X417" s="85"/>
      <c r="Y417" s="85">
        <f t="shared" si="150"/>
        <v>0</v>
      </c>
      <c r="AA417" s="85"/>
      <c r="AB417" s="85">
        <f t="shared" si="151"/>
        <v>0</v>
      </c>
      <c r="AC417" s="85"/>
      <c r="AD417" s="31">
        <f t="shared" si="152"/>
        <v>0</v>
      </c>
      <c r="AE417" s="31"/>
      <c r="AF417" s="85"/>
      <c r="AG417" s="85">
        <f t="shared" si="153"/>
        <v>0</v>
      </c>
      <c r="AH417" s="31">
        <f t="shared" si="154"/>
        <v>0</v>
      </c>
      <c r="AI417" s="85"/>
      <c r="AJ417" s="31">
        <f t="shared" si="155"/>
        <v>0</v>
      </c>
      <c r="AK417" s="31">
        <f t="shared" si="156"/>
        <v>0</v>
      </c>
      <c r="AL417" s="85"/>
      <c r="AM417" s="85"/>
      <c r="AN417" s="85"/>
      <c r="AO417" s="85"/>
      <c r="AP417" s="85"/>
      <c r="AQ417" s="85"/>
      <c r="AR417" s="85"/>
      <c r="AS417" s="85"/>
      <c r="AT417" s="85"/>
      <c r="AU417" s="85"/>
      <c r="AV417" s="85"/>
      <c r="AW417" s="85"/>
      <c r="AX417" s="85"/>
    </row>
    <row r="418" spans="2:50" s="155" customFormat="1" ht="13" outlineLevel="1">
      <c r="B418" s="156" t="s">
        <v>717</v>
      </c>
      <c r="C418" s="32" t="s">
        <v>1464</v>
      </c>
      <c r="D418" s="53">
        <v>1.4</v>
      </c>
      <c r="E418" s="75">
        <v>43787</v>
      </c>
      <c r="F418" s="26" t="s">
        <v>12</v>
      </c>
      <c r="G418" s="27" t="s">
        <v>1297</v>
      </c>
      <c r="H418" s="81">
        <f t="shared" si="157"/>
        <v>205</v>
      </c>
      <c r="I418" s="82">
        <v>145</v>
      </c>
      <c r="J418" s="82">
        <v>60</v>
      </c>
      <c r="K418" s="259">
        <v>0</v>
      </c>
      <c r="L418" s="178" t="s">
        <v>1298</v>
      </c>
      <c r="M418" s="178" t="s">
        <v>1298</v>
      </c>
      <c r="N418" s="178" t="s">
        <v>1298</v>
      </c>
      <c r="O418" s="178" t="s">
        <v>1298</v>
      </c>
      <c r="P418" s="178" t="s">
        <v>1298</v>
      </c>
      <c r="Q418" s="85" t="s">
        <v>1164</v>
      </c>
      <c r="R418" s="85" t="s">
        <v>1164</v>
      </c>
      <c r="S418" s="180" t="s">
        <v>1309</v>
      </c>
      <c r="T418" s="85"/>
      <c r="U418" s="31">
        <f t="shared" si="149"/>
        <v>0</v>
      </c>
      <c r="V418" s="80"/>
      <c r="W418" s="279"/>
      <c r="X418" s="85"/>
      <c r="Y418" s="85">
        <f t="shared" si="150"/>
        <v>0</v>
      </c>
      <c r="AA418" s="85"/>
      <c r="AB418" s="85">
        <f t="shared" si="151"/>
        <v>0</v>
      </c>
      <c r="AC418" s="85"/>
      <c r="AD418" s="31">
        <f t="shared" si="152"/>
        <v>0</v>
      </c>
      <c r="AE418" s="31"/>
      <c r="AF418" s="85"/>
      <c r="AG418" s="85">
        <f t="shared" si="153"/>
        <v>0</v>
      </c>
      <c r="AH418" s="31">
        <f t="shared" si="154"/>
        <v>0</v>
      </c>
      <c r="AI418" s="85"/>
      <c r="AJ418" s="31">
        <f t="shared" si="155"/>
        <v>0</v>
      </c>
      <c r="AK418" s="31">
        <f t="shared" si="156"/>
        <v>0</v>
      </c>
      <c r="AL418" s="85"/>
      <c r="AM418" s="85"/>
      <c r="AN418" s="85"/>
      <c r="AO418" s="85"/>
      <c r="AP418" s="85"/>
      <c r="AQ418" s="85"/>
      <c r="AR418" s="85"/>
      <c r="AS418" s="85"/>
      <c r="AT418" s="85"/>
      <c r="AU418" s="85"/>
      <c r="AV418" s="85"/>
      <c r="AW418" s="85"/>
      <c r="AX418" s="85"/>
    </row>
    <row r="419" spans="2:50" s="155" customFormat="1" ht="13" outlineLevel="1">
      <c r="B419" s="156" t="s">
        <v>959</v>
      </c>
      <c r="C419" s="32" t="s">
        <v>1465</v>
      </c>
      <c r="D419" s="53">
        <v>1.3</v>
      </c>
      <c r="E419" s="75">
        <v>43787</v>
      </c>
      <c r="F419" s="26" t="s">
        <v>12</v>
      </c>
      <c r="G419" s="27" t="s">
        <v>1297</v>
      </c>
      <c r="H419" s="81">
        <f t="shared" si="157"/>
        <v>205</v>
      </c>
      <c r="I419" s="82">
        <v>135</v>
      </c>
      <c r="J419" s="82">
        <v>70</v>
      </c>
      <c r="K419" s="259">
        <v>0</v>
      </c>
      <c r="L419" s="178" t="s">
        <v>1298</v>
      </c>
      <c r="M419" s="178" t="s">
        <v>1298</v>
      </c>
      <c r="N419" s="178" t="s">
        <v>1298</v>
      </c>
      <c r="O419" s="178" t="s">
        <v>1298</v>
      </c>
      <c r="P419" s="178" t="s">
        <v>1298</v>
      </c>
      <c r="Q419" s="85" t="s">
        <v>1164</v>
      </c>
      <c r="R419" s="85" t="s">
        <v>1164</v>
      </c>
      <c r="S419" s="180" t="s">
        <v>1309</v>
      </c>
      <c r="T419" s="85"/>
      <c r="U419" s="31">
        <f t="shared" si="149"/>
        <v>0</v>
      </c>
      <c r="V419" s="80"/>
      <c r="W419" s="279"/>
      <c r="X419" s="85"/>
      <c r="Y419" s="85">
        <f t="shared" si="150"/>
        <v>0</v>
      </c>
      <c r="AA419" s="85"/>
      <c r="AB419" s="85">
        <f t="shared" si="151"/>
        <v>0</v>
      </c>
      <c r="AC419" s="85"/>
      <c r="AD419" s="31">
        <f t="shared" si="152"/>
        <v>0</v>
      </c>
      <c r="AE419" s="31"/>
      <c r="AF419" s="85"/>
      <c r="AG419" s="85">
        <f t="shared" si="153"/>
        <v>0</v>
      </c>
      <c r="AH419" s="31">
        <f t="shared" si="154"/>
        <v>0</v>
      </c>
      <c r="AI419" s="85"/>
      <c r="AJ419" s="31">
        <f t="shared" si="155"/>
        <v>0</v>
      </c>
      <c r="AK419" s="31">
        <f t="shared" si="156"/>
        <v>0</v>
      </c>
      <c r="AL419" s="85"/>
      <c r="AM419" s="85"/>
      <c r="AN419" s="85"/>
      <c r="AO419" s="85"/>
      <c r="AP419" s="85"/>
      <c r="AQ419" s="85"/>
      <c r="AR419" s="85"/>
      <c r="AS419" s="85"/>
      <c r="AT419" s="85"/>
      <c r="AU419" s="85"/>
      <c r="AV419" s="85"/>
      <c r="AW419" s="85"/>
      <c r="AX419" s="85"/>
    </row>
    <row r="420" spans="2:50" s="155" customFormat="1" ht="13" outlineLevel="1">
      <c r="B420" s="156" t="s">
        <v>960</v>
      </c>
      <c r="C420" s="24" t="s">
        <v>1466</v>
      </c>
      <c r="D420" s="25">
        <v>1.2</v>
      </c>
      <c r="E420" s="16">
        <v>43479</v>
      </c>
      <c r="F420" s="26" t="s">
        <v>12</v>
      </c>
      <c r="G420" s="27" t="s">
        <v>1297</v>
      </c>
      <c r="H420" s="81">
        <f t="shared" si="157"/>
        <v>720</v>
      </c>
      <c r="I420" s="82">
        <v>690</v>
      </c>
      <c r="J420" s="82">
        <v>30</v>
      </c>
      <c r="K420" s="259">
        <v>0</v>
      </c>
      <c r="L420" s="178" t="s">
        <v>1298</v>
      </c>
      <c r="M420" s="178" t="s">
        <v>1298</v>
      </c>
      <c r="N420" s="178" t="s">
        <v>1298</v>
      </c>
      <c r="O420" s="178" t="s">
        <v>1298</v>
      </c>
      <c r="P420" s="178" t="s">
        <v>1298</v>
      </c>
      <c r="Q420" s="85" t="s">
        <v>1164</v>
      </c>
      <c r="R420" s="85" t="s">
        <v>1164</v>
      </c>
      <c r="S420" s="180"/>
      <c r="T420" s="85"/>
      <c r="U420" s="31">
        <f t="shared" si="149"/>
        <v>0</v>
      </c>
      <c r="V420" s="80"/>
      <c r="W420" s="279"/>
      <c r="X420" s="85"/>
      <c r="Y420" s="85">
        <f t="shared" si="150"/>
        <v>0</v>
      </c>
      <c r="AA420" s="85"/>
      <c r="AB420" s="85">
        <f t="shared" si="151"/>
        <v>0</v>
      </c>
      <c r="AC420" s="85"/>
      <c r="AD420" s="31">
        <f t="shared" si="152"/>
        <v>0</v>
      </c>
      <c r="AE420" s="31"/>
      <c r="AF420" s="85"/>
      <c r="AG420" s="85">
        <f t="shared" si="153"/>
        <v>0</v>
      </c>
      <c r="AH420" s="31">
        <f t="shared" si="154"/>
        <v>0</v>
      </c>
      <c r="AI420" s="85"/>
      <c r="AJ420" s="31">
        <f t="shared" si="155"/>
        <v>0</v>
      </c>
      <c r="AK420" s="31">
        <f t="shared" si="156"/>
        <v>0</v>
      </c>
      <c r="AL420" s="85"/>
      <c r="AM420" s="85"/>
      <c r="AN420" s="85"/>
      <c r="AO420" s="85"/>
      <c r="AP420" s="85"/>
      <c r="AQ420" s="85"/>
      <c r="AR420" s="85"/>
      <c r="AS420" s="85"/>
      <c r="AT420" s="85"/>
      <c r="AU420" s="85"/>
      <c r="AV420" s="85"/>
      <c r="AW420" s="85"/>
      <c r="AX420" s="85"/>
    </row>
    <row r="421" spans="2:50" s="155" customFormat="1" ht="13" outlineLevel="1">
      <c r="B421" s="156" t="s">
        <v>961</v>
      </c>
      <c r="C421" s="24" t="s">
        <v>1467</v>
      </c>
      <c r="D421" s="86">
        <v>1.1000000000000001</v>
      </c>
      <c r="E421" s="16">
        <v>43662</v>
      </c>
      <c r="F421" s="26" t="s">
        <v>12</v>
      </c>
      <c r="G421" s="27" t="s">
        <v>1297</v>
      </c>
      <c r="H421" s="81">
        <f t="shared" si="157"/>
        <v>60</v>
      </c>
      <c r="I421" s="82">
        <v>60</v>
      </c>
      <c r="J421" s="82">
        <v>0</v>
      </c>
      <c r="K421" s="259">
        <v>0</v>
      </c>
      <c r="L421" s="178" t="s">
        <v>1298</v>
      </c>
      <c r="M421" s="178" t="s">
        <v>1298</v>
      </c>
      <c r="N421" s="178" t="s">
        <v>1298</v>
      </c>
      <c r="O421" s="178" t="s">
        <v>1298</v>
      </c>
      <c r="P421" s="178" t="s">
        <v>1298</v>
      </c>
      <c r="Q421" s="85" t="s">
        <v>1164</v>
      </c>
      <c r="R421" s="85" t="s">
        <v>1164</v>
      </c>
      <c r="S421" s="180"/>
      <c r="T421" s="85"/>
      <c r="U421" s="31">
        <f t="shared" si="149"/>
        <v>0</v>
      </c>
      <c r="V421" s="80"/>
      <c r="W421" s="279"/>
      <c r="X421" s="85"/>
      <c r="Y421" s="85">
        <f t="shared" si="150"/>
        <v>0</v>
      </c>
      <c r="AA421" s="85"/>
      <c r="AB421" s="85">
        <f t="shared" si="151"/>
        <v>0</v>
      </c>
      <c r="AC421" s="85"/>
      <c r="AD421" s="31">
        <f t="shared" si="152"/>
        <v>0</v>
      </c>
      <c r="AE421" s="31"/>
      <c r="AF421" s="85"/>
      <c r="AG421" s="85">
        <f t="shared" si="153"/>
        <v>0</v>
      </c>
      <c r="AH421" s="31">
        <f t="shared" si="154"/>
        <v>0</v>
      </c>
      <c r="AI421" s="85"/>
      <c r="AJ421" s="31">
        <f t="shared" si="155"/>
        <v>0</v>
      </c>
      <c r="AK421" s="31">
        <f t="shared" si="156"/>
        <v>0</v>
      </c>
      <c r="AL421" s="85"/>
      <c r="AM421" s="85"/>
      <c r="AN421" s="85"/>
      <c r="AO421" s="85"/>
      <c r="AP421" s="85"/>
      <c r="AQ421" s="85"/>
      <c r="AR421" s="85"/>
      <c r="AS421" s="85"/>
      <c r="AT421" s="85"/>
      <c r="AU421" s="85"/>
      <c r="AV421" s="85"/>
      <c r="AW421" s="85"/>
      <c r="AX421" s="85"/>
    </row>
    <row r="422" spans="2:50" s="155" customFormat="1" ht="13" outlineLevel="1">
      <c r="B422" s="156" t="s">
        <v>718</v>
      </c>
      <c r="C422" s="32" t="s">
        <v>719</v>
      </c>
      <c r="D422" s="86">
        <v>2.1</v>
      </c>
      <c r="E422" s="16">
        <v>43580</v>
      </c>
      <c r="F422" s="26" t="s">
        <v>12</v>
      </c>
      <c r="G422" s="27" t="s">
        <v>1297</v>
      </c>
      <c r="H422" s="81">
        <f t="shared" si="157"/>
        <v>560</v>
      </c>
      <c r="I422" s="82">
        <v>315</v>
      </c>
      <c r="J422" s="82">
        <v>245</v>
      </c>
      <c r="K422" s="259">
        <v>0</v>
      </c>
      <c r="L422" s="178" t="s">
        <v>1298</v>
      </c>
      <c r="M422" s="178" t="s">
        <v>1298</v>
      </c>
      <c r="N422" s="178" t="s">
        <v>1298</v>
      </c>
      <c r="O422" s="178" t="s">
        <v>1298</v>
      </c>
      <c r="P422" s="178" t="s">
        <v>1298</v>
      </c>
      <c r="Q422" s="85" t="s">
        <v>1163</v>
      </c>
      <c r="R422" s="85" t="s">
        <v>1164</v>
      </c>
      <c r="S422" s="180" t="s">
        <v>1299</v>
      </c>
      <c r="T422" s="85"/>
      <c r="U422" s="31">
        <f t="shared" si="149"/>
        <v>0</v>
      </c>
      <c r="V422" s="80"/>
      <c r="W422" s="279"/>
      <c r="X422" s="85"/>
      <c r="Y422" s="85">
        <f t="shared" si="150"/>
        <v>0</v>
      </c>
      <c r="AA422" s="85"/>
      <c r="AB422" s="85">
        <f t="shared" si="151"/>
        <v>0</v>
      </c>
      <c r="AC422" s="85"/>
      <c r="AD422" s="31">
        <f t="shared" si="152"/>
        <v>0</v>
      </c>
      <c r="AE422" s="31"/>
      <c r="AF422" s="85"/>
      <c r="AG422" s="85">
        <f t="shared" si="153"/>
        <v>0</v>
      </c>
      <c r="AH422" s="31">
        <f t="shared" si="154"/>
        <v>0</v>
      </c>
      <c r="AI422" s="85"/>
      <c r="AJ422" s="31">
        <f t="shared" si="155"/>
        <v>0</v>
      </c>
      <c r="AK422" s="31">
        <f t="shared" si="156"/>
        <v>0</v>
      </c>
      <c r="AL422" s="85"/>
      <c r="AM422" s="85"/>
      <c r="AN422" s="85"/>
      <c r="AO422" s="85"/>
      <c r="AP422" s="85"/>
      <c r="AQ422" s="85"/>
      <c r="AR422" s="85"/>
      <c r="AS422" s="85"/>
      <c r="AT422" s="85"/>
      <c r="AU422" s="85"/>
      <c r="AV422" s="85"/>
      <c r="AW422" s="85"/>
      <c r="AX422" s="85"/>
    </row>
    <row r="423" spans="2:50" s="155" customFormat="1" ht="13" outlineLevel="1">
      <c r="B423" s="156" t="s">
        <v>720</v>
      </c>
      <c r="C423" s="32" t="s">
        <v>721</v>
      </c>
      <c r="D423" s="25" t="s">
        <v>716</v>
      </c>
      <c r="E423" s="16">
        <v>42986</v>
      </c>
      <c r="F423" s="26" t="s">
        <v>12</v>
      </c>
      <c r="G423" s="27" t="s">
        <v>1297</v>
      </c>
      <c r="H423" s="81">
        <f t="shared" si="157"/>
        <v>42</v>
      </c>
      <c r="I423" s="82">
        <v>42</v>
      </c>
      <c r="J423" s="82">
        <v>0</v>
      </c>
      <c r="K423" s="259">
        <v>0</v>
      </c>
      <c r="L423" s="178" t="s">
        <v>1298</v>
      </c>
      <c r="M423" s="178" t="s">
        <v>1298</v>
      </c>
      <c r="N423" s="178" t="s">
        <v>1298</v>
      </c>
      <c r="O423" s="178" t="s">
        <v>1298</v>
      </c>
      <c r="P423" s="178" t="s">
        <v>1298</v>
      </c>
      <c r="Q423" s="85" t="s">
        <v>1163</v>
      </c>
      <c r="R423" s="85" t="s">
        <v>1164</v>
      </c>
      <c r="S423" s="180" t="s">
        <v>1299</v>
      </c>
      <c r="T423" s="85"/>
      <c r="U423" s="31">
        <f t="shared" ref="U423:U453" si="158">SUMIF(T423,"Y",I423)</f>
        <v>0</v>
      </c>
      <c r="V423" s="80"/>
      <c r="W423" s="279"/>
      <c r="X423" s="85"/>
      <c r="Y423" s="85">
        <f t="shared" ref="Y423:Y453" si="159">U423*X423</f>
        <v>0</v>
      </c>
      <c r="AA423" s="85"/>
      <c r="AB423" s="85">
        <f t="shared" ref="AB423:AB453" si="160">SUMIF(AA423,"Y",K423)*X423</f>
        <v>0</v>
      </c>
      <c r="AC423" s="85"/>
      <c r="AD423" s="31">
        <f t="shared" si="152"/>
        <v>0</v>
      </c>
      <c r="AE423" s="31"/>
      <c r="AF423" s="85"/>
      <c r="AG423" s="85">
        <f t="shared" si="153"/>
        <v>0</v>
      </c>
      <c r="AH423" s="31">
        <f t="shared" ref="AH423:AH453" si="161">(Y423-AB423-AD423)*AG423</f>
        <v>0</v>
      </c>
      <c r="AI423" s="85"/>
      <c r="AJ423" s="31">
        <f t="shared" si="155"/>
        <v>0</v>
      </c>
      <c r="AK423" s="31">
        <f t="shared" ref="AK423:AK453" si="162">Y423-AB423-AD423-AH423</f>
        <v>0</v>
      </c>
      <c r="AL423" s="85"/>
      <c r="AM423" s="85"/>
      <c r="AN423" s="85"/>
      <c r="AO423" s="85"/>
      <c r="AP423" s="85"/>
      <c r="AQ423" s="85"/>
      <c r="AR423" s="85"/>
      <c r="AS423" s="85"/>
      <c r="AT423" s="85"/>
      <c r="AU423" s="85"/>
      <c r="AV423" s="85"/>
      <c r="AW423" s="85"/>
      <c r="AX423" s="85"/>
    </row>
    <row r="424" spans="2:50" s="155" customFormat="1" ht="13" outlineLevel="1">
      <c r="B424" s="156" t="s">
        <v>722</v>
      </c>
      <c r="C424" s="32" t="s">
        <v>723</v>
      </c>
      <c r="D424" s="86">
        <v>1</v>
      </c>
      <c r="E424" s="16">
        <v>42993</v>
      </c>
      <c r="F424" s="26" t="s">
        <v>12</v>
      </c>
      <c r="G424" s="27" t="s">
        <v>1297</v>
      </c>
      <c r="H424" s="81">
        <f t="shared" si="157"/>
        <v>43</v>
      </c>
      <c r="I424" s="82">
        <v>31</v>
      </c>
      <c r="J424" s="82">
        <v>12</v>
      </c>
      <c r="K424" s="259">
        <v>0</v>
      </c>
      <c r="L424" s="178" t="s">
        <v>1298</v>
      </c>
      <c r="M424" s="178" t="s">
        <v>1298</v>
      </c>
      <c r="N424" s="178" t="s">
        <v>1298</v>
      </c>
      <c r="O424" s="178" t="s">
        <v>1298</v>
      </c>
      <c r="P424" s="178" t="s">
        <v>1298</v>
      </c>
      <c r="Q424" s="85" t="s">
        <v>1163</v>
      </c>
      <c r="R424" s="85" t="s">
        <v>1164</v>
      </c>
      <c r="S424" s="180" t="s">
        <v>1299</v>
      </c>
      <c r="T424" s="85"/>
      <c r="U424" s="31">
        <f t="shared" si="158"/>
        <v>0</v>
      </c>
      <c r="V424" s="80"/>
      <c r="W424" s="279"/>
      <c r="X424" s="85"/>
      <c r="Y424" s="85">
        <f t="shared" si="159"/>
        <v>0</v>
      </c>
      <c r="AA424" s="85"/>
      <c r="AB424" s="85">
        <f t="shared" si="160"/>
        <v>0</v>
      </c>
      <c r="AC424" s="85"/>
      <c r="AD424" s="31">
        <f t="shared" si="152"/>
        <v>0</v>
      </c>
      <c r="AE424" s="31"/>
      <c r="AF424" s="85"/>
      <c r="AG424" s="85">
        <f t="shared" si="153"/>
        <v>0</v>
      </c>
      <c r="AH424" s="31">
        <f t="shared" si="161"/>
        <v>0</v>
      </c>
      <c r="AI424" s="85"/>
      <c r="AJ424" s="31">
        <f t="shared" si="155"/>
        <v>0</v>
      </c>
      <c r="AK424" s="31">
        <f t="shared" si="162"/>
        <v>0</v>
      </c>
      <c r="AL424" s="85"/>
      <c r="AM424" s="85"/>
      <c r="AN424" s="85"/>
      <c r="AO424" s="85"/>
      <c r="AP424" s="85"/>
      <c r="AQ424" s="85"/>
      <c r="AR424" s="85"/>
      <c r="AS424" s="85"/>
      <c r="AT424" s="85"/>
      <c r="AU424" s="85"/>
      <c r="AV424" s="85"/>
      <c r="AW424" s="85"/>
      <c r="AX424" s="85"/>
    </row>
    <row r="425" spans="2:50" s="155" customFormat="1" ht="13" outlineLevel="1">
      <c r="B425" s="156" t="s">
        <v>724</v>
      </c>
      <c r="C425" s="32" t="s">
        <v>725</v>
      </c>
      <c r="D425" s="25" t="s">
        <v>519</v>
      </c>
      <c r="E425" s="16">
        <v>43070</v>
      </c>
      <c r="F425" s="26" t="s">
        <v>12</v>
      </c>
      <c r="G425" s="27" t="s">
        <v>1297</v>
      </c>
      <c r="H425" s="81">
        <f t="shared" si="157"/>
        <v>390</v>
      </c>
      <c r="I425" s="82">
        <v>105</v>
      </c>
      <c r="J425" s="82">
        <v>285</v>
      </c>
      <c r="K425" s="259">
        <v>0</v>
      </c>
      <c r="L425" s="178" t="s">
        <v>1298</v>
      </c>
      <c r="M425" s="178" t="s">
        <v>1298</v>
      </c>
      <c r="N425" s="178" t="s">
        <v>1298</v>
      </c>
      <c r="O425" s="178" t="s">
        <v>1298</v>
      </c>
      <c r="P425" s="178" t="s">
        <v>1298</v>
      </c>
      <c r="Q425" s="85" t="s">
        <v>1163</v>
      </c>
      <c r="R425" s="85" t="s">
        <v>1164</v>
      </c>
      <c r="S425" s="180" t="s">
        <v>1299</v>
      </c>
      <c r="T425" s="85"/>
      <c r="U425" s="31">
        <f t="shared" si="158"/>
        <v>0</v>
      </c>
      <c r="V425" s="80"/>
      <c r="W425" s="279"/>
      <c r="X425" s="85"/>
      <c r="Y425" s="85">
        <f t="shared" si="159"/>
        <v>0</v>
      </c>
      <c r="AA425" s="85"/>
      <c r="AB425" s="85">
        <f t="shared" si="160"/>
        <v>0</v>
      </c>
      <c r="AC425" s="85"/>
      <c r="AD425" s="31">
        <f t="shared" si="152"/>
        <v>0</v>
      </c>
      <c r="AE425" s="31"/>
      <c r="AF425" s="85"/>
      <c r="AG425" s="85">
        <f t="shared" si="153"/>
        <v>0</v>
      </c>
      <c r="AH425" s="31">
        <f t="shared" si="161"/>
        <v>0</v>
      </c>
      <c r="AI425" s="85"/>
      <c r="AJ425" s="31">
        <f t="shared" si="155"/>
        <v>0</v>
      </c>
      <c r="AK425" s="31">
        <f t="shared" si="162"/>
        <v>0</v>
      </c>
      <c r="AL425" s="85"/>
      <c r="AM425" s="85"/>
      <c r="AN425" s="85"/>
      <c r="AO425" s="85"/>
      <c r="AP425" s="85"/>
      <c r="AQ425" s="85"/>
      <c r="AR425" s="85"/>
      <c r="AS425" s="85"/>
      <c r="AT425" s="85"/>
      <c r="AU425" s="85"/>
      <c r="AV425" s="85"/>
      <c r="AW425" s="85"/>
      <c r="AX425" s="85"/>
    </row>
    <row r="426" spans="2:50" s="155" customFormat="1" ht="13" outlineLevel="1">
      <c r="B426" s="156" t="s">
        <v>726</v>
      </c>
      <c r="C426" s="32" t="s">
        <v>727</v>
      </c>
      <c r="D426" s="86">
        <v>1</v>
      </c>
      <c r="E426" s="16">
        <v>43000</v>
      </c>
      <c r="F426" s="26" t="s">
        <v>12</v>
      </c>
      <c r="G426" s="27" t="s">
        <v>1297</v>
      </c>
      <c r="H426" s="81">
        <f t="shared" si="157"/>
        <v>120</v>
      </c>
      <c r="I426" s="82">
        <v>20</v>
      </c>
      <c r="J426" s="82">
        <v>100</v>
      </c>
      <c r="K426" s="259">
        <v>0</v>
      </c>
      <c r="L426" s="178" t="s">
        <v>1298</v>
      </c>
      <c r="M426" s="178" t="s">
        <v>1298</v>
      </c>
      <c r="N426" s="178" t="s">
        <v>1298</v>
      </c>
      <c r="O426" s="178" t="s">
        <v>1298</v>
      </c>
      <c r="P426" s="178" t="s">
        <v>1298</v>
      </c>
      <c r="Q426" s="85" t="s">
        <v>1163</v>
      </c>
      <c r="R426" s="85" t="s">
        <v>1164</v>
      </c>
      <c r="S426" s="180" t="s">
        <v>1299</v>
      </c>
      <c r="T426" s="85"/>
      <c r="U426" s="31">
        <f t="shared" si="158"/>
        <v>0</v>
      </c>
      <c r="V426" s="80"/>
      <c r="W426" s="279"/>
      <c r="X426" s="85"/>
      <c r="Y426" s="85">
        <f t="shared" si="159"/>
        <v>0</v>
      </c>
      <c r="AA426" s="85"/>
      <c r="AB426" s="85">
        <f t="shared" si="160"/>
        <v>0</v>
      </c>
      <c r="AC426" s="85"/>
      <c r="AD426" s="31">
        <f t="shared" si="152"/>
        <v>0</v>
      </c>
      <c r="AE426" s="31"/>
      <c r="AF426" s="85"/>
      <c r="AG426" s="85">
        <f t="shared" si="153"/>
        <v>0</v>
      </c>
      <c r="AH426" s="31">
        <f t="shared" si="161"/>
        <v>0</v>
      </c>
      <c r="AI426" s="85"/>
      <c r="AJ426" s="31">
        <f t="shared" si="155"/>
        <v>0</v>
      </c>
      <c r="AK426" s="31">
        <f t="shared" si="162"/>
        <v>0</v>
      </c>
      <c r="AL426" s="85"/>
      <c r="AM426" s="85"/>
      <c r="AN426" s="85"/>
      <c r="AO426" s="85"/>
      <c r="AP426" s="85"/>
      <c r="AQ426" s="85"/>
      <c r="AR426" s="85"/>
      <c r="AS426" s="85"/>
      <c r="AT426" s="85"/>
      <c r="AU426" s="85"/>
      <c r="AV426" s="85"/>
      <c r="AW426" s="85"/>
      <c r="AX426" s="85"/>
    </row>
    <row r="427" spans="2:50" s="155" customFormat="1" ht="13" outlineLevel="1">
      <c r="B427" s="156" t="s">
        <v>728</v>
      </c>
      <c r="C427" s="32" t="s">
        <v>729</v>
      </c>
      <c r="D427" s="25" t="s">
        <v>141</v>
      </c>
      <c r="E427" s="16">
        <v>43046</v>
      </c>
      <c r="F427" s="26" t="s">
        <v>12</v>
      </c>
      <c r="G427" s="27" t="s">
        <v>1297</v>
      </c>
      <c r="H427" s="81">
        <f t="shared" si="157"/>
        <v>57</v>
      </c>
      <c r="I427" s="82">
        <v>51</v>
      </c>
      <c r="J427" s="82">
        <v>6</v>
      </c>
      <c r="K427" s="259">
        <v>0</v>
      </c>
      <c r="L427" s="178" t="s">
        <v>1298</v>
      </c>
      <c r="M427" s="178" t="s">
        <v>1298</v>
      </c>
      <c r="N427" s="178" t="s">
        <v>1298</v>
      </c>
      <c r="O427" s="178" t="s">
        <v>1298</v>
      </c>
      <c r="P427" s="178" t="s">
        <v>1298</v>
      </c>
      <c r="Q427" s="85" t="s">
        <v>1163</v>
      </c>
      <c r="R427" s="85" t="s">
        <v>1164</v>
      </c>
      <c r="S427" s="180" t="s">
        <v>1299</v>
      </c>
      <c r="T427" s="85"/>
      <c r="U427" s="31">
        <f t="shared" si="158"/>
        <v>0</v>
      </c>
      <c r="V427" s="80"/>
      <c r="W427" s="279"/>
      <c r="X427" s="85"/>
      <c r="Y427" s="85">
        <f t="shared" si="159"/>
        <v>0</v>
      </c>
      <c r="AA427" s="85"/>
      <c r="AB427" s="85">
        <f t="shared" si="160"/>
        <v>0</v>
      </c>
      <c r="AC427" s="85"/>
      <c r="AD427" s="31">
        <f t="shared" si="152"/>
        <v>0</v>
      </c>
      <c r="AE427" s="31"/>
      <c r="AF427" s="85"/>
      <c r="AG427" s="85">
        <f t="shared" si="153"/>
        <v>0</v>
      </c>
      <c r="AH427" s="31">
        <f t="shared" si="161"/>
        <v>0</v>
      </c>
      <c r="AI427" s="85"/>
      <c r="AJ427" s="31">
        <f t="shared" si="155"/>
        <v>0</v>
      </c>
      <c r="AK427" s="31">
        <f t="shared" si="162"/>
        <v>0</v>
      </c>
      <c r="AL427" s="85"/>
      <c r="AM427" s="85"/>
      <c r="AN427" s="85"/>
      <c r="AO427" s="85"/>
      <c r="AP427" s="85"/>
      <c r="AQ427" s="85"/>
      <c r="AR427" s="85"/>
      <c r="AS427" s="85"/>
      <c r="AT427" s="85"/>
      <c r="AU427" s="85"/>
      <c r="AV427" s="85"/>
      <c r="AW427" s="85"/>
      <c r="AX427" s="85"/>
    </row>
    <row r="428" spans="2:50" s="155" customFormat="1" ht="13" outlineLevel="1">
      <c r="B428" s="156" t="s">
        <v>730</v>
      </c>
      <c r="C428" s="32" t="s">
        <v>731</v>
      </c>
      <c r="D428" s="25" t="s">
        <v>141</v>
      </c>
      <c r="E428" s="16">
        <v>43048</v>
      </c>
      <c r="F428" s="26" t="s">
        <v>940</v>
      </c>
      <c r="G428" s="27" t="s">
        <v>1297</v>
      </c>
      <c r="H428" s="81">
        <f t="shared" si="157"/>
        <v>55</v>
      </c>
      <c r="I428" s="82">
        <v>49</v>
      </c>
      <c r="J428" s="82">
        <v>6</v>
      </c>
      <c r="K428" s="259">
        <v>0</v>
      </c>
      <c r="L428" s="178" t="s">
        <v>1298</v>
      </c>
      <c r="M428" s="178" t="s">
        <v>1298</v>
      </c>
      <c r="N428" s="178" t="s">
        <v>1298</v>
      </c>
      <c r="O428" s="178" t="s">
        <v>1298</v>
      </c>
      <c r="P428" s="178" t="s">
        <v>1298</v>
      </c>
      <c r="Q428" s="85" t="s">
        <v>1163</v>
      </c>
      <c r="R428" s="85" t="s">
        <v>1164</v>
      </c>
      <c r="S428" s="180" t="s">
        <v>1299</v>
      </c>
      <c r="T428" s="85"/>
      <c r="U428" s="31">
        <f t="shared" si="158"/>
        <v>0</v>
      </c>
      <c r="V428" s="80"/>
      <c r="W428" s="279"/>
      <c r="X428" s="85"/>
      <c r="Y428" s="85">
        <f t="shared" si="159"/>
        <v>0</v>
      </c>
      <c r="AA428" s="85"/>
      <c r="AB428" s="85">
        <f t="shared" si="160"/>
        <v>0</v>
      </c>
      <c r="AC428" s="85"/>
      <c r="AD428" s="31">
        <f t="shared" si="152"/>
        <v>0</v>
      </c>
      <c r="AE428" s="31"/>
      <c r="AF428" s="85"/>
      <c r="AG428" s="85">
        <f t="shared" si="153"/>
        <v>0</v>
      </c>
      <c r="AH428" s="31">
        <f t="shared" si="161"/>
        <v>0</v>
      </c>
      <c r="AI428" s="85"/>
      <c r="AJ428" s="31">
        <f t="shared" si="155"/>
        <v>0</v>
      </c>
      <c r="AK428" s="31">
        <f t="shared" si="162"/>
        <v>0</v>
      </c>
      <c r="AL428" s="85"/>
      <c r="AM428" s="85"/>
      <c r="AN428" s="85"/>
      <c r="AO428" s="85"/>
      <c r="AP428" s="85"/>
      <c r="AQ428" s="85"/>
      <c r="AR428" s="85"/>
      <c r="AS428" s="85"/>
      <c r="AT428" s="85"/>
      <c r="AU428" s="85"/>
      <c r="AV428" s="85"/>
      <c r="AW428" s="85"/>
      <c r="AX428" s="85"/>
    </row>
    <row r="429" spans="2:50" s="155" customFormat="1" ht="13" outlineLevel="1">
      <c r="B429" s="156" t="s">
        <v>732</v>
      </c>
      <c r="C429" s="32" t="s">
        <v>733</v>
      </c>
      <c r="D429" s="86">
        <v>2</v>
      </c>
      <c r="E429" s="16">
        <v>43372</v>
      </c>
      <c r="F429" s="26" t="s">
        <v>12</v>
      </c>
      <c r="G429" s="27" t="s">
        <v>1297</v>
      </c>
      <c r="H429" s="81">
        <f t="shared" si="157"/>
        <v>350</v>
      </c>
      <c r="I429" s="82">
        <v>170</v>
      </c>
      <c r="J429" s="82">
        <v>180</v>
      </c>
      <c r="K429" s="259">
        <v>0</v>
      </c>
      <c r="L429" s="178" t="s">
        <v>1298</v>
      </c>
      <c r="M429" s="178" t="s">
        <v>1298</v>
      </c>
      <c r="N429" s="178" t="s">
        <v>1298</v>
      </c>
      <c r="O429" s="178" t="s">
        <v>1298</v>
      </c>
      <c r="P429" s="178" t="s">
        <v>1298</v>
      </c>
      <c r="Q429" s="85" t="s">
        <v>1163</v>
      </c>
      <c r="R429" s="85" t="s">
        <v>1164</v>
      </c>
      <c r="S429" s="180" t="s">
        <v>1299</v>
      </c>
      <c r="T429" s="85"/>
      <c r="U429" s="31">
        <f t="shared" si="158"/>
        <v>0</v>
      </c>
      <c r="V429" s="80"/>
      <c r="W429" s="279"/>
      <c r="X429" s="85"/>
      <c r="Y429" s="85">
        <f t="shared" si="159"/>
        <v>0</v>
      </c>
      <c r="AA429" s="85"/>
      <c r="AB429" s="85">
        <f t="shared" si="160"/>
        <v>0</v>
      </c>
      <c r="AC429" s="85"/>
      <c r="AD429" s="31">
        <f t="shared" si="152"/>
        <v>0</v>
      </c>
      <c r="AE429" s="31"/>
      <c r="AF429" s="85"/>
      <c r="AG429" s="85">
        <f t="shared" si="153"/>
        <v>0</v>
      </c>
      <c r="AH429" s="31">
        <f t="shared" si="161"/>
        <v>0</v>
      </c>
      <c r="AI429" s="85"/>
      <c r="AJ429" s="31">
        <f t="shared" si="155"/>
        <v>0</v>
      </c>
      <c r="AK429" s="31">
        <f t="shared" si="162"/>
        <v>0</v>
      </c>
      <c r="AL429" s="85"/>
      <c r="AM429" s="85"/>
      <c r="AN429" s="85"/>
      <c r="AO429" s="85"/>
      <c r="AP429" s="85"/>
      <c r="AQ429" s="85"/>
      <c r="AR429" s="85"/>
      <c r="AS429" s="85"/>
      <c r="AT429" s="85"/>
      <c r="AU429" s="85"/>
      <c r="AV429" s="85"/>
      <c r="AW429" s="85"/>
      <c r="AX429" s="85"/>
    </row>
    <row r="430" spans="2:50" s="155" customFormat="1" ht="13" outlineLevel="1">
      <c r="B430" s="52" t="s">
        <v>734</v>
      </c>
      <c r="C430" s="91" t="s">
        <v>735</v>
      </c>
      <c r="D430" s="25" t="s">
        <v>519</v>
      </c>
      <c r="E430" s="16">
        <v>43206</v>
      </c>
      <c r="F430" s="26" t="s">
        <v>12</v>
      </c>
      <c r="G430" s="27" t="s">
        <v>1297</v>
      </c>
      <c r="H430" s="81">
        <f t="shared" si="157"/>
        <v>128</v>
      </c>
      <c r="I430" s="82">
        <v>128</v>
      </c>
      <c r="J430" s="82">
        <v>0</v>
      </c>
      <c r="K430" s="259">
        <v>0</v>
      </c>
      <c r="L430" s="178" t="s">
        <v>1298</v>
      </c>
      <c r="M430" s="178" t="s">
        <v>1298</v>
      </c>
      <c r="N430" s="178" t="s">
        <v>1298</v>
      </c>
      <c r="O430" s="178" t="s">
        <v>1298</v>
      </c>
      <c r="P430" s="178" t="s">
        <v>1298</v>
      </c>
      <c r="Q430" s="85" t="s">
        <v>1164</v>
      </c>
      <c r="R430" s="85" t="s">
        <v>1164</v>
      </c>
      <c r="S430" s="180" t="s">
        <v>1299</v>
      </c>
      <c r="T430" s="85"/>
      <c r="U430" s="31">
        <f t="shared" si="158"/>
        <v>0</v>
      </c>
      <c r="V430" s="80"/>
      <c r="W430" s="279"/>
      <c r="X430" s="85"/>
      <c r="Y430" s="85">
        <f t="shared" si="159"/>
        <v>0</v>
      </c>
      <c r="AA430" s="85"/>
      <c r="AB430" s="85">
        <f t="shared" si="160"/>
        <v>0</v>
      </c>
      <c r="AC430" s="85"/>
      <c r="AD430" s="31">
        <f t="shared" si="152"/>
        <v>0</v>
      </c>
      <c r="AE430" s="31"/>
      <c r="AF430" s="85"/>
      <c r="AG430" s="85">
        <f t="shared" si="153"/>
        <v>0</v>
      </c>
      <c r="AH430" s="31">
        <f t="shared" si="161"/>
        <v>0</v>
      </c>
      <c r="AI430" s="85"/>
      <c r="AJ430" s="31">
        <f t="shared" si="155"/>
        <v>0</v>
      </c>
      <c r="AK430" s="31">
        <f t="shared" si="162"/>
        <v>0</v>
      </c>
      <c r="AL430" s="85"/>
      <c r="AM430" s="85"/>
      <c r="AN430" s="85"/>
      <c r="AO430" s="85"/>
      <c r="AP430" s="85"/>
      <c r="AQ430" s="85"/>
      <c r="AR430" s="85"/>
      <c r="AS430" s="85"/>
      <c r="AT430" s="85"/>
      <c r="AU430" s="85"/>
      <c r="AV430" s="85"/>
      <c r="AW430" s="85"/>
      <c r="AX430" s="85"/>
    </row>
    <row r="431" spans="2:50" s="155" customFormat="1" ht="13" outlineLevel="1">
      <c r="B431" s="92" t="s">
        <v>736</v>
      </c>
      <c r="C431" s="91" t="s">
        <v>737</v>
      </c>
      <c r="D431" s="25">
        <v>1.3</v>
      </c>
      <c r="E431" s="16">
        <v>43434</v>
      </c>
      <c r="F431" s="26" t="s">
        <v>12</v>
      </c>
      <c r="G431" s="27" t="s">
        <v>1297</v>
      </c>
      <c r="H431" s="81">
        <f t="shared" si="157"/>
        <v>525</v>
      </c>
      <c r="I431" s="82">
        <v>520</v>
      </c>
      <c r="J431" s="82">
        <v>5</v>
      </c>
      <c r="K431" s="259">
        <v>0</v>
      </c>
      <c r="L431" s="178" t="s">
        <v>1298</v>
      </c>
      <c r="M431" s="178" t="s">
        <v>1298</v>
      </c>
      <c r="N431" s="178" t="s">
        <v>1298</v>
      </c>
      <c r="O431" s="178" t="s">
        <v>1298</v>
      </c>
      <c r="P431" s="178" t="s">
        <v>1298</v>
      </c>
      <c r="Q431" s="85" t="s">
        <v>1163</v>
      </c>
      <c r="R431" s="85" t="s">
        <v>1164</v>
      </c>
      <c r="S431" s="180" t="s">
        <v>1317</v>
      </c>
      <c r="T431" s="85"/>
      <c r="U431" s="31">
        <f t="shared" si="158"/>
        <v>0</v>
      </c>
      <c r="V431" s="80"/>
      <c r="W431" s="279"/>
      <c r="X431" s="85"/>
      <c r="Y431" s="85">
        <f t="shared" si="159"/>
        <v>0</v>
      </c>
      <c r="AA431" s="85"/>
      <c r="AB431" s="85">
        <f t="shared" si="160"/>
        <v>0</v>
      </c>
      <c r="AC431" s="85"/>
      <c r="AD431" s="31">
        <f t="shared" si="152"/>
        <v>0</v>
      </c>
      <c r="AE431" s="31"/>
      <c r="AF431" s="85"/>
      <c r="AG431" s="85">
        <f t="shared" si="153"/>
        <v>0</v>
      </c>
      <c r="AH431" s="31">
        <f t="shared" si="161"/>
        <v>0</v>
      </c>
      <c r="AI431" s="85"/>
      <c r="AJ431" s="31">
        <f t="shared" si="155"/>
        <v>0</v>
      </c>
      <c r="AK431" s="31">
        <f t="shared" si="162"/>
        <v>0</v>
      </c>
      <c r="AL431" s="85"/>
      <c r="AM431" s="85"/>
      <c r="AN431" s="85"/>
      <c r="AO431" s="85"/>
      <c r="AP431" s="85"/>
      <c r="AQ431" s="85"/>
      <c r="AR431" s="85"/>
      <c r="AS431" s="85"/>
      <c r="AT431" s="85"/>
      <c r="AU431" s="85"/>
      <c r="AV431" s="85"/>
      <c r="AW431" s="85"/>
      <c r="AX431" s="85"/>
    </row>
    <row r="432" spans="2:50" s="155" customFormat="1" ht="13" outlineLevel="1">
      <c r="B432" s="92" t="s">
        <v>738</v>
      </c>
      <c r="C432" s="91" t="s">
        <v>739</v>
      </c>
      <c r="D432" s="25" t="s">
        <v>596</v>
      </c>
      <c r="E432" s="16">
        <v>43381</v>
      </c>
      <c r="F432" s="26" t="s">
        <v>12</v>
      </c>
      <c r="G432" s="27" t="s">
        <v>1297</v>
      </c>
      <c r="H432" s="81">
        <f t="shared" si="157"/>
        <v>115</v>
      </c>
      <c r="I432" s="82">
        <v>105</v>
      </c>
      <c r="J432" s="82">
        <v>10</v>
      </c>
      <c r="K432" s="259">
        <v>0</v>
      </c>
      <c r="L432" s="178" t="s">
        <v>1298</v>
      </c>
      <c r="M432" s="178" t="s">
        <v>1298</v>
      </c>
      <c r="N432" s="178" t="s">
        <v>1298</v>
      </c>
      <c r="O432" s="178" t="s">
        <v>1298</v>
      </c>
      <c r="P432" s="178" t="s">
        <v>1298</v>
      </c>
      <c r="Q432" s="85" t="s">
        <v>1163</v>
      </c>
      <c r="R432" s="85" t="s">
        <v>1164</v>
      </c>
      <c r="S432" s="180" t="s">
        <v>1299</v>
      </c>
      <c r="T432" s="85"/>
      <c r="U432" s="31">
        <f t="shared" si="158"/>
        <v>0</v>
      </c>
      <c r="V432" s="80"/>
      <c r="W432" s="279"/>
      <c r="X432" s="85"/>
      <c r="Y432" s="85">
        <f t="shared" si="159"/>
        <v>0</v>
      </c>
      <c r="AA432" s="85"/>
      <c r="AB432" s="85">
        <f t="shared" si="160"/>
        <v>0</v>
      </c>
      <c r="AC432" s="85"/>
      <c r="AD432" s="31">
        <f t="shared" si="152"/>
        <v>0</v>
      </c>
      <c r="AE432" s="31"/>
      <c r="AF432" s="85"/>
      <c r="AG432" s="85">
        <f t="shared" si="153"/>
        <v>0</v>
      </c>
      <c r="AH432" s="31">
        <f t="shared" si="161"/>
        <v>0</v>
      </c>
      <c r="AI432" s="85"/>
      <c r="AJ432" s="31">
        <f t="shared" si="155"/>
        <v>0</v>
      </c>
      <c r="AK432" s="31">
        <f t="shared" si="162"/>
        <v>0</v>
      </c>
      <c r="AL432" s="85"/>
      <c r="AM432" s="85"/>
      <c r="AN432" s="85"/>
      <c r="AO432" s="85"/>
      <c r="AP432" s="85"/>
      <c r="AQ432" s="85"/>
      <c r="AR432" s="85"/>
      <c r="AS432" s="85"/>
      <c r="AT432" s="85"/>
      <c r="AU432" s="85"/>
      <c r="AV432" s="85"/>
      <c r="AW432" s="85"/>
      <c r="AX432" s="85"/>
    </row>
    <row r="433" spans="2:50" s="155" customFormat="1" ht="13" outlineLevel="1">
      <c r="B433" s="92" t="s">
        <v>740</v>
      </c>
      <c r="C433" s="93" t="s">
        <v>741</v>
      </c>
      <c r="D433" s="25">
        <v>1.2</v>
      </c>
      <c r="E433" s="16">
        <v>43549</v>
      </c>
      <c r="F433" s="26" t="s">
        <v>12</v>
      </c>
      <c r="G433" s="27" t="s">
        <v>1297</v>
      </c>
      <c r="H433" s="81">
        <f t="shared" si="157"/>
        <v>60</v>
      </c>
      <c r="I433" s="82">
        <v>60</v>
      </c>
      <c r="J433" s="82">
        <v>0</v>
      </c>
      <c r="K433" s="259">
        <v>0</v>
      </c>
      <c r="L433" s="178" t="s">
        <v>1298</v>
      </c>
      <c r="M433" s="178" t="s">
        <v>1298</v>
      </c>
      <c r="N433" s="178" t="s">
        <v>1298</v>
      </c>
      <c r="O433" s="178" t="s">
        <v>1298</v>
      </c>
      <c r="P433" s="178" t="s">
        <v>1298</v>
      </c>
      <c r="Q433" s="85" t="s">
        <v>1163</v>
      </c>
      <c r="R433" s="85" t="s">
        <v>1164</v>
      </c>
      <c r="S433" s="180" t="s">
        <v>1318</v>
      </c>
      <c r="T433" s="85"/>
      <c r="U433" s="31">
        <f t="shared" si="158"/>
        <v>0</v>
      </c>
      <c r="V433" s="80"/>
      <c r="W433" s="279"/>
      <c r="X433" s="85"/>
      <c r="Y433" s="85">
        <f t="shared" si="159"/>
        <v>0</v>
      </c>
      <c r="AA433" s="85"/>
      <c r="AB433" s="85">
        <f t="shared" si="160"/>
        <v>0</v>
      </c>
      <c r="AC433" s="85"/>
      <c r="AD433" s="31">
        <f t="shared" si="152"/>
        <v>0</v>
      </c>
      <c r="AE433" s="31"/>
      <c r="AF433" s="85"/>
      <c r="AG433" s="85">
        <f t="shared" si="153"/>
        <v>0</v>
      </c>
      <c r="AH433" s="31">
        <f t="shared" si="161"/>
        <v>0</v>
      </c>
      <c r="AI433" s="85"/>
      <c r="AJ433" s="31">
        <f t="shared" si="155"/>
        <v>0</v>
      </c>
      <c r="AK433" s="31">
        <f t="shared" si="162"/>
        <v>0</v>
      </c>
      <c r="AL433" s="85"/>
      <c r="AM433" s="85"/>
      <c r="AN433" s="85"/>
      <c r="AO433" s="85"/>
      <c r="AP433" s="85"/>
      <c r="AQ433" s="85"/>
      <c r="AR433" s="85"/>
      <c r="AS433" s="85"/>
      <c r="AT433" s="85"/>
      <c r="AU433" s="85"/>
      <c r="AV433" s="85"/>
      <c r="AW433" s="85"/>
      <c r="AX433" s="85"/>
    </row>
    <row r="434" spans="2:50" s="155" customFormat="1" ht="13" outlineLevel="1">
      <c r="B434" s="87" t="s">
        <v>742</v>
      </c>
      <c r="C434" s="94" t="s">
        <v>743</v>
      </c>
      <c r="D434" s="25">
        <v>1.2</v>
      </c>
      <c r="E434" s="16">
        <v>43537</v>
      </c>
      <c r="F434" s="26" t="s">
        <v>12</v>
      </c>
      <c r="G434" s="158" t="s">
        <v>1297</v>
      </c>
      <c r="H434" s="81">
        <f t="shared" si="157"/>
        <v>107</v>
      </c>
      <c r="I434" s="82">
        <v>107</v>
      </c>
      <c r="J434" s="82">
        <v>0</v>
      </c>
      <c r="K434" s="259">
        <v>0</v>
      </c>
      <c r="L434" s="178" t="s">
        <v>1298</v>
      </c>
      <c r="M434" s="178" t="s">
        <v>1298</v>
      </c>
      <c r="N434" s="178" t="s">
        <v>1298</v>
      </c>
      <c r="O434" s="178" t="s">
        <v>1298</v>
      </c>
      <c r="P434" s="178" t="s">
        <v>1298</v>
      </c>
      <c r="Q434" s="85" t="s">
        <v>1163</v>
      </c>
      <c r="R434" s="85" t="s">
        <v>1164</v>
      </c>
      <c r="S434" s="180" t="s">
        <v>1317</v>
      </c>
      <c r="T434" s="85"/>
      <c r="U434" s="31">
        <f t="shared" si="158"/>
        <v>0</v>
      </c>
      <c r="V434" s="80"/>
      <c r="W434" s="279"/>
      <c r="X434" s="85"/>
      <c r="Y434" s="85">
        <f t="shared" si="159"/>
        <v>0</v>
      </c>
      <c r="AA434" s="85"/>
      <c r="AB434" s="85">
        <f t="shared" si="160"/>
        <v>0</v>
      </c>
      <c r="AC434" s="85"/>
      <c r="AD434" s="31">
        <f t="shared" si="152"/>
        <v>0</v>
      </c>
      <c r="AE434" s="31"/>
      <c r="AF434" s="85"/>
      <c r="AG434" s="85">
        <f t="shared" si="153"/>
        <v>0</v>
      </c>
      <c r="AH434" s="31">
        <f t="shared" si="161"/>
        <v>0</v>
      </c>
      <c r="AI434" s="85"/>
      <c r="AJ434" s="31">
        <f t="shared" si="155"/>
        <v>0</v>
      </c>
      <c r="AK434" s="31">
        <f t="shared" si="162"/>
        <v>0</v>
      </c>
      <c r="AL434" s="85"/>
      <c r="AM434" s="85"/>
      <c r="AN434" s="85"/>
      <c r="AO434" s="85"/>
      <c r="AP434" s="85"/>
      <c r="AQ434" s="85"/>
      <c r="AR434" s="85"/>
      <c r="AS434" s="85"/>
      <c r="AT434" s="85"/>
      <c r="AU434" s="85"/>
      <c r="AV434" s="85"/>
      <c r="AW434" s="85"/>
      <c r="AX434" s="85"/>
    </row>
    <row r="435" spans="2:50" s="155" customFormat="1" ht="13" outlineLevel="1">
      <c r="B435" s="87" t="s">
        <v>962</v>
      </c>
      <c r="C435" s="94" t="s">
        <v>1468</v>
      </c>
      <c r="D435" s="86">
        <v>1</v>
      </c>
      <c r="E435" s="16">
        <v>43427</v>
      </c>
      <c r="F435" s="26" t="s">
        <v>12</v>
      </c>
      <c r="G435" s="158" t="s">
        <v>1297</v>
      </c>
      <c r="H435" s="81">
        <f t="shared" si="157"/>
        <v>150</v>
      </c>
      <c r="I435" s="82">
        <v>60</v>
      </c>
      <c r="J435" s="82">
        <v>90</v>
      </c>
      <c r="K435" s="259">
        <v>0</v>
      </c>
      <c r="L435" s="178" t="s">
        <v>1298</v>
      </c>
      <c r="M435" s="178" t="s">
        <v>1298</v>
      </c>
      <c r="N435" s="178" t="s">
        <v>1298</v>
      </c>
      <c r="O435" s="178" t="s">
        <v>1298</v>
      </c>
      <c r="P435" s="178" t="s">
        <v>1298</v>
      </c>
      <c r="Q435" s="85" t="s">
        <v>1163</v>
      </c>
      <c r="R435" s="85" t="s">
        <v>1164</v>
      </c>
      <c r="S435" s="180" t="s">
        <v>1299</v>
      </c>
      <c r="T435" s="85"/>
      <c r="U435" s="31">
        <f t="shared" si="158"/>
        <v>0</v>
      </c>
      <c r="V435" s="80"/>
      <c r="W435" s="279"/>
      <c r="X435" s="85"/>
      <c r="Y435" s="85">
        <f t="shared" si="159"/>
        <v>0</v>
      </c>
      <c r="AA435" s="85"/>
      <c r="AB435" s="85">
        <f t="shared" si="160"/>
        <v>0</v>
      </c>
      <c r="AC435" s="85"/>
      <c r="AD435" s="31">
        <f t="shared" si="152"/>
        <v>0</v>
      </c>
      <c r="AE435" s="31"/>
      <c r="AF435" s="85"/>
      <c r="AG435" s="85">
        <f t="shared" si="153"/>
        <v>0</v>
      </c>
      <c r="AH435" s="31">
        <f t="shared" si="161"/>
        <v>0</v>
      </c>
      <c r="AI435" s="85"/>
      <c r="AJ435" s="31">
        <f t="shared" si="155"/>
        <v>0</v>
      </c>
      <c r="AK435" s="31">
        <f t="shared" si="162"/>
        <v>0</v>
      </c>
      <c r="AL435" s="85"/>
      <c r="AM435" s="85"/>
      <c r="AN435" s="85"/>
      <c r="AO435" s="85"/>
      <c r="AP435" s="85"/>
      <c r="AQ435" s="85"/>
      <c r="AR435" s="85"/>
      <c r="AS435" s="85"/>
      <c r="AT435" s="85"/>
      <c r="AU435" s="85"/>
      <c r="AV435" s="85"/>
      <c r="AW435" s="85"/>
      <c r="AX435" s="85"/>
    </row>
    <row r="436" spans="2:50" s="155" customFormat="1" ht="13" outlineLevel="1">
      <c r="B436" s="87" t="s">
        <v>963</v>
      </c>
      <c r="C436" s="94" t="s">
        <v>1469</v>
      </c>
      <c r="D436" s="25">
        <v>1.1000000000000001</v>
      </c>
      <c r="E436" s="16">
        <v>43621</v>
      </c>
      <c r="F436" s="26" t="s">
        <v>12</v>
      </c>
      <c r="G436" s="158" t="s">
        <v>1297</v>
      </c>
      <c r="H436" s="81">
        <f t="shared" si="157"/>
        <v>45</v>
      </c>
      <c r="I436" s="82">
        <v>15</v>
      </c>
      <c r="J436" s="82">
        <v>30</v>
      </c>
      <c r="K436" s="259">
        <v>0</v>
      </c>
      <c r="L436" s="178" t="s">
        <v>1298</v>
      </c>
      <c r="M436" s="178" t="s">
        <v>1298</v>
      </c>
      <c r="N436" s="178" t="s">
        <v>1298</v>
      </c>
      <c r="O436" s="178" t="s">
        <v>1298</v>
      </c>
      <c r="P436" s="178" t="s">
        <v>1298</v>
      </c>
      <c r="Q436" s="85" t="s">
        <v>1163</v>
      </c>
      <c r="R436" s="85" t="s">
        <v>1164</v>
      </c>
      <c r="S436" s="180" t="s">
        <v>1299</v>
      </c>
      <c r="T436" s="85"/>
      <c r="U436" s="31">
        <f t="shared" si="158"/>
        <v>0</v>
      </c>
      <c r="V436" s="80"/>
      <c r="W436" s="279"/>
      <c r="X436" s="85"/>
      <c r="Y436" s="85">
        <f t="shared" si="159"/>
        <v>0</v>
      </c>
      <c r="AA436" s="85"/>
      <c r="AB436" s="85">
        <f t="shared" si="160"/>
        <v>0</v>
      </c>
      <c r="AC436" s="85"/>
      <c r="AD436" s="31">
        <f t="shared" si="152"/>
        <v>0</v>
      </c>
      <c r="AE436" s="31"/>
      <c r="AF436" s="85"/>
      <c r="AG436" s="85">
        <f t="shared" si="153"/>
        <v>0</v>
      </c>
      <c r="AH436" s="31">
        <f t="shared" si="161"/>
        <v>0</v>
      </c>
      <c r="AI436" s="85"/>
      <c r="AJ436" s="31">
        <f t="shared" si="155"/>
        <v>0</v>
      </c>
      <c r="AK436" s="31">
        <f t="shared" si="162"/>
        <v>0</v>
      </c>
      <c r="AL436" s="85"/>
      <c r="AM436" s="85"/>
      <c r="AN436" s="85"/>
      <c r="AO436" s="85"/>
      <c r="AP436" s="85"/>
      <c r="AQ436" s="85"/>
      <c r="AR436" s="85"/>
      <c r="AS436" s="85"/>
      <c r="AT436" s="85"/>
      <c r="AU436" s="85"/>
      <c r="AV436" s="85"/>
      <c r="AW436" s="85"/>
      <c r="AX436" s="85"/>
    </row>
    <row r="437" spans="2:50" s="155" customFormat="1" ht="13" outlineLevel="1">
      <c r="B437" s="87" t="s">
        <v>964</v>
      </c>
      <c r="C437" s="94" t="s">
        <v>1470</v>
      </c>
      <c r="D437" s="86">
        <v>1</v>
      </c>
      <c r="E437" s="16">
        <v>43373</v>
      </c>
      <c r="F437" s="26" t="s">
        <v>12</v>
      </c>
      <c r="G437" s="158" t="s">
        <v>1297</v>
      </c>
      <c r="H437" s="81">
        <f t="shared" si="157"/>
        <v>193</v>
      </c>
      <c r="I437" s="82">
        <v>123</v>
      </c>
      <c r="J437" s="82">
        <v>70</v>
      </c>
      <c r="K437" s="259">
        <v>0</v>
      </c>
      <c r="L437" s="178" t="s">
        <v>1298</v>
      </c>
      <c r="M437" s="178" t="s">
        <v>1298</v>
      </c>
      <c r="N437" s="178" t="s">
        <v>1298</v>
      </c>
      <c r="O437" s="178" t="s">
        <v>1298</v>
      </c>
      <c r="P437" s="178" t="s">
        <v>1298</v>
      </c>
      <c r="Q437" s="85" t="s">
        <v>1163</v>
      </c>
      <c r="R437" s="85" t="s">
        <v>1164</v>
      </c>
      <c r="S437" s="180" t="s">
        <v>1319</v>
      </c>
      <c r="T437" s="85"/>
      <c r="U437" s="31">
        <f t="shared" si="158"/>
        <v>0</v>
      </c>
      <c r="V437" s="80"/>
      <c r="W437" s="279"/>
      <c r="X437" s="85"/>
      <c r="Y437" s="85">
        <f t="shared" si="159"/>
        <v>0</v>
      </c>
      <c r="AA437" s="85"/>
      <c r="AB437" s="85">
        <f t="shared" si="160"/>
        <v>0</v>
      </c>
      <c r="AC437" s="85"/>
      <c r="AD437" s="31">
        <f t="shared" si="152"/>
        <v>0</v>
      </c>
      <c r="AE437" s="31"/>
      <c r="AF437" s="85"/>
      <c r="AG437" s="85">
        <f t="shared" si="153"/>
        <v>0</v>
      </c>
      <c r="AH437" s="31">
        <f t="shared" si="161"/>
        <v>0</v>
      </c>
      <c r="AI437" s="85"/>
      <c r="AJ437" s="31">
        <f t="shared" si="155"/>
        <v>0</v>
      </c>
      <c r="AK437" s="31">
        <f t="shared" si="162"/>
        <v>0</v>
      </c>
      <c r="AL437" s="85"/>
      <c r="AM437" s="85"/>
      <c r="AN437" s="85"/>
      <c r="AO437" s="85"/>
      <c r="AP437" s="85"/>
      <c r="AQ437" s="85"/>
      <c r="AR437" s="85"/>
      <c r="AS437" s="85"/>
      <c r="AT437" s="85"/>
      <c r="AU437" s="85"/>
      <c r="AV437" s="85"/>
      <c r="AW437" s="85"/>
      <c r="AX437" s="85"/>
    </row>
    <row r="438" spans="2:50" s="155" customFormat="1" ht="13" outlineLevel="1">
      <c r="B438" s="87" t="s">
        <v>965</v>
      </c>
      <c r="C438" s="94" t="s">
        <v>1471</v>
      </c>
      <c r="D438" s="86">
        <v>1</v>
      </c>
      <c r="E438" s="16">
        <v>43381</v>
      </c>
      <c r="F438" s="26" t="s">
        <v>12</v>
      </c>
      <c r="G438" s="158" t="s">
        <v>1297</v>
      </c>
      <c r="H438" s="81">
        <f t="shared" si="157"/>
        <v>123</v>
      </c>
      <c r="I438" s="82">
        <v>123</v>
      </c>
      <c r="J438" s="82">
        <v>0</v>
      </c>
      <c r="K438" s="259">
        <v>0</v>
      </c>
      <c r="L438" s="178" t="s">
        <v>1298</v>
      </c>
      <c r="M438" s="178" t="s">
        <v>1298</v>
      </c>
      <c r="N438" s="178" t="s">
        <v>1298</v>
      </c>
      <c r="O438" s="178" t="s">
        <v>1298</v>
      </c>
      <c r="P438" s="178" t="s">
        <v>1298</v>
      </c>
      <c r="Q438" s="85" t="s">
        <v>1163</v>
      </c>
      <c r="R438" s="85" t="s">
        <v>1164</v>
      </c>
      <c r="S438" s="180" t="s">
        <v>1299</v>
      </c>
      <c r="T438" s="85"/>
      <c r="U438" s="31">
        <f t="shared" si="158"/>
        <v>0</v>
      </c>
      <c r="V438" s="80"/>
      <c r="W438" s="279"/>
      <c r="X438" s="85"/>
      <c r="Y438" s="85">
        <f t="shared" si="159"/>
        <v>0</v>
      </c>
      <c r="AA438" s="85"/>
      <c r="AB438" s="85">
        <f t="shared" si="160"/>
        <v>0</v>
      </c>
      <c r="AC438" s="85"/>
      <c r="AD438" s="31">
        <f t="shared" si="152"/>
        <v>0</v>
      </c>
      <c r="AE438" s="31"/>
      <c r="AF438" s="85"/>
      <c r="AG438" s="85">
        <f t="shared" si="153"/>
        <v>0</v>
      </c>
      <c r="AH438" s="31">
        <f t="shared" si="161"/>
        <v>0</v>
      </c>
      <c r="AI438" s="85"/>
      <c r="AJ438" s="31">
        <f t="shared" si="155"/>
        <v>0</v>
      </c>
      <c r="AK438" s="31">
        <f t="shared" si="162"/>
        <v>0</v>
      </c>
      <c r="AL438" s="85"/>
      <c r="AM438" s="85"/>
      <c r="AN438" s="85"/>
      <c r="AO438" s="85"/>
      <c r="AP438" s="85"/>
      <c r="AQ438" s="85"/>
      <c r="AR438" s="85"/>
      <c r="AS438" s="85"/>
      <c r="AT438" s="85"/>
      <c r="AU438" s="85"/>
      <c r="AV438" s="85"/>
      <c r="AW438" s="85"/>
      <c r="AX438" s="85"/>
    </row>
    <row r="439" spans="2:50" s="155" customFormat="1" ht="13" outlineLevel="1">
      <c r="B439" s="87" t="s">
        <v>966</v>
      </c>
      <c r="C439" s="94" t="s">
        <v>1472</v>
      </c>
      <c r="D439" s="25">
        <v>1.1000000000000001</v>
      </c>
      <c r="E439" s="16">
        <v>43483</v>
      </c>
      <c r="F439" s="26" t="s">
        <v>940</v>
      </c>
      <c r="G439" s="158" t="s">
        <v>1297</v>
      </c>
      <c r="H439" s="81">
        <f t="shared" si="157"/>
        <v>49</v>
      </c>
      <c r="I439" s="82">
        <v>49</v>
      </c>
      <c r="J439" s="82">
        <v>0</v>
      </c>
      <c r="K439" s="259">
        <v>0</v>
      </c>
      <c r="L439" s="178" t="s">
        <v>1298</v>
      </c>
      <c r="M439" s="178" t="s">
        <v>1298</v>
      </c>
      <c r="N439" s="178" t="s">
        <v>1298</v>
      </c>
      <c r="O439" s="178" t="s">
        <v>1298</v>
      </c>
      <c r="P439" s="178" t="s">
        <v>1298</v>
      </c>
      <c r="Q439" s="85" t="s">
        <v>1163</v>
      </c>
      <c r="R439" s="85" t="s">
        <v>1164</v>
      </c>
      <c r="S439" s="180" t="s">
        <v>1299</v>
      </c>
      <c r="T439" s="85"/>
      <c r="U439" s="31">
        <f t="shared" si="158"/>
        <v>0</v>
      </c>
      <c r="V439" s="80"/>
      <c r="W439" s="279"/>
      <c r="X439" s="85"/>
      <c r="Y439" s="85">
        <f t="shared" si="159"/>
        <v>0</v>
      </c>
      <c r="AA439" s="85"/>
      <c r="AB439" s="85">
        <f t="shared" si="160"/>
        <v>0</v>
      </c>
      <c r="AC439" s="85"/>
      <c r="AD439" s="31">
        <f t="shared" si="152"/>
        <v>0</v>
      </c>
      <c r="AE439" s="31"/>
      <c r="AF439" s="85"/>
      <c r="AG439" s="85">
        <f t="shared" si="153"/>
        <v>0</v>
      </c>
      <c r="AH439" s="31">
        <f t="shared" si="161"/>
        <v>0</v>
      </c>
      <c r="AI439" s="85"/>
      <c r="AJ439" s="31">
        <f t="shared" si="155"/>
        <v>0</v>
      </c>
      <c r="AK439" s="31">
        <f t="shared" si="162"/>
        <v>0</v>
      </c>
      <c r="AL439" s="85"/>
      <c r="AM439" s="85"/>
      <c r="AN439" s="85"/>
      <c r="AO439" s="85"/>
      <c r="AP439" s="85"/>
      <c r="AQ439" s="85"/>
      <c r="AR439" s="85"/>
      <c r="AS439" s="85"/>
      <c r="AT439" s="85"/>
      <c r="AU439" s="85"/>
      <c r="AV439" s="85"/>
      <c r="AW439" s="85"/>
      <c r="AX439" s="85"/>
    </row>
    <row r="440" spans="2:50" s="155" customFormat="1" ht="13" outlineLevel="1">
      <c r="B440" s="87" t="s">
        <v>967</v>
      </c>
      <c r="C440" s="94" t="s">
        <v>1473</v>
      </c>
      <c r="D440" s="49">
        <v>1.3</v>
      </c>
      <c r="E440" s="16">
        <v>43698</v>
      </c>
      <c r="F440" s="26" t="s">
        <v>940</v>
      </c>
      <c r="G440" s="158" t="s">
        <v>1297</v>
      </c>
      <c r="H440" s="81">
        <f t="shared" si="157"/>
        <v>70</v>
      </c>
      <c r="I440" s="82">
        <v>55</v>
      </c>
      <c r="J440" s="82">
        <v>15</v>
      </c>
      <c r="K440" s="259">
        <v>0</v>
      </c>
      <c r="L440" s="178" t="s">
        <v>1298</v>
      </c>
      <c r="M440" s="178" t="s">
        <v>1298</v>
      </c>
      <c r="N440" s="178" t="s">
        <v>1298</v>
      </c>
      <c r="O440" s="178" t="s">
        <v>1298</v>
      </c>
      <c r="P440" s="178" t="s">
        <v>1298</v>
      </c>
      <c r="Q440" s="85" t="s">
        <v>1163</v>
      </c>
      <c r="R440" s="85" t="s">
        <v>1164</v>
      </c>
      <c r="S440" s="180" t="s">
        <v>1299</v>
      </c>
      <c r="T440" s="85"/>
      <c r="U440" s="31">
        <f t="shared" si="158"/>
        <v>0</v>
      </c>
      <c r="V440" s="80"/>
      <c r="W440" s="279"/>
      <c r="X440" s="85"/>
      <c r="Y440" s="85">
        <f t="shared" si="159"/>
        <v>0</v>
      </c>
      <c r="AA440" s="85"/>
      <c r="AB440" s="85">
        <f t="shared" si="160"/>
        <v>0</v>
      </c>
      <c r="AC440" s="85"/>
      <c r="AD440" s="31">
        <f t="shared" si="152"/>
        <v>0</v>
      </c>
      <c r="AE440" s="31"/>
      <c r="AF440" s="85"/>
      <c r="AG440" s="85">
        <f t="shared" si="153"/>
        <v>0</v>
      </c>
      <c r="AH440" s="31">
        <f t="shared" si="161"/>
        <v>0</v>
      </c>
      <c r="AI440" s="85"/>
      <c r="AJ440" s="31">
        <f t="shared" si="155"/>
        <v>0</v>
      </c>
      <c r="AK440" s="31">
        <f t="shared" si="162"/>
        <v>0</v>
      </c>
      <c r="AL440" s="85"/>
      <c r="AM440" s="85"/>
      <c r="AN440" s="85"/>
      <c r="AO440" s="85"/>
      <c r="AP440" s="85"/>
      <c r="AQ440" s="85"/>
      <c r="AR440" s="85"/>
      <c r="AS440" s="85"/>
      <c r="AT440" s="85"/>
      <c r="AU440" s="85"/>
      <c r="AV440" s="85"/>
      <c r="AW440" s="85"/>
      <c r="AX440" s="85"/>
    </row>
    <row r="441" spans="2:50" s="155" customFormat="1" ht="13" outlineLevel="1">
      <c r="B441" s="87" t="s">
        <v>968</v>
      </c>
      <c r="C441" s="94" t="s">
        <v>1474</v>
      </c>
      <c r="D441" s="25">
        <v>1.2</v>
      </c>
      <c r="E441" s="16">
        <v>43517</v>
      </c>
      <c r="F441" s="26" t="s">
        <v>12</v>
      </c>
      <c r="G441" s="158" t="s">
        <v>1297</v>
      </c>
      <c r="H441" s="81">
        <f t="shared" ref="H441:H442" si="163">SUM(I441,J441)</f>
        <v>195</v>
      </c>
      <c r="I441" s="82">
        <v>195</v>
      </c>
      <c r="J441" s="82">
        <v>0</v>
      </c>
      <c r="K441" s="259">
        <v>0</v>
      </c>
      <c r="L441" s="178" t="s">
        <v>1298</v>
      </c>
      <c r="M441" s="178" t="s">
        <v>1298</v>
      </c>
      <c r="N441" s="178" t="s">
        <v>1298</v>
      </c>
      <c r="O441" s="178" t="s">
        <v>1298</v>
      </c>
      <c r="P441" s="178" t="s">
        <v>1298</v>
      </c>
      <c r="Q441" s="85" t="s">
        <v>1163</v>
      </c>
      <c r="R441" s="85" t="s">
        <v>1164</v>
      </c>
      <c r="S441" s="180" t="s">
        <v>1320</v>
      </c>
      <c r="T441" s="85"/>
      <c r="U441" s="31">
        <f t="shared" si="158"/>
        <v>0</v>
      </c>
      <c r="V441" s="80"/>
      <c r="W441" s="279"/>
      <c r="X441" s="85"/>
      <c r="Y441" s="85">
        <f t="shared" si="159"/>
        <v>0</v>
      </c>
      <c r="AA441" s="85"/>
      <c r="AB441" s="85">
        <f t="shared" si="160"/>
        <v>0</v>
      </c>
      <c r="AC441" s="85"/>
      <c r="AD441" s="31">
        <f t="shared" si="152"/>
        <v>0</v>
      </c>
      <c r="AE441" s="31"/>
      <c r="AF441" s="85"/>
      <c r="AG441" s="85">
        <f t="shared" si="153"/>
        <v>0</v>
      </c>
      <c r="AH441" s="31">
        <f t="shared" si="161"/>
        <v>0</v>
      </c>
      <c r="AI441" s="85"/>
      <c r="AJ441" s="31">
        <f t="shared" si="155"/>
        <v>0</v>
      </c>
      <c r="AK441" s="31">
        <f t="shared" si="162"/>
        <v>0</v>
      </c>
      <c r="AL441" s="85"/>
      <c r="AM441" s="85"/>
      <c r="AN441" s="85"/>
      <c r="AO441" s="85"/>
      <c r="AP441" s="85"/>
      <c r="AQ441" s="85"/>
      <c r="AR441" s="85"/>
      <c r="AS441" s="85"/>
      <c r="AT441" s="85"/>
      <c r="AU441" s="85"/>
      <c r="AV441" s="85"/>
      <c r="AW441" s="85"/>
      <c r="AX441" s="85"/>
    </row>
    <row r="442" spans="2:50" s="155" customFormat="1" ht="13" outlineLevel="1">
      <c r="B442" s="87" t="s">
        <v>1475</v>
      </c>
      <c r="C442" s="94" t="s">
        <v>1476</v>
      </c>
      <c r="D442" s="250">
        <v>1.1000000000000001</v>
      </c>
      <c r="E442" s="75">
        <v>43782</v>
      </c>
      <c r="F442" s="26" t="s">
        <v>12</v>
      </c>
      <c r="G442" s="158" t="s">
        <v>1297</v>
      </c>
      <c r="H442" s="81">
        <f t="shared" si="163"/>
        <v>75</v>
      </c>
      <c r="I442" s="82">
        <v>75</v>
      </c>
      <c r="J442" s="82">
        <v>0</v>
      </c>
      <c r="K442" s="259">
        <v>0</v>
      </c>
      <c r="L442" s="178" t="s">
        <v>1298</v>
      </c>
      <c r="M442" s="178" t="s">
        <v>1298</v>
      </c>
      <c r="N442" s="178" t="s">
        <v>1298</v>
      </c>
      <c r="O442" s="178" t="s">
        <v>1298</v>
      </c>
      <c r="P442" s="178" t="s">
        <v>1298</v>
      </c>
      <c r="Q442" s="85" t="s">
        <v>1163</v>
      </c>
      <c r="R442" s="85" t="s">
        <v>1164</v>
      </c>
      <c r="S442" s="180"/>
      <c r="T442" s="85"/>
      <c r="U442" s="31">
        <f t="shared" si="158"/>
        <v>0</v>
      </c>
      <c r="V442" s="80"/>
      <c r="W442" s="279"/>
      <c r="X442" s="85"/>
      <c r="Y442" s="85">
        <f t="shared" si="159"/>
        <v>0</v>
      </c>
      <c r="AA442" s="85"/>
      <c r="AB442" s="85">
        <f t="shared" si="160"/>
        <v>0</v>
      </c>
      <c r="AC442" s="85"/>
      <c r="AD442" s="31">
        <f t="shared" si="152"/>
        <v>0</v>
      </c>
      <c r="AE442" s="31"/>
      <c r="AF442" s="85"/>
      <c r="AG442" s="85">
        <f t="shared" si="153"/>
        <v>0</v>
      </c>
      <c r="AH442" s="31">
        <f t="shared" si="161"/>
        <v>0</v>
      </c>
      <c r="AI442" s="85"/>
      <c r="AJ442" s="31">
        <f t="shared" si="155"/>
        <v>0</v>
      </c>
      <c r="AK442" s="31">
        <f t="shared" si="162"/>
        <v>0</v>
      </c>
      <c r="AL442" s="85"/>
      <c r="AM442" s="85"/>
      <c r="AN442" s="85"/>
      <c r="AO442" s="85"/>
      <c r="AP442" s="85"/>
      <c r="AQ442" s="85"/>
      <c r="AR442" s="85"/>
      <c r="AS442" s="85"/>
      <c r="AT442" s="85"/>
      <c r="AU442" s="85"/>
      <c r="AV442" s="85"/>
      <c r="AW442" s="85"/>
      <c r="AX442" s="85"/>
    </row>
    <row r="443" spans="2:50" s="155" customFormat="1" ht="13" outlineLevel="1">
      <c r="B443" s="87" t="s">
        <v>1477</v>
      </c>
      <c r="C443" s="94" t="s">
        <v>1478</v>
      </c>
      <c r="D443" s="250">
        <v>1.1000000000000001</v>
      </c>
      <c r="E443" s="75">
        <v>43782</v>
      </c>
      <c r="F443" s="26" t="s">
        <v>53</v>
      </c>
      <c r="G443" s="158" t="s">
        <v>1297</v>
      </c>
      <c r="H443" s="81">
        <f t="shared" si="157"/>
        <v>85</v>
      </c>
      <c r="I443" s="82">
        <v>85</v>
      </c>
      <c r="J443" s="82">
        <v>0</v>
      </c>
      <c r="K443" s="259">
        <v>0</v>
      </c>
      <c r="L443" s="178" t="s">
        <v>1298</v>
      </c>
      <c r="M443" s="178" t="s">
        <v>1298</v>
      </c>
      <c r="N443" s="178" t="s">
        <v>1298</v>
      </c>
      <c r="O443" s="178" t="s">
        <v>1298</v>
      </c>
      <c r="P443" s="178" t="s">
        <v>1298</v>
      </c>
      <c r="Q443" s="85" t="s">
        <v>1163</v>
      </c>
      <c r="R443" s="85" t="s">
        <v>1164</v>
      </c>
      <c r="S443" s="180"/>
      <c r="T443" s="85"/>
      <c r="U443" s="31">
        <f t="shared" si="158"/>
        <v>0</v>
      </c>
      <c r="V443" s="80"/>
      <c r="W443" s="279"/>
      <c r="X443" s="85"/>
      <c r="Y443" s="85">
        <f t="shared" si="159"/>
        <v>0</v>
      </c>
      <c r="AA443" s="85"/>
      <c r="AB443" s="85">
        <f t="shared" si="160"/>
        <v>0</v>
      </c>
      <c r="AC443" s="85"/>
      <c r="AD443" s="31">
        <f t="shared" si="152"/>
        <v>0</v>
      </c>
      <c r="AE443" s="31"/>
      <c r="AF443" s="85"/>
      <c r="AG443" s="85">
        <f t="shared" si="153"/>
        <v>0</v>
      </c>
      <c r="AH443" s="31">
        <f t="shared" si="161"/>
        <v>0</v>
      </c>
      <c r="AI443" s="85"/>
      <c r="AJ443" s="31">
        <f t="shared" si="155"/>
        <v>0</v>
      </c>
      <c r="AK443" s="31">
        <f t="shared" si="162"/>
        <v>0</v>
      </c>
      <c r="AL443" s="85"/>
      <c r="AM443" s="85"/>
      <c r="AN443" s="85"/>
      <c r="AO443" s="85"/>
      <c r="AP443" s="85"/>
      <c r="AQ443" s="85"/>
      <c r="AR443" s="85"/>
      <c r="AS443" s="85"/>
      <c r="AT443" s="85"/>
      <c r="AU443" s="85"/>
      <c r="AV443" s="85"/>
      <c r="AW443" s="85"/>
      <c r="AX443" s="85"/>
    </row>
    <row r="444" spans="2:50" s="155" customFormat="1" ht="13" outlineLevel="1">
      <c r="B444" s="87" t="s">
        <v>1479</v>
      </c>
      <c r="C444" s="94" t="s">
        <v>1480</v>
      </c>
      <c r="D444" s="86">
        <v>1</v>
      </c>
      <c r="E444" s="16">
        <v>43690</v>
      </c>
      <c r="F444" s="26" t="s">
        <v>12</v>
      </c>
      <c r="G444" s="158" t="s">
        <v>1297</v>
      </c>
      <c r="H444" s="81">
        <f t="shared" si="157"/>
        <v>660</v>
      </c>
      <c r="I444" s="82">
        <v>600</v>
      </c>
      <c r="J444" s="82">
        <v>60</v>
      </c>
      <c r="K444" s="259">
        <v>0</v>
      </c>
      <c r="L444" s="178" t="s">
        <v>1298</v>
      </c>
      <c r="M444" s="178" t="s">
        <v>1298</v>
      </c>
      <c r="N444" s="178" t="s">
        <v>1298</v>
      </c>
      <c r="O444" s="178" t="s">
        <v>1298</v>
      </c>
      <c r="P444" s="178" t="s">
        <v>1298</v>
      </c>
      <c r="Q444" s="85" t="s">
        <v>1164</v>
      </c>
      <c r="R444" s="85" t="s">
        <v>1164</v>
      </c>
      <c r="S444" s="180" t="s">
        <v>1309</v>
      </c>
      <c r="T444" s="85"/>
      <c r="U444" s="31">
        <f t="shared" si="158"/>
        <v>0</v>
      </c>
      <c r="V444" s="80"/>
      <c r="W444" s="279"/>
      <c r="X444" s="85"/>
      <c r="Y444" s="85">
        <f t="shared" si="159"/>
        <v>0</v>
      </c>
      <c r="AA444" s="85"/>
      <c r="AB444" s="85">
        <f t="shared" si="160"/>
        <v>0</v>
      </c>
      <c r="AC444" s="85"/>
      <c r="AD444" s="31">
        <f t="shared" si="152"/>
        <v>0</v>
      </c>
      <c r="AE444" s="31"/>
      <c r="AF444" s="85"/>
      <c r="AG444" s="85">
        <f t="shared" si="153"/>
        <v>0</v>
      </c>
      <c r="AH444" s="31">
        <f t="shared" si="161"/>
        <v>0</v>
      </c>
      <c r="AI444" s="85"/>
      <c r="AJ444" s="31">
        <f t="shared" si="155"/>
        <v>0</v>
      </c>
      <c r="AK444" s="31">
        <f t="shared" si="162"/>
        <v>0</v>
      </c>
      <c r="AL444" s="85"/>
      <c r="AM444" s="85"/>
      <c r="AN444" s="85"/>
      <c r="AO444" s="85"/>
      <c r="AP444" s="85"/>
      <c r="AQ444" s="85"/>
      <c r="AR444" s="85"/>
      <c r="AS444" s="85"/>
      <c r="AT444" s="85"/>
      <c r="AU444" s="85"/>
      <c r="AV444" s="85"/>
      <c r="AW444" s="85"/>
      <c r="AX444" s="85"/>
    </row>
    <row r="445" spans="2:50" s="155" customFormat="1" ht="13" outlineLevel="1">
      <c r="B445" s="87" t="s">
        <v>1079</v>
      </c>
      <c r="C445" s="94" t="s">
        <v>1481</v>
      </c>
      <c r="D445" s="86">
        <v>1</v>
      </c>
      <c r="E445" s="16">
        <v>43693</v>
      </c>
      <c r="F445" s="26" t="s">
        <v>12</v>
      </c>
      <c r="G445" s="158" t="s">
        <v>1297</v>
      </c>
      <c r="H445" s="81">
        <f t="shared" si="157"/>
        <v>180</v>
      </c>
      <c r="I445" s="82">
        <v>130</v>
      </c>
      <c r="J445" s="82">
        <v>50</v>
      </c>
      <c r="K445" s="259">
        <v>0</v>
      </c>
      <c r="L445" s="178" t="s">
        <v>1298</v>
      </c>
      <c r="M445" s="178" t="s">
        <v>1298</v>
      </c>
      <c r="N445" s="178" t="s">
        <v>1298</v>
      </c>
      <c r="O445" s="178" t="s">
        <v>1298</v>
      </c>
      <c r="P445" s="178" t="s">
        <v>1298</v>
      </c>
      <c r="Q445" s="85" t="s">
        <v>1163</v>
      </c>
      <c r="R445" s="85" t="s">
        <v>1164</v>
      </c>
      <c r="S445" s="180"/>
      <c r="T445" s="85"/>
      <c r="U445" s="31">
        <f t="shared" si="158"/>
        <v>0</v>
      </c>
      <c r="V445" s="80"/>
      <c r="W445" s="279"/>
      <c r="X445" s="85"/>
      <c r="Y445" s="85">
        <f t="shared" si="159"/>
        <v>0</v>
      </c>
      <c r="AA445" s="85"/>
      <c r="AB445" s="85">
        <f t="shared" si="160"/>
        <v>0</v>
      </c>
      <c r="AC445" s="85"/>
      <c r="AD445" s="31">
        <f t="shared" si="152"/>
        <v>0</v>
      </c>
      <c r="AE445" s="31"/>
      <c r="AF445" s="85"/>
      <c r="AG445" s="85">
        <f t="shared" si="153"/>
        <v>0</v>
      </c>
      <c r="AH445" s="31">
        <f t="shared" si="161"/>
        <v>0</v>
      </c>
      <c r="AI445" s="85"/>
      <c r="AJ445" s="31">
        <f t="shared" si="155"/>
        <v>0</v>
      </c>
      <c r="AK445" s="31">
        <f t="shared" si="162"/>
        <v>0</v>
      </c>
      <c r="AL445" s="85"/>
      <c r="AM445" s="85"/>
      <c r="AN445" s="85"/>
      <c r="AO445" s="85"/>
      <c r="AP445" s="85"/>
      <c r="AQ445" s="85"/>
      <c r="AR445" s="85"/>
      <c r="AS445" s="85"/>
      <c r="AT445" s="85"/>
      <c r="AU445" s="85"/>
      <c r="AV445" s="85"/>
      <c r="AW445" s="85"/>
      <c r="AX445" s="85"/>
    </row>
    <row r="446" spans="2:50" s="155" customFormat="1" ht="13" outlineLevel="1">
      <c r="B446" s="87" t="s">
        <v>1080</v>
      </c>
      <c r="C446" s="94" t="s">
        <v>1482</v>
      </c>
      <c r="D446" s="86">
        <v>1</v>
      </c>
      <c r="E446" s="16">
        <v>43700</v>
      </c>
      <c r="F446" s="26" t="s">
        <v>12</v>
      </c>
      <c r="G446" s="158" t="s">
        <v>1297</v>
      </c>
      <c r="H446" s="81">
        <f t="shared" si="157"/>
        <v>155</v>
      </c>
      <c r="I446" s="82">
        <v>95</v>
      </c>
      <c r="J446" s="82">
        <v>60</v>
      </c>
      <c r="K446" s="259">
        <v>0</v>
      </c>
      <c r="L446" s="178" t="s">
        <v>1298</v>
      </c>
      <c r="M446" s="178" t="s">
        <v>1298</v>
      </c>
      <c r="N446" s="178" t="s">
        <v>1298</v>
      </c>
      <c r="O446" s="178" t="s">
        <v>1298</v>
      </c>
      <c r="P446" s="178" t="s">
        <v>1298</v>
      </c>
      <c r="Q446" s="85" t="s">
        <v>1163</v>
      </c>
      <c r="R446" s="85" t="s">
        <v>1164</v>
      </c>
      <c r="S446" s="180"/>
      <c r="T446" s="85"/>
      <c r="U446" s="31">
        <f t="shared" si="158"/>
        <v>0</v>
      </c>
      <c r="V446" s="80"/>
      <c r="W446" s="279"/>
      <c r="X446" s="85"/>
      <c r="Y446" s="85">
        <f t="shared" si="159"/>
        <v>0</v>
      </c>
      <c r="AA446" s="85"/>
      <c r="AB446" s="85">
        <f t="shared" si="160"/>
        <v>0</v>
      </c>
      <c r="AC446" s="85"/>
      <c r="AD446" s="31">
        <f t="shared" si="152"/>
        <v>0</v>
      </c>
      <c r="AE446" s="31"/>
      <c r="AF446" s="85"/>
      <c r="AG446" s="85">
        <f t="shared" si="153"/>
        <v>0</v>
      </c>
      <c r="AH446" s="31">
        <f t="shared" si="161"/>
        <v>0</v>
      </c>
      <c r="AI446" s="85"/>
      <c r="AJ446" s="31">
        <f t="shared" si="155"/>
        <v>0</v>
      </c>
      <c r="AK446" s="31">
        <f t="shared" si="162"/>
        <v>0</v>
      </c>
      <c r="AL446" s="85"/>
      <c r="AM446" s="85"/>
      <c r="AN446" s="85"/>
      <c r="AO446" s="85"/>
      <c r="AP446" s="85"/>
      <c r="AQ446" s="85"/>
      <c r="AR446" s="85"/>
      <c r="AS446" s="85"/>
      <c r="AT446" s="85"/>
      <c r="AU446" s="85"/>
      <c r="AV446" s="85"/>
      <c r="AW446" s="85"/>
      <c r="AX446" s="85"/>
    </row>
    <row r="447" spans="2:50" s="155" customFormat="1" ht="13" outlineLevel="1">
      <c r="B447" s="87" t="s">
        <v>1081</v>
      </c>
      <c r="C447" s="94" t="s">
        <v>1483</v>
      </c>
      <c r="D447" s="86">
        <v>1</v>
      </c>
      <c r="E447" s="16">
        <v>43733</v>
      </c>
      <c r="F447" s="26" t="s">
        <v>12</v>
      </c>
      <c r="G447" s="158" t="s">
        <v>1297</v>
      </c>
      <c r="H447" s="81">
        <f t="shared" si="157"/>
        <v>65</v>
      </c>
      <c r="I447" s="82">
        <v>65</v>
      </c>
      <c r="J447" s="82">
        <v>0</v>
      </c>
      <c r="K447" s="259">
        <v>0</v>
      </c>
      <c r="L447" s="178" t="s">
        <v>1298</v>
      </c>
      <c r="M447" s="178" t="s">
        <v>1298</v>
      </c>
      <c r="N447" s="178" t="s">
        <v>1298</v>
      </c>
      <c r="O447" s="178" t="s">
        <v>1298</v>
      </c>
      <c r="P447" s="178" t="s">
        <v>1298</v>
      </c>
      <c r="Q447" s="85" t="s">
        <v>1163</v>
      </c>
      <c r="R447" s="85" t="s">
        <v>1164</v>
      </c>
      <c r="S447" s="180"/>
      <c r="T447" s="85"/>
      <c r="U447" s="31">
        <f t="shared" si="158"/>
        <v>0</v>
      </c>
      <c r="V447" s="80"/>
      <c r="W447" s="279"/>
      <c r="X447" s="85"/>
      <c r="Y447" s="85">
        <f t="shared" si="159"/>
        <v>0</v>
      </c>
      <c r="AA447" s="85"/>
      <c r="AB447" s="85">
        <f t="shared" si="160"/>
        <v>0</v>
      </c>
      <c r="AC447" s="85"/>
      <c r="AD447" s="31">
        <f t="shared" si="152"/>
        <v>0</v>
      </c>
      <c r="AE447" s="31"/>
      <c r="AF447" s="85"/>
      <c r="AG447" s="85">
        <f t="shared" si="153"/>
        <v>0</v>
      </c>
      <c r="AH447" s="31">
        <f t="shared" si="161"/>
        <v>0</v>
      </c>
      <c r="AI447" s="85"/>
      <c r="AJ447" s="31">
        <f t="shared" si="155"/>
        <v>0</v>
      </c>
      <c r="AK447" s="31">
        <f t="shared" si="162"/>
        <v>0</v>
      </c>
      <c r="AL447" s="85"/>
      <c r="AM447" s="85"/>
      <c r="AN447" s="85"/>
      <c r="AO447" s="85"/>
      <c r="AP447" s="85"/>
      <c r="AQ447" s="85"/>
      <c r="AR447" s="85"/>
      <c r="AS447" s="85"/>
      <c r="AT447" s="85"/>
      <c r="AU447" s="85"/>
      <c r="AV447" s="85"/>
      <c r="AW447" s="85"/>
      <c r="AX447" s="85"/>
    </row>
    <row r="448" spans="2:50" s="155" customFormat="1" ht="13" outlineLevel="1">
      <c r="B448" s="87" t="s">
        <v>1082</v>
      </c>
      <c r="C448" s="94" t="s">
        <v>681</v>
      </c>
      <c r="D448" s="298">
        <v>1.1000000000000001</v>
      </c>
      <c r="E448" s="38">
        <v>43766</v>
      </c>
      <c r="F448" s="26" t="s">
        <v>12</v>
      </c>
      <c r="G448" s="158" t="s">
        <v>1297</v>
      </c>
      <c r="H448" s="81">
        <f t="shared" si="157"/>
        <v>83</v>
      </c>
      <c r="I448" s="82">
        <v>68</v>
      </c>
      <c r="J448" s="82">
        <v>15</v>
      </c>
      <c r="K448" s="259">
        <v>0</v>
      </c>
      <c r="L448" s="178" t="s">
        <v>1298</v>
      </c>
      <c r="M448" s="178" t="s">
        <v>1298</v>
      </c>
      <c r="N448" s="178" t="s">
        <v>1298</v>
      </c>
      <c r="O448" s="178" t="s">
        <v>1298</v>
      </c>
      <c r="P448" s="178" t="s">
        <v>1298</v>
      </c>
      <c r="Q448" s="85" t="s">
        <v>1163</v>
      </c>
      <c r="R448" s="85" t="s">
        <v>1164</v>
      </c>
      <c r="S448" s="180"/>
      <c r="T448" s="85"/>
      <c r="U448" s="31">
        <f t="shared" si="158"/>
        <v>0</v>
      </c>
      <c r="V448" s="80"/>
      <c r="W448" s="279"/>
      <c r="X448" s="85"/>
      <c r="Y448" s="85">
        <f t="shared" si="159"/>
        <v>0</v>
      </c>
      <c r="AA448" s="85"/>
      <c r="AB448" s="85">
        <f t="shared" si="160"/>
        <v>0</v>
      </c>
      <c r="AC448" s="85"/>
      <c r="AD448" s="31">
        <f t="shared" si="152"/>
        <v>0</v>
      </c>
      <c r="AE448" s="31"/>
      <c r="AF448" s="85"/>
      <c r="AG448" s="85">
        <f t="shared" si="153"/>
        <v>0</v>
      </c>
      <c r="AH448" s="31">
        <f t="shared" si="161"/>
        <v>0</v>
      </c>
      <c r="AI448" s="85"/>
      <c r="AJ448" s="31">
        <f t="shared" si="155"/>
        <v>0</v>
      </c>
      <c r="AK448" s="31">
        <f t="shared" si="162"/>
        <v>0</v>
      </c>
      <c r="AL448" s="85"/>
      <c r="AM448" s="85"/>
      <c r="AN448" s="85"/>
      <c r="AO448" s="85"/>
      <c r="AP448" s="85"/>
      <c r="AQ448" s="85"/>
      <c r="AR448" s="85"/>
      <c r="AS448" s="85"/>
      <c r="AT448" s="85"/>
      <c r="AU448" s="85"/>
      <c r="AV448" s="85"/>
      <c r="AW448" s="85"/>
      <c r="AX448" s="85"/>
    </row>
    <row r="449" spans="2:50" s="155" customFormat="1" ht="13" outlineLevel="1">
      <c r="B449" s="87" t="s">
        <v>1083</v>
      </c>
      <c r="C449" s="94" t="s">
        <v>1590</v>
      </c>
      <c r="D449" s="298">
        <v>1.1000000000000001</v>
      </c>
      <c r="E449" s="38">
        <v>43766</v>
      </c>
      <c r="F449" s="26" t="s">
        <v>12</v>
      </c>
      <c r="G449" s="158" t="s">
        <v>1297</v>
      </c>
      <c r="H449" s="81">
        <f t="shared" ref="H449" si="164">SUM(I449,J449)</f>
        <v>92</v>
      </c>
      <c r="I449" s="82">
        <v>77</v>
      </c>
      <c r="J449" s="82">
        <v>15</v>
      </c>
      <c r="K449" s="259">
        <v>0</v>
      </c>
      <c r="L449" s="178" t="s">
        <v>1298</v>
      </c>
      <c r="M449" s="178" t="s">
        <v>1298</v>
      </c>
      <c r="N449" s="178" t="s">
        <v>1298</v>
      </c>
      <c r="O449" s="178" t="s">
        <v>1298</v>
      </c>
      <c r="P449" s="178" t="s">
        <v>1298</v>
      </c>
      <c r="Q449" s="85" t="s">
        <v>1163</v>
      </c>
      <c r="R449" s="85" t="s">
        <v>1164</v>
      </c>
      <c r="S449" s="180"/>
      <c r="T449" s="85"/>
      <c r="U449" s="31">
        <f t="shared" si="158"/>
        <v>0</v>
      </c>
      <c r="V449" s="80"/>
      <c r="W449" s="279"/>
      <c r="X449" s="85"/>
      <c r="Y449" s="85">
        <f t="shared" si="159"/>
        <v>0</v>
      </c>
      <c r="AA449" s="85"/>
      <c r="AB449" s="85">
        <f t="shared" si="160"/>
        <v>0</v>
      </c>
      <c r="AC449" s="85"/>
      <c r="AD449" s="31">
        <f t="shared" si="152"/>
        <v>0</v>
      </c>
      <c r="AE449" s="31"/>
      <c r="AF449" s="85"/>
      <c r="AG449" s="85">
        <f t="shared" si="153"/>
        <v>0</v>
      </c>
      <c r="AH449" s="31">
        <f t="shared" si="161"/>
        <v>0</v>
      </c>
      <c r="AI449" s="85"/>
      <c r="AJ449" s="31">
        <f t="shared" si="155"/>
        <v>0</v>
      </c>
      <c r="AK449" s="31">
        <f t="shared" si="162"/>
        <v>0</v>
      </c>
      <c r="AL449" s="85"/>
      <c r="AM449" s="85"/>
      <c r="AN449" s="85"/>
      <c r="AO449" s="85"/>
      <c r="AP449" s="85"/>
      <c r="AQ449" s="85"/>
      <c r="AR449" s="85"/>
      <c r="AS449" s="85"/>
      <c r="AT449" s="85"/>
      <c r="AU449" s="85"/>
      <c r="AV449" s="85"/>
      <c r="AW449" s="85"/>
      <c r="AX449" s="85"/>
    </row>
    <row r="450" spans="2:50" s="155" customFormat="1" ht="13" outlineLevel="1">
      <c r="B450" s="87" t="s">
        <v>1293</v>
      </c>
      <c r="C450" s="94" t="s">
        <v>1294</v>
      </c>
      <c r="D450" s="250" t="s">
        <v>1682</v>
      </c>
      <c r="E450" s="75">
        <v>43780</v>
      </c>
      <c r="F450" s="26" t="s">
        <v>12</v>
      </c>
      <c r="G450" s="158" t="s">
        <v>1297</v>
      </c>
      <c r="H450" s="81">
        <f t="shared" ref="H450" si="165">SUM(I450,J450)</f>
        <v>277</v>
      </c>
      <c r="I450" s="82">
        <v>155</v>
      </c>
      <c r="J450" s="82">
        <v>122</v>
      </c>
      <c r="K450" s="259">
        <v>0</v>
      </c>
      <c r="L450" s="178" t="s">
        <v>1298</v>
      </c>
      <c r="M450" s="178" t="s">
        <v>1298</v>
      </c>
      <c r="N450" s="178" t="s">
        <v>1298</v>
      </c>
      <c r="O450" s="178" t="s">
        <v>1298</v>
      </c>
      <c r="P450" s="178" t="s">
        <v>1298</v>
      </c>
      <c r="Q450" s="85" t="s">
        <v>1164</v>
      </c>
      <c r="R450" s="85" t="s">
        <v>1164</v>
      </c>
      <c r="S450" s="180"/>
      <c r="T450" s="85"/>
      <c r="U450" s="31">
        <f t="shared" si="158"/>
        <v>0</v>
      </c>
      <c r="V450" s="80"/>
      <c r="W450" s="279"/>
      <c r="X450" s="85"/>
      <c r="Y450" s="85">
        <f>U450*X450</f>
        <v>0</v>
      </c>
      <c r="AA450" s="85"/>
      <c r="AB450" s="85">
        <f t="shared" si="160"/>
        <v>0</v>
      </c>
      <c r="AC450" s="85"/>
      <c r="AD450" s="31">
        <f t="shared" si="152"/>
        <v>0</v>
      </c>
      <c r="AE450" s="31"/>
      <c r="AF450" s="85"/>
      <c r="AG450" s="85">
        <f t="shared" si="153"/>
        <v>0</v>
      </c>
      <c r="AH450" s="31">
        <f t="shared" si="161"/>
        <v>0</v>
      </c>
      <c r="AI450" s="85"/>
      <c r="AJ450" s="31">
        <f>COUNTIF(AL450:AU450,"V")</f>
        <v>0</v>
      </c>
      <c r="AK450" s="31">
        <f t="shared" si="162"/>
        <v>0</v>
      </c>
      <c r="AL450" s="85"/>
      <c r="AM450" s="85"/>
      <c r="AN450" s="85"/>
      <c r="AO450" s="85"/>
      <c r="AP450" s="85"/>
      <c r="AQ450" s="85"/>
      <c r="AR450" s="85"/>
      <c r="AS450" s="85"/>
      <c r="AT450" s="85"/>
      <c r="AU450" s="85"/>
      <c r="AV450" s="85"/>
      <c r="AW450" s="85"/>
      <c r="AX450" s="85"/>
    </row>
    <row r="451" spans="2:50" s="155" customFormat="1" ht="13" outlineLevel="1">
      <c r="B451" s="87" t="s">
        <v>1295</v>
      </c>
      <c r="C451" s="94" t="s">
        <v>1296</v>
      </c>
      <c r="D451" s="250" t="s">
        <v>1682</v>
      </c>
      <c r="E451" s="75">
        <v>43783</v>
      </c>
      <c r="F451" s="26" t="s">
        <v>12</v>
      </c>
      <c r="G451" s="158" t="s">
        <v>1297</v>
      </c>
      <c r="H451" s="81">
        <f>SUM(I451,J451)</f>
        <v>550</v>
      </c>
      <c r="I451" s="82">
        <v>290</v>
      </c>
      <c r="J451" s="82">
        <v>260</v>
      </c>
      <c r="K451" s="259">
        <v>0</v>
      </c>
      <c r="L451" s="178" t="s">
        <v>1298</v>
      </c>
      <c r="M451" s="178" t="s">
        <v>1298</v>
      </c>
      <c r="N451" s="178" t="s">
        <v>1298</v>
      </c>
      <c r="O451" s="178" t="s">
        <v>1298</v>
      </c>
      <c r="P451" s="178" t="s">
        <v>1298</v>
      </c>
      <c r="Q451" s="85" t="s">
        <v>1164</v>
      </c>
      <c r="R451" s="85" t="s">
        <v>1164</v>
      </c>
      <c r="S451" s="180"/>
      <c r="T451" s="85"/>
      <c r="U451" s="31">
        <f t="shared" si="158"/>
        <v>0</v>
      </c>
      <c r="V451" s="80"/>
      <c r="W451" s="279"/>
      <c r="X451" s="85"/>
      <c r="Y451" s="85">
        <f>U451*X451</f>
        <v>0</v>
      </c>
      <c r="AA451" s="85"/>
      <c r="AB451" s="85">
        <f t="shared" si="160"/>
        <v>0</v>
      </c>
      <c r="AC451" s="85"/>
      <c r="AD451" s="31">
        <f t="shared" si="152"/>
        <v>0</v>
      </c>
      <c r="AE451" s="31"/>
      <c r="AF451" s="85"/>
      <c r="AG451" s="85">
        <f t="shared" si="153"/>
        <v>0</v>
      </c>
      <c r="AH451" s="31">
        <f t="shared" si="161"/>
        <v>0</v>
      </c>
      <c r="AI451" s="85"/>
      <c r="AJ451" s="31">
        <f>COUNTIF(AL451:AU451,"V")</f>
        <v>0</v>
      </c>
      <c r="AK451" s="31">
        <f t="shared" si="162"/>
        <v>0</v>
      </c>
      <c r="AL451" s="85"/>
      <c r="AM451" s="85"/>
      <c r="AN451" s="85"/>
      <c r="AO451" s="85"/>
      <c r="AP451" s="85"/>
      <c r="AQ451" s="85"/>
      <c r="AR451" s="85"/>
      <c r="AS451" s="85"/>
      <c r="AT451" s="85"/>
      <c r="AU451" s="85"/>
      <c r="AV451" s="85"/>
      <c r="AW451" s="85"/>
      <c r="AX451" s="85"/>
    </row>
    <row r="452" spans="2:50" s="155" customFormat="1" ht="13" outlineLevel="1">
      <c r="B452" s="87" t="s">
        <v>1589</v>
      </c>
      <c r="C452" s="94" t="s">
        <v>1292</v>
      </c>
      <c r="D452" s="250" t="s">
        <v>1682</v>
      </c>
      <c r="E452" s="75">
        <v>43783</v>
      </c>
      <c r="F452" s="26" t="s">
        <v>12</v>
      </c>
      <c r="G452" s="158" t="s">
        <v>1297</v>
      </c>
      <c r="H452" s="81">
        <f t="shared" ref="H452" si="166">SUM(I452,J452)</f>
        <v>164</v>
      </c>
      <c r="I452" s="82">
        <v>160</v>
      </c>
      <c r="J452" s="82">
        <v>4</v>
      </c>
      <c r="K452" s="259">
        <v>0</v>
      </c>
      <c r="L452" s="178" t="s">
        <v>1298</v>
      </c>
      <c r="M452" s="178" t="s">
        <v>1298</v>
      </c>
      <c r="N452" s="178" t="s">
        <v>1298</v>
      </c>
      <c r="O452" s="178" t="s">
        <v>1298</v>
      </c>
      <c r="P452" s="178" t="s">
        <v>1298</v>
      </c>
      <c r="Q452" s="85" t="s">
        <v>1164</v>
      </c>
      <c r="R452" s="85" t="s">
        <v>1164</v>
      </c>
      <c r="S452" s="180"/>
      <c r="T452" s="85"/>
      <c r="U452" s="31">
        <f t="shared" ref="U452" si="167">SUMIF(T452,"Y",I452)</f>
        <v>0</v>
      </c>
      <c r="V452" s="80"/>
      <c r="W452" s="279"/>
      <c r="X452" s="85"/>
      <c r="Y452" s="85">
        <f t="shared" ref="Y452" si="168">U452*X452</f>
        <v>0</v>
      </c>
      <c r="AA452" s="85"/>
      <c r="AB452" s="85">
        <f t="shared" ref="AB452" si="169">SUMIF(AA452,"Y",K452)*X452</f>
        <v>0</v>
      </c>
      <c r="AC452" s="85"/>
      <c r="AD452" s="31">
        <f t="shared" si="152"/>
        <v>0</v>
      </c>
      <c r="AE452" s="31"/>
      <c r="AF452" s="85"/>
      <c r="AG452" s="85">
        <f t="shared" si="153"/>
        <v>0</v>
      </c>
      <c r="AH452" s="31">
        <f t="shared" ref="AH452" si="170">(Y452-AB452-AD452)*AG452</f>
        <v>0</v>
      </c>
      <c r="AI452" s="85"/>
      <c r="AJ452" s="31">
        <f t="shared" ref="AJ452" si="171">COUNTIF(AL452:AU452,"V")</f>
        <v>0</v>
      </c>
      <c r="AK452" s="31">
        <f t="shared" ref="AK452" si="172">Y452-AB452-AD452-AH452</f>
        <v>0</v>
      </c>
      <c r="AL452" s="85"/>
      <c r="AM452" s="85"/>
      <c r="AN452" s="85"/>
      <c r="AO452" s="85"/>
      <c r="AP452" s="85"/>
      <c r="AQ452" s="85"/>
      <c r="AR452" s="85"/>
      <c r="AS452" s="85"/>
      <c r="AT452" s="85"/>
      <c r="AU452" s="85"/>
      <c r="AV452" s="85"/>
      <c r="AW452" s="85"/>
      <c r="AX452" s="85"/>
    </row>
    <row r="453" spans="2:50" s="155" customFormat="1" ht="13" outlineLevel="1">
      <c r="B453" s="87" t="s">
        <v>1683</v>
      </c>
      <c r="C453" s="94" t="s">
        <v>1684</v>
      </c>
      <c r="D453" s="250" t="s">
        <v>632</v>
      </c>
      <c r="E453" s="75">
        <v>43788</v>
      </c>
      <c r="F453" s="26" t="s">
        <v>12</v>
      </c>
      <c r="G453" s="158" t="s">
        <v>1297</v>
      </c>
      <c r="H453" s="81">
        <f t="shared" si="157"/>
        <v>562</v>
      </c>
      <c r="I453" s="82">
        <v>522</v>
      </c>
      <c r="J453" s="82">
        <v>40</v>
      </c>
      <c r="K453" s="259">
        <v>0</v>
      </c>
      <c r="L453" s="178" t="s">
        <v>1298</v>
      </c>
      <c r="M453" s="178" t="s">
        <v>1298</v>
      </c>
      <c r="N453" s="178" t="s">
        <v>1298</v>
      </c>
      <c r="O453" s="178" t="s">
        <v>1298</v>
      </c>
      <c r="P453" s="178" t="s">
        <v>1298</v>
      </c>
      <c r="Q453" s="85" t="s">
        <v>1164</v>
      </c>
      <c r="R453" s="85" t="s">
        <v>1164</v>
      </c>
      <c r="S453" s="180"/>
      <c r="T453" s="85"/>
      <c r="U453" s="31">
        <f t="shared" si="158"/>
        <v>0</v>
      </c>
      <c r="V453" s="80"/>
      <c r="W453" s="279"/>
      <c r="X453" s="85"/>
      <c r="Y453" s="85">
        <f t="shared" si="159"/>
        <v>0</v>
      </c>
      <c r="AA453" s="85"/>
      <c r="AB453" s="85">
        <f t="shared" si="160"/>
        <v>0</v>
      </c>
      <c r="AC453" s="85"/>
      <c r="AD453" s="31">
        <f t="shared" si="152"/>
        <v>0</v>
      </c>
      <c r="AE453" s="31"/>
      <c r="AF453" s="85"/>
      <c r="AG453" s="85">
        <f t="shared" si="153"/>
        <v>0</v>
      </c>
      <c r="AH453" s="31">
        <f t="shared" si="161"/>
        <v>0</v>
      </c>
      <c r="AI453" s="85"/>
      <c r="AJ453" s="31">
        <f t="shared" si="155"/>
        <v>0</v>
      </c>
      <c r="AK453" s="31">
        <f t="shared" si="162"/>
        <v>0</v>
      </c>
      <c r="AL453" s="85"/>
      <c r="AM453" s="85"/>
      <c r="AN453" s="85"/>
      <c r="AO453" s="85"/>
      <c r="AP453" s="85"/>
      <c r="AQ453" s="85"/>
      <c r="AR453" s="85"/>
      <c r="AS453" s="85"/>
      <c r="AT453" s="85"/>
      <c r="AU453" s="85"/>
      <c r="AV453" s="85"/>
      <c r="AW453" s="85"/>
      <c r="AX453" s="85"/>
    </row>
    <row r="454" spans="2:50" s="155" customFormat="1" ht="13">
      <c r="B454" s="347" t="s">
        <v>1484</v>
      </c>
      <c r="C454" s="347"/>
      <c r="D454" s="347"/>
      <c r="E454" s="348"/>
      <c r="F454" s="182" t="s">
        <v>7</v>
      </c>
      <c r="G454" s="183"/>
      <c r="H454" s="184">
        <f>H455/60</f>
        <v>27.066666666666666</v>
      </c>
      <c r="I454" s="184">
        <f>I455/60</f>
        <v>21.333333333333332</v>
      </c>
      <c r="J454" s="184">
        <f>J455/60</f>
        <v>5.7333333333333334</v>
      </c>
      <c r="K454" s="184">
        <f>K455/60</f>
        <v>0</v>
      </c>
      <c r="L454" s="183"/>
      <c r="M454" s="183"/>
      <c r="N454" s="183"/>
      <c r="O454" s="183"/>
      <c r="P454" s="183"/>
      <c r="Q454" s="183"/>
      <c r="R454" s="183"/>
      <c r="S454" s="185"/>
      <c r="T454" s="183"/>
      <c r="U454" s="184">
        <f>U455/60</f>
        <v>0</v>
      </c>
      <c r="V454" s="185"/>
      <c r="W454" s="280"/>
      <c r="X454" s="183"/>
      <c r="Y454" s="184">
        <f>Y455/60</f>
        <v>0</v>
      </c>
      <c r="AA454" s="187"/>
      <c r="AB454" s="187">
        <f t="shared" ref="AB454:AK454" si="173">AB455/60</f>
        <v>0</v>
      </c>
      <c r="AC454" s="187"/>
      <c r="AD454" s="187">
        <f>AD455/60</f>
        <v>0</v>
      </c>
      <c r="AE454" s="187"/>
      <c r="AF454" s="187"/>
      <c r="AG454" s="187"/>
      <c r="AH454" s="187">
        <f>AH455/60</f>
        <v>0</v>
      </c>
      <c r="AI454" s="187"/>
      <c r="AJ454" s="183"/>
      <c r="AK454" s="187">
        <f t="shared" si="173"/>
        <v>0</v>
      </c>
      <c r="AL454" s="183"/>
      <c r="AM454" s="183"/>
      <c r="AN454" s="183"/>
      <c r="AO454" s="183"/>
      <c r="AP454" s="183"/>
      <c r="AQ454" s="183"/>
      <c r="AR454" s="183"/>
      <c r="AS454" s="183"/>
      <c r="AT454" s="183"/>
      <c r="AU454" s="183"/>
      <c r="AV454" s="187"/>
      <c r="AW454" s="187"/>
      <c r="AX454" s="187">
        <f>AX455/60</f>
        <v>0</v>
      </c>
    </row>
    <row r="455" spans="2:50" s="155" customFormat="1" ht="13">
      <c r="B455" s="347"/>
      <c r="C455" s="347"/>
      <c r="D455" s="347"/>
      <c r="E455" s="348"/>
      <c r="F455" s="186" t="s">
        <v>8</v>
      </c>
      <c r="G455" s="187"/>
      <c r="H455" s="184">
        <f>SUM(I455:J455)</f>
        <v>1624</v>
      </c>
      <c r="I455" s="184">
        <f>SUMIF(F456:F460,"DQA",$I456:$I460)</f>
        <v>1280</v>
      </c>
      <c r="J455" s="184">
        <f>SUMIF(F456:F460,"DQA",$J456:$J460)</f>
        <v>344</v>
      </c>
      <c r="K455" s="184">
        <f>SUM(K456:K460)</f>
        <v>0</v>
      </c>
      <c r="L455" s="183"/>
      <c r="M455" s="183"/>
      <c r="N455" s="183"/>
      <c r="O455" s="183"/>
      <c r="P455" s="183"/>
      <c r="Q455" s="183"/>
      <c r="R455" s="183"/>
      <c r="S455" s="185"/>
      <c r="T455" s="183"/>
      <c r="U455" s="184">
        <f>SUM(U456:U460)</f>
        <v>0</v>
      </c>
      <c r="V455" s="185"/>
      <c r="W455" s="280"/>
      <c r="X455" s="183"/>
      <c r="Y455" s="184">
        <f>SUM(Y456:Y460)</f>
        <v>0</v>
      </c>
      <c r="AA455" s="187"/>
      <c r="AB455" s="187">
        <f t="shared" ref="AB455" si="174">SUM(AB456:AB460)</f>
        <v>0</v>
      </c>
      <c r="AC455" s="187"/>
      <c r="AD455" s="187">
        <f>SUM(AD456:AD460)</f>
        <v>0</v>
      </c>
      <c r="AE455" s="187"/>
      <c r="AF455" s="187"/>
      <c r="AG455" s="187"/>
      <c r="AH455" s="187">
        <f>SUM(AH456:AH460)</f>
        <v>0</v>
      </c>
      <c r="AI455" s="187"/>
      <c r="AJ455" s="183"/>
      <c r="AK455" s="187">
        <f t="shared" ref="AK455" si="175">SUM(AK456:AK460)</f>
        <v>0</v>
      </c>
      <c r="AL455" s="183"/>
      <c r="AM455" s="183"/>
      <c r="AN455" s="183"/>
      <c r="AO455" s="183"/>
      <c r="AP455" s="183"/>
      <c r="AQ455" s="183"/>
      <c r="AR455" s="183"/>
      <c r="AS455" s="183"/>
      <c r="AT455" s="183"/>
      <c r="AU455" s="183"/>
      <c r="AV455" s="187"/>
      <c r="AW455" s="187"/>
      <c r="AX455" s="187">
        <f t="shared" ref="AX455" si="176">SUM(AX456:AX460)</f>
        <v>0</v>
      </c>
    </row>
    <row r="456" spans="2:50" s="155" customFormat="1" ht="13" outlineLevel="1">
      <c r="B456" s="158" t="s">
        <v>1330</v>
      </c>
      <c r="C456" s="39" t="s">
        <v>1331</v>
      </c>
      <c r="D456" s="40" t="s">
        <v>141</v>
      </c>
      <c r="E456" s="16"/>
      <c r="F456" s="17" t="s">
        <v>12</v>
      </c>
      <c r="G456" s="27" t="s">
        <v>13</v>
      </c>
      <c r="H456" s="28">
        <f t="shared" ref="H456:H459" si="177">I456+J456</f>
        <v>360</v>
      </c>
      <c r="I456" s="28">
        <v>60</v>
      </c>
      <c r="J456" s="29">
        <v>300</v>
      </c>
      <c r="K456" s="259">
        <v>0</v>
      </c>
      <c r="L456" s="31" t="s">
        <v>1164</v>
      </c>
      <c r="M456" s="31" t="s">
        <v>1164</v>
      </c>
      <c r="N456" s="31" t="s">
        <v>1174</v>
      </c>
      <c r="O456" s="31" t="s">
        <v>1174</v>
      </c>
      <c r="P456" s="31" t="s">
        <v>1174</v>
      </c>
      <c r="Q456" s="31" t="s">
        <v>1164</v>
      </c>
      <c r="R456" s="31" t="s">
        <v>1164</v>
      </c>
      <c r="S456" s="55" t="s">
        <v>1177</v>
      </c>
      <c r="T456" s="31"/>
      <c r="U456" s="31">
        <f>SUMIF(T456,"Y",I456)</f>
        <v>0</v>
      </c>
      <c r="V456" s="30"/>
      <c r="W456" s="275"/>
      <c r="X456" s="31"/>
      <c r="Y456" s="85">
        <f t="shared" ref="Y456:Y460" si="178">U456*X456</f>
        <v>0</v>
      </c>
      <c r="AA456" s="31"/>
      <c r="AB456" s="31">
        <f>SUMIF(AA456,"Y",K456)*X456</f>
        <v>0</v>
      </c>
      <c r="AC456" s="31"/>
      <c r="AD456" s="31">
        <f t="shared" ref="AD456:AD460" si="179">(I456-AB456)*COUNTIF(AL456:AU456,"L")</f>
        <v>0</v>
      </c>
      <c r="AE456" s="31"/>
      <c r="AF456" s="31"/>
      <c r="AG456" s="31">
        <f t="shared" ref="AG456:AG460" si="180">IFERROR(COUNTIF(AL456:AU456,"S")/(COUNTIF(AL456:AU456,"V")+COUNTIF(AL456:AU456,"S")),0)</f>
        <v>0</v>
      </c>
      <c r="AH456" s="31">
        <f>(Y456-AB456-AD456)*AG456</f>
        <v>0</v>
      </c>
      <c r="AI456" s="31"/>
      <c r="AJ456" s="31">
        <f t="shared" ref="AJ456:AJ460" si="181">COUNTIF(AL456:AU456,"V")</f>
        <v>0</v>
      </c>
      <c r="AK456" s="31">
        <f>Y456-AB456-AD456-AH456</f>
        <v>0</v>
      </c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</row>
    <row r="457" spans="2:50" s="155" customFormat="1" ht="13" outlineLevel="1">
      <c r="B457" s="158" t="s">
        <v>1330</v>
      </c>
      <c r="C457" s="26" t="s">
        <v>1660</v>
      </c>
      <c r="D457" s="40" t="s">
        <v>141</v>
      </c>
      <c r="E457" s="16"/>
      <c r="F457" s="17" t="s">
        <v>12</v>
      </c>
      <c r="G457" s="27" t="s">
        <v>13</v>
      </c>
      <c r="H457" s="28">
        <f t="shared" si="177"/>
        <v>1002</v>
      </c>
      <c r="I457" s="28">
        <v>1000</v>
      </c>
      <c r="J457" s="28">
        <v>2</v>
      </c>
      <c r="K457" s="259">
        <v>0</v>
      </c>
      <c r="L457" s="31" t="s">
        <v>1164</v>
      </c>
      <c r="M457" s="31" t="s">
        <v>1164</v>
      </c>
      <c r="N457" s="31" t="s">
        <v>1174</v>
      </c>
      <c r="O457" s="31" t="s">
        <v>1174</v>
      </c>
      <c r="P457" s="31" t="s">
        <v>1174</v>
      </c>
      <c r="Q457" s="31" t="s">
        <v>1164</v>
      </c>
      <c r="R457" s="31" t="s">
        <v>1164</v>
      </c>
      <c r="S457" s="55" t="s">
        <v>1176</v>
      </c>
      <c r="T457" s="31"/>
      <c r="U457" s="31">
        <f>SUMIF(T457,"Y",I457)</f>
        <v>0</v>
      </c>
      <c r="V457" s="30"/>
      <c r="W457" s="275"/>
      <c r="X457" s="31"/>
      <c r="Y457" s="174">
        <f>U457*5</f>
        <v>0</v>
      </c>
      <c r="AA457" s="31"/>
      <c r="AB457" s="174">
        <f>SUMIF(AA457,"Y",K457)*5</f>
        <v>0</v>
      </c>
      <c r="AC457" s="31"/>
      <c r="AD457" s="31">
        <f t="shared" si="179"/>
        <v>0</v>
      </c>
      <c r="AE457" s="31"/>
      <c r="AF457" s="31"/>
      <c r="AG457" s="31">
        <f t="shared" si="180"/>
        <v>0</v>
      </c>
      <c r="AH457" s="31">
        <f>(Y457-AB457-AD457)*AG457</f>
        <v>0</v>
      </c>
      <c r="AI457" s="31"/>
      <c r="AJ457" s="174"/>
      <c r="AK457" s="31">
        <f>Y457-AB457-AD457-AH457</f>
        <v>0</v>
      </c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</row>
    <row r="458" spans="2:50" s="155" customFormat="1" ht="13" outlineLevel="1">
      <c r="B458" s="158" t="s">
        <v>1330</v>
      </c>
      <c r="C458" s="26" t="s">
        <v>142</v>
      </c>
      <c r="D458" s="40" t="s">
        <v>141</v>
      </c>
      <c r="E458" s="16"/>
      <c r="F458" s="17" t="s">
        <v>12</v>
      </c>
      <c r="G458" s="27" t="s">
        <v>24</v>
      </c>
      <c r="H458" s="28">
        <f t="shared" si="177"/>
        <v>22</v>
      </c>
      <c r="I458" s="28">
        <v>20</v>
      </c>
      <c r="J458" s="28">
        <v>2</v>
      </c>
      <c r="K458" s="259">
        <v>0</v>
      </c>
      <c r="L458" s="31" t="s">
        <v>1164</v>
      </c>
      <c r="M458" s="31" t="s">
        <v>1164</v>
      </c>
      <c r="N458" s="31" t="s">
        <v>1174</v>
      </c>
      <c r="O458" s="31" t="s">
        <v>1174</v>
      </c>
      <c r="P458" s="31" t="s">
        <v>1174</v>
      </c>
      <c r="Q458" s="31" t="s">
        <v>1164</v>
      </c>
      <c r="R458" s="31" t="s">
        <v>1164</v>
      </c>
      <c r="S458" s="55" t="s">
        <v>1162</v>
      </c>
      <c r="T458" s="31"/>
      <c r="U458" s="31">
        <f>SUMIF(T458,"Y",I458)</f>
        <v>0</v>
      </c>
      <c r="V458" s="30"/>
      <c r="W458" s="275"/>
      <c r="X458" s="31"/>
      <c r="Y458" s="85">
        <f t="shared" si="178"/>
        <v>0</v>
      </c>
      <c r="AA458" s="31"/>
      <c r="AB458" s="31">
        <f>SUMIF(AA458,"Y",K458)*X458</f>
        <v>0</v>
      </c>
      <c r="AC458" s="31"/>
      <c r="AD458" s="31">
        <f t="shared" si="179"/>
        <v>0</v>
      </c>
      <c r="AE458" s="31"/>
      <c r="AF458" s="31"/>
      <c r="AG458" s="31">
        <f t="shared" si="180"/>
        <v>0</v>
      </c>
      <c r="AH458" s="31">
        <f>(Y458-AB458-AD458)*AG458</f>
        <v>0</v>
      </c>
      <c r="AI458" s="31"/>
      <c r="AJ458" s="31">
        <f t="shared" si="181"/>
        <v>0</v>
      </c>
      <c r="AK458" s="31">
        <f>Y458-AB458-AD458-AH458</f>
        <v>0</v>
      </c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</row>
    <row r="459" spans="2:50" s="155" customFormat="1" ht="13" outlineLevel="1">
      <c r="B459" s="158" t="s">
        <v>1330</v>
      </c>
      <c r="C459" s="159" t="s">
        <v>241</v>
      </c>
      <c r="D459" s="40" t="s">
        <v>141</v>
      </c>
      <c r="E459" s="38"/>
      <c r="F459" s="26" t="s">
        <v>12</v>
      </c>
      <c r="G459" s="46" t="s">
        <v>945</v>
      </c>
      <c r="H459" s="28">
        <f t="shared" si="177"/>
        <v>30</v>
      </c>
      <c r="I459" s="51">
        <v>30</v>
      </c>
      <c r="J459" s="51">
        <v>0</v>
      </c>
      <c r="K459" s="259">
        <v>0</v>
      </c>
      <c r="L459" s="31" t="s">
        <v>1164</v>
      </c>
      <c r="M459" s="31" t="s">
        <v>1164</v>
      </c>
      <c r="N459" s="31" t="s">
        <v>1163</v>
      </c>
      <c r="O459" s="31" t="s">
        <v>1163</v>
      </c>
      <c r="P459" s="31" t="s">
        <v>1163</v>
      </c>
      <c r="Q459" s="31" t="s">
        <v>1164</v>
      </c>
      <c r="R459" s="31" t="s">
        <v>1164</v>
      </c>
      <c r="S459" s="55" t="s">
        <v>1206</v>
      </c>
      <c r="T459" s="31"/>
      <c r="U459" s="31">
        <f>SUMIF(T459,"Y",I459)</f>
        <v>0</v>
      </c>
      <c r="V459" s="30"/>
      <c r="W459" s="275"/>
      <c r="X459" s="31"/>
      <c r="Y459" s="85">
        <f t="shared" si="178"/>
        <v>0</v>
      </c>
      <c r="AA459" s="31"/>
      <c r="AB459" s="31">
        <f>SUMIF(AA459,"Y",K459)*X459</f>
        <v>0</v>
      </c>
      <c r="AC459" s="31"/>
      <c r="AD459" s="31">
        <f t="shared" si="179"/>
        <v>0</v>
      </c>
      <c r="AE459" s="31"/>
      <c r="AF459" s="31"/>
      <c r="AG459" s="31">
        <f t="shared" si="180"/>
        <v>0</v>
      </c>
      <c r="AH459" s="31">
        <f>(Y459-AB459-AD459)*AG459</f>
        <v>0</v>
      </c>
      <c r="AI459" s="31"/>
      <c r="AJ459" s="31">
        <f t="shared" si="181"/>
        <v>0</v>
      </c>
      <c r="AK459" s="31">
        <f>Y459-AB459-AD459-AH459</f>
        <v>0</v>
      </c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</row>
    <row r="460" spans="2:50" s="155" customFormat="1" ht="26" outlineLevel="1">
      <c r="B460" s="158" t="s">
        <v>1330</v>
      </c>
      <c r="C460" s="95" t="s">
        <v>1485</v>
      </c>
      <c r="D460" s="40" t="s">
        <v>141</v>
      </c>
      <c r="E460" s="38"/>
      <c r="F460" s="26" t="s">
        <v>12</v>
      </c>
      <c r="G460" s="46" t="s">
        <v>945</v>
      </c>
      <c r="H460" s="81">
        <f>SUM(I460,J460)</f>
        <v>210</v>
      </c>
      <c r="I460" s="99">
        <v>170</v>
      </c>
      <c r="J460" s="99">
        <v>40</v>
      </c>
      <c r="K460" s="259">
        <v>0</v>
      </c>
      <c r="L460" s="31" t="s">
        <v>1164</v>
      </c>
      <c r="M460" s="31" t="s">
        <v>1164</v>
      </c>
      <c r="N460" s="31" t="s">
        <v>1163</v>
      </c>
      <c r="O460" s="31" t="s">
        <v>1163</v>
      </c>
      <c r="P460" s="31" t="s">
        <v>1163</v>
      </c>
      <c r="Q460" s="31" t="s">
        <v>1164</v>
      </c>
      <c r="R460" s="31" t="s">
        <v>1164</v>
      </c>
      <c r="S460" s="180" t="s">
        <v>1486</v>
      </c>
      <c r="T460" s="85"/>
      <c r="U460" s="31">
        <f>SUMIF(T460,"Y",I460)</f>
        <v>0</v>
      </c>
      <c r="V460" s="80"/>
      <c r="W460" s="279"/>
      <c r="X460" s="85"/>
      <c r="Y460" s="85">
        <f t="shared" si="178"/>
        <v>0</v>
      </c>
      <c r="AA460" s="85"/>
      <c r="AB460" s="31">
        <f>SUMIF(AA460,"Y",K460)*X460</f>
        <v>0</v>
      </c>
      <c r="AC460" s="85"/>
      <c r="AD460" s="31">
        <f t="shared" si="179"/>
        <v>0</v>
      </c>
      <c r="AE460" s="31"/>
      <c r="AF460" s="85"/>
      <c r="AG460" s="85">
        <f t="shared" si="180"/>
        <v>0</v>
      </c>
      <c r="AH460" s="31">
        <f>(Y460-AB460-AD460)*AG460</f>
        <v>0</v>
      </c>
      <c r="AI460" s="85"/>
      <c r="AJ460" s="31">
        <f t="shared" si="181"/>
        <v>0</v>
      </c>
      <c r="AK460" s="31">
        <f>Y460-AB460-AD460-AH460</f>
        <v>0</v>
      </c>
      <c r="AL460" s="85"/>
      <c r="AM460" s="85"/>
      <c r="AN460" s="85"/>
      <c r="AO460" s="85"/>
      <c r="AP460" s="85"/>
      <c r="AQ460" s="85"/>
      <c r="AR460" s="85"/>
      <c r="AS460" s="85"/>
      <c r="AT460" s="85"/>
      <c r="AU460" s="85"/>
      <c r="AV460" s="31"/>
      <c r="AW460" s="31"/>
      <c r="AX460" s="31"/>
    </row>
    <row r="461" spans="2:50" s="155" customFormat="1" ht="13">
      <c r="B461" s="349" t="s">
        <v>1647</v>
      </c>
      <c r="C461" s="349"/>
      <c r="D461" s="349"/>
      <c r="E461" s="346"/>
      <c r="F461" s="41" t="s">
        <v>7</v>
      </c>
      <c r="G461" s="42"/>
      <c r="H461" s="23">
        <f>H462/60</f>
        <v>242.75</v>
      </c>
      <c r="I461" s="23">
        <f>I462/60</f>
        <v>26</v>
      </c>
      <c r="J461" s="23">
        <f>J462/60</f>
        <v>216.75</v>
      </c>
      <c r="K461" s="258">
        <f>K462/60</f>
        <v>0</v>
      </c>
      <c r="L461" s="42"/>
      <c r="M461" s="42"/>
      <c r="N461" s="42"/>
      <c r="O461" s="42"/>
      <c r="P461" s="42"/>
      <c r="Q461" s="42"/>
      <c r="R461" s="42"/>
      <c r="S461" s="43"/>
      <c r="T461" s="42"/>
      <c r="U461" s="23">
        <f>U462/60</f>
        <v>0</v>
      </c>
      <c r="V461" s="43"/>
      <c r="W461" s="277"/>
      <c r="X461" s="42"/>
      <c r="Y461" s="23">
        <f>Y462/60</f>
        <v>0</v>
      </c>
      <c r="AA461" s="45"/>
      <c r="AB461" s="45">
        <f t="shared" ref="AB461:AK461" si="182">AB462/60</f>
        <v>0</v>
      </c>
      <c r="AC461" s="45"/>
      <c r="AD461" s="45">
        <f>AD462/60</f>
        <v>0</v>
      </c>
      <c r="AE461" s="45"/>
      <c r="AF461" s="45"/>
      <c r="AG461" s="45"/>
      <c r="AH461" s="45">
        <f>AH462/60</f>
        <v>0</v>
      </c>
      <c r="AI461" s="45"/>
      <c r="AJ461" s="42"/>
      <c r="AK461" s="45">
        <f t="shared" si="182"/>
        <v>0</v>
      </c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5"/>
      <c r="AW461" s="45"/>
      <c r="AX461" s="45">
        <f>AX462/60</f>
        <v>0</v>
      </c>
    </row>
    <row r="462" spans="2:50" s="155" customFormat="1" ht="13">
      <c r="B462" s="349"/>
      <c r="C462" s="349"/>
      <c r="D462" s="349"/>
      <c r="E462" s="346"/>
      <c r="F462" s="44" t="s">
        <v>8</v>
      </c>
      <c r="G462" s="45"/>
      <c r="H462" s="23">
        <f>SUM(I462:J462)</f>
        <v>14565</v>
      </c>
      <c r="I462" s="23">
        <f>SUMIF(F463:F467,"DQA",$I463:$I467)</f>
        <v>1560</v>
      </c>
      <c r="J462" s="23">
        <f>SUMIF(F463:F467,"DQA",$J463:$J467)</f>
        <v>13005</v>
      </c>
      <c r="K462" s="253">
        <f>SUM(K463:K467)</f>
        <v>0</v>
      </c>
      <c r="L462" s="42"/>
      <c r="M462" s="42"/>
      <c r="N462" s="42"/>
      <c r="O462" s="42"/>
      <c r="P462" s="42"/>
      <c r="Q462" s="42"/>
      <c r="R462" s="42"/>
      <c r="S462" s="43"/>
      <c r="T462" s="42"/>
      <c r="U462" s="23">
        <f>SUM(U463:U467)</f>
        <v>0</v>
      </c>
      <c r="V462" s="43"/>
      <c r="W462" s="277"/>
      <c r="X462" s="42"/>
      <c r="Y462" s="23">
        <f>SUM(Y463:Y467)</f>
        <v>0</v>
      </c>
      <c r="AA462" s="45"/>
      <c r="AB462" s="45">
        <f t="shared" ref="AB462" si="183">SUM(AB463:AB467)</f>
        <v>0</v>
      </c>
      <c r="AC462" s="45"/>
      <c r="AD462" s="45">
        <f t="shared" ref="AD462" si="184">SUM(AD463:AD467)</f>
        <v>0</v>
      </c>
      <c r="AE462" s="45"/>
      <c r="AF462" s="45"/>
      <c r="AG462" s="45"/>
      <c r="AH462" s="45">
        <f t="shared" ref="AH462" si="185">SUM(AH463:AH467)</f>
        <v>0</v>
      </c>
      <c r="AI462" s="45"/>
      <c r="AJ462" s="42"/>
      <c r="AK462" s="45">
        <f t="shared" ref="AK462" si="186">SUM(AK463:AK467)</f>
        <v>0</v>
      </c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5"/>
      <c r="AW462" s="45"/>
      <c r="AX462" s="45">
        <f t="shared" ref="AX462" si="187">SUM(AX463:AX467)</f>
        <v>0</v>
      </c>
    </row>
    <row r="463" spans="2:50" s="155" customFormat="1" ht="13" outlineLevel="1">
      <c r="B463" s="158" t="s">
        <v>1630</v>
      </c>
      <c r="C463" s="269" t="s">
        <v>1631</v>
      </c>
      <c r="D463" s="270" t="s">
        <v>1007</v>
      </c>
      <c r="E463" s="75">
        <v>43780</v>
      </c>
      <c r="F463" s="17" t="s">
        <v>12</v>
      </c>
      <c r="G463" s="27"/>
      <c r="H463" s="28">
        <f t="shared" ref="H463:H466" si="188">I463+J463</f>
        <v>5</v>
      </c>
      <c r="I463" s="28">
        <v>5</v>
      </c>
      <c r="J463" s="29">
        <v>0</v>
      </c>
      <c r="K463" s="259">
        <v>0</v>
      </c>
      <c r="L463" s="31"/>
      <c r="M463" s="31"/>
      <c r="N463" s="31"/>
      <c r="O463" s="31"/>
      <c r="P463" s="31"/>
      <c r="Q463" s="31" t="s">
        <v>1164</v>
      </c>
      <c r="R463" s="31" t="s">
        <v>1164</v>
      </c>
      <c r="S463" s="55"/>
      <c r="T463" s="31"/>
      <c r="U463" s="31">
        <f>SUMIF(T463,"Y",I463)</f>
        <v>0</v>
      </c>
      <c r="V463" s="30"/>
      <c r="W463" s="275"/>
      <c r="X463" s="31"/>
      <c r="Y463" s="31">
        <v>0</v>
      </c>
      <c r="AA463" s="31"/>
      <c r="AB463" s="31">
        <f>SUMIF(AA463,"Y",K463)*X463</f>
        <v>0</v>
      </c>
      <c r="AC463" s="31"/>
      <c r="AD463" s="31">
        <f t="shared" ref="AD463:AD467" si="189">(I463-AB463)*COUNTIF(AL463:AU463,"L")</f>
        <v>0</v>
      </c>
      <c r="AE463" s="31"/>
      <c r="AF463" s="31"/>
      <c r="AG463" s="31">
        <f t="shared" ref="AG463:AG467" si="190">IFERROR(COUNTIF(AL463:AU463,"S")/(COUNTIF(AL463:AU463,"V")+COUNTIF(AL463:AU463,"S")),0)</f>
        <v>0</v>
      </c>
      <c r="AH463" s="31">
        <f>(Y463-AB463-AD463)*AG463</f>
        <v>0</v>
      </c>
      <c r="AI463" s="31"/>
      <c r="AJ463" s="31">
        <f t="shared" ref="AJ463:AJ467" si="191">COUNTIF(AL463:AU463,"V")</f>
        <v>0</v>
      </c>
      <c r="AK463" s="31">
        <f>Y463-AB463-AD463-AH463</f>
        <v>0</v>
      </c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</row>
    <row r="464" spans="2:50" s="155" customFormat="1" ht="13" outlineLevel="1">
      <c r="B464" s="158" t="s">
        <v>1632</v>
      </c>
      <c r="C464" s="35" t="s">
        <v>1633</v>
      </c>
      <c r="D464" s="270" t="s">
        <v>1634</v>
      </c>
      <c r="E464" s="75">
        <v>43768</v>
      </c>
      <c r="F464" s="17" t="s">
        <v>12</v>
      </c>
      <c r="G464" s="27"/>
      <c r="H464" s="28">
        <f t="shared" si="188"/>
        <v>9565</v>
      </c>
      <c r="I464" s="28">
        <v>1015</v>
      </c>
      <c r="J464" s="28">
        <v>8550</v>
      </c>
      <c r="K464" s="259">
        <v>0</v>
      </c>
      <c r="L464" s="31"/>
      <c r="M464" s="31"/>
      <c r="N464" s="31"/>
      <c r="O464" s="31"/>
      <c r="P464" s="31"/>
      <c r="Q464" s="31" t="s">
        <v>1164</v>
      </c>
      <c r="R464" s="31" t="s">
        <v>1164</v>
      </c>
      <c r="S464" s="55"/>
      <c r="T464" s="31"/>
      <c r="U464" s="31">
        <f>SUMIF(T464,"Y",I464)</f>
        <v>0</v>
      </c>
      <c r="V464" s="30"/>
      <c r="W464" s="275"/>
      <c r="X464" s="31"/>
      <c r="Y464" s="31">
        <v>0</v>
      </c>
      <c r="AA464" s="31"/>
      <c r="AB464" s="31">
        <f>SUMIF(AA464,"Y",K464)*X464</f>
        <v>0</v>
      </c>
      <c r="AC464" s="31"/>
      <c r="AD464" s="31">
        <f t="shared" si="189"/>
        <v>0</v>
      </c>
      <c r="AE464" s="31"/>
      <c r="AF464" s="31"/>
      <c r="AG464" s="31">
        <f t="shared" si="190"/>
        <v>0</v>
      </c>
      <c r="AH464" s="31">
        <f>(Y464-AB464-AD464)*AG464</f>
        <v>0</v>
      </c>
      <c r="AI464" s="31"/>
      <c r="AJ464" s="31">
        <f t="shared" si="191"/>
        <v>0</v>
      </c>
      <c r="AK464" s="31">
        <f>Y464-AB464-AD464-AH464</f>
        <v>0</v>
      </c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</row>
    <row r="465" spans="2:50" s="155" customFormat="1" ht="13" outlineLevel="1">
      <c r="B465" s="158" t="s">
        <v>1635</v>
      </c>
      <c r="C465" s="35" t="s">
        <v>1636</v>
      </c>
      <c r="D465" s="270" t="s">
        <v>1637</v>
      </c>
      <c r="E465" s="75">
        <v>43776</v>
      </c>
      <c r="F465" s="17" t="s">
        <v>12</v>
      </c>
      <c r="G465" s="27"/>
      <c r="H465" s="28">
        <f t="shared" si="188"/>
        <v>1210</v>
      </c>
      <c r="I465" s="28">
        <v>365</v>
      </c>
      <c r="J465" s="28">
        <v>845</v>
      </c>
      <c r="K465" s="259">
        <v>0</v>
      </c>
      <c r="L465" s="31"/>
      <c r="M465" s="31"/>
      <c r="N465" s="31"/>
      <c r="O465" s="31"/>
      <c r="P465" s="31"/>
      <c r="Q465" s="31" t="s">
        <v>1164</v>
      </c>
      <c r="R465" s="31" t="s">
        <v>1164</v>
      </c>
      <c r="S465" s="55"/>
      <c r="T465" s="31"/>
      <c r="U465" s="31">
        <f>SUMIF(T465,"Y",I465)</f>
        <v>0</v>
      </c>
      <c r="V465" s="30"/>
      <c r="W465" s="275"/>
      <c r="X465" s="31"/>
      <c r="Y465" s="31">
        <v>0</v>
      </c>
      <c r="AA465" s="31"/>
      <c r="AB465" s="31">
        <f>SUMIF(AA465,"Y",K465)*X465</f>
        <v>0</v>
      </c>
      <c r="AC465" s="31"/>
      <c r="AD465" s="31">
        <f t="shared" si="189"/>
        <v>0</v>
      </c>
      <c r="AE465" s="31"/>
      <c r="AF465" s="31"/>
      <c r="AG465" s="31">
        <f t="shared" si="190"/>
        <v>0</v>
      </c>
      <c r="AH465" s="31">
        <f>(Y465-AB465-AD465)*AG465</f>
        <v>0</v>
      </c>
      <c r="AI465" s="31"/>
      <c r="AJ465" s="31">
        <f t="shared" si="191"/>
        <v>0</v>
      </c>
      <c r="AK465" s="31">
        <f>Y465-AB465-AD465-AH465</f>
        <v>0</v>
      </c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</row>
    <row r="466" spans="2:50" s="155" customFormat="1" ht="13" outlineLevel="1">
      <c r="B466" s="158" t="s">
        <v>1638</v>
      </c>
      <c r="C466" s="271" t="s">
        <v>1654</v>
      </c>
      <c r="D466" s="270" t="s">
        <v>1637</v>
      </c>
      <c r="E466" s="214">
        <v>43776</v>
      </c>
      <c r="F466" s="26" t="s">
        <v>12</v>
      </c>
      <c r="G466" s="46"/>
      <c r="H466" s="28">
        <f t="shared" si="188"/>
        <v>2330</v>
      </c>
      <c r="I466" s="51">
        <v>160</v>
      </c>
      <c r="J466" s="51">
        <v>2170</v>
      </c>
      <c r="K466" s="259">
        <v>0</v>
      </c>
      <c r="L466" s="31"/>
      <c r="M466" s="31"/>
      <c r="N466" s="31"/>
      <c r="O466" s="31"/>
      <c r="P466" s="31"/>
      <c r="Q466" s="31" t="s">
        <v>1164</v>
      </c>
      <c r="R466" s="31" t="s">
        <v>1164</v>
      </c>
      <c r="S466" s="55"/>
      <c r="T466" s="31"/>
      <c r="U466" s="31">
        <f>SUMIF(T466,"Y",I466)</f>
        <v>0</v>
      </c>
      <c r="V466" s="30"/>
      <c r="W466" s="275"/>
      <c r="X466" s="31"/>
      <c r="Y466" s="31">
        <v>0</v>
      </c>
      <c r="AA466" s="31"/>
      <c r="AB466" s="31">
        <f>SUMIF(AA466,"Y",K466)*X466</f>
        <v>0</v>
      </c>
      <c r="AC466" s="31"/>
      <c r="AD466" s="31">
        <f t="shared" si="189"/>
        <v>0</v>
      </c>
      <c r="AE466" s="31"/>
      <c r="AF466" s="31"/>
      <c r="AG466" s="31">
        <f t="shared" si="190"/>
        <v>0</v>
      </c>
      <c r="AH466" s="31">
        <f>(Y466-AB466-AD466)*AG466</f>
        <v>0</v>
      </c>
      <c r="AI466" s="31"/>
      <c r="AJ466" s="31">
        <f t="shared" si="191"/>
        <v>0</v>
      </c>
      <c r="AK466" s="31">
        <f>Y466-AB466-AD466-AH466</f>
        <v>0</v>
      </c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</row>
    <row r="467" spans="2:50" s="155" customFormat="1" ht="13" outlineLevel="1">
      <c r="B467" s="158" t="s">
        <v>1639</v>
      </c>
      <c r="C467" s="269" t="s">
        <v>1640</v>
      </c>
      <c r="D467" s="270" t="s">
        <v>1637</v>
      </c>
      <c r="E467" s="214">
        <v>43777</v>
      </c>
      <c r="F467" s="26" t="s">
        <v>12</v>
      </c>
      <c r="G467" s="46"/>
      <c r="H467" s="81">
        <f>SUM(I467,J467)</f>
        <v>1455</v>
      </c>
      <c r="I467" s="99">
        <v>15</v>
      </c>
      <c r="J467" s="99">
        <v>1440</v>
      </c>
      <c r="K467" s="259">
        <v>0</v>
      </c>
      <c r="L467" s="31"/>
      <c r="M467" s="31"/>
      <c r="N467" s="31"/>
      <c r="O467" s="31"/>
      <c r="P467" s="31"/>
      <c r="Q467" s="31" t="s">
        <v>1164</v>
      </c>
      <c r="R467" s="31" t="s">
        <v>1164</v>
      </c>
      <c r="S467" s="180"/>
      <c r="T467" s="85"/>
      <c r="U467" s="31">
        <f>SUMIF(T467,"Y",I467)</f>
        <v>0</v>
      </c>
      <c r="V467" s="80"/>
      <c r="W467" s="279"/>
      <c r="X467" s="85"/>
      <c r="Y467" s="85">
        <v>0</v>
      </c>
      <c r="AA467" s="85"/>
      <c r="AB467" s="31">
        <f>SUMIF(AA467,"Y",K467)*X467</f>
        <v>0</v>
      </c>
      <c r="AC467" s="85"/>
      <c r="AD467" s="31">
        <f t="shared" si="189"/>
        <v>0</v>
      </c>
      <c r="AE467" s="31"/>
      <c r="AF467" s="85"/>
      <c r="AG467" s="85">
        <f t="shared" si="190"/>
        <v>0</v>
      </c>
      <c r="AH467" s="31">
        <f>(Y467-AB467-AD467)*AG467</f>
        <v>0</v>
      </c>
      <c r="AI467" s="85"/>
      <c r="AJ467" s="31">
        <f t="shared" si="191"/>
        <v>0</v>
      </c>
      <c r="AK467" s="31">
        <f>Y467-AB467-AD467-AH467</f>
        <v>0</v>
      </c>
      <c r="AL467" s="85"/>
      <c r="AM467" s="85"/>
      <c r="AN467" s="85"/>
      <c r="AO467" s="85"/>
      <c r="AP467" s="85"/>
      <c r="AQ467" s="85"/>
      <c r="AR467" s="85"/>
      <c r="AS467" s="85"/>
      <c r="AT467" s="85"/>
      <c r="AU467" s="85"/>
      <c r="AV467" s="31"/>
      <c r="AW467" s="31"/>
      <c r="AX467" s="31"/>
    </row>
    <row r="468" spans="2:50" s="155" customFormat="1" ht="13">
      <c r="B468" s="343" t="s">
        <v>508</v>
      </c>
      <c r="C468" s="343"/>
      <c r="D468" s="343"/>
      <c r="E468" s="346"/>
      <c r="F468" s="41" t="s">
        <v>7</v>
      </c>
      <c r="G468" s="42"/>
      <c r="H468" s="23">
        <f>H469/60</f>
        <v>205.23333333333332</v>
      </c>
      <c r="I468" s="23">
        <f>I469/60</f>
        <v>114.83333333333333</v>
      </c>
      <c r="J468" s="23">
        <f>J469/60</f>
        <v>90.4</v>
      </c>
      <c r="K468" s="258">
        <f>K469/60</f>
        <v>0</v>
      </c>
      <c r="L468" s="42"/>
      <c r="M468" s="42"/>
      <c r="N468" s="42"/>
      <c r="O468" s="42"/>
      <c r="P468" s="42"/>
      <c r="Q468" s="42"/>
      <c r="R468" s="42"/>
      <c r="S468" s="43"/>
      <c r="T468" s="42"/>
      <c r="U468" s="23">
        <f>U469/60</f>
        <v>0</v>
      </c>
      <c r="V468" s="43"/>
      <c r="W468" s="277"/>
      <c r="X468" s="42"/>
      <c r="Y468" s="23">
        <f>Y469/60</f>
        <v>0</v>
      </c>
      <c r="AA468" s="45"/>
      <c r="AB468" s="45">
        <f t="shared" ref="AB468:AK468" si="192">AB469/60</f>
        <v>0</v>
      </c>
      <c r="AC468" s="45"/>
      <c r="AD468" s="45">
        <f>AD469/60</f>
        <v>0</v>
      </c>
      <c r="AE468" s="45"/>
      <c r="AF468" s="45"/>
      <c r="AG468" s="45"/>
      <c r="AH468" s="45">
        <f>AH469/60</f>
        <v>0</v>
      </c>
      <c r="AI468" s="45"/>
      <c r="AJ468" s="42"/>
      <c r="AK468" s="45">
        <f t="shared" si="192"/>
        <v>0</v>
      </c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5"/>
      <c r="AW468" s="45"/>
      <c r="AX468" s="45">
        <f>AX469/60</f>
        <v>0</v>
      </c>
    </row>
    <row r="469" spans="2:50" s="155" customFormat="1" ht="13">
      <c r="B469" s="343"/>
      <c r="C469" s="343"/>
      <c r="D469" s="343"/>
      <c r="E469" s="346"/>
      <c r="F469" s="44" t="s">
        <v>8</v>
      </c>
      <c r="G469" s="45"/>
      <c r="H469" s="23">
        <f>SUM(I469:J469)</f>
        <v>12314</v>
      </c>
      <c r="I469" s="23">
        <f>SUMIF(F470:F474,"DQA",$I470:$I474)</f>
        <v>6890</v>
      </c>
      <c r="J469" s="23">
        <f>SUMIF(F470:F474,"DQA",$J470:$J474)</f>
        <v>5424</v>
      </c>
      <c r="K469" s="253">
        <f>SUM(K471,K481,K490,K503,K515,K528,K540,K544,K559)</f>
        <v>0</v>
      </c>
      <c r="L469" s="42"/>
      <c r="M469" s="42"/>
      <c r="N469" s="42"/>
      <c r="O469" s="42"/>
      <c r="P469" s="42"/>
      <c r="Q469" s="42"/>
      <c r="R469" s="42"/>
      <c r="S469" s="43"/>
      <c r="T469" s="42"/>
      <c r="U469" s="23">
        <f>SUM(U470:U474)</f>
        <v>0</v>
      </c>
      <c r="V469" s="43"/>
      <c r="W469" s="277"/>
      <c r="X469" s="42"/>
      <c r="Y469" s="23">
        <f>SUM(Y470:Y474)</f>
        <v>0</v>
      </c>
      <c r="AA469" s="45"/>
      <c r="AB469" s="45">
        <f t="shared" ref="AB469" si="193">SUM(AB470:AB474)</f>
        <v>0</v>
      </c>
      <c r="AC469" s="45"/>
      <c r="AD469" s="45">
        <f>SUM(AD470:AD474)</f>
        <v>0</v>
      </c>
      <c r="AE469" s="45"/>
      <c r="AF469" s="45"/>
      <c r="AG469" s="45"/>
      <c r="AH469" s="45">
        <f>SUM(AH470:AH474)</f>
        <v>0</v>
      </c>
      <c r="AI469" s="45"/>
      <c r="AJ469" s="42"/>
      <c r="AK469" s="45">
        <f t="shared" ref="AK469" si="194">SUM(AK470:AK474)</f>
        <v>0</v>
      </c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5"/>
      <c r="AW469" s="45"/>
      <c r="AX469" s="45">
        <f t="shared" ref="AX469" si="195">SUM(AX470:AX474)</f>
        <v>0</v>
      </c>
    </row>
    <row r="470" spans="2:50" s="155" customFormat="1" ht="13" outlineLevel="1">
      <c r="B470" s="161" t="s">
        <v>509</v>
      </c>
      <c r="C470" s="95" t="s">
        <v>510</v>
      </c>
      <c r="D470" s="96" t="s">
        <v>511</v>
      </c>
      <c r="E470" s="16">
        <v>42403</v>
      </c>
      <c r="F470" s="95" t="s">
        <v>53</v>
      </c>
      <c r="G470" s="97"/>
      <c r="H470" s="81">
        <f>SUM(I470,J470)</f>
        <v>250</v>
      </c>
      <c r="I470" s="48">
        <v>110</v>
      </c>
      <c r="J470" s="48">
        <v>140</v>
      </c>
      <c r="K470" s="259">
        <v>0</v>
      </c>
      <c r="L470" s="178" t="s">
        <v>1298</v>
      </c>
      <c r="M470" s="178" t="s">
        <v>1298</v>
      </c>
      <c r="N470" s="178" t="s">
        <v>1298</v>
      </c>
      <c r="O470" s="178" t="s">
        <v>1298</v>
      </c>
      <c r="P470" s="178" t="s">
        <v>1298</v>
      </c>
      <c r="Q470" s="85" t="s">
        <v>1163</v>
      </c>
      <c r="R470" s="85" t="s">
        <v>1163</v>
      </c>
      <c r="S470" s="180"/>
      <c r="T470" s="85"/>
      <c r="U470" s="31">
        <f>SUMIF(T470,"Y",I470)</f>
        <v>0</v>
      </c>
      <c r="V470" s="80"/>
      <c r="W470" s="279"/>
      <c r="X470" s="85"/>
      <c r="Y470" s="85">
        <f>U470*X470</f>
        <v>0</v>
      </c>
      <c r="AA470" s="85"/>
      <c r="AB470" s="31">
        <f>SUMIF(AA470,"Y",K470)*X470</f>
        <v>0</v>
      </c>
      <c r="AC470" s="85"/>
      <c r="AD470" s="31">
        <f t="shared" ref="AD470:AD474" si="196">(I470-AB470)*COUNTIF(AL470:AU470,"L")</f>
        <v>0</v>
      </c>
      <c r="AE470" s="31"/>
      <c r="AF470" s="85"/>
      <c r="AG470" s="85">
        <f t="shared" ref="AG470:AG474" si="197">IFERROR(COUNTIF(AL470:AU470,"S")/(COUNTIF(AL470:AU470,"V")+COUNTIF(AL470:AU470,"S")),0)</f>
        <v>0</v>
      </c>
      <c r="AH470" s="31">
        <f>(Y470-AB470-AD470)*AG470</f>
        <v>0</v>
      </c>
      <c r="AI470" s="85"/>
      <c r="AJ470" s="31">
        <f t="shared" ref="AJ470:AJ474" si="198">COUNTIF(AL470:AU470,"V")</f>
        <v>0</v>
      </c>
      <c r="AK470" s="31">
        <f>Y470-AB470-AD470-AH470</f>
        <v>0</v>
      </c>
      <c r="AL470" s="85"/>
      <c r="AM470" s="85"/>
      <c r="AN470" s="85"/>
      <c r="AO470" s="85"/>
      <c r="AP470" s="85"/>
      <c r="AQ470" s="85"/>
      <c r="AR470" s="85"/>
      <c r="AS470" s="85"/>
      <c r="AT470" s="85"/>
      <c r="AU470" s="85"/>
      <c r="AV470" s="31"/>
      <c r="AW470" s="31"/>
      <c r="AX470" s="31"/>
    </row>
    <row r="471" spans="2:50" s="155" customFormat="1" ht="13" outlineLevel="1">
      <c r="B471" s="161" t="s">
        <v>512</v>
      </c>
      <c r="C471" s="95" t="s">
        <v>513</v>
      </c>
      <c r="D471" s="96" t="s">
        <v>141</v>
      </c>
      <c r="E471" s="16">
        <v>42403</v>
      </c>
      <c r="F471" s="95" t="s">
        <v>53</v>
      </c>
      <c r="G471" s="97"/>
      <c r="H471" s="81">
        <f>SUM(I471,J471)</f>
        <v>90</v>
      </c>
      <c r="I471" s="48">
        <v>40</v>
      </c>
      <c r="J471" s="48">
        <v>50</v>
      </c>
      <c r="K471" s="259">
        <v>0</v>
      </c>
      <c r="L471" s="178" t="s">
        <v>1298</v>
      </c>
      <c r="M471" s="178" t="s">
        <v>1298</v>
      </c>
      <c r="N471" s="178" t="s">
        <v>1298</v>
      </c>
      <c r="O471" s="178" t="s">
        <v>1298</v>
      </c>
      <c r="P471" s="178" t="s">
        <v>1298</v>
      </c>
      <c r="Q471" s="85" t="s">
        <v>1163</v>
      </c>
      <c r="R471" s="85" t="s">
        <v>1163</v>
      </c>
      <c r="S471" s="180"/>
      <c r="T471" s="85"/>
      <c r="U471" s="31">
        <f>SUMIF(T471,"Y",I471)</f>
        <v>0</v>
      </c>
      <c r="V471" s="80"/>
      <c r="W471" s="279"/>
      <c r="X471" s="85"/>
      <c r="Y471" s="85">
        <f>U471*X471</f>
        <v>0</v>
      </c>
      <c r="AA471" s="85"/>
      <c r="AB471" s="31">
        <f>SUMIF(AA471,"Y",K471)*X471</f>
        <v>0</v>
      </c>
      <c r="AC471" s="85"/>
      <c r="AD471" s="31">
        <f t="shared" si="196"/>
        <v>0</v>
      </c>
      <c r="AE471" s="31"/>
      <c r="AF471" s="85"/>
      <c r="AG471" s="85">
        <f t="shared" si="197"/>
        <v>0</v>
      </c>
      <c r="AH471" s="31">
        <f>(Y471-AB471-AD471)*AG471</f>
        <v>0</v>
      </c>
      <c r="AI471" s="85"/>
      <c r="AJ471" s="31">
        <f t="shared" si="198"/>
        <v>0</v>
      </c>
      <c r="AK471" s="31">
        <f>Y471-AB471-AD471-AH471</f>
        <v>0</v>
      </c>
      <c r="AL471" s="85"/>
      <c r="AM471" s="85"/>
      <c r="AN471" s="85"/>
      <c r="AO471" s="85"/>
      <c r="AP471" s="85"/>
      <c r="AQ471" s="85"/>
      <c r="AR471" s="85"/>
      <c r="AS471" s="85"/>
      <c r="AT471" s="85"/>
      <c r="AU471" s="85"/>
      <c r="AV471" s="31"/>
      <c r="AW471" s="31"/>
      <c r="AX471" s="31"/>
    </row>
    <row r="472" spans="2:50" s="155" customFormat="1" ht="13" outlineLevel="1">
      <c r="B472" s="161" t="s">
        <v>514</v>
      </c>
      <c r="C472" s="95" t="s">
        <v>515</v>
      </c>
      <c r="D472" s="96" t="s">
        <v>516</v>
      </c>
      <c r="E472" s="16">
        <v>42545</v>
      </c>
      <c r="F472" s="95" t="s">
        <v>12</v>
      </c>
      <c r="G472" s="97"/>
      <c r="H472" s="81">
        <f>SUM(I472,J472)</f>
        <v>2480</v>
      </c>
      <c r="I472" s="99">
        <v>692</v>
      </c>
      <c r="J472" s="99">
        <v>1788</v>
      </c>
      <c r="K472" s="259">
        <v>0</v>
      </c>
      <c r="L472" s="178" t="s">
        <v>1298</v>
      </c>
      <c r="M472" s="178" t="s">
        <v>1298</v>
      </c>
      <c r="N472" s="178" t="s">
        <v>1298</v>
      </c>
      <c r="O472" s="178" t="s">
        <v>1298</v>
      </c>
      <c r="P472" s="178" t="s">
        <v>1298</v>
      </c>
      <c r="Q472" s="85" t="s">
        <v>1163</v>
      </c>
      <c r="R472" s="85" t="s">
        <v>1164</v>
      </c>
      <c r="S472" s="180"/>
      <c r="T472" s="85"/>
      <c r="U472" s="31">
        <f>SUMIF(T472,"Y",I472)</f>
        <v>0</v>
      </c>
      <c r="V472" s="80"/>
      <c r="W472" s="279"/>
      <c r="X472" s="85"/>
      <c r="Y472" s="85">
        <f>U472*X472</f>
        <v>0</v>
      </c>
      <c r="AA472" s="85"/>
      <c r="AB472" s="31">
        <f>SUMIF(AA472,"Y",K472)*X472</f>
        <v>0</v>
      </c>
      <c r="AC472" s="85"/>
      <c r="AD472" s="31">
        <f t="shared" si="196"/>
        <v>0</v>
      </c>
      <c r="AE472" s="31"/>
      <c r="AF472" s="85"/>
      <c r="AG472" s="85">
        <f t="shared" si="197"/>
        <v>0</v>
      </c>
      <c r="AH472" s="31">
        <f>(Y472-AB472-AD472)*AG472</f>
        <v>0</v>
      </c>
      <c r="AI472" s="85"/>
      <c r="AJ472" s="31">
        <f t="shared" si="198"/>
        <v>0</v>
      </c>
      <c r="AK472" s="31">
        <f>Y472-AB472-AD472-AH472</f>
        <v>0</v>
      </c>
      <c r="AL472" s="85"/>
      <c r="AM472" s="85"/>
      <c r="AN472" s="85"/>
      <c r="AO472" s="85"/>
      <c r="AP472" s="85"/>
      <c r="AQ472" s="85"/>
      <c r="AR472" s="85"/>
      <c r="AS472" s="85"/>
      <c r="AT472" s="85"/>
      <c r="AU472" s="85"/>
      <c r="AV472" s="31"/>
      <c r="AW472" s="31"/>
      <c r="AX472" s="31"/>
    </row>
    <row r="473" spans="2:50" s="155" customFormat="1" ht="13" outlineLevel="1">
      <c r="B473" s="161" t="s">
        <v>517</v>
      </c>
      <c r="C473" s="95" t="s">
        <v>518</v>
      </c>
      <c r="D473" s="96" t="s">
        <v>519</v>
      </c>
      <c r="E473" s="16">
        <v>42545</v>
      </c>
      <c r="F473" s="95" t="s">
        <v>12</v>
      </c>
      <c r="G473" s="97"/>
      <c r="H473" s="81">
        <f>SUM(I473,J473)</f>
        <v>2400</v>
      </c>
      <c r="I473" s="99">
        <v>612</v>
      </c>
      <c r="J473" s="99">
        <v>1788</v>
      </c>
      <c r="K473" s="259">
        <v>0</v>
      </c>
      <c r="L473" s="178" t="s">
        <v>1298</v>
      </c>
      <c r="M473" s="178" t="s">
        <v>1298</v>
      </c>
      <c r="N473" s="178" t="s">
        <v>1298</v>
      </c>
      <c r="O473" s="178" t="s">
        <v>1298</v>
      </c>
      <c r="P473" s="178" t="s">
        <v>1298</v>
      </c>
      <c r="Q473" s="85" t="s">
        <v>1163</v>
      </c>
      <c r="R473" s="85" t="s">
        <v>1164</v>
      </c>
      <c r="S473" s="180"/>
      <c r="T473" s="85"/>
      <c r="U473" s="31">
        <f>SUMIF(T473,"Y",I473)</f>
        <v>0</v>
      </c>
      <c r="V473" s="80"/>
      <c r="W473" s="279"/>
      <c r="X473" s="85"/>
      <c r="Y473" s="85">
        <f>U473*X473</f>
        <v>0</v>
      </c>
      <c r="AA473" s="85"/>
      <c r="AB473" s="31">
        <f>SUMIF(AA473,"Y",K473)*X473</f>
        <v>0</v>
      </c>
      <c r="AC473" s="85"/>
      <c r="AD473" s="31">
        <f t="shared" si="196"/>
        <v>0</v>
      </c>
      <c r="AE473" s="31"/>
      <c r="AF473" s="85"/>
      <c r="AG473" s="85">
        <f t="shared" si="197"/>
        <v>0</v>
      </c>
      <c r="AH473" s="31">
        <f>(Y473-AB473-AD473)*AG473</f>
        <v>0</v>
      </c>
      <c r="AI473" s="85"/>
      <c r="AJ473" s="31">
        <f t="shared" si="198"/>
        <v>0</v>
      </c>
      <c r="AK473" s="31">
        <f>Y473-AB473-AD473-AH473</f>
        <v>0</v>
      </c>
      <c r="AL473" s="85"/>
      <c r="AM473" s="85"/>
      <c r="AN473" s="85"/>
      <c r="AO473" s="85"/>
      <c r="AP473" s="85"/>
      <c r="AQ473" s="85"/>
      <c r="AR473" s="85"/>
      <c r="AS473" s="85"/>
      <c r="AT473" s="85"/>
      <c r="AU473" s="85"/>
      <c r="AV473" s="31"/>
      <c r="AW473" s="31"/>
      <c r="AX473" s="31"/>
    </row>
    <row r="474" spans="2:50" s="155" customFormat="1" ht="13" outlineLevel="1">
      <c r="B474" s="161" t="s">
        <v>520</v>
      </c>
      <c r="C474" s="95" t="s">
        <v>521</v>
      </c>
      <c r="D474" s="96" t="s">
        <v>519</v>
      </c>
      <c r="E474" s="16">
        <v>42545</v>
      </c>
      <c r="F474" s="95" t="s">
        <v>12</v>
      </c>
      <c r="G474" s="97"/>
      <c r="H474" s="81">
        <f>SUM(I474,J474)</f>
        <v>7434</v>
      </c>
      <c r="I474" s="48">
        <v>5586</v>
      </c>
      <c r="J474" s="48">
        <v>1848</v>
      </c>
      <c r="K474" s="259">
        <v>0</v>
      </c>
      <c r="L474" s="178" t="s">
        <v>1298</v>
      </c>
      <c r="M474" s="178" t="s">
        <v>1298</v>
      </c>
      <c r="N474" s="178" t="s">
        <v>1298</v>
      </c>
      <c r="O474" s="178" t="s">
        <v>1298</v>
      </c>
      <c r="P474" s="178" t="s">
        <v>1298</v>
      </c>
      <c r="Q474" s="85" t="s">
        <v>1163</v>
      </c>
      <c r="R474" s="85" t="s">
        <v>1164</v>
      </c>
      <c r="S474" s="180"/>
      <c r="T474" s="85"/>
      <c r="U474" s="31">
        <f>SUMIF(T474,"Y",I474)</f>
        <v>0</v>
      </c>
      <c r="V474" s="80"/>
      <c r="W474" s="279"/>
      <c r="X474" s="85"/>
      <c r="Y474" s="85">
        <f>U474*X474</f>
        <v>0</v>
      </c>
      <c r="AA474" s="85"/>
      <c r="AB474" s="31">
        <f>SUMIF(AA474,"Y",K474)*X474</f>
        <v>0</v>
      </c>
      <c r="AC474" s="85"/>
      <c r="AD474" s="31">
        <f t="shared" si="196"/>
        <v>0</v>
      </c>
      <c r="AE474" s="31"/>
      <c r="AF474" s="85"/>
      <c r="AG474" s="85">
        <f t="shared" si="197"/>
        <v>0</v>
      </c>
      <c r="AH474" s="31">
        <f>(Y474-AB474-AD474)*AG474</f>
        <v>0</v>
      </c>
      <c r="AI474" s="85"/>
      <c r="AJ474" s="31">
        <f t="shared" si="198"/>
        <v>0</v>
      </c>
      <c r="AK474" s="31">
        <f>Y474-AB474-AD474-AH474</f>
        <v>0</v>
      </c>
      <c r="AL474" s="85"/>
      <c r="AM474" s="85"/>
      <c r="AN474" s="85"/>
      <c r="AO474" s="85"/>
      <c r="AP474" s="85"/>
      <c r="AQ474" s="85"/>
      <c r="AR474" s="85"/>
      <c r="AS474" s="85"/>
      <c r="AT474" s="85"/>
      <c r="AU474" s="85"/>
      <c r="AV474" s="31"/>
      <c r="AW474" s="31"/>
      <c r="AX474" s="31"/>
    </row>
    <row r="475" spans="2:50" s="155" customFormat="1" ht="13">
      <c r="B475" s="343" t="s">
        <v>744</v>
      </c>
      <c r="C475" s="343"/>
      <c r="D475" s="343"/>
      <c r="E475" s="346"/>
      <c r="F475" s="41" t="s">
        <v>7</v>
      </c>
      <c r="G475" s="42"/>
      <c r="H475" s="20">
        <f>H476/60</f>
        <v>83.35</v>
      </c>
      <c r="I475" s="20">
        <f ca="1">I476/60</f>
        <v>491.91666666666669</v>
      </c>
      <c r="J475" s="20">
        <f>J476/60</f>
        <v>809.61666666666667</v>
      </c>
      <c r="K475" s="258">
        <f>K476/60</f>
        <v>0</v>
      </c>
      <c r="L475" s="42"/>
      <c r="M475" s="42"/>
      <c r="N475" s="42"/>
      <c r="O475" s="42"/>
      <c r="P475" s="42"/>
      <c r="Q475" s="42"/>
      <c r="R475" s="42"/>
      <c r="S475" s="43"/>
      <c r="T475" s="42"/>
      <c r="U475" s="20">
        <f>U476/60</f>
        <v>0</v>
      </c>
      <c r="V475" s="43"/>
      <c r="W475" s="277"/>
      <c r="X475" s="42"/>
      <c r="Y475" s="20">
        <f>Y476/60</f>
        <v>0</v>
      </c>
      <c r="AA475" s="45"/>
      <c r="AB475" s="45">
        <f t="shared" ref="AB475:AK475" si="199">AB476/60</f>
        <v>0</v>
      </c>
      <c r="AC475" s="45"/>
      <c r="AD475" s="45">
        <f t="shared" si="199"/>
        <v>0</v>
      </c>
      <c r="AE475" s="45"/>
      <c r="AF475" s="45"/>
      <c r="AG475" s="45"/>
      <c r="AH475" s="45">
        <f>AH476/60</f>
        <v>0</v>
      </c>
      <c r="AI475" s="45"/>
      <c r="AJ475" s="45"/>
      <c r="AK475" s="45">
        <f t="shared" si="199"/>
        <v>0</v>
      </c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5"/>
      <c r="AW475" s="45"/>
      <c r="AX475" s="45">
        <f>AX476/60</f>
        <v>0</v>
      </c>
    </row>
    <row r="476" spans="2:50" s="155" customFormat="1" ht="13">
      <c r="B476" s="343"/>
      <c r="C476" s="343"/>
      <c r="D476" s="343"/>
      <c r="E476" s="346"/>
      <c r="F476" s="44" t="s">
        <v>8</v>
      </c>
      <c r="G476" s="45"/>
      <c r="H476" s="23">
        <f>SUM(I479:J486)</f>
        <v>5001</v>
      </c>
      <c r="I476" s="23">
        <f ca="1">SUM(I478,I488,I497,I513,I554,I522,I535,I547,I551,I566)</f>
        <v>29515</v>
      </c>
      <c r="J476" s="23">
        <f>SUM(J478,J488,J497,J513,J522,J535,J547,J551,J566)</f>
        <v>48577</v>
      </c>
      <c r="K476" s="253">
        <f>SUM(K478,K488,K497,K513,K522,K535,K547,K551,K566)</f>
        <v>0</v>
      </c>
      <c r="L476" s="42"/>
      <c r="M476" s="42"/>
      <c r="N476" s="42"/>
      <c r="O476" s="42"/>
      <c r="P476" s="42"/>
      <c r="Q476" s="42"/>
      <c r="R476" s="42"/>
      <c r="S476" s="43"/>
      <c r="T476" s="42"/>
      <c r="U476" s="23">
        <f>SUM(U478,U488,U497,U513,U522,U535,U547,U551,U566)</f>
        <v>0</v>
      </c>
      <c r="V476" s="43"/>
      <c r="W476" s="277"/>
      <c r="X476" s="42"/>
      <c r="Y476" s="23">
        <f>SUM(Y478,Y488,Y497,Y513,Y522,Y535,Y547,Y551,Y566)</f>
        <v>0</v>
      </c>
      <c r="AA476" s="45"/>
      <c r="AB476" s="45">
        <f>SUM(AB478,AB488,AB497,AB513,AB522,AB535,AB547,AB551,AB566)</f>
        <v>0</v>
      </c>
      <c r="AC476" s="45"/>
      <c r="AD476" s="45">
        <f>SUM(AD478,AD488,AD497,AD513,AD522,AD535,AD547,AD551,AD566)</f>
        <v>0</v>
      </c>
      <c r="AE476" s="45"/>
      <c r="AF476" s="45"/>
      <c r="AG476" s="45"/>
      <c r="AH476" s="45">
        <f>SUM(AH478,AH488,AH497,AH513,AH522,AH535,AH547,AH551,AH566)</f>
        <v>0</v>
      </c>
      <c r="AI476" s="45"/>
      <c r="AJ476" s="45"/>
      <c r="AK476" s="45">
        <f>SUM(AK478,AK488,AK497,AK513,AK522,AK535,AK547,AK551,AK566)</f>
        <v>0</v>
      </c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5"/>
      <c r="AW476" s="45"/>
      <c r="AX476" s="45">
        <f>SUM(AX478,AX488,AX497,AX513,AX522,AX535,AX547,AX551,AX566)</f>
        <v>0</v>
      </c>
    </row>
    <row r="477" spans="2:50" s="155" customFormat="1" ht="13">
      <c r="B477" s="350" t="s">
        <v>746</v>
      </c>
      <c r="C477" s="350"/>
      <c r="D477" s="350"/>
      <c r="E477" s="351"/>
      <c r="F477" s="100" t="s">
        <v>7</v>
      </c>
      <c r="G477" s="101"/>
      <c r="H477" s="102">
        <f>H478/60</f>
        <v>83.35</v>
      </c>
      <c r="I477" s="102">
        <f>I478/60</f>
        <v>19</v>
      </c>
      <c r="J477" s="102">
        <f>J478/60</f>
        <v>64.349999999999994</v>
      </c>
      <c r="K477" s="260">
        <f>K478/60</f>
        <v>0</v>
      </c>
      <c r="L477" s="167"/>
      <c r="M477" s="167"/>
      <c r="N477" s="167"/>
      <c r="O477" s="167"/>
      <c r="P477" s="167"/>
      <c r="Q477" s="167"/>
      <c r="R477" s="167"/>
      <c r="S477" s="103"/>
      <c r="T477" s="167"/>
      <c r="U477" s="102">
        <f>U478/60</f>
        <v>0</v>
      </c>
      <c r="V477" s="103"/>
      <c r="W477" s="281"/>
      <c r="X477" s="167"/>
      <c r="Y477" s="102">
        <f>Y478/60</f>
        <v>0</v>
      </c>
      <c r="AA477" s="102"/>
      <c r="AB477" s="102">
        <f t="shared" ref="AB477:AK477" si="200">AB478/60</f>
        <v>0</v>
      </c>
      <c r="AC477" s="102"/>
      <c r="AD477" s="102">
        <f>AD478/60</f>
        <v>0</v>
      </c>
      <c r="AE477" s="102"/>
      <c r="AF477" s="102"/>
      <c r="AG477" s="102"/>
      <c r="AH477" s="102">
        <f>AH478/60</f>
        <v>0</v>
      </c>
      <c r="AI477" s="102"/>
      <c r="AJ477" s="102"/>
      <c r="AK477" s="102">
        <f t="shared" si="200"/>
        <v>0</v>
      </c>
      <c r="AL477" s="167"/>
      <c r="AM477" s="167"/>
      <c r="AN477" s="167"/>
      <c r="AO477" s="167"/>
      <c r="AP477" s="167"/>
      <c r="AQ477" s="167"/>
      <c r="AR477" s="167"/>
      <c r="AS477" s="167"/>
      <c r="AT477" s="167"/>
      <c r="AU477" s="167"/>
      <c r="AV477" s="102"/>
      <c r="AW477" s="102"/>
      <c r="AX477" s="102">
        <f>AX478/60</f>
        <v>0</v>
      </c>
    </row>
    <row r="478" spans="2:50" s="155" customFormat="1" ht="13">
      <c r="B478" s="350"/>
      <c r="C478" s="350"/>
      <c r="D478" s="350"/>
      <c r="E478" s="351"/>
      <c r="F478" s="104" t="s">
        <v>8</v>
      </c>
      <c r="G478" s="105"/>
      <c r="H478" s="106">
        <f t="shared" ref="H478:H486" si="201">SUM(I478:J478)</f>
        <v>5001</v>
      </c>
      <c r="I478" s="106">
        <f>SUMIF(F479:F486,"DQA",$I479:$I486)</f>
        <v>1140</v>
      </c>
      <c r="J478" s="106">
        <f>SUMIF(F479:F486,"DQA",$J479:$J486)</f>
        <v>3861</v>
      </c>
      <c r="K478" s="261">
        <f>SUM(K479:K486)</f>
        <v>0</v>
      </c>
      <c r="L478" s="167"/>
      <c r="M478" s="167"/>
      <c r="N478" s="167"/>
      <c r="O478" s="167"/>
      <c r="P478" s="167"/>
      <c r="Q478" s="167"/>
      <c r="R478" s="167"/>
      <c r="S478" s="103"/>
      <c r="T478" s="167"/>
      <c r="U478" s="106">
        <f>SUM(U479:U486)</f>
        <v>0</v>
      </c>
      <c r="V478" s="103"/>
      <c r="W478" s="281"/>
      <c r="X478" s="167"/>
      <c r="Y478" s="106">
        <f>SUM(Y479:Y486)</f>
        <v>0</v>
      </c>
      <c r="AA478" s="102"/>
      <c r="AB478" s="102">
        <f t="shared" ref="AB478:AD478" si="202">SUM(AB479:AB486)</f>
        <v>0</v>
      </c>
      <c r="AC478" s="102"/>
      <c r="AD478" s="102">
        <f t="shared" si="202"/>
        <v>0</v>
      </c>
      <c r="AE478" s="102"/>
      <c r="AF478" s="102"/>
      <c r="AG478" s="102"/>
      <c r="AH478" s="102">
        <f>SUM(AH479:AH486)</f>
        <v>0</v>
      </c>
      <c r="AI478" s="102"/>
      <c r="AJ478" s="102"/>
      <c r="AK478" s="102">
        <f t="shared" ref="AK478" si="203">SUM(AK479:AK486)</f>
        <v>0</v>
      </c>
      <c r="AL478" s="167"/>
      <c r="AM478" s="167"/>
      <c r="AN478" s="167"/>
      <c r="AO478" s="167"/>
      <c r="AP478" s="167"/>
      <c r="AQ478" s="167"/>
      <c r="AR478" s="167"/>
      <c r="AS478" s="167"/>
      <c r="AT478" s="167"/>
      <c r="AU478" s="167"/>
      <c r="AV478" s="102"/>
      <c r="AW478" s="102"/>
      <c r="AX478" s="102">
        <f t="shared" ref="AX478" si="204">SUM(AX479:AX486)</f>
        <v>0</v>
      </c>
    </row>
    <row r="479" spans="2:50" s="155" customFormat="1" ht="13" outlineLevel="1">
      <c r="B479" s="161" t="s">
        <v>747</v>
      </c>
      <c r="C479" s="17" t="s">
        <v>748</v>
      </c>
      <c r="D479" s="40" t="s">
        <v>19</v>
      </c>
      <c r="E479" s="16">
        <v>42809</v>
      </c>
      <c r="F479" s="26" t="s">
        <v>12</v>
      </c>
      <c r="G479" s="46" t="s">
        <v>13</v>
      </c>
      <c r="H479" s="81">
        <f t="shared" si="201"/>
        <v>145</v>
      </c>
      <c r="I479" s="81">
        <v>145</v>
      </c>
      <c r="J479" s="81">
        <v>0</v>
      </c>
      <c r="K479" s="259">
        <v>0</v>
      </c>
      <c r="L479" s="85" t="s">
        <v>1164</v>
      </c>
      <c r="M479" s="85" t="s">
        <v>1164</v>
      </c>
      <c r="N479" s="85" t="s">
        <v>1163</v>
      </c>
      <c r="O479" s="85" t="s">
        <v>1164</v>
      </c>
      <c r="P479" s="85" t="s">
        <v>1163</v>
      </c>
      <c r="Q479" s="85" t="s">
        <v>1164</v>
      </c>
      <c r="R479" s="85" t="s">
        <v>1164</v>
      </c>
      <c r="S479" s="180" t="s">
        <v>1283</v>
      </c>
      <c r="T479" s="85"/>
      <c r="U479" s="31">
        <f t="shared" ref="U479:U486" si="205">SUMIF(T479,"Y",I479)</f>
        <v>0</v>
      </c>
      <c r="V479" s="80"/>
      <c r="W479" s="279"/>
      <c r="X479" s="85"/>
      <c r="Y479" s="85">
        <f t="shared" ref="Y479:Y486" si="206">U479*X479</f>
        <v>0</v>
      </c>
      <c r="AA479" s="85"/>
      <c r="AB479" s="31">
        <f t="shared" ref="AB479:AB486" si="207">SUMIF(AA479,"Y",K479)*X479</f>
        <v>0</v>
      </c>
      <c r="AC479" s="85"/>
      <c r="AD479" s="31">
        <f t="shared" ref="AD479:AD486" si="208">(I479-AB479)*COUNTIF(AL479:AU479,"L")</f>
        <v>0</v>
      </c>
      <c r="AE479" s="31"/>
      <c r="AF479" s="85"/>
      <c r="AG479" s="85">
        <f t="shared" ref="AG479:AG486" si="209">IFERROR(COUNTIF(AL479:AU479,"S")/(COUNTIF(AL479:AU479,"V")+COUNTIF(AL479:AU479,"S")),0)</f>
        <v>0</v>
      </c>
      <c r="AH479" s="31">
        <f t="shared" ref="AH479:AH486" si="210">(Y479-AB479-AD479)*AG479</f>
        <v>0</v>
      </c>
      <c r="AI479" s="85"/>
      <c r="AJ479" s="31">
        <f t="shared" ref="AJ479:AJ486" si="211">COUNTIF(AL479:AU479,"V")</f>
        <v>0</v>
      </c>
      <c r="AK479" s="31">
        <f t="shared" ref="AK479:AK486" si="212">Y479-AB479-AD479-AH479</f>
        <v>0</v>
      </c>
      <c r="AL479" s="85"/>
      <c r="AM479" s="85"/>
      <c r="AN479" s="85"/>
      <c r="AO479" s="85"/>
      <c r="AP479" s="85"/>
      <c r="AQ479" s="85"/>
      <c r="AR479" s="85"/>
      <c r="AS479" s="85"/>
      <c r="AT479" s="85"/>
      <c r="AU479" s="85"/>
      <c r="AV479" s="31"/>
      <c r="AW479" s="31"/>
      <c r="AX479" s="31"/>
    </row>
    <row r="480" spans="2:50" s="155" customFormat="1" ht="13" outlineLevel="1">
      <c r="B480" s="161" t="s">
        <v>749</v>
      </c>
      <c r="C480" s="17" t="s">
        <v>750</v>
      </c>
      <c r="D480" s="40" t="s">
        <v>39</v>
      </c>
      <c r="E480" s="16">
        <v>42552</v>
      </c>
      <c r="F480" s="26" t="s">
        <v>12</v>
      </c>
      <c r="G480" s="46" t="s">
        <v>13</v>
      </c>
      <c r="H480" s="81">
        <f t="shared" si="201"/>
        <v>75</v>
      </c>
      <c r="I480" s="81">
        <v>55</v>
      </c>
      <c r="J480" s="81">
        <v>20</v>
      </c>
      <c r="K480" s="259">
        <v>0</v>
      </c>
      <c r="L480" s="85" t="s">
        <v>1164</v>
      </c>
      <c r="M480" s="85" t="s">
        <v>1164</v>
      </c>
      <c r="N480" s="85" t="s">
        <v>1163</v>
      </c>
      <c r="O480" s="85" t="s">
        <v>1164</v>
      </c>
      <c r="P480" s="85" t="s">
        <v>1163</v>
      </c>
      <c r="Q480" s="85" t="s">
        <v>1164</v>
      </c>
      <c r="R480" s="85" t="s">
        <v>1164</v>
      </c>
      <c r="S480" s="180" t="s">
        <v>1283</v>
      </c>
      <c r="T480" s="85"/>
      <c r="U480" s="31">
        <f t="shared" si="205"/>
        <v>0</v>
      </c>
      <c r="V480" s="80"/>
      <c r="W480" s="279"/>
      <c r="X480" s="85"/>
      <c r="Y480" s="85">
        <f t="shared" si="206"/>
        <v>0</v>
      </c>
      <c r="AA480" s="85"/>
      <c r="AB480" s="31">
        <f t="shared" si="207"/>
        <v>0</v>
      </c>
      <c r="AC480" s="85"/>
      <c r="AD480" s="31">
        <f t="shared" si="208"/>
        <v>0</v>
      </c>
      <c r="AE480" s="31"/>
      <c r="AF480" s="85"/>
      <c r="AG480" s="85">
        <f t="shared" si="209"/>
        <v>0</v>
      </c>
      <c r="AH480" s="31">
        <f t="shared" si="210"/>
        <v>0</v>
      </c>
      <c r="AI480" s="85"/>
      <c r="AJ480" s="31">
        <f t="shared" si="211"/>
        <v>0</v>
      </c>
      <c r="AK480" s="31">
        <f t="shared" si="212"/>
        <v>0</v>
      </c>
      <c r="AL480" s="85"/>
      <c r="AM480" s="85"/>
      <c r="AN480" s="85"/>
      <c r="AO480" s="85"/>
      <c r="AP480" s="85"/>
      <c r="AQ480" s="85"/>
      <c r="AR480" s="85"/>
      <c r="AS480" s="85"/>
      <c r="AT480" s="85"/>
      <c r="AU480" s="85"/>
      <c r="AV480" s="31"/>
      <c r="AW480" s="31"/>
      <c r="AX480" s="31"/>
    </row>
    <row r="481" spans="2:50" s="155" customFormat="1" ht="13" outlineLevel="1">
      <c r="B481" s="161" t="s">
        <v>751</v>
      </c>
      <c r="C481" s="26" t="s">
        <v>752</v>
      </c>
      <c r="D481" s="25" t="s">
        <v>39</v>
      </c>
      <c r="E481" s="16">
        <v>42642</v>
      </c>
      <c r="F481" s="26" t="s">
        <v>12</v>
      </c>
      <c r="G481" s="46" t="s">
        <v>13</v>
      </c>
      <c r="H481" s="81">
        <f t="shared" si="201"/>
        <v>151</v>
      </c>
      <c r="I481" s="81">
        <v>150</v>
      </c>
      <c r="J481" s="81">
        <v>1</v>
      </c>
      <c r="K481" s="259">
        <v>0</v>
      </c>
      <c r="L481" s="85" t="s">
        <v>1164</v>
      </c>
      <c r="M481" s="85" t="s">
        <v>1164</v>
      </c>
      <c r="N481" s="85" t="s">
        <v>1163</v>
      </c>
      <c r="O481" s="85" t="s">
        <v>1164</v>
      </c>
      <c r="P481" s="85" t="s">
        <v>1163</v>
      </c>
      <c r="Q481" s="85" t="s">
        <v>1164</v>
      </c>
      <c r="R481" s="85" t="s">
        <v>1164</v>
      </c>
      <c r="S481" s="180" t="s">
        <v>1283</v>
      </c>
      <c r="T481" s="85"/>
      <c r="U481" s="31">
        <f t="shared" si="205"/>
        <v>0</v>
      </c>
      <c r="V481" s="80"/>
      <c r="W481" s="279"/>
      <c r="X481" s="85"/>
      <c r="Y481" s="85">
        <f t="shared" si="206"/>
        <v>0</v>
      </c>
      <c r="AA481" s="85"/>
      <c r="AB481" s="31">
        <f t="shared" si="207"/>
        <v>0</v>
      </c>
      <c r="AC481" s="85"/>
      <c r="AD481" s="31">
        <f t="shared" si="208"/>
        <v>0</v>
      </c>
      <c r="AE481" s="31"/>
      <c r="AF481" s="85"/>
      <c r="AG481" s="85">
        <f t="shared" si="209"/>
        <v>0</v>
      </c>
      <c r="AH481" s="31">
        <f t="shared" si="210"/>
        <v>0</v>
      </c>
      <c r="AI481" s="85"/>
      <c r="AJ481" s="31">
        <f t="shared" si="211"/>
        <v>0</v>
      </c>
      <c r="AK481" s="31">
        <f t="shared" si="212"/>
        <v>0</v>
      </c>
      <c r="AL481" s="85"/>
      <c r="AM481" s="85"/>
      <c r="AN481" s="85"/>
      <c r="AO481" s="85"/>
      <c r="AP481" s="85"/>
      <c r="AQ481" s="85"/>
      <c r="AR481" s="85"/>
      <c r="AS481" s="85"/>
      <c r="AT481" s="85"/>
      <c r="AU481" s="85"/>
      <c r="AV481" s="31"/>
      <c r="AW481" s="31"/>
      <c r="AX481" s="31"/>
    </row>
    <row r="482" spans="2:50" s="155" customFormat="1" ht="13" outlineLevel="1">
      <c r="B482" s="161" t="s">
        <v>753</v>
      </c>
      <c r="C482" s="17" t="s">
        <v>754</v>
      </c>
      <c r="D482" s="40" t="s">
        <v>58</v>
      </c>
      <c r="E482" s="16">
        <v>42620</v>
      </c>
      <c r="F482" s="26" t="s">
        <v>12</v>
      </c>
      <c r="G482" s="46" t="s">
        <v>13</v>
      </c>
      <c r="H482" s="81">
        <f t="shared" si="201"/>
        <v>65</v>
      </c>
      <c r="I482" s="81">
        <v>65</v>
      </c>
      <c r="J482" s="81">
        <v>0</v>
      </c>
      <c r="K482" s="259">
        <v>0</v>
      </c>
      <c r="L482" s="85" t="s">
        <v>1164</v>
      </c>
      <c r="M482" s="85" t="s">
        <v>1164</v>
      </c>
      <c r="N482" s="85" t="s">
        <v>1163</v>
      </c>
      <c r="O482" s="85" t="s">
        <v>1164</v>
      </c>
      <c r="P482" s="85" t="s">
        <v>1163</v>
      </c>
      <c r="Q482" s="85" t="s">
        <v>1164</v>
      </c>
      <c r="R482" s="85" t="s">
        <v>1164</v>
      </c>
      <c r="S482" s="180" t="s">
        <v>1283</v>
      </c>
      <c r="T482" s="85"/>
      <c r="U482" s="31">
        <f t="shared" si="205"/>
        <v>0</v>
      </c>
      <c r="V482" s="80"/>
      <c r="W482" s="279"/>
      <c r="X482" s="85"/>
      <c r="Y482" s="85">
        <f t="shared" si="206"/>
        <v>0</v>
      </c>
      <c r="AA482" s="85"/>
      <c r="AB482" s="31">
        <f t="shared" si="207"/>
        <v>0</v>
      </c>
      <c r="AC482" s="85"/>
      <c r="AD482" s="31">
        <f t="shared" si="208"/>
        <v>0</v>
      </c>
      <c r="AE482" s="31"/>
      <c r="AF482" s="85"/>
      <c r="AG482" s="85">
        <f t="shared" si="209"/>
        <v>0</v>
      </c>
      <c r="AH482" s="31">
        <f t="shared" si="210"/>
        <v>0</v>
      </c>
      <c r="AI482" s="85"/>
      <c r="AJ482" s="31">
        <f t="shared" si="211"/>
        <v>0</v>
      </c>
      <c r="AK482" s="31">
        <f t="shared" si="212"/>
        <v>0</v>
      </c>
      <c r="AL482" s="85"/>
      <c r="AM482" s="85"/>
      <c r="AN482" s="85"/>
      <c r="AO482" s="85"/>
      <c r="AP482" s="85"/>
      <c r="AQ482" s="85"/>
      <c r="AR482" s="85"/>
      <c r="AS482" s="85"/>
      <c r="AT482" s="85"/>
      <c r="AU482" s="85"/>
      <c r="AV482" s="31"/>
      <c r="AW482" s="31"/>
      <c r="AX482" s="31"/>
    </row>
    <row r="483" spans="2:50" s="155" customFormat="1" ht="13" outlineLevel="1">
      <c r="B483" s="161" t="s">
        <v>755</v>
      </c>
      <c r="C483" s="17" t="s">
        <v>756</v>
      </c>
      <c r="D483" s="40" t="s">
        <v>27</v>
      </c>
      <c r="E483" s="16">
        <v>42685</v>
      </c>
      <c r="F483" s="26" t="s">
        <v>12</v>
      </c>
      <c r="G483" s="46" t="s">
        <v>13</v>
      </c>
      <c r="H483" s="81">
        <f t="shared" si="201"/>
        <v>205</v>
      </c>
      <c r="I483" s="81">
        <v>205</v>
      </c>
      <c r="J483" s="81">
        <v>0</v>
      </c>
      <c r="K483" s="259">
        <v>0</v>
      </c>
      <c r="L483" s="85" t="s">
        <v>1164</v>
      </c>
      <c r="M483" s="85" t="s">
        <v>1164</v>
      </c>
      <c r="N483" s="85" t="s">
        <v>1163</v>
      </c>
      <c r="O483" s="85" t="s">
        <v>1164</v>
      </c>
      <c r="P483" s="85" t="s">
        <v>1163</v>
      </c>
      <c r="Q483" s="85" t="s">
        <v>1164</v>
      </c>
      <c r="R483" s="85" t="s">
        <v>1164</v>
      </c>
      <c r="S483" s="180" t="s">
        <v>1283</v>
      </c>
      <c r="T483" s="85"/>
      <c r="U483" s="31">
        <f t="shared" si="205"/>
        <v>0</v>
      </c>
      <c r="V483" s="80"/>
      <c r="W483" s="279"/>
      <c r="X483" s="85"/>
      <c r="Y483" s="85">
        <f t="shared" si="206"/>
        <v>0</v>
      </c>
      <c r="AA483" s="85"/>
      <c r="AB483" s="31">
        <f t="shared" si="207"/>
        <v>0</v>
      </c>
      <c r="AC483" s="85"/>
      <c r="AD483" s="31">
        <f t="shared" si="208"/>
        <v>0</v>
      </c>
      <c r="AE483" s="31"/>
      <c r="AF483" s="85"/>
      <c r="AG483" s="85">
        <f t="shared" si="209"/>
        <v>0</v>
      </c>
      <c r="AH483" s="31">
        <f t="shared" si="210"/>
        <v>0</v>
      </c>
      <c r="AI483" s="85"/>
      <c r="AJ483" s="31">
        <f t="shared" si="211"/>
        <v>0</v>
      </c>
      <c r="AK483" s="31">
        <f t="shared" si="212"/>
        <v>0</v>
      </c>
      <c r="AL483" s="85"/>
      <c r="AM483" s="85"/>
      <c r="AN483" s="85"/>
      <c r="AO483" s="85"/>
      <c r="AP483" s="85"/>
      <c r="AQ483" s="85"/>
      <c r="AR483" s="85"/>
      <c r="AS483" s="85"/>
      <c r="AT483" s="85"/>
      <c r="AU483" s="85"/>
      <c r="AV483" s="31"/>
      <c r="AW483" s="31"/>
      <c r="AX483" s="31"/>
    </row>
    <row r="484" spans="2:50" s="155" customFormat="1" ht="13" outlineLevel="1">
      <c r="B484" s="161" t="s">
        <v>757</v>
      </c>
      <c r="C484" s="17" t="s">
        <v>758</v>
      </c>
      <c r="D484" s="40" t="s">
        <v>39</v>
      </c>
      <c r="E484" s="16">
        <v>42620</v>
      </c>
      <c r="F484" s="26" t="s">
        <v>12</v>
      </c>
      <c r="G484" s="46" t="s">
        <v>13</v>
      </c>
      <c r="H484" s="81">
        <f t="shared" si="201"/>
        <v>95</v>
      </c>
      <c r="I484" s="81">
        <v>95</v>
      </c>
      <c r="J484" s="81">
        <v>0</v>
      </c>
      <c r="K484" s="259">
        <v>0</v>
      </c>
      <c r="L484" s="85" t="s">
        <v>1164</v>
      </c>
      <c r="M484" s="85" t="s">
        <v>1164</v>
      </c>
      <c r="N484" s="85" t="s">
        <v>1163</v>
      </c>
      <c r="O484" s="85" t="s">
        <v>1164</v>
      </c>
      <c r="P484" s="85" t="s">
        <v>1163</v>
      </c>
      <c r="Q484" s="85" t="s">
        <v>1164</v>
      </c>
      <c r="R484" s="85" t="s">
        <v>1164</v>
      </c>
      <c r="S484" s="180" t="s">
        <v>1283</v>
      </c>
      <c r="T484" s="85"/>
      <c r="U484" s="31">
        <f t="shared" si="205"/>
        <v>0</v>
      </c>
      <c r="V484" s="80"/>
      <c r="W484" s="279"/>
      <c r="X484" s="85"/>
      <c r="Y484" s="85">
        <f t="shared" si="206"/>
        <v>0</v>
      </c>
      <c r="AA484" s="85"/>
      <c r="AB484" s="31">
        <f t="shared" si="207"/>
        <v>0</v>
      </c>
      <c r="AC484" s="85"/>
      <c r="AD484" s="31">
        <f t="shared" si="208"/>
        <v>0</v>
      </c>
      <c r="AE484" s="31"/>
      <c r="AF484" s="85"/>
      <c r="AG484" s="85">
        <f t="shared" si="209"/>
        <v>0</v>
      </c>
      <c r="AH484" s="31">
        <f t="shared" si="210"/>
        <v>0</v>
      </c>
      <c r="AI484" s="85"/>
      <c r="AJ484" s="31">
        <f t="shared" si="211"/>
        <v>0</v>
      </c>
      <c r="AK484" s="31">
        <f t="shared" si="212"/>
        <v>0</v>
      </c>
      <c r="AL484" s="85"/>
      <c r="AM484" s="85"/>
      <c r="AN484" s="85"/>
      <c r="AO484" s="85"/>
      <c r="AP484" s="85"/>
      <c r="AQ484" s="85"/>
      <c r="AR484" s="85"/>
      <c r="AS484" s="85"/>
      <c r="AT484" s="85"/>
      <c r="AU484" s="85"/>
      <c r="AV484" s="31"/>
      <c r="AW484" s="31"/>
      <c r="AX484" s="31"/>
    </row>
    <row r="485" spans="2:50" s="155" customFormat="1" ht="13" outlineLevel="1">
      <c r="B485" s="161" t="s">
        <v>759</v>
      </c>
      <c r="C485" s="17" t="s">
        <v>760</v>
      </c>
      <c r="D485" s="40" t="s">
        <v>761</v>
      </c>
      <c r="E485" s="16">
        <v>42692</v>
      </c>
      <c r="F485" s="26" t="s">
        <v>12</v>
      </c>
      <c r="G485" s="46" t="s">
        <v>13</v>
      </c>
      <c r="H485" s="81">
        <f t="shared" si="201"/>
        <v>370</v>
      </c>
      <c r="I485" s="81">
        <v>370</v>
      </c>
      <c r="J485" s="81">
        <v>0</v>
      </c>
      <c r="K485" s="259">
        <v>0</v>
      </c>
      <c r="L485" s="85" t="s">
        <v>1164</v>
      </c>
      <c r="M485" s="85" t="s">
        <v>1164</v>
      </c>
      <c r="N485" s="85" t="s">
        <v>1163</v>
      </c>
      <c r="O485" s="85" t="s">
        <v>1164</v>
      </c>
      <c r="P485" s="85" t="s">
        <v>1163</v>
      </c>
      <c r="Q485" s="85" t="s">
        <v>1164</v>
      </c>
      <c r="R485" s="85" t="s">
        <v>1164</v>
      </c>
      <c r="S485" s="180" t="s">
        <v>1283</v>
      </c>
      <c r="T485" s="85"/>
      <c r="U485" s="31">
        <f t="shared" si="205"/>
        <v>0</v>
      </c>
      <c r="V485" s="80"/>
      <c r="W485" s="279"/>
      <c r="X485" s="85"/>
      <c r="Y485" s="85">
        <f t="shared" si="206"/>
        <v>0</v>
      </c>
      <c r="AA485" s="85"/>
      <c r="AB485" s="31">
        <f t="shared" si="207"/>
        <v>0</v>
      </c>
      <c r="AC485" s="85"/>
      <c r="AD485" s="31">
        <f t="shared" si="208"/>
        <v>0</v>
      </c>
      <c r="AE485" s="31"/>
      <c r="AF485" s="85"/>
      <c r="AG485" s="85">
        <f t="shared" si="209"/>
        <v>0</v>
      </c>
      <c r="AH485" s="31">
        <f t="shared" si="210"/>
        <v>0</v>
      </c>
      <c r="AI485" s="85"/>
      <c r="AJ485" s="31">
        <f t="shared" si="211"/>
        <v>0</v>
      </c>
      <c r="AK485" s="31">
        <f t="shared" si="212"/>
        <v>0</v>
      </c>
      <c r="AL485" s="85"/>
      <c r="AM485" s="85"/>
      <c r="AN485" s="85"/>
      <c r="AO485" s="85"/>
      <c r="AP485" s="85"/>
      <c r="AQ485" s="85"/>
      <c r="AR485" s="85"/>
      <c r="AS485" s="85"/>
      <c r="AT485" s="85"/>
      <c r="AU485" s="85"/>
      <c r="AV485" s="31"/>
      <c r="AW485" s="31"/>
      <c r="AX485" s="31"/>
    </row>
    <row r="486" spans="2:50" s="155" customFormat="1" ht="13" outlineLevel="1">
      <c r="B486" s="161" t="s">
        <v>762</v>
      </c>
      <c r="C486" s="26" t="s">
        <v>763</v>
      </c>
      <c r="D486" s="40" t="s">
        <v>43</v>
      </c>
      <c r="E486" s="16">
        <v>42685</v>
      </c>
      <c r="F486" s="26" t="s">
        <v>12</v>
      </c>
      <c r="G486" s="46" t="s">
        <v>13</v>
      </c>
      <c r="H486" s="81">
        <f t="shared" si="201"/>
        <v>3895</v>
      </c>
      <c r="I486" s="81">
        <v>55</v>
      </c>
      <c r="J486" s="81">
        <v>3840</v>
      </c>
      <c r="K486" s="259">
        <v>0</v>
      </c>
      <c r="L486" s="85" t="s">
        <v>1164</v>
      </c>
      <c r="M486" s="85" t="s">
        <v>1164</v>
      </c>
      <c r="N486" s="85" t="s">
        <v>1163</v>
      </c>
      <c r="O486" s="85" t="s">
        <v>1164</v>
      </c>
      <c r="P486" s="85" t="s">
        <v>1163</v>
      </c>
      <c r="Q486" s="85" t="s">
        <v>1164</v>
      </c>
      <c r="R486" s="85" t="s">
        <v>1164</v>
      </c>
      <c r="S486" s="180" t="s">
        <v>1283</v>
      </c>
      <c r="T486" s="85"/>
      <c r="U486" s="31">
        <f t="shared" si="205"/>
        <v>0</v>
      </c>
      <c r="V486" s="80"/>
      <c r="W486" s="279"/>
      <c r="X486" s="85"/>
      <c r="Y486" s="85">
        <f t="shared" si="206"/>
        <v>0</v>
      </c>
      <c r="AA486" s="85"/>
      <c r="AB486" s="31">
        <f t="shared" si="207"/>
        <v>0</v>
      </c>
      <c r="AC486" s="85"/>
      <c r="AD486" s="31">
        <f t="shared" si="208"/>
        <v>0</v>
      </c>
      <c r="AE486" s="31"/>
      <c r="AF486" s="85"/>
      <c r="AG486" s="85">
        <f t="shared" si="209"/>
        <v>0</v>
      </c>
      <c r="AH486" s="31">
        <f t="shared" si="210"/>
        <v>0</v>
      </c>
      <c r="AI486" s="85"/>
      <c r="AJ486" s="31">
        <f t="shared" si="211"/>
        <v>0</v>
      </c>
      <c r="AK486" s="31">
        <f t="shared" si="212"/>
        <v>0</v>
      </c>
      <c r="AL486" s="85"/>
      <c r="AM486" s="85"/>
      <c r="AN486" s="85"/>
      <c r="AO486" s="85"/>
      <c r="AP486" s="85"/>
      <c r="AQ486" s="85"/>
      <c r="AR486" s="85"/>
      <c r="AS486" s="85"/>
      <c r="AT486" s="85"/>
      <c r="AU486" s="85"/>
      <c r="AV486" s="31"/>
      <c r="AW486" s="31"/>
      <c r="AX486" s="31"/>
    </row>
    <row r="487" spans="2:50" s="155" customFormat="1" ht="13">
      <c r="B487" s="350" t="s">
        <v>764</v>
      </c>
      <c r="C487" s="350"/>
      <c r="D487" s="350"/>
      <c r="E487" s="351"/>
      <c r="F487" s="100" t="s">
        <v>7</v>
      </c>
      <c r="G487" s="101"/>
      <c r="H487" s="102">
        <f>H488/60</f>
        <v>107.33333333333333</v>
      </c>
      <c r="I487" s="102">
        <f>I488/60</f>
        <v>19.833333333333332</v>
      </c>
      <c r="J487" s="102">
        <f>J488/60</f>
        <v>87.5</v>
      </c>
      <c r="K487" s="260">
        <f>K488/60</f>
        <v>0</v>
      </c>
      <c r="L487" s="167"/>
      <c r="M487" s="167"/>
      <c r="N487" s="167"/>
      <c r="O487" s="167"/>
      <c r="P487" s="167"/>
      <c r="Q487" s="167"/>
      <c r="R487" s="167"/>
      <c r="S487" s="103"/>
      <c r="T487" s="167"/>
      <c r="U487" s="102">
        <f>U488/60</f>
        <v>0</v>
      </c>
      <c r="V487" s="103"/>
      <c r="W487" s="281"/>
      <c r="X487" s="167"/>
      <c r="Y487" s="102">
        <f>Y488/60</f>
        <v>0</v>
      </c>
      <c r="AA487" s="102"/>
      <c r="AB487" s="102">
        <f t="shared" ref="AB487:AK487" si="213">AB488/60</f>
        <v>0</v>
      </c>
      <c r="AC487" s="102"/>
      <c r="AD487" s="102">
        <f>AD488/60</f>
        <v>0</v>
      </c>
      <c r="AE487" s="102"/>
      <c r="AF487" s="102"/>
      <c r="AG487" s="102"/>
      <c r="AH487" s="102">
        <f>AH488/60</f>
        <v>0</v>
      </c>
      <c r="AI487" s="102"/>
      <c r="AJ487" s="167"/>
      <c r="AK487" s="102">
        <f t="shared" si="213"/>
        <v>0</v>
      </c>
      <c r="AL487" s="167"/>
      <c r="AM487" s="167"/>
      <c r="AN487" s="167"/>
      <c r="AO487" s="167"/>
      <c r="AP487" s="167"/>
      <c r="AQ487" s="167"/>
      <c r="AR487" s="167"/>
      <c r="AS487" s="167"/>
      <c r="AT487" s="167"/>
      <c r="AU487" s="167"/>
      <c r="AV487" s="102"/>
      <c r="AW487" s="102"/>
      <c r="AX487" s="102">
        <f>AX488/60</f>
        <v>0</v>
      </c>
    </row>
    <row r="488" spans="2:50" s="155" customFormat="1" ht="13">
      <c r="B488" s="350"/>
      <c r="C488" s="350"/>
      <c r="D488" s="350"/>
      <c r="E488" s="351"/>
      <c r="F488" s="104" t="s">
        <v>8</v>
      </c>
      <c r="G488" s="105"/>
      <c r="H488" s="106">
        <f t="shared" ref="H488:H495" si="214">SUM(I488:J488)</f>
        <v>6440</v>
      </c>
      <c r="I488" s="106">
        <f>SUMIF(F489:F495,"DQA",$I489:$I495)</f>
        <v>1190</v>
      </c>
      <c r="J488" s="106">
        <f>SUMIF(F489:F495,"DQA",$J489:$J495)</f>
        <v>5250</v>
      </c>
      <c r="K488" s="261">
        <f>SUM(K489:K495)</f>
        <v>0</v>
      </c>
      <c r="L488" s="167"/>
      <c r="M488" s="167"/>
      <c r="N488" s="167"/>
      <c r="O488" s="167"/>
      <c r="P488" s="167"/>
      <c r="Q488" s="167"/>
      <c r="R488" s="167"/>
      <c r="S488" s="103"/>
      <c r="T488" s="167"/>
      <c r="U488" s="106">
        <f>SUM(U489:U495)</f>
        <v>0</v>
      </c>
      <c r="V488" s="103"/>
      <c r="W488" s="281"/>
      <c r="X488" s="167"/>
      <c r="Y488" s="106">
        <f>SUM(Y489:Y495)</f>
        <v>0</v>
      </c>
      <c r="AA488" s="102"/>
      <c r="AB488" s="102">
        <f t="shared" ref="AB488" si="215">SUM(AB489:AB495)</f>
        <v>0</v>
      </c>
      <c r="AC488" s="102"/>
      <c r="AD488" s="102">
        <f>SUM(AD489:AD495)</f>
        <v>0</v>
      </c>
      <c r="AE488" s="102"/>
      <c r="AF488" s="102"/>
      <c r="AG488" s="102"/>
      <c r="AH488" s="102">
        <f>SUM(AH489:AH495)</f>
        <v>0</v>
      </c>
      <c r="AI488" s="102"/>
      <c r="AJ488" s="167"/>
      <c r="AK488" s="102">
        <f t="shared" ref="AK488" si="216">SUM(AK489:AK495)</f>
        <v>0</v>
      </c>
      <c r="AL488" s="167"/>
      <c r="AM488" s="167"/>
      <c r="AN488" s="167"/>
      <c r="AO488" s="167"/>
      <c r="AP488" s="167"/>
      <c r="AQ488" s="167"/>
      <c r="AR488" s="167"/>
      <c r="AS488" s="167"/>
      <c r="AT488" s="167"/>
      <c r="AU488" s="167"/>
      <c r="AV488" s="102"/>
      <c r="AW488" s="102"/>
      <c r="AX488" s="102">
        <f t="shared" ref="AX488" si="217">SUM(AX489:AX495)</f>
        <v>0</v>
      </c>
    </row>
    <row r="489" spans="2:50" s="155" customFormat="1" ht="13" outlineLevel="1">
      <c r="B489" s="161" t="s">
        <v>765</v>
      </c>
      <c r="C489" s="6" t="s">
        <v>766</v>
      </c>
      <c r="D489" s="25" t="s">
        <v>39</v>
      </c>
      <c r="E489" s="16">
        <v>43138</v>
      </c>
      <c r="F489" s="26" t="s">
        <v>12</v>
      </c>
      <c r="G489" s="46" t="s">
        <v>13</v>
      </c>
      <c r="H489" s="54">
        <f t="shared" si="214"/>
        <v>1100</v>
      </c>
      <c r="I489" s="54">
        <v>140</v>
      </c>
      <c r="J489" s="54">
        <v>960</v>
      </c>
      <c r="K489" s="259">
        <v>0</v>
      </c>
      <c r="L489" s="85" t="s">
        <v>1164</v>
      </c>
      <c r="M489" s="85" t="s">
        <v>1163</v>
      </c>
      <c r="N489" s="85" t="s">
        <v>1163</v>
      </c>
      <c r="O489" s="85" t="s">
        <v>1163</v>
      </c>
      <c r="P489" s="85" t="s">
        <v>1163</v>
      </c>
      <c r="Q489" s="85" t="s">
        <v>1164</v>
      </c>
      <c r="R489" s="85" t="s">
        <v>1164</v>
      </c>
      <c r="S489" s="180" t="s">
        <v>1284</v>
      </c>
      <c r="T489" s="85"/>
      <c r="U489" s="31">
        <f t="shared" ref="U489:U495" si="218">SUMIF(T489,"Y",I489)</f>
        <v>0</v>
      </c>
      <c r="V489" s="80"/>
      <c r="W489" s="279"/>
      <c r="X489" s="85"/>
      <c r="Y489" s="85">
        <f t="shared" ref="Y489:Y495" si="219">U489*X489</f>
        <v>0</v>
      </c>
      <c r="AA489" s="85"/>
      <c r="AB489" s="31">
        <f t="shared" ref="AB489:AB495" si="220">SUMIF(AA489,"Y",K489)*X489</f>
        <v>0</v>
      </c>
      <c r="AC489" s="85"/>
      <c r="AD489" s="31">
        <f t="shared" ref="AD489:AD495" si="221">(I489-AB489)*COUNTIF(AL489:AU489,"L")</f>
        <v>0</v>
      </c>
      <c r="AE489" s="31"/>
      <c r="AF489" s="85"/>
      <c r="AG489" s="85">
        <f t="shared" ref="AG489:AG495" si="222">IFERROR(COUNTIF(AL489:AU489,"S")/(COUNTIF(AL489:AU489,"V")+COUNTIF(AL489:AU489,"S")),0)</f>
        <v>0</v>
      </c>
      <c r="AH489" s="31">
        <f t="shared" ref="AH489:AH495" si="223">(Y489-AB489-AD489)*AG489</f>
        <v>0</v>
      </c>
      <c r="AI489" s="85"/>
      <c r="AJ489" s="31">
        <f t="shared" ref="AJ489:AJ495" si="224">COUNTIF(AL489:AU489,"V")</f>
        <v>0</v>
      </c>
      <c r="AK489" s="31">
        <f t="shared" ref="AK489:AK495" si="225">Y489-AB489-AD489-AH489</f>
        <v>0</v>
      </c>
      <c r="AL489" s="85"/>
      <c r="AM489" s="85"/>
      <c r="AN489" s="85"/>
      <c r="AO489" s="85"/>
      <c r="AP489" s="85"/>
      <c r="AQ489" s="85"/>
      <c r="AR489" s="85"/>
      <c r="AS489" s="85"/>
      <c r="AT489" s="85"/>
      <c r="AU489" s="85"/>
      <c r="AV489" s="31"/>
      <c r="AW489" s="31"/>
      <c r="AX489" s="31"/>
    </row>
    <row r="490" spans="2:50" s="155" customFormat="1" ht="13" outlineLevel="1">
      <c r="B490" s="161" t="s">
        <v>767</v>
      </c>
      <c r="C490" s="6" t="s">
        <v>768</v>
      </c>
      <c r="D490" s="15" t="s">
        <v>39</v>
      </c>
      <c r="E490" s="16">
        <v>42783</v>
      </c>
      <c r="F490" s="26" t="s">
        <v>12</v>
      </c>
      <c r="G490" s="46" t="s">
        <v>13</v>
      </c>
      <c r="H490" s="54">
        <f t="shared" si="214"/>
        <v>185</v>
      </c>
      <c r="I490" s="54">
        <v>185</v>
      </c>
      <c r="J490" s="54">
        <v>0</v>
      </c>
      <c r="K490" s="259">
        <v>0</v>
      </c>
      <c r="L490" s="85" t="s">
        <v>1164</v>
      </c>
      <c r="M490" s="85" t="s">
        <v>1163</v>
      </c>
      <c r="N490" s="85" t="s">
        <v>1163</v>
      </c>
      <c r="O490" s="85" t="s">
        <v>1163</v>
      </c>
      <c r="P490" s="85" t="s">
        <v>1163</v>
      </c>
      <c r="Q490" s="85" t="s">
        <v>1164</v>
      </c>
      <c r="R490" s="85" t="s">
        <v>1164</v>
      </c>
      <c r="S490" s="180" t="s">
        <v>1284</v>
      </c>
      <c r="T490" s="85"/>
      <c r="U490" s="31">
        <f t="shared" si="218"/>
        <v>0</v>
      </c>
      <c r="V490" s="80"/>
      <c r="W490" s="279"/>
      <c r="X490" s="85"/>
      <c r="Y490" s="85">
        <f t="shared" si="219"/>
        <v>0</v>
      </c>
      <c r="AA490" s="85"/>
      <c r="AB490" s="31">
        <f t="shared" si="220"/>
        <v>0</v>
      </c>
      <c r="AC490" s="85"/>
      <c r="AD490" s="31">
        <f t="shared" si="221"/>
        <v>0</v>
      </c>
      <c r="AE490" s="31"/>
      <c r="AF490" s="85"/>
      <c r="AG490" s="85">
        <f t="shared" si="222"/>
        <v>0</v>
      </c>
      <c r="AH490" s="31">
        <f t="shared" si="223"/>
        <v>0</v>
      </c>
      <c r="AI490" s="85"/>
      <c r="AJ490" s="31">
        <f t="shared" si="224"/>
        <v>0</v>
      </c>
      <c r="AK490" s="31">
        <f t="shared" si="225"/>
        <v>0</v>
      </c>
      <c r="AL490" s="85"/>
      <c r="AM490" s="85"/>
      <c r="AN490" s="85"/>
      <c r="AO490" s="85"/>
      <c r="AP490" s="85"/>
      <c r="AQ490" s="85"/>
      <c r="AR490" s="85"/>
      <c r="AS490" s="85"/>
      <c r="AT490" s="85"/>
      <c r="AU490" s="85"/>
      <c r="AV490" s="31"/>
      <c r="AW490" s="31"/>
      <c r="AX490" s="31"/>
    </row>
    <row r="491" spans="2:50" s="155" customFormat="1" ht="13" outlineLevel="1">
      <c r="B491" s="161" t="s">
        <v>769</v>
      </c>
      <c r="C491" s="6" t="s">
        <v>770</v>
      </c>
      <c r="D491" s="25" t="s">
        <v>95</v>
      </c>
      <c r="E491" s="16">
        <v>42583</v>
      </c>
      <c r="F491" s="26" t="s">
        <v>12</v>
      </c>
      <c r="G491" s="46" t="s">
        <v>13</v>
      </c>
      <c r="H491" s="54">
        <f t="shared" si="214"/>
        <v>1350</v>
      </c>
      <c r="I491" s="107">
        <v>230</v>
      </c>
      <c r="J491" s="107">
        <v>1120</v>
      </c>
      <c r="K491" s="259">
        <v>0</v>
      </c>
      <c r="L491" s="85" t="s">
        <v>1164</v>
      </c>
      <c r="M491" s="85" t="s">
        <v>1163</v>
      </c>
      <c r="N491" s="85" t="s">
        <v>1163</v>
      </c>
      <c r="O491" s="85" t="s">
        <v>1163</v>
      </c>
      <c r="P491" s="85" t="s">
        <v>1163</v>
      </c>
      <c r="Q491" s="85" t="s">
        <v>1164</v>
      </c>
      <c r="R491" s="85" t="s">
        <v>1164</v>
      </c>
      <c r="S491" s="180" t="s">
        <v>1284</v>
      </c>
      <c r="T491" s="85"/>
      <c r="U491" s="31">
        <f t="shared" si="218"/>
        <v>0</v>
      </c>
      <c r="V491" s="80"/>
      <c r="W491" s="279"/>
      <c r="X491" s="85"/>
      <c r="Y491" s="85">
        <f t="shared" si="219"/>
        <v>0</v>
      </c>
      <c r="AA491" s="85"/>
      <c r="AB491" s="31">
        <f t="shared" si="220"/>
        <v>0</v>
      </c>
      <c r="AC491" s="85"/>
      <c r="AD491" s="31">
        <f t="shared" si="221"/>
        <v>0</v>
      </c>
      <c r="AE491" s="31"/>
      <c r="AF491" s="85"/>
      <c r="AG491" s="85">
        <f t="shared" si="222"/>
        <v>0</v>
      </c>
      <c r="AH491" s="31">
        <f t="shared" si="223"/>
        <v>0</v>
      </c>
      <c r="AI491" s="85"/>
      <c r="AJ491" s="31">
        <f t="shared" si="224"/>
        <v>0</v>
      </c>
      <c r="AK491" s="31">
        <f t="shared" si="225"/>
        <v>0</v>
      </c>
      <c r="AL491" s="85"/>
      <c r="AM491" s="85"/>
      <c r="AN491" s="85"/>
      <c r="AO491" s="85"/>
      <c r="AP491" s="85"/>
      <c r="AQ491" s="85"/>
      <c r="AR491" s="85"/>
      <c r="AS491" s="85"/>
      <c r="AT491" s="85"/>
      <c r="AU491" s="85"/>
      <c r="AV491" s="31"/>
      <c r="AW491" s="31"/>
      <c r="AX491" s="31"/>
    </row>
    <row r="492" spans="2:50" s="155" customFormat="1" ht="13" outlineLevel="1">
      <c r="B492" s="161" t="s">
        <v>771</v>
      </c>
      <c r="C492" s="6" t="s">
        <v>772</v>
      </c>
      <c r="D492" s="25" t="s">
        <v>50</v>
      </c>
      <c r="E492" s="16">
        <v>42688</v>
      </c>
      <c r="F492" s="26" t="s">
        <v>12</v>
      </c>
      <c r="G492" s="46" t="s">
        <v>13</v>
      </c>
      <c r="H492" s="54">
        <f t="shared" si="214"/>
        <v>195</v>
      </c>
      <c r="I492" s="107">
        <v>75</v>
      </c>
      <c r="J492" s="107">
        <v>120</v>
      </c>
      <c r="K492" s="259">
        <v>0</v>
      </c>
      <c r="L492" s="85" t="s">
        <v>1164</v>
      </c>
      <c r="M492" s="85" t="s">
        <v>1163</v>
      </c>
      <c r="N492" s="85" t="s">
        <v>1163</v>
      </c>
      <c r="O492" s="85" t="s">
        <v>1163</v>
      </c>
      <c r="P492" s="85" t="s">
        <v>1163</v>
      </c>
      <c r="Q492" s="85" t="s">
        <v>1164</v>
      </c>
      <c r="R492" s="85" t="s">
        <v>1164</v>
      </c>
      <c r="S492" s="180" t="s">
        <v>1284</v>
      </c>
      <c r="T492" s="85"/>
      <c r="U492" s="31">
        <f t="shared" si="218"/>
        <v>0</v>
      </c>
      <c r="V492" s="80"/>
      <c r="W492" s="279"/>
      <c r="X492" s="85"/>
      <c r="Y492" s="85">
        <f t="shared" si="219"/>
        <v>0</v>
      </c>
      <c r="AA492" s="85"/>
      <c r="AB492" s="31">
        <f t="shared" si="220"/>
        <v>0</v>
      </c>
      <c r="AC492" s="85"/>
      <c r="AD492" s="31">
        <f t="shared" si="221"/>
        <v>0</v>
      </c>
      <c r="AE492" s="31"/>
      <c r="AF492" s="85"/>
      <c r="AG492" s="85">
        <f t="shared" si="222"/>
        <v>0</v>
      </c>
      <c r="AH492" s="31">
        <f t="shared" si="223"/>
        <v>0</v>
      </c>
      <c r="AI492" s="85"/>
      <c r="AJ492" s="31">
        <f t="shared" si="224"/>
        <v>0</v>
      </c>
      <c r="AK492" s="31">
        <f t="shared" si="225"/>
        <v>0</v>
      </c>
      <c r="AL492" s="85"/>
      <c r="AM492" s="85"/>
      <c r="AN492" s="85"/>
      <c r="AO492" s="85"/>
      <c r="AP492" s="85"/>
      <c r="AQ492" s="85"/>
      <c r="AR492" s="85"/>
      <c r="AS492" s="85"/>
      <c r="AT492" s="85"/>
      <c r="AU492" s="85"/>
      <c r="AV492" s="31"/>
      <c r="AW492" s="31"/>
      <c r="AX492" s="31"/>
    </row>
    <row r="493" spans="2:50" s="155" customFormat="1" ht="13" outlineLevel="1">
      <c r="B493" s="161" t="s">
        <v>773</v>
      </c>
      <c r="C493" s="6" t="s">
        <v>774</v>
      </c>
      <c r="D493" s="25" t="s">
        <v>95</v>
      </c>
      <c r="E493" s="16">
        <v>42583</v>
      </c>
      <c r="F493" s="26" t="s">
        <v>12</v>
      </c>
      <c r="G493" s="46" t="s">
        <v>13</v>
      </c>
      <c r="H493" s="54">
        <f t="shared" si="214"/>
        <v>175</v>
      </c>
      <c r="I493" s="107">
        <v>55</v>
      </c>
      <c r="J493" s="107">
        <v>120</v>
      </c>
      <c r="K493" s="259">
        <v>0</v>
      </c>
      <c r="L493" s="85" t="s">
        <v>1164</v>
      </c>
      <c r="M493" s="85" t="s">
        <v>1163</v>
      </c>
      <c r="N493" s="85" t="s">
        <v>1163</v>
      </c>
      <c r="O493" s="85" t="s">
        <v>1163</v>
      </c>
      <c r="P493" s="85" t="s">
        <v>1163</v>
      </c>
      <c r="Q493" s="85" t="s">
        <v>1164</v>
      </c>
      <c r="R493" s="85" t="s">
        <v>1164</v>
      </c>
      <c r="S493" s="180" t="s">
        <v>1284</v>
      </c>
      <c r="T493" s="85"/>
      <c r="U493" s="31">
        <f t="shared" si="218"/>
        <v>0</v>
      </c>
      <c r="V493" s="80"/>
      <c r="W493" s="279"/>
      <c r="X493" s="85"/>
      <c r="Y493" s="85">
        <f t="shared" si="219"/>
        <v>0</v>
      </c>
      <c r="AA493" s="85"/>
      <c r="AB493" s="31">
        <f t="shared" si="220"/>
        <v>0</v>
      </c>
      <c r="AC493" s="85"/>
      <c r="AD493" s="31">
        <f t="shared" si="221"/>
        <v>0</v>
      </c>
      <c r="AE493" s="31"/>
      <c r="AF493" s="85"/>
      <c r="AG493" s="85">
        <f t="shared" si="222"/>
        <v>0</v>
      </c>
      <c r="AH493" s="31">
        <f t="shared" si="223"/>
        <v>0</v>
      </c>
      <c r="AI493" s="85"/>
      <c r="AJ493" s="31">
        <f t="shared" si="224"/>
        <v>0</v>
      </c>
      <c r="AK493" s="31">
        <f t="shared" si="225"/>
        <v>0</v>
      </c>
      <c r="AL493" s="85"/>
      <c r="AM493" s="85"/>
      <c r="AN493" s="85"/>
      <c r="AO493" s="85"/>
      <c r="AP493" s="85"/>
      <c r="AQ493" s="85"/>
      <c r="AR493" s="85"/>
      <c r="AS493" s="85"/>
      <c r="AT493" s="85"/>
      <c r="AU493" s="85"/>
      <c r="AV493" s="31"/>
      <c r="AW493" s="31"/>
      <c r="AX493" s="31"/>
    </row>
    <row r="494" spans="2:50" s="155" customFormat="1" ht="13" outlineLevel="1">
      <c r="B494" s="161" t="s">
        <v>775</v>
      </c>
      <c r="C494" s="6" t="s">
        <v>776</v>
      </c>
      <c r="D494" s="25" t="s">
        <v>43</v>
      </c>
      <c r="E494" s="16">
        <v>42613</v>
      </c>
      <c r="F494" s="26" t="s">
        <v>12</v>
      </c>
      <c r="G494" s="46" t="s">
        <v>13</v>
      </c>
      <c r="H494" s="54">
        <f t="shared" si="214"/>
        <v>75</v>
      </c>
      <c r="I494" s="107">
        <v>45</v>
      </c>
      <c r="J494" s="107">
        <v>30</v>
      </c>
      <c r="K494" s="259">
        <v>0</v>
      </c>
      <c r="L494" s="85" t="s">
        <v>1164</v>
      </c>
      <c r="M494" s="85" t="s">
        <v>1163</v>
      </c>
      <c r="N494" s="85" t="s">
        <v>1163</v>
      </c>
      <c r="O494" s="85" t="s">
        <v>1163</v>
      </c>
      <c r="P494" s="85" t="s">
        <v>1163</v>
      </c>
      <c r="Q494" s="85" t="s">
        <v>1164</v>
      </c>
      <c r="R494" s="85" t="s">
        <v>1164</v>
      </c>
      <c r="S494" s="180" t="s">
        <v>1284</v>
      </c>
      <c r="T494" s="85"/>
      <c r="U494" s="31">
        <f t="shared" si="218"/>
        <v>0</v>
      </c>
      <c r="V494" s="80"/>
      <c r="W494" s="279"/>
      <c r="X494" s="85"/>
      <c r="Y494" s="85">
        <f t="shared" si="219"/>
        <v>0</v>
      </c>
      <c r="AA494" s="85"/>
      <c r="AB494" s="31">
        <f t="shared" si="220"/>
        <v>0</v>
      </c>
      <c r="AC494" s="85"/>
      <c r="AD494" s="31">
        <f t="shared" si="221"/>
        <v>0</v>
      </c>
      <c r="AE494" s="31"/>
      <c r="AF494" s="85"/>
      <c r="AG494" s="85">
        <f t="shared" si="222"/>
        <v>0</v>
      </c>
      <c r="AH494" s="31">
        <f t="shared" si="223"/>
        <v>0</v>
      </c>
      <c r="AI494" s="85"/>
      <c r="AJ494" s="31">
        <f t="shared" si="224"/>
        <v>0</v>
      </c>
      <c r="AK494" s="31">
        <f t="shared" si="225"/>
        <v>0</v>
      </c>
      <c r="AL494" s="85"/>
      <c r="AM494" s="85"/>
      <c r="AN494" s="85"/>
      <c r="AO494" s="85"/>
      <c r="AP494" s="85"/>
      <c r="AQ494" s="85"/>
      <c r="AR494" s="85"/>
      <c r="AS494" s="85"/>
      <c r="AT494" s="85"/>
      <c r="AU494" s="85"/>
      <c r="AV494" s="31"/>
      <c r="AW494" s="31"/>
      <c r="AX494" s="31"/>
    </row>
    <row r="495" spans="2:50" s="155" customFormat="1" ht="13" outlineLevel="1">
      <c r="B495" s="161" t="s">
        <v>777</v>
      </c>
      <c r="C495" s="6" t="s">
        <v>778</v>
      </c>
      <c r="D495" s="25" t="s">
        <v>39</v>
      </c>
      <c r="E495" s="16">
        <v>42615</v>
      </c>
      <c r="F495" s="26" t="s">
        <v>12</v>
      </c>
      <c r="G495" s="46" t="s">
        <v>13</v>
      </c>
      <c r="H495" s="54">
        <f t="shared" si="214"/>
        <v>3360</v>
      </c>
      <c r="I495" s="107">
        <v>460</v>
      </c>
      <c r="J495" s="107">
        <v>2900</v>
      </c>
      <c r="K495" s="259">
        <v>0</v>
      </c>
      <c r="L495" s="85" t="s">
        <v>1164</v>
      </c>
      <c r="M495" s="85" t="s">
        <v>1163</v>
      </c>
      <c r="N495" s="85" t="s">
        <v>1163</v>
      </c>
      <c r="O495" s="85" t="s">
        <v>1163</v>
      </c>
      <c r="P495" s="85" t="s">
        <v>1163</v>
      </c>
      <c r="Q495" s="85" t="s">
        <v>1164</v>
      </c>
      <c r="R495" s="85" t="s">
        <v>1164</v>
      </c>
      <c r="S495" s="180" t="s">
        <v>1284</v>
      </c>
      <c r="T495" s="85"/>
      <c r="U495" s="31">
        <f t="shared" si="218"/>
        <v>0</v>
      </c>
      <c r="V495" s="80"/>
      <c r="W495" s="279"/>
      <c r="X495" s="85"/>
      <c r="Y495" s="85">
        <f t="shared" si="219"/>
        <v>0</v>
      </c>
      <c r="AA495" s="85"/>
      <c r="AB495" s="31">
        <f t="shared" si="220"/>
        <v>0</v>
      </c>
      <c r="AC495" s="85"/>
      <c r="AD495" s="31">
        <f t="shared" si="221"/>
        <v>0</v>
      </c>
      <c r="AE495" s="31"/>
      <c r="AF495" s="85"/>
      <c r="AG495" s="85">
        <f t="shared" si="222"/>
        <v>0</v>
      </c>
      <c r="AH495" s="31">
        <f t="shared" si="223"/>
        <v>0</v>
      </c>
      <c r="AI495" s="85"/>
      <c r="AJ495" s="31">
        <f t="shared" si="224"/>
        <v>0</v>
      </c>
      <c r="AK495" s="31">
        <f t="shared" si="225"/>
        <v>0</v>
      </c>
      <c r="AL495" s="85"/>
      <c r="AM495" s="85"/>
      <c r="AN495" s="85"/>
      <c r="AO495" s="85"/>
      <c r="AP495" s="85"/>
      <c r="AQ495" s="85"/>
      <c r="AR495" s="85"/>
      <c r="AS495" s="85"/>
      <c r="AT495" s="85"/>
      <c r="AU495" s="85"/>
      <c r="AV495" s="31"/>
      <c r="AW495" s="31"/>
      <c r="AX495" s="31"/>
    </row>
    <row r="496" spans="2:50" s="155" customFormat="1" ht="13">
      <c r="B496" s="350" t="s">
        <v>779</v>
      </c>
      <c r="C496" s="350"/>
      <c r="D496" s="350"/>
      <c r="E496" s="351"/>
      <c r="F496" s="100" t="s">
        <v>7</v>
      </c>
      <c r="G496" s="101"/>
      <c r="H496" s="102">
        <f>H497/60</f>
        <v>275.68333333333334</v>
      </c>
      <c r="I496" s="102">
        <f>I497/60</f>
        <v>108.33333333333333</v>
      </c>
      <c r="J496" s="102">
        <f>J497/60</f>
        <v>167.35</v>
      </c>
      <c r="K496" s="260">
        <f>K497/60</f>
        <v>0</v>
      </c>
      <c r="L496" s="167"/>
      <c r="M496" s="167"/>
      <c r="N496" s="167"/>
      <c r="O496" s="167"/>
      <c r="P496" s="167"/>
      <c r="Q496" s="167"/>
      <c r="R496" s="167"/>
      <c r="S496" s="103"/>
      <c r="T496" s="167"/>
      <c r="U496" s="102">
        <f>U497/60</f>
        <v>0</v>
      </c>
      <c r="V496" s="103"/>
      <c r="W496" s="281"/>
      <c r="X496" s="167"/>
      <c r="Y496" s="102">
        <f>Y497/60</f>
        <v>0</v>
      </c>
      <c r="AA496" s="102"/>
      <c r="AB496" s="102">
        <f t="shared" ref="AB496:AK496" si="226">AB497/60</f>
        <v>0</v>
      </c>
      <c r="AC496" s="102"/>
      <c r="AD496" s="102">
        <f>AD497/60</f>
        <v>0</v>
      </c>
      <c r="AE496" s="102"/>
      <c r="AF496" s="102"/>
      <c r="AG496" s="102"/>
      <c r="AH496" s="102">
        <f>AH497/60</f>
        <v>0</v>
      </c>
      <c r="AI496" s="102"/>
      <c r="AJ496" s="167"/>
      <c r="AK496" s="102">
        <f t="shared" si="226"/>
        <v>0</v>
      </c>
      <c r="AL496" s="167"/>
      <c r="AM496" s="167"/>
      <c r="AN496" s="167"/>
      <c r="AO496" s="167"/>
      <c r="AP496" s="167"/>
      <c r="AQ496" s="167"/>
      <c r="AR496" s="167"/>
      <c r="AS496" s="167"/>
      <c r="AT496" s="167"/>
      <c r="AU496" s="167"/>
      <c r="AV496" s="102"/>
      <c r="AW496" s="102"/>
      <c r="AX496" s="102">
        <f>AX497/60</f>
        <v>0</v>
      </c>
    </row>
    <row r="497" spans="2:50" s="155" customFormat="1" ht="13">
      <c r="B497" s="350"/>
      <c r="C497" s="350"/>
      <c r="D497" s="350"/>
      <c r="E497" s="351"/>
      <c r="F497" s="104" t="s">
        <v>8</v>
      </c>
      <c r="G497" s="105"/>
      <c r="H497" s="106">
        <f>SUM(H498:H511)</f>
        <v>16541</v>
      </c>
      <c r="I497" s="106">
        <f>SUMIF(F498:F511,"DQA",$I498:$I511)</f>
        <v>6500</v>
      </c>
      <c r="J497" s="106">
        <f>SUMIF(F498:F511,"DQA",$J498:$J511)</f>
        <v>10041</v>
      </c>
      <c r="K497" s="261">
        <f>SUM(K498:K511)</f>
        <v>0</v>
      </c>
      <c r="L497" s="167"/>
      <c r="M497" s="167"/>
      <c r="N497" s="167"/>
      <c r="O497" s="167"/>
      <c r="P497" s="167"/>
      <c r="Q497" s="167"/>
      <c r="R497" s="167"/>
      <c r="S497" s="103"/>
      <c r="T497" s="167"/>
      <c r="U497" s="106">
        <f>SUM(U498:U511)</f>
        <v>0</v>
      </c>
      <c r="V497" s="103"/>
      <c r="W497" s="281"/>
      <c r="X497" s="167"/>
      <c r="Y497" s="106">
        <f>SUM(Y498:Y511)</f>
        <v>0</v>
      </c>
      <c r="AA497" s="102"/>
      <c r="AB497" s="102">
        <f>SUM(AB498:AB511)</f>
        <v>0</v>
      </c>
      <c r="AC497" s="102"/>
      <c r="AD497" s="102">
        <f>SUM(AD498:AD511)</f>
        <v>0</v>
      </c>
      <c r="AE497" s="102"/>
      <c r="AF497" s="102"/>
      <c r="AG497" s="102"/>
      <c r="AH497" s="102">
        <f>SUM(AH498:AH511)</f>
        <v>0</v>
      </c>
      <c r="AI497" s="102"/>
      <c r="AJ497" s="167"/>
      <c r="AK497" s="102">
        <f>SUM(AK498:AK511)</f>
        <v>0</v>
      </c>
      <c r="AL497" s="167"/>
      <c r="AM497" s="167"/>
      <c r="AN497" s="167"/>
      <c r="AO497" s="167"/>
      <c r="AP497" s="167"/>
      <c r="AQ497" s="167"/>
      <c r="AR497" s="167"/>
      <c r="AS497" s="167"/>
      <c r="AT497" s="167"/>
      <c r="AU497" s="167"/>
      <c r="AV497" s="102"/>
      <c r="AW497" s="102"/>
      <c r="AX497" s="102">
        <f>SUM(AX498:AX511)</f>
        <v>0</v>
      </c>
    </row>
    <row r="498" spans="2:50" s="155" customFormat="1" ht="13" outlineLevel="1">
      <c r="B498" s="157" t="s">
        <v>780</v>
      </c>
      <c r="C498" s="6" t="s">
        <v>781</v>
      </c>
      <c r="D498" s="25" t="s">
        <v>507</v>
      </c>
      <c r="E498" s="16">
        <v>43117</v>
      </c>
      <c r="F498" s="26" t="s">
        <v>12</v>
      </c>
      <c r="G498" s="46" t="s">
        <v>13</v>
      </c>
      <c r="H498" s="54">
        <f t="shared" ref="H498:H511" si="227">SUM(I498:J498)</f>
        <v>140</v>
      </c>
      <c r="I498" s="81">
        <v>80</v>
      </c>
      <c r="J498" s="81">
        <v>60</v>
      </c>
      <c r="K498" s="259">
        <v>0</v>
      </c>
      <c r="L498" s="85" t="s">
        <v>1164</v>
      </c>
      <c r="M498" s="85" t="s">
        <v>1164</v>
      </c>
      <c r="N498" s="85" t="s">
        <v>1163</v>
      </c>
      <c r="O498" s="177" t="s">
        <v>1181</v>
      </c>
      <c r="P498" s="85" t="s">
        <v>1163</v>
      </c>
      <c r="Q498" s="85" t="s">
        <v>1164</v>
      </c>
      <c r="R498" s="85" t="s">
        <v>1164</v>
      </c>
      <c r="S498" s="180" t="s">
        <v>1285</v>
      </c>
      <c r="T498" s="85"/>
      <c r="U498" s="31">
        <f t="shared" ref="U498:U511" si="228">SUMIF(T498,"Y",I498)</f>
        <v>0</v>
      </c>
      <c r="V498" s="80"/>
      <c r="W498" s="279"/>
      <c r="X498" s="85"/>
      <c r="Y498" s="85">
        <f t="shared" ref="Y498:Y511" si="229">U498*X498</f>
        <v>0</v>
      </c>
      <c r="AA498" s="85"/>
      <c r="AB498" s="31">
        <f t="shared" ref="AB498:AB511" si="230">SUMIF(AA498,"Y",K498)*X498</f>
        <v>0</v>
      </c>
      <c r="AC498" s="85"/>
      <c r="AD498" s="31">
        <f t="shared" ref="AD498:AD511" si="231">(I498-AB498)*COUNTIF(AL498:AU498,"L")</f>
        <v>0</v>
      </c>
      <c r="AE498" s="31"/>
      <c r="AF498" s="85"/>
      <c r="AG498" s="85">
        <f t="shared" ref="AG498:AG511" si="232">IFERROR(COUNTIF(AL498:AU498,"S")/(COUNTIF(AL498:AU498,"V")+COUNTIF(AL498:AU498,"S")),0)</f>
        <v>0</v>
      </c>
      <c r="AH498" s="31">
        <f t="shared" ref="AH498:AH511" si="233">(Y498-AB498-AD498)*AG498</f>
        <v>0</v>
      </c>
      <c r="AI498" s="85"/>
      <c r="AJ498" s="31">
        <f t="shared" ref="AJ498:AJ511" si="234">COUNTIF(AL498:AU498,"V")</f>
        <v>0</v>
      </c>
      <c r="AK498" s="31">
        <f t="shared" ref="AK498:AK511" si="235">Y498-AB498-AD498-AH498</f>
        <v>0</v>
      </c>
      <c r="AL498" s="85"/>
      <c r="AM498" s="85"/>
      <c r="AN498" s="85"/>
      <c r="AO498" s="85"/>
      <c r="AP498" s="85"/>
      <c r="AQ498" s="85"/>
      <c r="AR498" s="85"/>
      <c r="AS498" s="85"/>
      <c r="AT498" s="85"/>
      <c r="AU498" s="85"/>
      <c r="AV498" s="31"/>
      <c r="AW498" s="31"/>
      <c r="AX498" s="31"/>
    </row>
    <row r="499" spans="2:50" s="155" customFormat="1" ht="13" outlineLevel="1">
      <c r="B499" s="157" t="s">
        <v>782</v>
      </c>
      <c r="C499" s="6" t="s">
        <v>783</v>
      </c>
      <c r="D499" s="25" t="s">
        <v>507</v>
      </c>
      <c r="E499" s="16">
        <v>43117</v>
      </c>
      <c r="F499" s="26" t="s">
        <v>12</v>
      </c>
      <c r="G499" s="46" t="s">
        <v>13</v>
      </c>
      <c r="H499" s="54">
        <f t="shared" si="227"/>
        <v>130</v>
      </c>
      <c r="I499" s="81">
        <v>65</v>
      </c>
      <c r="J499" s="81">
        <v>65</v>
      </c>
      <c r="K499" s="259">
        <v>0</v>
      </c>
      <c r="L499" s="85" t="s">
        <v>1164</v>
      </c>
      <c r="M499" s="85" t="s">
        <v>1164</v>
      </c>
      <c r="N499" s="85" t="s">
        <v>1163</v>
      </c>
      <c r="O499" s="177" t="s">
        <v>1181</v>
      </c>
      <c r="P499" s="85" t="s">
        <v>1163</v>
      </c>
      <c r="Q499" s="85" t="s">
        <v>1164</v>
      </c>
      <c r="R499" s="85" t="s">
        <v>1164</v>
      </c>
      <c r="S499" s="180" t="s">
        <v>1285</v>
      </c>
      <c r="T499" s="85"/>
      <c r="U499" s="31">
        <f t="shared" si="228"/>
        <v>0</v>
      </c>
      <c r="V499" s="80"/>
      <c r="W499" s="279"/>
      <c r="X499" s="85"/>
      <c r="Y499" s="85">
        <f t="shared" si="229"/>
        <v>0</v>
      </c>
      <c r="AA499" s="85"/>
      <c r="AB499" s="31">
        <f t="shared" si="230"/>
        <v>0</v>
      </c>
      <c r="AC499" s="85"/>
      <c r="AD499" s="31">
        <f t="shared" si="231"/>
        <v>0</v>
      </c>
      <c r="AE499" s="31"/>
      <c r="AF499" s="85"/>
      <c r="AG499" s="85">
        <f t="shared" si="232"/>
        <v>0</v>
      </c>
      <c r="AH499" s="31">
        <f t="shared" si="233"/>
        <v>0</v>
      </c>
      <c r="AI499" s="85"/>
      <c r="AJ499" s="31">
        <f t="shared" si="234"/>
        <v>0</v>
      </c>
      <c r="AK499" s="31">
        <f t="shared" si="235"/>
        <v>0</v>
      </c>
      <c r="AL499" s="85"/>
      <c r="AM499" s="85"/>
      <c r="AN499" s="85"/>
      <c r="AO499" s="85"/>
      <c r="AP499" s="85"/>
      <c r="AQ499" s="85"/>
      <c r="AR499" s="85"/>
      <c r="AS499" s="85"/>
      <c r="AT499" s="85"/>
      <c r="AU499" s="85"/>
      <c r="AV499" s="31"/>
      <c r="AW499" s="31"/>
      <c r="AX499" s="31"/>
    </row>
    <row r="500" spans="2:50" s="155" customFormat="1" ht="13" outlineLevel="1">
      <c r="B500" s="157" t="s">
        <v>784</v>
      </c>
      <c r="C500" s="6" t="s">
        <v>785</v>
      </c>
      <c r="D500" s="25" t="s">
        <v>507</v>
      </c>
      <c r="E500" s="16">
        <v>43117</v>
      </c>
      <c r="F500" s="26" t="s">
        <v>12</v>
      </c>
      <c r="G500" s="46" t="s">
        <v>13</v>
      </c>
      <c r="H500" s="54">
        <f t="shared" si="227"/>
        <v>90</v>
      </c>
      <c r="I500" s="81">
        <v>45</v>
      </c>
      <c r="J500" s="81">
        <v>45</v>
      </c>
      <c r="K500" s="259">
        <v>0</v>
      </c>
      <c r="L500" s="85" t="s">
        <v>1164</v>
      </c>
      <c r="M500" s="85" t="s">
        <v>1164</v>
      </c>
      <c r="N500" s="85" t="s">
        <v>1163</v>
      </c>
      <c r="O500" s="177" t="s">
        <v>1181</v>
      </c>
      <c r="P500" s="85" t="s">
        <v>1163</v>
      </c>
      <c r="Q500" s="85" t="s">
        <v>1164</v>
      </c>
      <c r="R500" s="85" t="s">
        <v>1164</v>
      </c>
      <c r="S500" s="180" t="s">
        <v>1285</v>
      </c>
      <c r="T500" s="85"/>
      <c r="U500" s="31">
        <f t="shared" si="228"/>
        <v>0</v>
      </c>
      <c r="V500" s="80"/>
      <c r="W500" s="279"/>
      <c r="X500" s="85"/>
      <c r="Y500" s="85">
        <f t="shared" si="229"/>
        <v>0</v>
      </c>
      <c r="AA500" s="85"/>
      <c r="AB500" s="31">
        <f t="shared" si="230"/>
        <v>0</v>
      </c>
      <c r="AC500" s="85"/>
      <c r="AD500" s="31">
        <f t="shared" si="231"/>
        <v>0</v>
      </c>
      <c r="AE500" s="31"/>
      <c r="AF500" s="85"/>
      <c r="AG500" s="85">
        <f t="shared" si="232"/>
        <v>0</v>
      </c>
      <c r="AH500" s="31">
        <f t="shared" si="233"/>
        <v>0</v>
      </c>
      <c r="AI500" s="85"/>
      <c r="AJ500" s="31">
        <f t="shared" si="234"/>
        <v>0</v>
      </c>
      <c r="AK500" s="31">
        <f t="shared" si="235"/>
        <v>0</v>
      </c>
      <c r="AL500" s="85"/>
      <c r="AM500" s="85"/>
      <c r="AN500" s="85"/>
      <c r="AO500" s="85"/>
      <c r="AP500" s="85"/>
      <c r="AQ500" s="85"/>
      <c r="AR500" s="85"/>
      <c r="AS500" s="85"/>
      <c r="AT500" s="85"/>
      <c r="AU500" s="85"/>
      <c r="AV500" s="31"/>
      <c r="AW500" s="31"/>
      <c r="AX500" s="31"/>
    </row>
    <row r="501" spans="2:50" s="155" customFormat="1" ht="13" outlineLevel="1">
      <c r="B501" s="157" t="s">
        <v>786</v>
      </c>
      <c r="C501" s="6" t="s">
        <v>787</v>
      </c>
      <c r="D501" s="25" t="s">
        <v>507</v>
      </c>
      <c r="E501" s="16">
        <v>43117</v>
      </c>
      <c r="F501" s="26" t="s">
        <v>12</v>
      </c>
      <c r="G501" s="46" t="s">
        <v>13</v>
      </c>
      <c r="H501" s="54">
        <f t="shared" si="227"/>
        <v>90</v>
      </c>
      <c r="I501" s="81">
        <v>90</v>
      </c>
      <c r="J501" s="81">
        <v>0</v>
      </c>
      <c r="K501" s="259">
        <v>0</v>
      </c>
      <c r="L501" s="85" t="s">
        <v>1164</v>
      </c>
      <c r="M501" s="85" t="s">
        <v>1164</v>
      </c>
      <c r="N501" s="85" t="s">
        <v>1163</v>
      </c>
      <c r="O501" s="177" t="s">
        <v>1181</v>
      </c>
      <c r="P501" s="85" t="s">
        <v>1163</v>
      </c>
      <c r="Q501" s="85" t="s">
        <v>1164</v>
      </c>
      <c r="R501" s="85" t="s">
        <v>1164</v>
      </c>
      <c r="S501" s="180" t="s">
        <v>1285</v>
      </c>
      <c r="T501" s="85"/>
      <c r="U501" s="31">
        <f t="shared" si="228"/>
        <v>0</v>
      </c>
      <c r="V501" s="80"/>
      <c r="W501" s="279"/>
      <c r="X501" s="85"/>
      <c r="Y501" s="85">
        <f t="shared" si="229"/>
        <v>0</v>
      </c>
      <c r="AA501" s="85"/>
      <c r="AB501" s="31">
        <f t="shared" si="230"/>
        <v>0</v>
      </c>
      <c r="AC501" s="85"/>
      <c r="AD501" s="31">
        <f t="shared" si="231"/>
        <v>0</v>
      </c>
      <c r="AE501" s="31"/>
      <c r="AF501" s="85"/>
      <c r="AG501" s="85">
        <f t="shared" si="232"/>
        <v>0</v>
      </c>
      <c r="AH501" s="31">
        <f t="shared" si="233"/>
        <v>0</v>
      </c>
      <c r="AI501" s="85"/>
      <c r="AJ501" s="31">
        <f t="shared" si="234"/>
        <v>0</v>
      </c>
      <c r="AK501" s="31">
        <f t="shared" si="235"/>
        <v>0</v>
      </c>
      <c r="AL501" s="85"/>
      <c r="AM501" s="85"/>
      <c r="AN501" s="85"/>
      <c r="AO501" s="85"/>
      <c r="AP501" s="85"/>
      <c r="AQ501" s="85"/>
      <c r="AR501" s="85"/>
      <c r="AS501" s="85"/>
      <c r="AT501" s="85"/>
      <c r="AU501" s="85"/>
      <c r="AV501" s="31"/>
      <c r="AW501" s="31"/>
      <c r="AX501" s="31"/>
    </row>
    <row r="502" spans="2:50" s="155" customFormat="1" ht="13" outlineLevel="1">
      <c r="B502" s="157" t="s">
        <v>788</v>
      </c>
      <c r="C502" s="6" t="s">
        <v>789</v>
      </c>
      <c r="D502" s="25" t="s">
        <v>50</v>
      </c>
      <c r="E502" s="16">
        <v>43116</v>
      </c>
      <c r="F502" s="26" t="s">
        <v>12</v>
      </c>
      <c r="G502" s="46" t="s">
        <v>13</v>
      </c>
      <c r="H502" s="54">
        <f t="shared" si="227"/>
        <v>1135</v>
      </c>
      <c r="I502" s="81">
        <v>175</v>
      </c>
      <c r="J502" s="81">
        <v>960</v>
      </c>
      <c r="K502" s="259">
        <v>0</v>
      </c>
      <c r="L502" s="85" t="s">
        <v>1164</v>
      </c>
      <c r="M502" s="85" t="s">
        <v>1164</v>
      </c>
      <c r="N502" s="85" t="s">
        <v>1163</v>
      </c>
      <c r="O502" s="177" t="s">
        <v>1181</v>
      </c>
      <c r="P502" s="85" t="s">
        <v>1163</v>
      </c>
      <c r="Q502" s="85" t="s">
        <v>1164</v>
      </c>
      <c r="R502" s="85" t="s">
        <v>1164</v>
      </c>
      <c r="S502" s="180" t="s">
        <v>1285</v>
      </c>
      <c r="T502" s="85"/>
      <c r="U502" s="31">
        <f t="shared" si="228"/>
        <v>0</v>
      </c>
      <c r="V502" s="80"/>
      <c r="W502" s="279"/>
      <c r="X502" s="85"/>
      <c r="Y502" s="85">
        <f t="shared" si="229"/>
        <v>0</v>
      </c>
      <c r="AA502" s="85"/>
      <c r="AB502" s="31">
        <f t="shared" si="230"/>
        <v>0</v>
      </c>
      <c r="AC502" s="85"/>
      <c r="AD502" s="31">
        <f t="shared" si="231"/>
        <v>0</v>
      </c>
      <c r="AE502" s="31"/>
      <c r="AF502" s="85"/>
      <c r="AG502" s="85">
        <f t="shared" si="232"/>
        <v>0</v>
      </c>
      <c r="AH502" s="31">
        <f t="shared" si="233"/>
        <v>0</v>
      </c>
      <c r="AI502" s="85"/>
      <c r="AJ502" s="31">
        <f t="shared" si="234"/>
        <v>0</v>
      </c>
      <c r="AK502" s="31">
        <f t="shared" si="235"/>
        <v>0</v>
      </c>
      <c r="AL502" s="85"/>
      <c r="AM502" s="85"/>
      <c r="AN502" s="85"/>
      <c r="AO502" s="85"/>
      <c r="AP502" s="85"/>
      <c r="AQ502" s="85"/>
      <c r="AR502" s="85"/>
      <c r="AS502" s="85"/>
      <c r="AT502" s="85"/>
      <c r="AU502" s="85"/>
      <c r="AV502" s="31"/>
      <c r="AW502" s="31"/>
      <c r="AX502" s="31"/>
    </row>
    <row r="503" spans="2:50" s="155" customFormat="1" ht="13" outlineLevel="1">
      <c r="B503" s="157" t="s">
        <v>790</v>
      </c>
      <c r="C503" s="6" t="s">
        <v>791</v>
      </c>
      <c r="D503" s="25" t="s">
        <v>50</v>
      </c>
      <c r="E503" s="16">
        <v>43115</v>
      </c>
      <c r="F503" s="26" t="s">
        <v>12</v>
      </c>
      <c r="G503" s="46" t="s">
        <v>13</v>
      </c>
      <c r="H503" s="54">
        <f t="shared" si="227"/>
        <v>680</v>
      </c>
      <c r="I503" s="81">
        <v>80</v>
      </c>
      <c r="J503" s="81">
        <v>600</v>
      </c>
      <c r="K503" s="259">
        <v>0</v>
      </c>
      <c r="L503" s="85" t="s">
        <v>1164</v>
      </c>
      <c r="M503" s="85" t="s">
        <v>1164</v>
      </c>
      <c r="N503" s="85" t="s">
        <v>1163</v>
      </c>
      <c r="O503" s="177" t="s">
        <v>1181</v>
      </c>
      <c r="P503" s="85" t="s">
        <v>1163</v>
      </c>
      <c r="Q503" s="85" t="s">
        <v>1164</v>
      </c>
      <c r="R503" s="85" t="s">
        <v>1164</v>
      </c>
      <c r="S503" s="180" t="s">
        <v>1285</v>
      </c>
      <c r="T503" s="85"/>
      <c r="U503" s="31">
        <f t="shared" si="228"/>
        <v>0</v>
      </c>
      <c r="V503" s="80"/>
      <c r="W503" s="279"/>
      <c r="X503" s="85"/>
      <c r="Y503" s="85">
        <f t="shared" si="229"/>
        <v>0</v>
      </c>
      <c r="AA503" s="85"/>
      <c r="AB503" s="31">
        <f t="shared" si="230"/>
        <v>0</v>
      </c>
      <c r="AC503" s="85"/>
      <c r="AD503" s="31">
        <f t="shared" si="231"/>
        <v>0</v>
      </c>
      <c r="AE503" s="31"/>
      <c r="AF503" s="85"/>
      <c r="AG503" s="85">
        <f t="shared" si="232"/>
        <v>0</v>
      </c>
      <c r="AH503" s="31">
        <f t="shared" si="233"/>
        <v>0</v>
      </c>
      <c r="AI503" s="85"/>
      <c r="AJ503" s="31">
        <f t="shared" si="234"/>
        <v>0</v>
      </c>
      <c r="AK503" s="31">
        <f t="shared" si="235"/>
        <v>0</v>
      </c>
      <c r="AL503" s="85"/>
      <c r="AM503" s="85"/>
      <c r="AN503" s="85"/>
      <c r="AO503" s="85"/>
      <c r="AP503" s="85"/>
      <c r="AQ503" s="85"/>
      <c r="AR503" s="85"/>
      <c r="AS503" s="85"/>
      <c r="AT503" s="85"/>
      <c r="AU503" s="85"/>
      <c r="AV503" s="31"/>
      <c r="AW503" s="31"/>
      <c r="AX503" s="31"/>
    </row>
    <row r="504" spans="2:50" s="155" customFormat="1" ht="13" outlineLevel="1">
      <c r="B504" s="157" t="s">
        <v>792</v>
      </c>
      <c r="C504" s="6" t="s">
        <v>793</v>
      </c>
      <c r="D504" s="25" t="s">
        <v>50</v>
      </c>
      <c r="E504" s="16">
        <v>43187</v>
      </c>
      <c r="F504" s="26" t="s">
        <v>12</v>
      </c>
      <c r="G504" s="46" t="s">
        <v>13</v>
      </c>
      <c r="H504" s="54">
        <f t="shared" si="227"/>
        <v>4126</v>
      </c>
      <c r="I504" s="81">
        <v>730</v>
      </c>
      <c r="J504" s="81">
        <v>3396</v>
      </c>
      <c r="K504" s="259">
        <v>0</v>
      </c>
      <c r="L504" s="85" t="s">
        <v>1164</v>
      </c>
      <c r="M504" s="85" t="s">
        <v>1164</v>
      </c>
      <c r="N504" s="85" t="s">
        <v>1163</v>
      </c>
      <c r="O504" s="177" t="s">
        <v>1181</v>
      </c>
      <c r="P504" s="85" t="s">
        <v>1163</v>
      </c>
      <c r="Q504" s="85" t="s">
        <v>1164</v>
      </c>
      <c r="R504" s="85" t="s">
        <v>1164</v>
      </c>
      <c r="S504" s="180" t="s">
        <v>1285</v>
      </c>
      <c r="T504" s="85"/>
      <c r="U504" s="31">
        <f t="shared" si="228"/>
        <v>0</v>
      </c>
      <c r="V504" s="80"/>
      <c r="W504" s="279"/>
      <c r="X504" s="85"/>
      <c r="Y504" s="85">
        <f t="shared" si="229"/>
        <v>0</v>
      </c>
      <c r="AA504" s="85"/>
      <c r="AB504" s="31">
        <f t="shared" si="230"/>
        <v>0</v>
      </c>
      <c r="AC504" s="85"/>
      <c r="AD504" s="31">
        <f t="shared" si="231"/>
        <v>0</v>
      </c>
      <c r="AE504" s="31"/>
      <c r="AF504" s="85"/>
      <c r="AG504" s="85">
        <f t="shared" si="232"/>
        <v>0</v>
      </c>
      <c r="AH504" s="31">
        <f t="shared" si="233"/>
        <v>0</v>
      </c>
      <c r="AI504" s="85"/>
      <c r="AJ504" s="31">
        <f t="shared" si="234"/>
        <v>0</v>
      </c>
      <c r="AK504" s="31">
        <f t="shared" si="235"/>
        <v>0</v>
      </c>
      <c r="AL504" s="85"/>
      <c r="AM504" s="85"/>
      <c r="AN504" s="85"/>
      <c r="AO504" s="85"/>
      <c r="AP504" s="85"/>
      <c r="AQ504" s="85"/>
      <c r="AR504" s="85"/>
      <c r="AS504" s="85"/>
      <c r="AT504" s="85"/>
      <c r="AU504" s="85"/>
      <c r="AV504" s="31"/>
      <c r="AW504" s="31"/>
      <c r="AX504" s="31"/>
    </row>
    <row r="505" spans="2:50" s="155" customFormat="1" ht="13" outlineLevel="1">
      <c r="B505" s="157" t="s">
        <v>794</v>
      </c>
      <c r="C505" s="6" t="s">
        <v>795</v>
      </c>
      <c r="D505" s="25" t="s">
        <v>507</v>
      </c>
      <c r="E505" s="16">
        <v>43117</v>
      </c>
      <c r="F505" s="26" t="s">
        <v>12</v>
      </c>
      <c r="G505" s="46" t="s">
        <v>13</v>
      </c>
      <c r="H505" s="54">
        <f t="shared" si="227"/>
        <v>700</v>
      </c>
      <c r="I505" s="81">
        <v>100</v>
      </c>
      <c r="J505" s="81">
        <v>600</v>
      </c>
      <c r="K505" s="259">
        <v>0</v>
      </c>
      <c r="L505" s="85" t="s">
        <v>1164</v>
      </c>
      <c r="M505" s="85" t="s">
        <v>1164</v>
      </c>
      <c r="N505" s="85" t="s">
        <v>1163</v>
      </c>
      <c r="O505" s="177" t="s">
        <v>1181</v>
      </c>
      <c r="P505" s="85" t="s">
        <v>1163</v>
      </c>
      <c r="Q505" s="85" t="s">
        <v>1164</v>
      </c>
      <c r="R505" s="85" t="s">
        <v>1164</v>
      </c>
      <c r="S505" s="180" t="s">
        <v>1285</v>
      </c>
      <c r="T505" s="85"/>
      <c r="U505" s="31">
        <f t="shared" si="228"/>
        <v>0</v>
      </c>
      <c r="V505" s="80"/>
      <c r="W505" s="279"/>
      <c r="X505" s="85"/>
      <c r="Y505" s="85">
        <f t="shared" si="229"/>
        <v>0</v>
      </c>
      <c r="AA505" s="85"/>
      <c r="AB505" s="31">
        <f t="shared" si="230"/>
        <v>0</v>
      </c>
      <c r="AC505" s="85"/>
      <c r="AD505" s="31">
        <f t="shared" si="231"/>
        <v>0</v>
      </c>
      <c r="AE505" s="31"/>
      <c r="AF505" s="85"/>
      <c r="AG505" s="85">
        <f t="shared" si="232"/>
        <v>0</v>
      </c>
      <c r="AH505" s="31">
        <f t="shared" si="233"/>
        <v>0</v>
      </c>
      <c r="AI505" s="85"/>
      <c r="AJ505" s="31">
        <f t="shared" si="234"/>
        <v>0</v>
      </c>
      <c r="AK505" s="31">
        <f t="shared" si="235"/>
        <v>0</v>
      </c>
      <c r="AL505" s="85"/>
      <c r="AM505" s="85"/>
      <c r="AN505" s="85"/>
      <c r="AO505" s="85"/>
      <c r="AP505" s="85"/>
      <c r="AQ505" s="85"/>
      <c r="AR505" s="85"/>
      <c r="AS505" s="85"/>
      <c r="AT505" s="85"/>
      <c r="AU505" s="85"/>
      <c r="AV505" s="31"/>
      <c r="AW505" s="31"/>
      <c r="AX505" s="31"/>
    </row>
    <row r="506" spans="2:50" s="155" customFormat="1" ht="13" outlineLevel="1">
      <c r="B506" s="157" t="s">
        <v>796</v>
      </c>
      <c r="C506" s="6" t="s">
        <v>797</v>
      </c>
      <c r="D506" s="25" t="s">
        <v>95</v>
      </c>
      <c r="E506" s="16">
        <v>43119</v>
      </c>
      <c r="F506" s="26" t="s">
        <v>12</v>
      </c>
      <c r="G506" s="46" t="s">
        <v>13</v>
      </c>
      <c r="H506" s="54">
        <f t="shared" si="227"/>
        <v>680</v>
      </c>
      <c r="I506" s="81">
        <v>680</v>
      </c>
      <c r="J506" s="81">
        <v>0</v>
      </c>
      <c r="K506" s="259">
        <v>0</v>
      </c>
      <c r="L506" s="85" t="s">
        <v>1164</v>
      </c>
      <c r="M506" s="85" t="s">
        <v>1164</v>
      </c>
      <c r="N506" s="85" t="s">
        <v>1163</v>
      </c>
      <c r="O506" s="177" t="s">
        <v>1181</v>
      </c>
      <c r="P506" s="85" t="s">
        <v>1163</v>
      </c>
      <c r="Q506" s="85" t="s">
        <v>1164</v>
      </c>
      <c r="R506" s="85" t="s">
        <v>1164</v>
      </c>
      <c r="S506" s="180" t="s">
        <v>1285</v>
      </c>
      <c r="T506" s="85"/>
      <c r="U506" s="31">
        <f t="shared" si="228"/>
        <v>0</v>
      </c>
      <c r="V506" s="80"/>
      <c r="W506" s="279"/>
      <c r="X506" s="85"/>
      <c r="Y506" s="85">
        <f t="shared" si="229"/>
        <v>0</v>
      </c>
      <c r="AA506" s="85"/>
      <c r="AB506" s="31">
        <f t="shared" si="230"/>
        <v>0</v>
      </c>
      <c r="AC506" s="85"/>
      <c r="AD506" s="31">
        <f t="shared" si="231"/>
        <v>0</v>
      </c>
      <c r="AE506" s="31"/>
      <c r="AF506" s="85"/>
      <c r="AG506" s="85">
        <f t="shared" si="232"/>
        <v>0</v>
      </c>
      <c r="AH506" s="31">
        <f t="shared" si="233"/>
        <v>0</v>
      </c>
      <c r="AI506" s="85"/>
      <c r="AJ506" s="31">
        <f t="shared" si="234"/>
        <v>0</v>
      </c>
      <c r="AK506" s="31">
        <f t="shared" si="235"/>
        <v>0</v>
      </c>
      <c r="AL506" s="85"/>
      <c r="AM506" s="85"/>
      <c r="AN506" s="85"/>
      <c r="AO506" s="85"/>
      <c r="AP506" s="85"/>
      <c r="AQ506" s="85"/>
      <c r="AR506" s="85"/>
      <c r="AS506" s="85"/>
      <c r="AT506" s="85"/>
      <c r="AU506" s="85"/>
      <c r="AV506" s="31"/>
      <c r="AW506" s="31"/>
      <c r="AX506" s="31"/>
    </row>
    <row r="507" spans="2:50" s="155" customFormat="1" ht="13" outlineLevel="1">
      <c r="B507" s="157" t="s">
        <v>1716</v>
      </c>
      <c r="C507" s="305" t="s">
        <v>1717</v>
      </c>
      <c r="D507" s="25" t="s">
        <v>507</v>
      </c>
      <c r="E507" s="16">
        <v>43789</v>
      </c>
      <c r="F507" s="26" t="s">
        <v>12</v>
      </c>
      <c r="G507" s="176"/>
      <c r="H507" s="54">
        <f t="shared" ref="H507" si="236">SUM(I507:J507)</f>
        <v>4840</v>
      </c>
      <c r="I507" s="81">
        <v>3570</v>
      </c>
      <c r="J507" s="81">
        <v>1270</v>
      </c>
      <c r="K507" s="259">
        <v>0</v>
      </c>
      <c r="L507" s="174"/>
      <c r="M507" s="174"/>
      <c r="N507" s="174"/>
      <c r="O507" s="304"/>
      <c r="P507" s="174"/>
      <c r="Q507" s="174"/>
      <c r="R507" s="174"/>
      <c r="S507" s="180"/>
      <c r="T507" s="85"/>
      <c r="U507" s="31">
        <f t="shared" ref="U507" si="237">SUMIF(T507,"Y",I507)</f>
        <v>0</v>
      </c>
      <c r="V507" s="80"/>
      <c r="W507" s="279"/>
      <c r="X507" s="85"/>
      <c r="Y507" s="85">
        <f t="shared" ref="Y507" si="238">U507*X507</f>
        <v>0</v>
      </c>
      <c r="AA507" s="85"/>
      <c r="AB507" s="31">
        <f t="shared" ref="AB507" si="239">SUMIF(AA507,"Y",K507)*X507</f>
        <v>0</v>
      </c>
      <c r="AC507" s="85"/>
      <c r="AD507" s="31">
        <f t="shared" ref="AD507" si="240">(I507-AB507)*COUNTIF(AL507:AU507,"L")</f>
        <v>0</v>
      </c>
      <c r="AE507" s="31"/>
      <c r="AF507" s="85"/>
      <c r="AG507" s="85">
        <f t="shared" ref="AG507" si="241">IFERROR(COUNTIF(AL507:AU507,"S")/(COUNTIF(AL507:AU507,"V")+COUNTIF(AL507:AU507,"S")),0)</f>
        <v>0</v>
      </c>
      <c r="AH507" s="31">
        <f t="shared" ref="AH507" si="242">(Y507-AB507-AD507)*AG507</f>
        <v>0</v>
      </c>
      <c r="AI507" s="85"/>
      <c r="AJ507" s="31">
        <f t="shared" ref="AJ507" si="243">COUNTIF(AL507:AU507,"V")</f>
        <v>0</v>
      </c>
      <c r="AK507" s="31">
        <f t="shared" ref="AK507" si="244">Y507-AB507-AD507-AH507</f>
        <v>0</v>
      </c>
      <c r="AL507" s="85"/>
      <c r="AM507" s="85"/>
      <c r="AN507" s="85"/>
      <c r="AO507" s="85"/>
      <c r="AP507" s="85"/>
      <c r="AQ507" s="85"/>
      <c r="AR507" s="85"/>
      <c r="AS507" s="85"/>
      <c r="AT507" s="85"/>
      <c r="AU507" s="85"/>
      <c r="AV507" s="31"/>
      <c r="AW507" s="31"/>
      <c r="AX507" s="31"/>
    </row>
    <row r="508" spans="2:50" s="155" customFormat="1" ht="13" outlineLevel="1">
      <c r="B508" s="157" t="s">
        <v>1688</v>
      </c>
      <c r="C508" s="305" t="s">
        <v>1718</v>
      </c>
      <c r="D508" s="25" t="s">
        <v>507</v>
      </c>
      <c r="E508" s="16">
        <v>43789</v>
      </c>
      <c r="F508" s="26" t="s">
        <v>12</v>
      </c>
      <c r="G508" s="176"/>
      <c r="H508" s="54">
        <f t="shared" ref="H508" si="245">SUM(I508:J508)</f>
        <v>415</v>
      </c>
      <c r="I508" s="81">
        <v>170</v>
      </c>
      <c r="J508" s="81">
        <v>245</v>
      </c>
      <c r="K508" s="259">
        <v>0</v>
      </c>
      <c r="L508" s="174"/>
      <c r="M508" s="174"/>
      <c r="N508" s="174"/>
      <c r="O508" s="304"/>
      <c r="P508" s="174"/>
      <c r="Q508" s="174"/>
      <c r="R508" s="174"/>
      <c r="S508" s="180"/>
      <c r="T508" s="85"/>
      <c r="U508" s="31">
        <f t="shared" ref="U508" si="246">SUMIF(T508,"Y",I508)</f>
        <v>0</v>
      </c>
      <c r="V508" s="80"/>
      <c r="W508" s="279"/>
      <c r="X508" s="85"/>
      <c r="Y508" s="85">
        <f t="shared" ref="Y508" si="247">U508*X508</f>
        <v>0</v>
      </c>
      <c r="AA508" s="85"/>
      <c r="AB508" s="31">
        <f t="shared" ref="AB508" si="248">SUMIF(AA508,"Y",K508)*X508</f>
        <v>0</v>
      </c>
      <c r="AC508" s="85"/>
      <c r="AD508" s="31">
        <f t="shared" ref="AD508" si="249">(I508-AB508)*COUNTIF(AL508:AU508,"L")</f>
        <v>0</v>
      </c>
      <c r="AE508" s="31"/>
      <c r="AF508" s="85"/>
      <c r="AG508" s="85">
        <f t="shared" ref="AG508" si="250">IFERROR(COUNTIF(AL508:AU508,"S")/(COUNTIF(AL508:AU508,"V")+COUNTIF(AL508:AU508,"S")),0)</f>
        <v>0</v>
      </c>
      <c r="AH508" s="31">
        <f t="shared" ref="AH508" si="251">(Y508-AB508-AD508)*AG508</f>
        <v>0</v>
      </c>
      <c r="AI508" s="85"/>
      <c r="AJ508" s="31">
        <f t="shared" ref="AJ508" si="252">COUNTIF(AL508:AU508,"V")</f>
        <v>0</v>
      </c>
      <c r="AK508" s="31">
        <f t="shared" ref="AK508" si="253">Y508-AB508-AD508-AH508</f>
        <v>0</v>
      </c>
      <c r="AL508" s="85"/>
      <c r="AM508" s="85"/>
      <c r="AN508" s="85"/>
      <c r="AO508" s="85"/>
      <c r="AP508" s="85"/>
      <c r="AQ508" s="85"/>
      <c r="AR508" s="85"/>
      <c r="AS508" s="85"/>
      <c r="AT508" s="85"/>
      <c r="AU508" s="85"/>
      <c r="AV508" s="31"/>
      <c r="AW508" s="31"/>
      <c r="AX508" s="31"/>
    </row>
    <row r="509" spans="2:50" s="155" customFormat="1" ht="13" outlineLevel="1">
      <c r="B509" s="157" t="s">
        <v>1689</v>
      </c>
      <c r="C509" s="305" t="s">
        <v>1719</v>
      </c>
      <c r="D509" s="25" t="s">
        <v>507</v>
      </c>
      <c r="E509" s="16">
        <v>43789</v>
      </c>
      <c r="F509" s="26" t="s">
        <v>12</v>
      </c>
      <c r="G509" s="176"/>
      <c r="H509" s="54">
        <f t="shared" si="227"/>
        <v>1102</v>
      </c>
      <c r="I509" s="81">
        <v>242</v>
      </c>
      <c r="J509" s="81">
        <v>860</v>
      </c>
      <c r="K509" s="259">
        <v>0</v>
      </c>
      <c r="L509" s="174"/>
      <c r="M509" s="174"/>
      <c r="N509" s="174"/>
      <c r="O509" s="304"/>
      <c r="P509" s="174"/>
      <c r="Q509" s="174"/>
      <c r="R509" s="174"/>
      <c r="S509" s="180"/>
      <c r="T509" s="85"/>
      <c r="U509" s="31">
        <f t="shared" si="228"/>
        <v>0</v>
      </c>
      <c r="V509" s="80"/>
      <c r="W509" s="279"/>
      <c r="X509" s="85"/>
      <c r="Y509" s="85">
        <f t="shared" si="229"/>
        <v>0</v>
      </c>
      <c r="AA509" s="85"/>
      <c r="AB509" s="31">
        <f t="shared" si="230"/>
        <v>0</v>
      </c>
      <c r="AC509" s="85"/>
      <c r="AD509" s="31">
        <f t="shared" si="231"/>
        <v>0</v>
      </c>
      <c r="AE509" s="31"/>
      <c r="AF509" s="85"/>
      <c r="AG509" s="85">
        <f t="shared" si="232"/>
        <v>0</v>
      </c>
      <c r="AH509" s="31">
        <f t="shared" si="233"/>
        <v>0</v>
      </c>
      <c r="AI509" s="85"/>
      <c r="AJ509" s="31">
        <f t="shared" si="234"/>
        <v>0</v>
      </c>
      <c r="AK509" s="31">
        <f t="shared" si="235"/>
        <v>0</v>
      </c>
      <c r="AL509" s="85"/>
      <c r="AM509" s="85"/>
      <c r="AN509" s="85"/>
      <c r="AO509" s="85"/>
      <c r="AP509" s="85"/>
      <c r="AQ509" s="85"/>
      <c r="AR509" s="85"/>
      <c r="AS509" s="85"/>
      <c r="AT509" s="85"/>
      <c r="AU509" s="85"/>
      <c r="AV509" s="31"/>
      <c r="AW509" s="31"/>
      <c r="AX509" s="31"/>
    </row>
    <row r="510" spans="2:50" s="155" customFormat="1" ht="13" outlineLevel="1">
      <c r="B510" s="157" t="s">
        <v>798</v>
      </c>
      <c r="C510" s="6" t="s">
        <v>799</v>
      </c>
      <c r="D510" s="25" t="s">
        <v>507</v>
      </c>
      <c r="E510" s="16">
        <v>43117</v>
      </c>
      <c r="F510" s="26" t="s">
        <v>12</v>
      </c>
      <c r="G510" s="46" t="s">
        <v>13</v>
      </c>
      <c r="H510" s="54">
        <f t="shared" si="227"/>
        <v>2050</v>
      </c>
      <c r="I510" s="81">
        <v>230</v>
      </c>
      <c r="J510" s="81">
        <v>1820</v>
      </c>
      <c r="K510" s="259">
        <v>0</v>
      </c>
      <c r="L510" s="85" t="s">
        <v>1144</v>
      </c>
      <c r="M510" s="85" t="s">
        <v>1144</v>
      </c>
      <c r="N510" s="85" t="s">
        <v>1145</v>
      </c>
      <c r="O510" s="177" t="s">
        <v>1181</v>
      </c>
      <c r="P510" s="85" t="s">
        <v>1145</v>
      </c>
      <c r="Q510" s="85" t="s">
        <v>1144</v>
      </c>
      <c r="R510" s="85" t="s">
        <v>1144</v>
      </c>
      <c r="S510" s="180" t="s">
        <v>1285</v>
      </c>
      <c r="T510" s="85"/>
      <c r="U510" s="31">
        <f t="shared" ref="U510" si="254">SUMIF(T510,"Y",I510)</f>
        <v>0</v>
      </c>
      <c r="V510" s="80"/>
      <c r="W510" s="279"/>
      <c r="X510" s="85"/>
      <c r="Y510" s="85">
        <f t="shared" ref="Y510" si="255">U510*X510</f>
        <v>0</v>
      </c>
      <c r="AA510" s="85"/>
      <c r="AB510" s="31">
        <f t="shared" ref="AB510" si="256">SUMIF(AA510,"Y",K510)*X510</f>
        <v>0</v>
      </c>
      <c r="AC510" s="85"/>
      <c r="AD510" s="31">
        <f t="shared" ref="AD510" si="257">(I510-AB510)*COUNTIF(AL510:AU510,"L")</f>
        <v>0</v>
      </c>
      <c r="AE510" s="31"/>
      <c r="AF510" s="85"/>
      <c r="AG510" s="85">
        <f t="shared" ref="AG510" si="258">IFERROR(COUNTIF(AL510:AU510,"S")/(COUNTIF(AL510:AU510,"V")+COUNTIF(AL510:AU510,"S")),0)</f>
        <v>0</v>
      </c>
      <c r="AH510" s="31">
        <f t="shared" ref="AH510" si="259">(Y510-AB510-AD510)*AG510</f>
        <v>0</v>
      </c>
      <c r="AI510" s="85"/>
      <c r="AJ510" s="31">
        <f t="shared" ref="AJ510" si="260">COUNTIF(AL510:AU510,"V")</f>
        <v>0</v>
      </c>
      <c r="AK510" s="31">
        <f t="shared" ref="AK510" si="261">Y510-AB510-AD510-AH510</f>
        <v>0</v>
      </c>
      <c r="AL510" s="85"/>
      <c r="AM510" s="85"/>
      <c r="AN510" s="85"/>
      <c r="AO510" s="85"/>
      <c r="AP510" s="85"/>
      <c r="AQ510" s="85"/>
      <c r="AR510" s="85"/>
      <c r="AS510" s="85"/>
      <c r="AT510" s="85"/>
      <c r="AU510" s="85"/>
      <c r="AV510" s="31"/>
      <c r="AW510" s="31"/>
      <c r="AX510" s="31"/>
    </row>
    <row r="511" spans="2:50" s="155" customFormat="1" ht="13" outlineLevel="1">
      <c r="B511" s="157" t="s">
        <v>800</v>
      </c>
      <c r="C511" s="6" t="s">
        <v>801</v>
      </c>
      <c r="D511" s="25" t="s">
        <v>43</v>
      </c>
      <c r="E511" s="16">
        <v>43119</v>
      </c>
      <c r="F511" s="26" t="s">
        <v>12</v>
      </c>
      <c r="G511" s="46" t="s">
        <v>13</v>
      </c>
      <c r="H511" s="54">
        <f t="shared" si="227"/>
        <v>363</v>
      </c>
      <c r="I511" s="81">
        <v>243</v>
      </c>
      <c r="J511" s="81">
        <v>120</v>
      </c>
      <c r="K511" s="259">
        <v>0</v>
      </c>
      <c r="L511" s="85" t="s">
        <v>1164</v>
      </c>
      <c r="M511" s="85" t="s">
        <v>1164</v>
      </c>
      <c r="N511" s="85" t="s">
        <v>1163</v>
      </c>
      <c r="O511" s="177" t="s">
        <v>1181</v>
      </c>
      <c r="P511" s="85" t="s">
        <v>1163</v>
      </c>
      <c r="Q511" s="85" t="s">
        <v>1164</v>
      </c>
      <c r="R511" s="85" t="s">
        <v>1164</v>
      </c>
      <c r="S511" s="180" t="s">
        <v>1285</v>
      </c>
      <c r="T511" s="85"/>
      <c r="U511" s="31">
        <f t="shared" si="228"/>
        <v>0</v>
      </c>
      <c r="V511" s="80"/>
      <c r="W511" s="279"/>
      <c r="X511" s="85"/>
      <c r="Y511" s="85">
        <f t="shared" si="229"/>
        <v>0</v>
      </c>
      <c r="AA511" s="85"/>
      <c r="AB511" s="31">
        <f t="shared" si="230"/>
        <v>0</v>
      </c>
      <c r="AC511" s="85"/>
      <c r="AD511" s="31">
        <f t="shared" si="231"/>
        <v>0</v>
      </c>
      <c r="AE511" s="31"/>
      <c r="AF511" s="85"/>
      <c r="AG511" s="85">
        <f t="shared" si="232"/>
        <v>0</v>
      </c>
      <c r="AH511" s="31">
        <f t="shared" si="233"/>
        <v>0</v>
      </c>
      <c r="AI511" s="85"/>
      <c r="AJ511" s="31">
        <f t="shared" si="234"/>
        <v>0</v>
      </c>
      <c r="AK511" s="31">
        <f t="shared" si="235"/>
        <v>0</v>
      </c>
      <c r="AL511" s="85"/>
      <c r="AM511" s="85"/>
      <c r="AN511" s="85"/>
      <c r="AO511" s="85"/>
      <c r="AP511" s="85"/>
      <c r="AQ511" s="85"/>
      <c r="AR511" s="85"/>
      <c r="AS511" s="85"/>
      <c r="AT511" s="85"/>
      <c r="AU511" s="85"/>
      <c r="AV511" s="31"/>
      <c r="AW511" s="31"/>
      <c r="AX511" s="31"/>
    </row>
    <row r="512" spans="2:50" s="155" customFormat="1" ht="13">
      <c r="B512" s="350" t="s">
        <v>802</v>
      </c>
      <c r="C512" s="350"/>
      <c r="D512" s="350"/>
      <c r="E512" s="351"/>
      <c r="F512" s="100" t="s">
        <v>7</v>
      </c>
      <c r="G512" s="101"/>
      <c r="H512" s="102">
        <f>H513/60</f>
        <v>101.75</v>
      </c>
      <c r="I512" s="102">
        <f>I513/60</f>
        <v>32.666666666666664</v>
      </c>
      <c r="J512" s="102">
        <f>J513/60</f>
        <v>69.083333333333329</v>
      </c>
      <c r="K512" s="260">
        <f>K513/60</f>
        <v>0</v>
      </c>
      <c r="L512" s="167"/>
      <c r="M512" s="167"/>
      <c r="N512" s="167"/>
      <c r="O512" s="167"/>
      <c r="P512" s="167"/>
      <c r="Q512" s="167"/>
      <c r="R512" s="167"/>
      <c r="S512" s="103"/>
      <c r="T512" s="167"/>
      <c r="U512" s="102">
        <f>U513/60</f>
        <v>0</v>
      </c>
      <c r="V512" s="103"/>
      <c r="W512" s="281"/>
      <c r="X512" s="167"/>
      <c r="Y512" s="102">
        <f>Y513/60</f>
        <v>0</v>
      </c>
      <c r="AA512" s="102"/>
      <c r="AB512" s="102">
        <f t="shared" ref="AB512:AK512" si="262">AB513/60</f>
        <v>0</v>
      </c>
      <c r="AC512" s="102"/>
      <c r="AD512" s="102">
        <f>AD513/60</f>
        <v>0</v>
      </c>
      <c r="AE512" s="102"/>
      <c r="AF512" s="102"/>
      <c r="AG512" s="102"/>
      <c r="AH512" s="102">
        <f>AH513/60</f>
        <v>0</v>
      </c>
      <c r="AI512" s="102"/>
      <c r="AJ512" s="167"/>
      <c r="AK512" s="102">
        <f t="shared" si="262"/>
        <v>0</v>
      </c>
      <c r="AL512" s="167"/>
      <c r="AM512" s="167"/>
      <c r="AN512" s="167"/>
      <c r="AO512" s="167"/>
      <c r="AP512" s="167"/>
      <c r="AQ512" s="167"/>
      <c r="AR512" s="167"/>
      <c r="AS512" s="167"/>
      <c r="AT512" s="167"/>
      <c r="AU512" s="167"/>
      <c r="AV512" s="102"/>
      <c r="AW512" s="102"/>
      <c r="AX512" s="102">
        <f>AX513/60</f>
        <v>0</v>
      </c>
    </row>
    <row r="513" spans="2:50" s="155" customFormat="1" ht="13">
      <c r="B513" s="350"/>
      <c r="C513" s="350"/>
      <c r="D513" s="350"/>
      <c r="E513" s="351"/>
      <c r="F513" s="104" t="s">
        <v>8</v>
      </c>
      <c r="G513" s="105"/>
      <c r="H513" s="106">
        <f t="shared" ref="H513:H520" si="263">SUM(I513:J513)</f>
        <v>6105</v>
      </c>
      <c r="I513" s="106">
        <f>SUMIF(F514:F520,"DQA",$I514:$I520)</f>
        <v>1960</v>
      </c>
      <c r="J513" s="106">
        <f>SUMIF(F514:F520,"DQA",$J514:$J520)</f>
        <v>4145</v>
      </c>
      <c r="K513" s="261">
        <f>SUM(K514:K520)</f>
        <v>0</v>
      </c>
      <c r="L513" s="167"/>
      <c r="M513" s="167"/>
      <c r="N513" s="167"/>
      <c r="O513" s="167"/>
      <c r="P513" s="167"/>
      <c r="Q513" s="167"/>
      <c r="R513" s="167"/>
      <c r="S513" s="103"/>
      <c r="T513" s="167"/>
      <c r="U513" s="106">
        <f>SUM(U514:U520)</f>
        <v>0</v>
      </c>
      <c r="V513" s="103"/>
      <c r="W513" s="281"/>
      <c r="X513" s="167"/>
      <c r="Y513" s="106">
        <f>SUM(Y514:Y520)</f>
        <v>0</v>
      </c>
      <c r="AA513" s="102"/>
      <c r="AB513" s="102">
        <f t="shared" ref="AB513" si="264">SUM(AB514:AB520)</f>
        <v>0</v>
      </c>
      <c r="AC513" s="102"/>
      <c r="AD513" s="102">
        <f>SUM(AD514:AD520)</f>
        <v>0</v>
      </c>
      <c r="AE513" s="102"/>
      <c r="AF513" s="102"/>
      <c r="AG513" s="102"/>
      <c r="AH513" s="102">
        <f>SUM(AH514:AH520)</f>
        <v>0</v>
      </c>
      <c r="AI513" s="102"/>
      <c r="AJ513" s="167"/>
      <c r="AK513" s="102">
        <f t="shared" ref="AK513" si="265">SUM(AK514:AK520)</f>
        <v>0</v>
      </c>
      <c r="AL513" s="167"/>
      <c r="AM513" s="167"/>
      <c r="AN513" s="167"/>
      <c r="AO513" s="167"/>
      <c r="AP513" s="167"/>
      <c r="AQ513" s="167"/>
      <c r="AR513" s="167"/>
      <c r="AS513" s="167"/>
      <c r="AT513" s="167"/>
      <c r="AU513" s="167"/>
      <c r="AV513" s="102"/>
      <c r="AW513" s="102"/>
      <c r="AX513" s="102">
        <f t="shared" ref="AX513" si="266">SUM(AX514:AX520)</f>
        <v>0</v>
      </c>
    </row>
    <row r="514" spans="2:50" s="155" customFormat="1" ht="26" outlineLevel="1">
      <c r="B514" s="161" t="s">
        <v>803</v>
      </c>
      <c r="C514" s="26" t="s">
        <v>804</v>
      </c>
      <c r="D514" s="40" t="s">
        <v>50</v>
      </c>
      <c r="E514" s="16">
        <v>43189</v>
      </c>
      <c r="F514" s="26" t="s">
        <v>12</v>
      </c>
      <c r="G514" s="46" t="s">
        <v>13</v>
      </c>
      <c r="H514" s="107">
        <f t="shared" si="263"/>
        <v>950</v>
      </c>
      <c r="I514" s="107">
        <v>540</v>
      </c>
      <c r="J514" s="107">
        <v>410</v>
      </c>
      <c r="K514" s="259">
        <v>0</v>
      </c>
      <c r="L514" s="85" t="s">
        <v>1287</v>
      </c>
      <c r="M514" s="85" t="s">
        <v>1287</v>
      </c>
      <c r="N514" s="85" t="s">
        <v>1287</v>
      </c>
      <c r="O514" s="85" t="s">
        <v>1287</v>
      </c>
      <c r="P514" s="85" t="s">
        <v>1164</v>
      </c>
      <c r="Q514" s="85" t="s">
        <v>1164</v>
      </c>
      <c r="R514" s="85" t="s">
        <v>1164</v>
      </c>
      <c r="S514" s="180" t="s">
        <v>1286</v>
      </c>
      <c r="T514" s="85"/>
      <c r="U514" s="31">
        <f t="shared" ref="U514:U520" si="267">SUMIF(T514,"Y",I514)</f>
        <v>0</v>
      </c>
      <c r="V514" s="80"/>
      <c r="W514" s="279"/>
      <c r="X514" s="85"/>
      <c r="Y514" s="85">
        <f t="shared" ref="Y514:Y520" si="268">U514*X514</f>
        <v>0</v>
      </c>
      <c r="AA514" s="85"/>
      <c r="AB514" s="31">
        <f t="shared" ref="AB514:AB520" si="269">SUMIF(AA514,"Y",K514)*X514</f>
        <v>0</v>
      </c>
      <c r="AC514" s="85"/>
      <c r="AD514" s="31">
        <f t="shared" ref="AD514:AD520" si="270">(I514-AB514)*COUNTIF(AL514:AU514,"L")</f>
        <v>0</v>
      </c>
      <c r="AE514" s="31"/>
      <c r="AF514" s="85"/>
      <c r="AG514" s="85">
        <f t="shared" ref="AG514:AG520" si="271">IFERROR(COUNTIF(AL514:AU514,"S")/(COUNTIF(AL514:AU514,"V")+COUNTIF(AL514:AU514,"S")),0)</f>
        <v>0</v>
      </c>
      <c r="AH514" s="31">
        <f t="shared" ref="AH514:AH520" si="272">(Y514-AB514-AD514)*AG514</f>
        <v>0</v>
      </c>
      <c r="AI514" s="85"/>
      <c r="AJ514" s="31">
        <f t="shared" ref="AJ514:AJ520" si="273">COUNTIF(AL514:AU514,"V")</f>
        <v>0</v>
      </c>
      <c r="AK514" s="31">
        <f t="shared" ref="AK514:AK520" si="274">Y514-AB514-AD514-AH514</f>
        <v>0</v>
      </c>
      <c r="AL514" s="85"/>
      <c r="AM514" s="85"/>
      <c r="AN514" s="85"/>
      <c r="AO514" s="85"/>
      <c r="AP514" s="85"/>
      <c r="AQ514" s="85"/>
      <c r="AR514" s="85"/>
      <c r="AS514" s="85"/>
      <c r="AT514" s="85"/>
      <c r="AU514" s="85"/>
      <c r="AV514" s="31"/>
      <c r="AW514" s="31"/>
      <c r="AX514" s="31"/>
    </row>
    <row r="515" spans="2:50" s="155" customFormat="1" ht="26" outlineLevel="1">
      <c r="B515" s="161" t="s">
        <v>805</v>
      </c>
      <c r="C515" s="26" t="s">
        <v>806</v>
      </c>
      <c r="D515" s="40" t="s">
        <v>50</v>
      </c>
      <c r="E515" s="16">
        <v>43189</v>
      </c>
      <c r="F515" s="26" t="s">
        <v>12</v>
      </c>
      <c r="G515" s="46" t="s">
        <v>13</v>
      </c>
      <c r="H515" s="107">
        <f t="shared" si="263"/>
        <v>800</v>
      </c>
      <c r="I515" s="107">
        <v>465</v>
      </c>
      <c r="J515" s="107">
        <v>335</v>
      </c>
      <c r="K515" s="259">
        <v>0</v>
      </c>
      <c r="L515" s="85" t="s">
        <v>1287</v>
      </c>
      <c r="M515" s="85" t="s">
        <v>1287</v>
      </c>
      <c r="N515" s="85" t="s">
        <v>1287</v>
      </c>
      <c r="O515" s="85" t="s">
        <v>1287</v>
      </c>
      <c r="P515" s="85" t="s">
        <v>1164</v>
      </c>
      <c r="Q515" s="85" t="s">
        <v>1164</v>
      </c>
      <c r="R515" s="85" t="s">
        <v>1164</v>
      </c>
      <c r="S515" s="180" t="s">
        <v>1286</v>
      </c>
      <c r="T515" s="85"/>
      <c r="U515" s="31">
        <f t="shared" si="267"/>
        <v>0</v>
      </c>
      <c r="V515" s="80"/>
      <c r="W515" s="279"/>
      <c r="X515" s="85"/>
      <c r="Y515" s="85">
        <f t="shared" si="268"/>
        <v>0</v>
      </c>
      <c r="AA515" s="85"/>
      <c r="AB515" s="31">
        <f t="shared" si="269"/>
        <v>0</v>
      </c>
      <c r="AC515" s="85"/>
      <c r="AD515" s="31">
        <f t="shared" si="270"/>
        <v>0</v>
      </c>
      <c r="AE515" s="31"/>
      <c r="AF515" s="85"/>
      <c r="AG515" s="85">
        <f t="shared" si="271"/>
        <v>0</v>
      </c>
      <c r="AH515" s="31">
        <f t="shared" si="272"/>
        <v>0</v>
      </c>
      <c r="AI515" s="85"/>
      <c r="AJ515" s="31">
        <f t="shared" si="273"/>
        <v>0</v>
      </c>
      <c r="AK515" s="31">
        <f t="shared" si="274"/>
        <v>0</v>
      </c>
      <c r="AL515" s="85"/>
      <c r="AM515" s="85"/>
      <c r="AN515" s="85"/>
      <c r="AO515" s="85"/>
      <c r="AP515" s="85"/>
      <c r="AQ515" s="85"/>
      <c r="AR515" s="85"/>
      <c r="AS515" s="85"/>
      <c r="AT515" s="85"/>
      <c r="AU515" s="85"/>
      <c r="AV515" s="31"/>
      <c r="AW515" s="31"/>
      <c r="AX515" s="31"/>
    </row>
    <row r="516" spans="2:50" s="155" customFormat="1" ht="26" outlineLevel="1">
      <c r="B516" s="161" t="s">
        <v>807</v>
      </c>
      <c r="C516" s="26" t="s">
        <v>808</v>
      </c>
      <c r="D516" s="40" t="s">
        <v>50</v>
      </c>
      <c r="E516" s="16">
        <v>43189</v>
      </c>
      <c r="F516" s="26" t="s">
        <v>12</v>
      </c>
      <c r="G516" s="46" t="s">
        <v>13</v>
      </c>
      <c r="H516" s="107">
        <f t="shared" si="263"/>
        <v>265</v>
      </c>
      <c r="I516" s="107">
        <v>125</v>
      </c>
      <c r="J516" s="107">
        <v>140</v>
      </c>
      <c r="K516" s="259">
        <v>0</v>
      </c>
      <c r="L516" s="85" t="s">
        <v>1287</v>
      </c>
      <c r="M516" s="85" t="s">
        <v>1287</v>
      </c>
      <c r="N516" s="85" t="s">
        <v>1287</v>
      </c>
      <c r="O516" s="85" t="s">
        <v>1287</v>
      </c>
      <c r="P516" s="85" t="s">
        <v>1164</v>
      </c>
      <c r="Q516" s="85" t="s">
        <v>1164</v>
      </c>
      <c r="R516" s="85" t="s">
        <v>1164</v>
      </c>
      <c r="S516" s="180" t="s">
        <v>1286</v>
      </c>
      <c r="T516" s="85"/>
      <c r="U516" s="31">
        <f t="shared" si="267"/>
        <v>0</v>
      </c>
      <c r="V516" s="80"/>
      <c r="W516" s="279"/>
      <c r="X516" s="85"/>
      <c r="Y516" s="85">
        <f t="shared" si="268"/>
        <v>0</v>
      </c>
      <c r="AA516" s="85"/>
      <c r="AB516" s="31">
        <f t="shared" si="269"/>
        <v>0</v>
      </c>
      <c r="AC516" s="85"/>
      <c r="AD516" s="31">
        <f t="shared" si="270"/>
        <v>0</v>
      </c>
      <c r="AE516" s="31"/>
      <c r="AF516" s="85"/>
      <c r="AG516" s="85">
        <f t="shared" si="271"/>
        <v>0</v>
      </c>
      <c r="AH516" s="31">
        <f t="shared" si="272"/>
        <v>0</v>
      </c>
      <c r="AI516" s="85"/>
      <c r="AJ516" s="31">
        <f t="shared" si="273"/>
        <v>0</v>
      </c>
      <c r="AK516" s="31">
        <f t="shared" si="274"/>
        <v>0</v>
      </c>
      <c r="AL516" s="85"/>
      <c r="AM516" s="85"/>
      <c r="AN516" s="85"/>
      <c r="AO516" s="85"/>
      <c r="AP516" s="85"/>
      <c r="AQ516" s="85"/>
      <c r="AR516" s="85"/>
      <c r="AS516" s="85"/>
      <c r="AT516" s="85"/>
      <c r="AU516" s="85"/>
      <c r="AV516" s="31"/>
      <c r="AW516" s="31"/>
      <c r="AX516" s="31"/>
    </row>
    <row r="517" spans="2:50" s="155" customFormat="1" ht="26" outlineLevel="1">
      <c r="B517" s="161" t="s">
        <v>809</v>
      </c>
      <c r="C517" s="26" t="s">
        <v>810</v>
      </c>
      <c r="D517" s="76" t="s">
        <v>50</v>
      </c>
      <c r="E517" s="16">
        <v>42870</v>
      </c>
      <c r="F517" s="26" t="s">
        <v>12</v>
      </c>
      <c r="G517" s="46" t="s">
        <v>13</v>
      </c>
      <c r="H517" s="107">
        <f t="shared" si="263"/>
        <v>305</v>
      </c>
      <c r="I517" s="107">
        <v>185</v>
      </c>
      <c r="J517" s="107">
        <v>120</v>
      </c>
      <c r="K517" s="259">
        <v>0</v>
      </c>
      <c r="L517" s="85" t="s">
        <v>1287</v>
      </c>
      <c r="M517" s="85" t="s">
        <v>1287</v>
      </c>
      <c r="N517" s="85" t="s">
        <v>1287</v>
      </c>
      <c r="O517" s="85" t="s">
        <v>1164</v>
      </c>
      <c r="P517" s="85" t="s">
        <v>1164</v>
      </c>
      <c r="Q517" s="85" t="s">
        <v>1164</v>
      </c>
      <c r="R517" s="85" t="s">
        <v>1164</v>
      </c>
      <c r="S517" s="180" t="s">
        <v>1286</v>
      </c>
      <c r="T517" s="85"/>
      <c r="U517" s="31">
        <f t="shared" si="267"/>
        <v>0</v>
      </c>
      <c r="V517" s="80"/>
      <c r="W517" s="279"/>
      <c r="X517" s="85"/>
      <c r="Y517" s="85">
        <f t="shared" si="268"/>
        <v>0</v>
      </c>
      <c r="AA517" s="85"/>
      <c r="AB517" s="31">
        <f t="shared" si="269"/>
        <v>0</v>
      </c>
      <c r="AC517" s="85"/>
      <c r="AD517" s="31">
        <f t="shared" si="270"/>
        <v>0</v>
      </c>
      <c r="AE517" s="31"/>
      <c r="AF517" s="85"/>
      <c r="AG517" s="85">
        <f t="shared" si="271"/>
        <v>0</v>
      </c>
      <c r="AH517" s="31">
        <f t="shared" si="272"/>
        <v>0</v>
      </c>
      <c r="AI517" s="85"/>
      <c r="AJ517" s="31">
        <f t="shared" si="273"/>
        <v>0</v>
      </c>
      <c r="AK517" s="31">
        <f t="shared" si="274"/>
        <v>0</v>
      </c>
      <c r="AL517" s="85"/>
      <c r="AM517" s="85"/>
      <c r="AN517" s="85"/>
      <c r="AO517" s="85"/>
      <c r="AP517" s="85"/>
      <c r="AQ517" s="85"/>
      <c r="AR517" s="85"/>
      <c r="AS517" s="85"/>
      <c r="AT517" s="85"/>
      <c r="AU517" s="85"/>
      <c r="AV517" s="31"/>
      <c r="AW517" s="31"/>
      <c r="AX517" s="31"/>
    </row>
    <row r="518" spans="2:50" s="155" customFormat="1" ht="26" outlineLevel="1">
      <c r="B518" s="161" t="s">
        <v>811</v>
      </c>
      <c r="C518" s="6" t="s">
        <v>812</v>
      </c>
      <c r="D518" s="25" t="s">
        <v>95</v>
      </c>
      <c r="E518" s="16">
        <v>42583</v>
      </c>
      <c r="F518" s="26" t="s">
        <v>12</v>
      </c>
      <c r="G518" s="46" t="s">
        <v>13</v>
      </c>
      <c r="H518" s="107">
        <f t="shared" si="263"/>
        <v>245</v>
      </c>
      <c r="I518" s="107">
        <v>125</v>
      </c>
      <c r="J518" s="107">
        <v>120</v>
      </c>
      <c r="K518" s="259">
        <v>0</v>
      </c>
      <c r="L518" s="85" t="s">
        <v>1287</v>
      </c>
      <c r="M518" s="85" t="s">
        <v>1287</v>
      </c>
      <c r="N518" s="85" t="s">
        <v>1287</v>
      </c>
      <c r="O518" s="85" t="s">
        <v>1287</v>
      </c>
      <c r="P518" s="85" t="s">
        <v>1164</v>
      </c>
      <c r="Q518" s="85" t="s">
        <v>1164</v>
      </c>
      <c r="R518" s="85" t="s">
        <v>1164</v>
      </c>
      <c r="S518" s="180" t="s">
        <v>1286</v>
      </c>
      <c r="T518" s="85"/>
      <c r="U518" s="31">
        <f t="shared" si="267"/>
        <v>0</v>
      </c>
      <c r="V518" s="80"/>
      <c r="W518" s="279"/>
      <c r="X518" s="85"/>
      <c r="Y518" s="85">
        <f t="shared" si="268"/>
        <v>0</v>
      </c>
      <c r="AA518" s="85"/>
      <c r="AB518" s="31">
        <f t="shared" si="269"/>
        <v>0</v>
      </c>
      <c r="AC518" s="85"/>
      <c r="AD518" s="31">
        <f t="shared" si="270"/>
        <v>0</v>
      </c>
      <c r="AE518" s="31"/>
      <c r="AF518" s="85"/>
      <c r="AG518" s="85">
        <f t="shared" si="271"/>
        <v>0</v>
      </c>
      <c r="AH518" s="31">
        <f t="shared" si="272"/>
        <v>0</v>
      </c>
      <c r="AI518" s="85"/>
      <c r="AJ518" s="31">
        <f t="shared" si="273"/>
        <v>0</v>
      </c>
      <c r="AK518" s="31">
        <f t="shared" si="274"/>
        <v>0</v>
      </c>
      <c r="AL518" s="85"/>
      <c r="AM518" s="85"/>
      <c r="AN518" s="85"/>
      <c r="AO518" s="85"/>
      <c r="AP518" s="85"/>
      <c r="AQ518" s="85"/>
      <c r="AR518" s="85"/>
      <c r="AS518" s="85"/>
      <c r="AT518" s="85"/>
      <c r="AU518" s="85"/>
      <c r="AV518" s="31"/>
      <c r="AW518" s="31"/>
      <c r="AX518" s="31"/>
    </row>
    <row r="519" spans="2:50" s="155" customFormat="1" ht="26" outlineLevel="1">
      <c r="B519" s="161" t="s">
        <v>813</v>
      </c>
      <c r="C519" s="6" t="s">
        <v>814</v>
      </c>
      <c r="D519" s="25" t="s">
        <v>95</v>
      </c>
      <c r="E519" s="16">
        <v>42583</v>
      </c>
      <c r="F519" s="26" t="s">
        <v>12</v>
      </c>
      <c r="G519" s="46" t="s">
        <v>13</v>
      </c>
      <c r="H519" s="107">
        <f t="shared" si="263"/>
        <v>180</v>
      </c>
      <c r="I519" s="107">
        <v>60</v>
      </c>
      <c r="J519" s="107">
        <v>120</v>
      </c>
      <c r="K519" s="259">
        <v>0</v>
      </c>
      <c r="L519" s="85" t="s">
        <v>1287</v>
      </c>
      <c r="M519" s="85" t="s">
        <v>1287</v>
      </c>
      <c r="N519" s="85" t="s">
        <v>1287</v>
      </c>
      <c r="O519" s="85" t="s">
        <v>1287</v>
      </c>
      <c r="P519" s="85" t="s">
        <v>1164</v>
      </c>
      <c r="Q519" s="85" t="s">
        <v>1164</v>
      </c>
      <c r="R519" s="85" t="s">
        <v>1164</v>
      </c>
      <c r="S519" s="180" t="s">
        <v>1286</v>
      </c>
      <c r="T519" s="85"/>
      <c r="U519" s="31">
        <f t="shared" si="267"/>
        <v>0</v>
      </c>
      <c r="V519" s="80"/>
      <c r="W519" s="279"/>
      <c r="X519" s="85"/>
      <c r="Y519" s="85">
        <f t="shared" si="268"/>
        <v>0</v>
      </c>
      <c r="AA519" s="85"/>
      <c r="AB519" s="31">
        <f t="shared" si="269"/>
        <v>0</v>
      </c>
      <c r="AC519" s="85"/>
      <c r="AD519" s="31">
        <f t="shared" si="270"/>
        <v>0</v>
      </c>
      <c r="AE519" s="31"/>
      <c r="AF519" s="85"/>
      <c r="AG519" s="85">
        <f t="shared" si="271"/>
        <v>0</v>
      </c>
      <c r="AH519" s="31">
        <f t="shared" si="272"/>
        <v>0</v>
      </c>
      <c r="AI519" s="85"/>
      <c r="AJ519" s="31">
        <f t="shared" si="273"/>
        <v>0</v>
      </c>
      <c r="AK519" s="31">
        <f t="shared" si="274"/>
        <v>0</v>
      </c>
      <c r="AL519" s="85"/>
      <c r="AM519" s="85"/>
      <c r="AN519" s="85"/>
      <c r="AO519" s="85"/>
      <c r="AP519" s="85"/>
      <c r="AQ519" s="85"/>
      <c r="AR519" s="85"/>
      <c r="AS519" s="85"/>
      <c r="AT519" s="85"/>
      <c r="AU519" s="85"/>
      <c r="AV519" s="31"/>
      <c r="AW519" s="31"/>
      <c r="AX519" s="31"/>
    </row>
    <row r="520" spans="2:50" s="155" customFormat="1" ht="26" outlineLevel="1">
      <c r="B520" s="161" t="s">
        <v>815</v>
      </c>
      <c r="C520" s="6" t="s">
        <v>816</v>
      </c>
      <c r="D520" s="25" t="s">
        <v>39</v>
      </c>
      <c r="E520" s="16">
        <v>42619</v>
      </c>
      <c r="F520" s="26" t="s">
        <v>12</v>
      </c>
      <c r="G520" s="46" t="s">
        <v>13</v>
      </c>
      <c r="H520" s="107">
        <f t="shared" si="263"/>
        <v>3360</v>
      </c>
      <c r="I520" s="107">
        <v>460</v>
      </c>
      <c r="J520" s="107">
        <v>2900</v>
      </c>
      <c r="K520" s="259">
        <v>0</v>
      </c>
      <c r="L520" s="85" t="s">
        <v>1287</v>
      </c>
      <c r="M520" s="85" t="s">
        <v>1287</v>
      </c>
      <c r="N520" s="85" t="s">
        <v>1287</v>
      </c>
      <c r="O520" s="85" t="s">
        <v>1287</v>
      </c>
      <c r="P520" s="85" t="s">
        <v>1164</v>
      </c>
      <c r="Q520" s="85" t="s">
        <v>1164</v>
      </c>
      <c r="R520" s="85" t="s">
        <v>1164</v>
      </c>
      <c r="S520" s="180" t="s">
        <v>1286</v>
      </c>
      <c r="T520" s="85"/>
      <c r="U520" s="31">
        <f t="shared" si="267"/>
        <v>0</v>
      </c>
      <c r="V520" s="80"/>
      <c r="W520" s="279"/>
      <c r="X520" s="85"/>
      <c r="Y520" s="85">
        <f t="shared" si="268"/>
        <v>0</v>
      </c>
      <c r="AA520" s="85"/>
      <c r="AB520" s="31">
        <f t="shared" si="269"/>
        <v>0</v>
      </c>
      <c r="AC520" s="85"/>
      <c r="AD520" s="31">
        <f t="shared" si="270"/>
        <v>0</v>
      </c>
      <c r="AE520" s="31"/>
      <c r="AF520" s="85"/>
      <c r="AG520" s="85">
        <f t="shared" si="271"/>
        <v>0</v>
      </c>
      <c r="AH520" s="31">
        <f t="shared" si="272"/>
        <v>0</v>
      </c>
      <c r="AI520" s="85"/>
      <c r="AJ520" s="31">
        <f t="shared" si="273"/>
        <v>0</v>
      </c>
      <c r="AK520" s="31">
        <f t="shared" si="274"/>
        <v>0</v>
      </c>
      <c r="AL520" s="85"/>
      <c r="AM520" s="85"/>
      <c r="AN520" s="85"/>
      <c r="AO520" s="85"/>
      <c r="AP520" s="85"/>
      <c r="AQ520" s="85"/>
      <c r="AR520" s="85"/>
      <c r="AS520" s="85"/>
      <c r="AT520" s="85"/>
      <c r="AU520" s="85"/>
      <c r="AV520" s="31"/>
      <c r="AW520" s="31"/>
      <c r="AX520" s="31"/>
    </row>
    <row r="521" spans="2:50" s="155" customFormat="1" ht="13">
      <c r="B521" s="350" t="s">
        <v>973</v>
      </c>
      <c r="C521" s="350"/>
      <c r="D521" s="350"/>
      <c r="E521" s="351"/>
      <c r="F521" s="100" t="s">
        <v>7</v>
      </c>
      <c r="G521" s="101"/>
      <c r="H521" s="102">
        <f ca="1">H522/60</f>
        <v>397.5</v>
      </c>
      <c r="I521" s="102">
        <f ca="1">I522/60</f>
        <v>229.16666666666666</v>
      </c>
      <c r="J521" s="102">
        <f>J522/60</f>
        <v>168.33333333333334</v>
      </c>
      <c r="K521" s="260">
        <f>K522/60</f>
        <v>0</v>
      </c>
      <c r="L521" s="167"/>
      <c r="M521" s="167"/>
      <c r="N521" s="167"/>
      <c r="O521" s="167"/>
      <c r="P521" s="167"/>
      <c r="Q521" s="167"/>
      <c r="R521" s="167"/>
      <c r="S521" s="103"/>
      <c r="T521" s="167"/>
      <c r="U521" s="102">
        <f>U522/60</f>
        <v>0</v>
      </c>
      <c r="V521" s="103"/>
      <c r="W521" s="281"/>
      <c r="X521" s="167"/>
      <c r="Y521" s="102">
        <f>Y522/60</f>
        <v>0</v>
      </c>
      <c r="AA521" s="102"/>
      <c r="AB521" s="102">
        <f t="shared" ref="AB521:AK521" si="275">AB522/60</f>
        <v>0</v>
      </c>
      <c r="AC521" s="102"/>
      <c r="AD521" s="102">
        <f>AD522/60</f>
        <v>0</v>
      </c>
      <c r="AE521" s="102"/>
      <c r="AF521" s="102"/>
      <c r="AG521" s="102"/>
      <c r="AH521" s="102">
        <f>AH522/60</f>
        <v>0</v>
      </c>
      <c r="AI521" s="102"/>
      <c r="AJ521" s="167"/>
      <c r="AK521" s="102">
        <f t="shared" si="275"/>
        <v>0</v>
      </c>
      <c r="AL521" s="167"/>
      <c r="AM521" s="167"/>
      <c r="AN521" s="167"/>
      <c r="AO521" s="167"/>
      <c r="AP521" s="167"/>
      <c r="AQ521" s="167"/>
      <c r="AR521" s="167"/>
      <c r="AS521" s="167"/>
      <c r="AT521" s="167"/>
      <c r="AU521" s="167"/>
      <c r="AV521" s="102"/>
      <c r="AW521" s="102"/>
      <c r="AX521" s="102">
        <f>AX522/60</f>
        <v>0</v>
      </c>
    </row>
    <row r="522" spans="2:50" s="155" customFormat="1" ht="13">
      <c r="B522" s="350"/>
      <c r="C522" s="350"/>
      <c r="D522" s="350"/>
      <c r="E522" s="351"/>
      <c r="F522" s="104" t="s">
        <v>8</v>
      </c>
      <c r="G522" s="105"/>
      <c r="H522" s="106">
        <f t="shared" ref="H522:H533" ca="1" si="276">SUM(I522:J522)</f>
        <v>23850</v>
      </c>
      <c r="I522" s="106">
        <f ca="1">SUMIF(F523:F4541,"DQA",$I523:$I533)</f>
        <v>13750</v>
      </c>
      <c r="J522" s="106">
        <f>SUMIF(F523:F533,"DQA",$J523:$J533)</f>
        <v>10100</v>
      </c>
      <c r="K522" s="261">
        <f>SUM(K523:K533)</f>
        <v>0</v>
      </c>
      <c r="L522" s="167"/>
      <c r="M522" s="167"/>
      <c r="N522" s="167"/>
      <c r="O522" s="167"/>
      <c r="P522" s="167"/>
      <c r="Q522" s="167"/>
      <c r="R522" s="167"/>
      <c r="S522" s="103"/>
      <c r="T522" s="167"/>
      <c r="U522" s="106">
        <f>SUM(U523:U533)</f>
        <v>0</v>
      </c>
      <c r="V522" s="103"/>
      <c r="W522" s="281"/>
      <c r="X522" s="167"/>
      <c r="Y522" s="106">
        <f>SUM(Y523:Y533)</f>
        <v>0</v>
      </c>
      <c r="AA522" s="102"/>
      <c r="AB522" s="102">
        <f t="shared" ref="AB522" si="277">SUM(AB523:AB533)</f>
        <v>0</v>
      </c>
      <c r="AC522" s="102"/>
      <c r="AD522" s="102">
        <f>SUM(AD523:AD533)</f>
        <v>0</v>
      </c>
      <c r="AE522" s="102"/>
      <c r="AF522" s="102"/>
      <c r="AG522" s="102"/>
      <c r="AH522" s="102">
        <f>SUM(AH523:AH533)</f>
        <v>0</v>
      </c>
      <c r="AI522" s="102"/>
      <c r="AJ522" s="167"/>
      <c r="AK522" s="102">
        <f t="shared" ref="AK522" si="278">SUM(AK523:AK533)</f>
        <v>0</v>
      </c>
      <c r="AL522" s="167"/>
      <c r="AM522" s="167"/>
      <c r="AN522" s="167"/>
      <c r="AO522" s="167"/>
      <c r="AP522" s="167"/>
      <c r="AQ522" s="167"/>
      <c r="AR522" s="167"/>
      <c r="AS522" s="167"/>
      <c r="AT522" s="167"/>
      <c r="AU522" s="167"/>
      <c r="AV522" s="102"/>
      <c r="AW522" s="102"/>
      <c r="AX522" s="102">
        <f t="shared" ref="AX522" si="279">SUM(AX523:AX533)</f>
        <v>0</v>
      </c>
    </row>
    <row r="523" spans="2:50" s="155" customFormat="1" ht="13" outlineLevel="1">
      <c r="B523" s="161" t="s">
        <v>817</v>
      </c>
      <c r="C523" s="6" t="s">
        <v>1013</v>
      </c>
      <c r="D523" s="25" t="s">
        <v>1012</v>
      </c>
      <c r="E523" s="16">
        <v>43524</v>
      </c>
      <c r="F523" s="26" t="s">
        <v>12</v>
      </c>
      <c r="G523" s="46" t="s">
        <v>13</v>
      </c>
      <c r="H523" s="57">
        <f t="shared" si="276"/>
        <v>75</v>
      </c>
      <c r="I523" s="57">
        <v>45</v>
      </c>
      <c r="J523" s="57">
        <v>30</v>
      </c>
      <c r="K523" s="259">
        <v>0</v>
      </c>
      <c r="L523" s="85" t="s">
        <v>1164</v>
      </c>
      <c r="M523" s="85" t="s">
        <v>1164</v>
      </c>
      <c r="N523" s="85" t="s">
        <v>1163</v>
      </c>
      <c r="O523" s="85" t="s">
        <v>1163</v>
      </c>
      <c r="P523" s="85" t="s">
        <v>1163</v>
      </c>
      <c r="Q523" s="85" t="s">
        <v>1164</v>
      </c>
      <c r="R523" s="85" t="s">
        <v>1164</v>
      </c>
      <c r="S523" s="180" t="s">
        <v>1288</v>
      </c>
      <c r="T523" s="85"/>
      <c r="U523" s="31">
        <f t="shared" ref="U523:U533" si="280">SUMIF(T523,"Y",I523)</f>
        <v>0</v>
      </c>
      <c r="V523" s="80"/>
      <c r="W523" s="279"/>
      <c r="X523" s="85"/>
      <c r="Y523" s="85">
        <f t="shared" ref="Y523:Y533" si="281">U523*X523</f>
        <v>0</v>
      </c>
      <c r="AA523" s="85"/>
      <c r="AB523" s="31">
        <f t="shared" ref="AB523:AB533" si="282">SUMIF(AA523,"Y",K523)*X523</f>
        <v>0</v>
      </c>
      <c r="AC523" s="85"/>
      <c r="AD523" s="31">
        <f t="shared" ref="AD523:AD533" si="283">(I523-AB523)*COUNTIF(AL523:AU523,"L")</f>
        <v>0</v>
      </c>
      <c r="AE523" s="31"/>
      <c r="AF523" s="85"/>
      <c r="AG523" s="85">
        <f t="shared" ref="AG523:AG533" si="284">IFERROR(COUNTIF(AL523:AU523,"S")/(COUNTIF(AL523:AU523,"V")+COUNTIF(AL523:AU523,"S")),0)</f>
        <v>0</v>
      </c>
      <c r="AH523" s="31">
        <f t="shared" ref="AH523:AH533" si="285">(Y523-AB523-AD523)*AG523</f>
        <v>0</v>
      </c>
      <c r="AI523" s="85"/>
      <c r="AJ523" s="31">
        <f t="shared" ref="AJ523:AJ533" si="286">COUNTIF(AL523:AU523,"V")</f>
        <v>0</v>
      </c>
      <c r="AK523" s="31">
        <f t="shared" ref="AK523:AK533" si="287">Y523-AB523-AD523-AH523</f>
        <v>0</v>
      </c>
      <c r="AL523" s="85"/>
      <c r="AM523" s="85"/>
      <c r="AN523" s="85"/>
      <c r="AO523" s="85"/>
      <c r="AP523" s="85"/>
      <c r="AQ523" s="85"/>
      <c r="AR523" s="85"/>
      <c r="AS523" s="85"/>
      <c r="AT523" s="85"/>
      <c r="AU523" s="85"/>
      <c r="AV523" s="31"/>
      <c r="AW523" s="31"/>
      <c r="AX523" s="31"/>
    </row>
    <row r="524" spans="2:50" s="155" customFormat="1" ht="13" outlineLevel="1">
      <c r="B524" s="161" t="s">
        <v>818</v>
      </c>
      <c r="C524" s="6" t="s">
        <v>1014</v>
      </c>
      <c r="D524" s="25" t="s">
        <v>1015</v>
      </c>
      <c r="E524" s="16">
        <v>43524</v>
      </c>
      <c r="F524" s="26" t="s">
        <v>12</v>
      </c>
      <c r="G524" s="46" t="s">
        <v>13</v>
      </c>
      <c r="H524" s="57">
        <f t="shared" si="276"/>
        <v>30</v>
      </c>
      <c r="I524" s="57">
        <v>30</v>
      </c>
      <c r="J524" s="57">
        <v>0</v>
      </c>
      <c r="K524" s="259">
        <v>0</v>
      </c>
      <c r="L524" s="85" t="s">
        <v>1164</v>
      </c>
      <c r="M524" s="85" t="s">
        <v>1164</v>
      </c>
      <c r="N524" s="85" t="s">
        <v>1163</v>
      </c>
      <c r="O524" s="85" t="s">
        <v>1163</v>
      </c>
      <c r="P524" s="85" t="s">
        <v>1163</v>
      </c>
      <c r="Q524" s="85" t="s">
        <v>1164</v>
      </c>
      <c r="R524" s="85" t="s">
        <v>1164</v>
      </c>
      <c r="S524" s="180" t="s">
        <v>1288</v>
      </c>
      <c r="T524" s="85"/>
      <c r="U524" s="31">
        <f t="shared" si="280"/>
        <v>0</v>
      </c>
      <c r="V524" s="80"/>
      <c r="W524" s="279"/>
      <c r="X524" s="85"/>
      <c r="Y524" s="85">
        <f t="shared" si="281"/>
        <v>0</v>
      </c>
      <c r="AA524" s="85"/>
      <c r="AB524" s="31">
        <f t="shared" si="282"/>
        <v>0</v>
      </c>
      <c r="AC524" s="85"/>
      <c r="AD524" s="31">
        <f t="shared" si="283"/>
        <v>0</v>
      </c>
      <c r="AE524" s="31"/>
      <c r="AF524" s="85"/>
      <c r="AG524" s="85">
        <f t="shared" si="284"/>
        <v>0</v>
      </c>
      <c r="AH524" s="31">
        <f t="shared" si="285"/>
        <v>0</v>
      </c>
      <c r="AI524" s="85"/>
      <c r="AJ524" s="31">
        <f t="shared" si="286"/>
        <v>0</v>
      </c>
      <c r="AK524" s="31">
        <f t="shared" si="287"/>
        <v>0</v>
      </c>
      <c r="AL524" s="85"/>
      <c r="AM524" s="85"/>
      <c r="AN524" s="85"/>
      <c r="AO524" s="85"/>
      <c r="AP524" s="85"/>
      <c r="AQ524" s="85"/>
      <c r="AR524" s="85"/>
      <c r="AS524" s="85"/>
      <c r="AT524" s="85"/>
      <c r="AU524" s="85"/>
      <c r="AV524" s="31"/>
      <c r="AW524" s="31"/>
      <c r="AX524" s="31"/>
    </row>
    <row r="525" spans="2:50" s="155" customFormat="1" ht="13" outlineLevel="1">
      <c r="B525" s="161" t="s">
        <v>819</v>
      </c>
      <c r="C525" s="59" t="s">
        <v>1016</v>
      </c>
      <c r="D525" s="49" t="s">
        <v>1018</v>
      </c>
      <c r="E525" s="38">
        <v>43697</v>
      </c>
      <c r="F525" s="26" t="s">
        <v>12</v>
      </c>
      <c r="G525" s="46" t="s">
        <v>13</v>
      </c>
      <c r="H525" s="57">
        <f t="shared" si="276"/>
        <v>250</v>
      </c>
      <c r="I525" s="57">
        <v>125</v>
      </c>
      <c r="J525" s="57">
        <v>125</v>
      </c>
      <c r="K525" s="259">
        <v>0</v>
      </c>
      <c r="L525" s="85" t="s">
        <v>1164</v>
      </c>
      <c r="M525" s="85" t="s">
        <v>1164</v>
      </c>
      <c r="N525" s="85" t="s">
        <v>1163</v>
      </c>
      <c r="O525" s="85" t="s">
        <v>1163</v>
      </c>
      <c r="P525" s="85" t="s">
        <v>1163</v>
      </c>
      <c r="Q525" s="85" t="s">
        <v>1164</v>
      </c>
      <c r="R525" s="85" t="s">
        <v>1164</v>
      </c>
      <c r="S525" s="180" t="s">
        <v>1288</v>
      </c>
      <c r="T525" s="85"/>
      <c r="U525" s="31">
        <f t="shared" si="280"/>
        <v>0</v>
      </c>
      <c r="V525" s="80"/>
      <c r="W525" s="279"/>
      <c r="X525" s="85"/>
      <c r="Y525" s="85">
        <f t="shared" si="281"/>
        <v>0</v>
      </c>
      <c r="AA525" s="85"/>
      <c r="AB525" s="31">
        <f t="shared" si="282"/>
        <v>0</v>
      </c>
      <c r="AC525" s="85"/>
      <c r="AD525" s="31">
        <f t="shared" si="283"/>
        <v>0</v>
      </c>
      <c r="AE525" s="31"/>
      <c r="AF525" s="85"/>
      <c r="AG525" s="85">
        <f t="shared" si="284"/>
        <v>0</v>
      </c>
      <c r="AH525" s="31">
        <f t="shared" si="285"/>
        <v>0</v>
      </c>
      <c r="AI525" s="85"/>
      <c r="AJ525" s="31">
        <f t="shared" si="286"/>
        <v>0</v>
      </c>
      <c r="AK525" s="31">
        <f t="shared" si="287"/>
        <v>0</v>
      </c>
      <c r="AL525" s="85"/>
      <c r="AM525" s="85"/>
      <c r="AN525" s="85"/>
      <c r="AO525" s="85"/>
      <c r="AP525" s="85"/>
      <c r="AQ525" s="85"/>
      <c r="AR525" s="85"/>
      <c r="AS525" s="85"/>
      <c r="AT525" s="85"/>
      <c r="AU525" s="85"/>
      <c r="AV525" s="31"/>
      <c r="AW525" s="31"/>
      <c r="AX525" s="31"/>
    </row>
    <row r="526" spans="2:50" s="155" customFormat="1" ht="13" outlineLevel="1">
      <c r="B526" s="161" t="s">
        <v>820</v>
      </c>
      <c r="C526" s="59" t="s">
        <v>1017</v>
      </c>
      <c r="D526" s="49" t="s">
        <v>949</v>
      </c>
      <c r="E526" s="38">
        <v>43676</v>
      </c>
      <c r="F526" s="26" t="s">
        <v>12</v>
      </c>
      <c r="G526" s="46" t="s">
        <v>13</v>
      </c>
      <c r="H526" s="57">
        <f t="shared" si="276"/>
        <v>1270</v>
      </c>
      <c r="I526" s="57">
        <v>155</v>
      </c>
      <c r="J526" s="57">
        <v>1115</v>
      </c>
      <c r="K526" s="259">
        <v>0</v>
      </c>
      <c r="L526" s="85" t="s">
        <v>1164</v>
      </c>
      <c r="M526" s="85" t="s">
        <v>1164</v>
      </c>
      <c r="N526" s="85" t="s">
        <v>1163</v>
      </c>
      <c r="O526" s="85" t="s">
        <v>1163</v>
      </c>
      <c r="P526" s="85" t="s">
        <v>1163</v>
      </c>
      <c r="Q526" s="85" t="s">
        <v>1164</v>
      </c>
      <c r="R526" s="85" t="s">
        <v>1164</v>
      </c>
      <c r="S526" s="180" t="s">
        <v>1288</v>
      </c>
      <c r="T526" s="85"/>
      <c r="U526" s="31">
        <f t="shared" si="280"/>
        <v>0</v>
      </c>
      <c r="V526" s="80"/>
      <c r="W526" s="279"/>
      <c r="X526" s="85"/>
      <c r="Y526" s="85">
        <f t="shared" si="281"/>
        <v>0</v>
      </c>
      <c r="AA526" s="85"/>
      <c r="AB526" s="31">
        <f t="shared" si="282"/>
        <v>0</v>
      </c>
      <c r="AC526" s="85"/>
      <c r="AD526" s="31">
        <f t="shared" si="283"/>
        <v>0</v>
      </c>
      <c r="AE526" s="31"/>
      <c r="AF526" s="85"/>
      <c r="AG526" s="85">
        <f t="shared" si="284"/>
        <v>0</v>
      </c>
      <c r="AH526" s="31">
        <f t="shared" si="285"/>
        <v>0</v>
      </c>
      <c r="AI526" s="85"/>
      <c r="AJ526" s="31">
        <f t="shared" si="286"/>
        <v>0</v>
      </c>
      <c r="AK526" s="31">
        <f t="shared" si="287"/>
        <v>0</v>
      </c>
      <c r="AL526" s="85"/>
      <c r="AM526" s="85"/>
      <c r="AN526" s="85"/>
      <c r="AO526" s="85"/>
      <c r="AP526" s="85"/>
      <c r="AQ526" s="85"/>
      <c r="AR526" s="85"/>
      <c r="AS526" s="85"/>
      <c r="AT526" s="85"/>
      <c r="AU526" s="85"/>
      <c r="AV526" s="31"/>
      <c r="AW526" s="31"/>
      <c r="AX526" s="31"/>
    </row>
    <row r="527" spans="2:50" s="155" customFormat="1" ht="13" outlineLevel="1">
      <c r="B527" s="161" t="s">
        <v>821</v>
      </c>
      <c r="C527" s="59" t="s">
        <v>822</v>
      </c>
      <c r="D527" s="49" t="s">
        <v>1012</v>
      </c>
      <c r="E527" s="38">
        <v>43524</v>
      </c>
      <c r="F527" s="26" t="s">
        <v>12</v>
      </c>
      <c r="G527" s="46" t="s">
        <v>13</v>
      </c>
      <c r="H527" s="57">
        <f t="shared" si="276"/>
        <v>205</v>
      </c>
      <c r="I527" s="57">
        <v>85</v>
      </c>
      <c r="J527" s="57">
        <v>120</v>
      </c>
      <c r="K527" s="259">
        <v>0</v>
      </c>
      <c r="L527" s="85" t="s">
        <v>1164</v>
      </c>
      <c r="M527" s="85" t="s">
        <v>1164</v>
      </c>
      <c r="N527" s="85" t="s">
        <v>1163</v>
      </c>
      <c r="O527" s="85" t="s">
        <v>1163</v>
      </c>
      <c r="P527" s="85" t="s">
        <v>1163</v>
      </c>
      <c r="Q527" s="85" t="s">
        <v>1164</v>
      </c>
      <c r="R527" s="85" t="s">
        <v>1164</v>
      </c>
      <c r="S527" s="180" t="s">
        <v>1288</v>
      </c>
      <c r="T527" s="85"/>
      <c r="U527" s="31">
        <f t="shared" si="280"/>
        <v>0</v>
      </c>
      <c r="V527" s="80"/>
      <c r="W527" s="279"/>
      <c r="X527" s="85"/>
      <c r="Y527" s="85">
        <f t="shared" si="281"/>
        <v>0</v>
      </c>
      <c r="AA527" s="85"/>
      <c r="AB527" s="31">
        <f t="shared" si="282"/>
        <v>0</v>
      </c>
      <c r="AC527" s="85"/>
      <c r="AD527" s="31">
        <f t="shared" si="283"/>
        <v>0</v>
      </c>
      <c r="AE527" s="31"/>
      <c r="AF527" s="85"/>
      <c r="AG527" s="85">
        <f t="shared" si="284"/>
        <v>0</v>
      </c>
      <c r="AH527" s="31">
        <f t="shared" si="285"/>
        <v>0</v>
      </c>
      <c r="AI527" s="85"/>
      <c r="AJ527" s="31">
        <f t="shared" si="286"/>
        <v>0</v>
      </c>
      <c r="AK527" s="31">
        <f t="shared" si="287"/>
        <v>0</v>
      </c>
      <c r="AL527" s="85"/>
      <c r="AM527" s="85"/>
      <c r="AN527" s="85"/>
      <c r="AO527" s="85"/>
      <c r="AP527" s="85"/>
      <c r="AQ527" s="85"/>
      <c r="AR527" s="85"/>
      <c r="AS527" s="85"/>
      <c r="AT527" s="85"/>
      <c r="AU527" s="85"/>
      <c r="AV527" s="31"/>
      <c r="AW527" s="31"/>
      <c r="AX527" s="31"/>
    </row>
    <row r="528" spans="2:50" s="155" customFormat="1" ht="13" outlineLevel="1">
      <c r="B528" s="161" t="s">
        <v>823</v>
      </c>
      <c r="C528" s="59" t="s">
        <v>824</v>
      </c>
      <c r="D528" s="49" t="s">
        <v>1012</v>
      </c>
      <c r="E528" s="38">
        <v>43524</v>
      </c>
      <c r="F528" s="26" t="s">
        <v>12</v>
      </c>
      <c r="G528" s="46" t="s">
        <v>13</v>
      </c>
      <c r="H528" s="57">
        <f t="shared" si="276"/>
        <v>1850</v>
      </c>
      <c r="I528" s="57">
        <v>230</v>
      </c>
      <c r="J528" s="57">
        <v>1620</v>
      </c>
      <c r="K528" s="259">
        <v>0</v>
      </c>
      <c r="L528" s="85" t="s">
        <v>1164</v>
      </c>
      <c r="M528" s="85" t="s">
        <v>1164</v>
      </c>
      <c r="N528" s="85" t="s">
        <v>1163</v>
      </c>
      <c r="O528" s="85" t="s">
        <v>1163</v>
      </c>
      <c r="P528" s="85" t="s">
        <v>1163</v>
      </c>
      <c r="Q528" s="85" t="s">
        <v>1164</v>
      </c>
      <c r="R528" s="85" t="s">
        <v>1164</v>
      </c>
      <c r="S528" s="180" t="s">
        <v>1288</v>
      </c>
      <c r="T528" s="85"/>
      <c r="U528" s="31">
        <f t="shared" si="280"/>
        <v>0</v>
      </c>
      <c r="V528" s="80"/>
      <c r="W528" s="279"/>
      <c r="X528" s="85"/>
      <c r="Y528" s="85">
        <f t="shared" si="281"/>
        <v>0</v>
      </c>
      <c r="AA528" s="85"/>
      <c r="AB528" s="31">
        <f t="shared" si="282"/>
        <v>0</v>
      </c>
      <c r="AC528" s="85"/>
      <c r="AD528" s="31">
        <f t="shared" si="283"/>
        <v>0</v>
      </c>
      <c r="AE528" s="31"/>
      <c r="AF528" s="85"/>
      <c r="AG528" s="85">
        <f t="shared" si="284"/>
        <v>0</v>
      </c>
      <c r="AH528" s="31">
        <f t="shared" si="285"/>
        <v>0</v>
      </c>
      <c r="AI528" s="85"/>
      <c r="AJ528" s="31">
        <f t="shared" si="286"/>
        <v>0</v>
      </c>
      <c r="AK528" s="31">
        <f t="shared" si="287"/>
        <v>0</v>
      </c>
      <c r="AL528" s="85"/>
      <c r="AM528" s="85"/>
      <c r="AN528" s="85"/>
      <c r="AO528" s="85"/>
      <c r="AP528" s="85"/>
      <c r="AQ528" s="85"/>
      <c r="AR528" s="85"/>
      <c r="AS528" s="85"/>
      <c r="AT528" s="85"/>
      <c r="AU528" s="85"/>
      <c r="AV528" s="31"/>
      <c r="AW528" s="31"/>
      <c r="AX528" s="31"/>
    </row>
    <row r="529" spans="2:50" s="155" customFormat="1" ht="13" outlineLevel="1">
      <c r="B529" s="161" t="s">
        <v>825</v>
      </c>
      <c r="C529" s="59" t="s">
        <v>826</v>
      </c>
      <c r="D529" s="49" t="s">
        <v>1018</v>
      </c>
      <c r="E529" s="38">
        <v>43524</v>
      </c>
      <c r="F529" s="26" t="s">
        <v>12</v>
      </c>
      <c r="G529" s="46" t="s">
        <v>13</v>
      </c>
      <c r="H529" s="57">
        <f t="shared" si="276"/>
        <v>835</v>
      </c>
      <c r="I529" s="57">
        <v>115</v>
      </c>
      <c r="J529" s="57">
        <v>720</v>
      </c>
      <c r="K529" s="259">
        <v>0</v>
      </c>
      <c r="L529" s="85" t="s">
        <v>1164</v>
      </c>
      <c r="M529" s="85" t="s">
        <v>1164</v>
      </c>
      <c r="N529" s="85" t="s">
        <v>1163</v>
      </c>
      <c r="O529" s="85" t="s">
        <v>1163</v>
      </c>
      <c r="P529" s="85" t="s">
        <v>1163</v>
      </c>
      <c r="Q529" s="85" t="s">
        <v>1164</v>
      </c>
      <c r="R529" s="85" t="s">
        <v>1164</v>
      </c>
      <c r="S529" s="180" t="s">
        <v>1288</v>
      </c>
      <c r="T529" s="85"/>
      <c r="U529" s="31">
        <f t="shared" si="280"/>
        <v>0</v>
      </c>
      <c r="V529" s="80"/>
      <c r="W529" s="279"/>
      <c r="X529" s="85"/>
      <c r="Y529" s="85">
        <f t="shared" si="281"/>
        <v>0</v>
      </c>
      <c r="AA529" s="85"/>
      <c r="AB529" s="31">
        <f t="shared" si="282"/>
        <v>0</v>
      </c>
      <c r="AC529" s="85"/>
      <c r="AD529" s="31">
        <f t="shared" si="283"/>
        <v>0</v>
      </c>
      <c r="AE529" s="31"/>
      <c r="AF529" s="85"/>
      <c r="AG529" s="85">
        <f t="shared" si="284"/>
        <v>0</v>
      </c>
      <c r="AH529" s="31">
        <f t="shared" si="285"/>
        <v>0</v>
      </c>
      <c r="AI529" s="85"/>
      <c r="AJ529" s="31">
        <f t="shared" si="286"/>
        <v>0</v>
      </c>
      <c r="AK529" s="31">
        <f t="shared" si="287"/>
        <v>0</v>
      </c>
      <c r="AL529" s="85"/>
      <c r="AM529" s="85"/>
      <c r="AN529" s="85"/>
      <c r="AO529" s="85"/>
      <c r="AP529" s="85"/>
      <c r="AQ529" s="85"/>
      <c r="AR529" s="85"/>
      <c r="AS529" s="85"/>
      <c r="AT529" s="85"/>
      <c r="AU529" s="85"/>
      <c r="AV529" s="31"/>
      <c r="AW529" s="31"/>
      <c r="AX529" s="31"/>
    </row>
    <row r="530" spans="2:50" s="155" customFormat="1" ht="13" outlineLevel="1">
      <c r="B530" s="161" t="s">
        <v>827</v>
      </c>
      <c r="C530" s="59" t="s">
        <v>1019</v>
      </c>
      <c r="D530" s="49" t="s">
        <v>50</v>
      </c>
      <c r="E530" s="38">
        <v>43524</v>
      </c>
      <c r="F530" s="26" t="s">
        <v>12</v>
      </c>
      <c r="G530" s="46" t="s">
        <v>13</v>
      </c>
      <c r="H530" s="57">
        <f t="shared" si="276"/>
        <v>195</v>
      </c>
      <c r="I530" s="57">
        <v>195</v>
      </c>
      <c r="J530" s="57">
        <v>0</v>
      </c>
      <c r="K530" s="259">
        <v>0</v>
      </c>
      <c r="L530" s="85" t="s">
        <v>1164</v>
      </c>
      <c r="M530" s="85" t="s">
        <v>1164</v>
      </c>
      <c r="N530" s="85" t="s">
        <v>1163</v>
      </c>
      <c r="O530" s="85" t="s">
        <v>1163</v>
      </c>
      <c r="P530" s="85" t="s">
        <v>1163</v>
      </c>
      <c r="Q530" s="85" t="s">
        <v>1164</v>
      </c>
      <c r="R530" s="85" t="s">
        <v>1164</v>
      </c>
      <c r="S530" s="180" t="s">
        <v>1288</v>
      </c>
      <c r="T530" s="85"/>
      <c r="U530" s="31">
        <f t="shared" si="280"/>
        <v>0</v>
      </c>
      <c r="V530" s="80"/>
      <c r="W530" s="279"/>
      <c r="X530" s="85"/>
      <c r="Y530" s="85">
        <f t="shared" si="281"/>
        <v>0</v>
      </c>
      <c r="AA530" s="85"/>
      <c r="AB530" s="31">
        <f t="shared" si="282"/>
        <v>0</v>
      </c>
      <c r="AC530" s="85"/>
      <c r="AD530" s="31">
        <f t="shared" si="283"/>
        <v>0</v>
      </c>
      <c r="AE530" s="31"/>
      <c r="AF530" s="85"/>
      <c r="AG530" s="85">
        <f t="shared" si="284"/>
        <v>0</v>
      </c>
      <c r="AH530" s="31">
        <f t="shared" si="285"/>
        <v>0</v>
      </c>
      <c r="AI530" s="85"/>
      <c r="AJ530" s="31">
        <f t="shared" si="286"/>
        <v>0</v>
      </c>
      <c r="AK530" s="31">
        <f t="shared" si="287"/>
        <v>0</v>
      </c>
      <c r="AL530" s="85"/>
      <c r="AM530" s="85"/>
      <c r="AN530" s="85"/>
      <c r="AO530" s="85"/>
      <c r="AP530" s="85"/>
      <c r="AQ530" s="85"/>
      <c r="AR530" s="85"/>
      <c r="AS530" s="85"/>
      <c r="AT530" s="85"/>
      <c r="AU530" s="85"/>
      <c r="AV530" s="31"/>
      <c r="AW530" s="31"/>
      <c r="AX530" s="31"/>
    </row>
    <row r="531" spans="2:50" s="155" customFormat="1" ht="13" outlineLevel="1">
      <c r="B531" s="161" t="s">
        <v>828</v>
      </c>
      <c r="C531" s="59" t="s">
        <v>1021</v>
      </c>
      <c r="D531" s="49" t="s">
        <v>50</v>
      </c>
      <c r="E531" s="38">
        <v>43524</v>
      </c>
      <c r="F531" s="26" t="s">
        <v>12</v>
      </c>
      <c r="G531" s="46" t="s">
        <v>1252</v>
      </c>
      <c r="H531" s="57">
        <f t="shared" si="276"/>
        <v>680</v>
      </c>
      <c r="I531" s="57">
        <v>80</v>
      </c>
      <c r="J531" s="57">
        <v>600</v>
      </c>
      <c r="K531" s="259">
        <v>0</v>
      </c>
      <c r="L531" s="85" t="s">
        <v>1164</v>
      </c>
      <c r="M531" s="85" t="s">
        <v>1164</v>
      </c>
      <c r="N531" s="85" t="s">
        <v>1163</v>
      </c>
      <c r="O531" s="85" t="s">
        <v>1163</v>
      </c>
      <c r="P531" s="85" t="s">
        <v>1163</v>
      </c>
      <c r="Q531" s="85" t="s">
        <v>1164</v>
      </c>
      <c r="R531" s="85" t="s">
        <v>1164</v>
      </c>
      <c r="S531" s="180" t="s">
        <v>1288</v>
      </c>
      <c r="T531" s="85"/>
      <c r="U531" s="31">
        <f t="shared" si="280"/>
        <v>0</v>
      </c>
      <c r="V531" s="80"/>
      <c r="W531" s="279"/>
      <c r="X531" s="85"/>
      <c r="Y531" s="85">
        <f t="shared" si="281"/>
        <v>0</v>
      </c>
      <c r="AA531" s="85"/>
      <c r="AB531" s="31">
        <f t="shared" si="282"/>
        <v>0</v>
      </c>
      <c r="AC531" s="85"/>
      <c r="AD531" s="31">
        <f t="shared" si="283"/>
        <v>0</v>
      </c>
      <c r="AE531" s="31"/>
      <c r="AF531" s="85"/>
      <c r="AG531" s="85">
        <f t="shared" si="284"/>
        <v>0</v>
      </c>
      <c r="AH531" s="31">
        <f t="shared" si="285"/>
        <v>0</v>
      </c>
      <c r="AI531" s="85"/>
      <c r="AJ531" s="31">
        <f t="shared" si="286"/>
        <v>0</v>
      </c>
      <c r="AK531" s="31">
        <f t="shared" si="287"/>
        <v>0</v>
      </c>
      <c r="AL531" s="85"/>
      <c r="AM531" s="85"/>
      <c r="AN531" s="85"/>
      <c r="AO531" s="85"/>
      <c r="AP531" s="85"/>
      <c r="AQ531" s="85"/>
      <c r="AR531" s="85"/>
      <c r="AS531" s="85"/>
      <c r="AT531" s="85"/>
      <c r="AU531" s="85"/>
      <c r="AV531" s="31"/>
      <c r="AW531" s="31"/>
      <c r="AX531" s="31"/>
    </row>
    <row r="532" spans="2:50" s="155" customFormat="1" ht="13" outlineLevel="1">
      <c r="B532" s="160" t="s">
        <v>975</v>
      </c>
      <c r="C532" s="59" t="s">
        <v>1022</v>
      </c>
      <c r="D532" s="49" t="s">
        <v>1023</v>
      </c>
      <c r="E532" s="38">
        <v>43524</v>
      </c>
      <c r="F532" s="26" t="s">
        <v>12</v>
      </c>
      <c r="G532" s="46" t="s">
        <v>13</v>
      </c>
      <c r="H532" s="57">
        <f t="shared" si="276"/>
        <v>2360</v>
      </c>
      <c r="I532" s="57">
        <v>220</v>
      </c>
      <c r="J532" s="57">
        <v>2140</v>
      </c>
      <c r="K532" s="259">
        <v>0</v>
      </c>
      <c r="L532" s="85" t="s">
        <v>1164</v>
      </c>
      <c r="M532" s="85" t="s">
        <v>1164</v>
      </c>
      <c r="N532" s="85" t="s">
        <v>1163</v>
      </c>
      <c r="O532" s="85" t="s">
        <v>1163</v>
      </c>
      <c r="P532" s="85" t="s">
        <v>1163</v>
      </c>
      <c r="Q532" s="85" t="s">
        <v>1164</v>
      </c>
      <c r="R532" s="85" t="s">
        <v>1164</v>
      </c>
      <c r="S532" s="180" t="s">
        <v>1288</v>
      </c>
      <c r="T532" s="85"/>
      <c r="U532" s="31">
        <f t="shared" si="280"/>
        <v>0</v>
      </c>
      <c r="V532" s="80"/>
      <c r="W532" s="279"/>
      <c r="X532" s="85"/>
      <c r="Y532" s="85">
        <f t="shared" si="281"/>
        <v>0</v>
      </c>
      <c r="AA532" s="85"/>
      <c r="AB532" s="31">
        <f t="shared" si="282"/>
        <v>0</v>
      </c>
      <c r="AC532" s="85"/>
      <c r="AD532" s="31">
        <f t="shared" si="283"/>
        <v>0</v>
      </c>
      <c r="AE532" s="31"/>
      <c r="AF532" s="85"/>
      <c r="AG532" s="85">
        <f t="shared" si="284"/>
        <v>0</v>
      </c>
      <c r="AH532" s="31">
        <f t="shared" si="285"/>
        <v>0</v>
      </c>
      <c r="AI532" s="85"/>
      <c r="AJ532" s="31">
        <f t="shared" si="286"/>
        <v>0</v>
      </c>
      <c r="AK532" s="31">
        <f t="shared" si="287"/>
        <v>0</v>
      </c>
      <c r="AL532" s="85"/>
      <c r="AM532" s="85"/>
      <c r="AN532" s="85"/>
      <c r="AO532" s="85"/>
      <c r="AP532" s="85"/>
      <c r="AQ532" s="85"/>
      <c r="AR532" s="85"/>
      <c r="AS532" s="85"/>
      <c r="AT532" s="85"/>
      <c r="AU532" s="85"/>
      <c r="AV532" s="31"/>
      <c r="AW532" s="31"/>
      <c r="AX532" s="31"/>
    </row>
    <row r="533" spans="2:50" s="155" customFormat="1" ht="13" outlineLevel="1">
      <c r="B533" s="161" t="s">
        <v>1020</v>
      </c>
      <c r="C533" s="59" t="s">
        <v>976</v>
      </c>
      <c r="D533" s="49" t="s">
        <v>1018</v>
      </c>
      <c r="E533" s="38">
        <v>43661</v>
      </c>
      <c r="F533" s="26" t="s">
        <v>12</v>
      </c>
      <c r="G533" s="46" t="s">
        <v>1252</v>
      </c>
      <c r="H533" s="57">
        <f t="shared" si="276"/>
        <v>7140</v>
      </c>
      <c r="I533" s="57">
        <v>3510</v>
      </c>
      <c r="J533" s="57">
        <v>3630</v>
      </c>
      <c r="K533" s="259">
        <v>0</v>
      </c>
      <c r="L533" s="85" t="s">
        <v>1164</v>
      </c>
      <c r="M533" s="85" t="s">
        <v>1164</v>
      </c>
      <c r="N533" s="85" t="s">
        <v>1163</v>
      </c>
      <c r="O533" s="85" t="s">
        <v>1163</v>
      </c>
      <c r="P533" s="85" t="s">
        <v>1163</v>
      </c>
      <c r="Q533" s="85" t="s">
        <v>1164</v>
      </c>
      <c r="R533" s="85" t="s">
        <v>1164</v>
      </c>
      <c r="S533" s="180" t="s">
        <v>1288</v>
      </c>
      <c r="T533" s="85"/>
      <c r="U533" s="31">
        <f t="shared" si="280"/>
        <v>0</v>
      </c>
      <c r="V533" s="80"/>
      <c r="W533" s="279"/>
      <c r="X533" s="85"/>
      <c r="Y533" s="85">
        <f t="shared" si="281"/>
        <v>0</v>
      </c>
      <c r="AA533" s="85"/>
      <c r="AB533" s="31">
        <f t="shared" si="282"/>
        <v>0</v>
      </c>
      <c r="AC533" s="85"/>
      <c r="AD533" s="31">
        <f t="shared" si="283"/>
        <v>0</v>
      </c>
      <c r="AE533" s="31"/>
      <c r="AF533" s="85"/>
      <c r="AG533" s="85">
        <f t="shared" si="284"/>
        <v>0</v>
      </c>
      <c r="AH533" s="31">
        <f t="shared" si="285"/>
        <v>0</v>
      </c>
      <c r="AI533" s="85"/>
      <c r="AJ533" s="31">
        <f t="shared" si="286"/>
        <v>0</v>
      </c>
      <c r="AK533" s="31">
        <f t="shared" si="287"/>
        <v>0</v>
      </c>
      <c r="AL533" s="85"/>
      <c r="AM533" s="85"/>
      <c r="AN533" s="85"/>
      <c r="AO533" s="85"/>
      <c r="AP533" s="85"/>
      <c r="AQ533" s="85"/>
      <c r="AR533" s="85"/>
      <c r="AS533" s="85"/>
      <c r="AT533" s="85"/>
      <c r="AU533" s="85"/>
      <c r="AV533" s="31"/>
      <c r="AW533" s="31"/>
      <c r="AX533" s="31"/>
    </row>
    <row r="534" spans="2:50" s="155" customFormat="1" ht="13">
      <c r="B534" s="350" t="s">
        <v>974</v>
      </c>
      <c r="C534" s="350"/>
      <c r="D534" s="350"/>
      <c r="E534" s="351"/>
      <c r="F534" s="100" t="s">
        <v>7</v>
      </c>
      <c r="G534" s="101"/>
      <c r="H534" s="102">
        <f>H535/60</f>
        <v>133</v>
      </c>
      <c r="I534" s="102">
        <f>I535/60</f>
        <v>20.833333333333332</v>
      </c>
      <c r="J534" s="102">
        <f>J535/60</f>
        <v>112.16666666666667</v>
      </c>
      <c r="K534" s="260"/>
      <c r="L534" s="167"/>
      <c r="M534" s="167"/>
      <c r="N534" s="167"/>
      <c r="O534" s="167"/>
      <c r="P534" s="167"/>
      <c r="Q534" s="167"/>
      <c r="R534" s="167"/>
      <c r="S534" s="103"/>
      <c r="T534" s="167"/>
      <c r="U534" s="102">
        <f>U535/60</f>
        <v>0</v>
      </c>
      <c r="V534" s="103"/>
      <c r="W534" s="281"/>
      <c r="X534" s="167"/>
      <c r="Y534" s="102">
        <f>Y535/60</f>
        <v>0</v>
      </c>
      <c r="AA534" s="102"/>
      <c r="AB534" s="102">
        <f t="shared" ref="AB534:AK534" si="288">AB535/60</f>
        <v>0</v>
      </c>
      <c r="AC534" s="102"/>
      <c r="AD534" s="102">
        <f>AD535/60</f>
        <v>0</v>
      </c>
      <c r="AE534" s="102"/>
      <c r="AF534" s="102"/>
      <c r="AG534" s="102"/>
      <c r="AH534" s="102">
        <f>AH535/60</f>
        <v>0</v>
      </c>
      <c r="AI534" s="102"/>
      <c r="AJ534" s="167"/>
      <c r="AK534" s="102">
        <f t="shared" si="288"/>
        <v>0</v>
      </c>
      <c r="AL534" s="167"/>
      <c r="AM534" s="167"/>
      <c r="AN534" s="167"/>
      <c r="AO534" s="167"/>
      <c r="AP534" s="167"/>
      <c r="AQ534" s="167"/>
      <c r="AR534" s="167"/>
      <c r="AS534" s="167"/>
      <c r="AT534" s="167"/>
      <c r="AU534" s="167"/>
      <c r="AV534" s="102"/>
      <c r="AW534" s="102"/>
      <c r="AX534" s="102">
        <f>AX535/60</f>
        <v>0</v>
      </c>
    </row>
    <row r="535" spans="2:50" s="155" customFormat="1" ht="13">
      <c r="B535" s="350"/>
      <c r="C535" s="350"/>
      <c r="D535" s="350"/>
      <c r="E535" s="351"/>
      <c r="F535" s="104" t="s">
        <v>8</v>
      </c>
      <c r="G535" s="105"/>
      <c r="H535" s="106">
        <f t="shared" ref="H535:H545" si="289">SUM(I535:J535)</f>
        <v>7980</v>
      </c>
      <c r="I535" s="106">
        <f>SUMIF(F536:F545,"DQA",$I536:$I545)</f>
        <v>1250</v>
      </c>
      <c r="J535" s="106">
        <f>SUMIF(F536:F545,"DQA",$J536:$J545)</f>
        <v>6730</v>
      </c>
      <c r="K535" s="260"/>
      <c r="L535" s="167"/>
      <c r="M535" s="167"/>
      <c r="N535" s="167"/>
      <c r="O535" s="167"/>
      <c r="P535" s="167"/>
      <c r="Q535" s="167"/>
      <c r="R535" s="167"/>
      <c r="S535" s="103"/>
      <c r="T535" s="167"/>
      <c r="U535" s="106">
        <f>SUM(U536:U545)</f>
        <v>0</v>
      </c>
      <c r="V535" s="103"/>
      <c r="W535" s="281"/>
      <c r="X535" s="167"/>
      <c r="Y535" s="106">
        <f>SUM(Y536:Y545)</f>
        <v>0</v>
      </c>
      <c r="AA535" s="102"/>
      <c r="AB535" s="102">
        <f t="shared" ref="AB535" si="290">SUM(AB536:AB545)</f>
        <v>0</v>
      </c>
      <c r="AC535" s="102"/>
      <c r="AD535" s="102">
        <f>SUM(AD536:AD545)</f>
        <v>0</v>
      </c>
      <c r="AE535" s="102"/>
      <c r="AF535" s="102"/>
      <c r="AG535" s="102"/>
      <c r="AH535" s="102">
        <f>SUM(AH536:AH545)</f>
        <v>0</v>
      </c>
      <c r="AI535" s="102"/>
      <c r="AJ535" s="167"/>
      <c r="AK535" s="102">
        <f t="shared" ref="AK535" si="291">SUM(AK536:AK545)</f>
        <v>0</v>
      </c>
      <c r="AL535" s="167"/>
      <c r="AM535" s="167"/>
      <c r="AN535" s="167"/>
      <c r="AO535" s="167"/>
      <c r="AP535" s="167"/>
      <c r="AQ535" s="167"/>
      <c r="AR535" s="167"/>
      <c r="AS535" s="167"/>
      <c r="AT535" s="167"/>
      <c r="AU535" s="167"/>
      <c r="AV535" s="102"/>
      <c r="AW535" s="102"/>
      <c r="AX535" s="102">
        <f t="shared" ref="AX535" si="292">SUM(AX536:AX545)</f>
        <v>0</v>
      </c>
    </row>
    <row r="536" spans="2:50" s="155" customFormat="1" ht="13" outlineLevel="1">
      <c r="B536" s="161" t="s">
        <v>829</v>
      </c>
      <c r="C536" s="6" t="s">
        <v>785</v>
      </c>
      <c r="D536" s="25" t="s">
        <v>1012</v>
      </c>
      <c r="E536" s="16">
        <v>43524</v>
      </c>
      <c r="F536" s="26" t="s">
        <v>12</v>
      </c>
      <c r="G536" s="46" t="s">
        <v>13</v>
      </c>
      <c r="H536" s="81">
        <f t="shared" si="289"/>
        <v>75</v>
      </c>
      <c r="I536" s="109">
        <v>45</v>
      </c>
      <c r="J536" s="109">
        <v>30</v>
      </c>
      <c r="K536" s="259">
        <v>0</v>
      </c>
      <c r="L536" s="85" t="s">
        <v>1164</v>
      </c>
      <c r="M536" s="85" t="s">
        <v>1164</v>
      </c>
      <c r="N536" s="85" t="s">
        <v>1163</v>
      </c>
      <c r="O536" s="85" t="s">
        <v>1163</v>
      </c>
      <c r="P536" s="85" t="s">
        <v>1163</v>
      </c>
      <c r="Q536" s="85" t="s">
        <v>1164</v>
      </c>
      <c r="R536" s="85" t="s">
        <v>1164</v>
      </c>
      <c r="S536" s="180" t="s">
        <v>1289</v>
      </c>
      <c r="T536" s="85"/>
      <c r="U536" s="31">
        <f t="shared" ref="U536:U545" si="293">SUMIF(T536,"Y",I536)</f>
        <v>0</v>
      </c>
      <c r="V536" s="80"/>
      <c r="W536" s="279"/>
      <c r="X536" s="85"/>
      <c r="Y536" s="85">
        <f t="shared" ref="Y536:Y545" si="294">U536*X536</f>
        <v>0</v>
      </c>
      <c r="AA536" s="85"/>
      <c r="AB536" s="31">
        <f t="shared" ref="AB536:AB545" si="295">SUMIF(AA536,"Y",K536)*X536</f>
        <v>0</v>
      </c>
      <c r="AC536" s="85"/>
      <c r="AD536" s="31">
        <f t="shared" ref="AD536:AD545" si="296">(I536-AB536)*COUNTIF(AL536:AU536,"L")</f>
        <v>0</v>
      </c>
      <c r="AE536" s="31"/>
      <c r="AF536" s="85"/>
      <c r="AG536" s="85">
        <f t="shared" ref="AG536:AG545" si="297">IFERROR(COUNTIF(AL536:AU536,"S")/(COUNTIF(AL536:AU536,"V")+COUNTIF(AL536:AU536,"S")),0)</f>
        <v>0</v>
      </c>
      <c r="AH536" s="31">
        <f t="shared" ref="AH536:AH545" si="298">(Y536-AB536-AD536)*AG536</f>
        <v>0</v>
      </c>
      <c r="AI536" s="85"/>
      <c r="AJ536" s="31">
        <f t="shared" ref="AJ536:AJ545" si="299">COUNTIF(AL536:AU536,"V")</f>
        <v>0</v>
      </c>
      <c r="AK536" s="31">
        <f t="shared" ref="AK536:AK545" si="300">Y536-AB536-AD536-AH536</f>
        <v>0</v>
      </c>
      <c r="AL536" s="85"/>
      <c r="AM536" s="85"/>
      <c r="AN536" s="85"/>
      <c r="AO536" s="85"/>
      <c r="AP536" s="85"/>
      <c r="AQ536" s="85"/>
      <c r="AR536" s="85"/>
      <c r="AS536" s="85"/>
      <c r="AT536" s="85"/>
      <c r="AU536" s="85"/>
      <c r="AV536" s="31"/>
      <c r="AW536" s="31"/>
      <c r="AX536" s="31"/>
    </row>
    <row r="537" spans="2:50" s="155" customFormat="1" ht="13" outlineLevel="1">
      <c r="B537" s="161" t="s">
        <v>830</v>
      </c>
      <c r="C537" s="6" t="s">
        <v>831</v>
      </c>
      <c r="D537" s="25" t="s">
        <v>1015</v>
      </c>
      <c r="E537" s="16">
        <v>43524</v>
      </c>
      <c r="F537" s="26" t="s">
        <v>12</v>
      </c>
      <c r="G537" s="46" t="s">
        <v>13</v>
      </c>
      <c r="H537" s="81">
        <f t="shared" si="289"/>
        <v>30</v>
      </c>
      <c r="I537" s="109">
        <v>30</v>
      </c>
      <c r="J537" s="109">
        <v>0</v>
      </c>
      <c r="K537" s="259">
        <v>0</v>
      </c>
      <c r="L537" s="85" t="s">
        <v>1164</v>
      </c>
      <c r="M537" s="85" t="s">
        <v>1164</v>
      </c>
      <c r="N537" s="85" t="s">
        <v>1163</v>
      </c>
      <c r="O537" s="85" t="s">
        <v>1163</v>
      </c>
      <c r="P537" s="85" t="s">
        <v>1163</v>
      </c>
      <c r="Q537" s="85" t="s">
        <v>1164</v>
      </c>
      <c r="R537" s="85" t="s">
        <v>1164</v>
      </c>
      <c r="S537" s="180" t="s">
        <v>1289</v>
      </c>
      <c r="T537" s="85"/>
      <c r="U537" s="31">
        <f t="shared" si="293"/>
        <v>0</v>
      </c>
      <c r="V537" s="80"/>
      <c r="W537" s="279"/>
      <c r="X537" s="85"/>
      <c r="Y537" s="85">
        <f t="shared" si="294"/>
        <v>0</v>
      </c>
      <c r="AA537" s="85"/>
      <c r="AB537" s="31">
        <f t="shared" si="295"/>
        <v>0</v>
      </c>
      <c r="AC537" s="85"/>
      <c r="AD537" s="31">
        <f t="shared" si="296"/>
        <v>0</v>
      </c>
      <c r="AE537" s="31"/>
      <c r="AF537" s="85"/>
      <c r="AG537" s="85">
        <f t="shared" si="297"/>
        <v>0</v>
      </c>
      <c r="AH537" s="31">
        <f t="shared" si="298"/>
        <v>0</v>
      </c>
      <c r="AI537" s="85"/>
      <c r="AJ537" s="31">
        <f t="shared" si="299"/>
        <v>0</v>
      </c>
      <c r="AK537" s="31">
        <f t="shared" si="300"/>
        <v>0</v>
      </c>
      <c r="AL537" s="85"/>
      <c r="AM537" s="85"/>
      <c r="AN537" s="85"/>
      <c r="AO537" s="85"/>
      <c r="AP537" s="85"/>
      <c r="AQ537" s="85"/>
      <c r="AR537" s="85"/>
      <c r="AS537" s="85"/>
      <c r="AT537" s="85"/>
      <c r="AU537" s="85"/>
      <c r="AV537" s="31"/>
      <c r="AW537" s="31"/>
      <c r="AX537" s="31"/>
    </row>
    <row r="538" spans="2:50" s="155" customFormat="1" ht="13" outlineLevel="1">
      <c r="B538" s="161" t="s">
        <v>832</v>
      </c>
      <c r="C538" s="6" t="s">
        <v>1024</v>
      </c>
      <c r="D538" s="49" t="s">
        <v>1018</v>
      </c>
      <c r="E538" s="16">
        <v>43524</v>
      </c>
      <c r="F538" s="26" t="s">
        <v>12</v>
      </c>
      <c r="G538" s="46" t="s">
        <v>13</v>
      </c>
      <c r="H538" s="81">
        <f t="shared" si="289"/>
        <v>125</v>
      </c>
      <c r="I538" s="109">
        <v>125</v>
      </c>
      <c r="J538" s="109">
        <v>0</v>
      </c>
      <c r="K538" s="259">
        <v>0</v>
      </c>
      <c r="L538" s="85" t="s">
        <v>1164</v>
      </c>
      <c r="M538" s="85" t="s">
        <v>1164</v>
      </c>
      <c r="N538" s="85" t="s">
        <v>1163</v>
      </c>
      <c r="O538" s="85" t="s">
        <v>1163</v>
      </c>
      <c r="P538" s="85" t="s">
        <v>1163</v>
      </c>
      <c r="Q538" s="85" t="s">
        <v>1164</v>
      </c>
      <c r="R538" s="85" t="s">
        <v>1164</v>
      </c>
      <c r="S538" s="180" t="s">
        <v>1289</v>
      </c>
      <c r="T538" s="85"/>
      <c r="U538" s="31">
        <f t="shared" si="293"/>
        <v>0</v>
      </c>
      <c r="V538" s="80"/>
      <c r="W538" s="279"/>
      <c r="X538" s="85"/>
      <c r="Y538" s="85">
        <f t="shared" si="294"/>
        <v>0</v>
      </c>
      <c r="AA538" s="85"/>
      <c r="AB538" s="31">
        <f t="shared" si="295"/>
        <v>0</v>
      </c>
      <c r="AC538" s="85"/>
      <c r="AD538" s="31">
        <f t="shared" si="296"/>
        <v>0</v>
      </c>
      <c r="AE538" s="31"/>
      <c r="AF538" s="85"/>
      <c r="AG538" s="85">
        <f t="shared" si="297"/>
        <v>0</v>
      </c>
      <c r="AH538" s="31">
        <f t="shared" si="298"/>
        <v>0</v>
      </c>
      <c r="AI538" s="85"/>
      <c r="AJ538" s="31">
        <f t="shared" si="299"/>
        <v>0</v>
      </c>
      <c r="AK538" s="31">
        <f t="shared" si="300"/>
        <v>0</v>
      </c>
      <c r="AL538" s="85"/>
      <c r="AM538" s="85"/>
      <c r="AN538" s="85"/>
      <c r="AO538" s="85"/>
      <c r="AP538" s="85"/>
      <c r="AQ538" s="85"/>
      <c r="AR538" s="85"/>
      <c r="AS538" s="85"/>
      <c r="AT538" s="85"/>
      <c r="AU538" s="85"/>
      <c r="AV538" s="31"/>
      <c r="AW538" s="31"/>
      <c r="AX538" s="31"/>
    </row>
    <row r="539" spans="2:50" s="155" customFormat="1" ht="13" outlineLevel="1">
      <c r="B539" s="161" t="s">
        <v>833</v>
      </c>
      <c r="C539" s="6" t="s">
        <v>1025</v>
      </c>
      <c r="D539" s="49" t="s">
        <v>1012</v>
      </c>
      <c r="E539" s="16">
        <v>43524</v>
      </c>
      <c r="F539" s="26" t="s">
        <v>12</v>
      </c>
      <c r="G539" s="46" t="s">
        <v>13</v>
      </c>
      <c r="H539" s="81">
        <f t="shared" si="289"/>
        <v>1115</v>
      </c>
      <c r="I539" s="109">
        <v>155</v>
      </c>
      <c r="J539" s="109">
        <v>960</v>
      </c>
      <c r="K539" s="259">
        <v>0</v>
      </c>
      <c r="L539" s="85" t="s">
        <v>1164</v>
      </c>
      <c r="M539" s="85" t="s">
        <v>1164</v>
      </c>
      <c r="N539" s="85" t="s">
        <v>1163</v>
      </c>
      <c r="O539" s="85" t="s">
        <v>1163</v>
      </c>
      <c r="P539" s="85" t="s">
        <v>1163</v>
      </c>
      <c r="Q539" s="85" t="s">
        <v>1164</v>
      </c>
      <c r="R539" s="85" t="s">
        <v>1164</v>
      </c>
      <c r="S539" s="180" t="s">
        <v>1289</v>
      </c>
      <c r="T539" s="85"/>
      <c r="U539" s="31">
        <f t="shared" si="293"/>
        <v>0</v>
      </c>
      <c r="V539" s="80"/>
      <c r="W539" s="279"/>
      <c r="X539" s="85"/>
      <c r="Y539" s="85">
        <f t="shared" si="294"/>
        <v>0</v>
      </c>
      <c r="AA539" s="85"/>
      <c r="AB539" s="31">
        <f t="shared" si="295"/>
        <v>0</v>
      </c>
      <c r="AC539" s="85"/>
      <c r="AD539" s="31">
        <f t="shared" si="296"/>
        <v>0</v>
      </c>
      <c r="AE539" s="31"/>
      <c r="AF539" s="85"/>
      <c r="AG539" s="85">
        <f t="shared" si="297"/>
        <v>0</v>
      </c>
      <c r="AH539" s="31">
        <f t="shared" si="298"/>
        <v>0</v>
      </c>
      <c r="AI539" s="85"/>
      <c r="AJ539" s="31">
        <f t="shared" si="299"/>
        <v>0</v>
      </c>
      <c r="AK539" s="31">
        <f t="shared" si="300"/>
        <v>0</v>
      </c>
      <c r="AL539" s="85"/>
      <c r="AM539" s="85"/>
      <c r="AN539" s="85"/>
      <c r="AO539" s="85"/>
      <c r="AP539" s="85"/>
      <c r="AQ539" s="85"/>
      <c r="AR539" s="85"/>
      <c r="AS539" s="85"/>
      <c r="AT539" s="85"/>
      <c r="AU539" s="85"/>
      <c r="AV539" s="31"/>
      <c r="AW539" s="31"/>
      <c r="AX539" s="31"/>
    </row>
    <row r="540" spans="2:50" s="155" customFormat="1" ht="13" outlineLevel="1">
      <c r="B540" s="161" t="s">
        <v>834</v>
      </c>
      <c r="C540" s="6" t="s">
        <v>1026</v>
      </c>
      <c r="D540" s="49" t="s">
        <v>1018</v>
      </c>
      <c r="E540" s="16">
        <v>43710</v>
      </c>
      <c r="F540" s="26" t="s">
        <v>12</v>
      </c>
      <c r="G540" s="46" t="s">
        <v>13</v>
      </c>
      <c r="H540" s="81">
        <f t="shared" si="289"/>
        <v>380</v>
      </c>
      <c r="I540" s="109">
        <v>130</v>
      </c>
      <c r="J540" s="109">
        <v>250</v>
      </c>
      <c r="K540" s="259">
        <v>0</v>
      </c>
      <c r="L540" s="85" t="s">
        <v>1164</v>
      </c>
      <c r="M540" s="85" t="s">
        <v>1164</v>
      </c>
      <c r="N540" s="85" t="s">
        <v>1163</v>
      </c>
      <c r="O540" s="85" t="s">
        <v>1163</v>
      </c>
      <c r="P540" s="85" t="s">
        <v>1163</v>
      </c>
      <c r="Q540" s="85" t="s">
        <v>1164</v>
      </c>
      <c r="R540" s="85" t="s">
        <v>1164</v>
      </c>
      <c r="S540" s="180" t="s">
        <v>1289</v>
      </c>
      <c r="T540" s="85"/>
      <c r="U540" s="31">
        <f t="shared" si="293"/>
        <v>0</v>
      </c>
      <c r="V540" s="80"/>
      <c r="W540" s="279"/>
      <c r="X540" s="85"/>
      <c r="Y540" s="85">
        <f t="shared" si="294"/>
        <v>0</v>
      </c>
      <c r="AA540" s="85"/>
      <c r="AB540" s="31">
        <f t="shared" si="295"/>
        <v>0</v>
      </c>
      <c r="AC540" s="85"/>
      <c r="AD540" s="31">
        <f t="shared" si="296"/>
        <v>0</v>
      </c>
      <c r="AE540" s="31"/>
      <c r="AF540" s="85"/>
      <c r="AG540" s="85">
        <f t="shared" si="297"/>
        <v>0</v>
      </c>
      <c r="AH540" s="31">
        <f t="shared" si="298"/>
        <v>0</v>
      </c>
      <c r="AI540" s="85"/>
      <c r="AJ540" s="31">
        <f t="shared" si="299"/>
        <v>0</v>
      </c>
      <c r="AK540" s="31">
        <f t="shared" si="300"/>
        <v>0</v>
      </c>
      <c r="AL540" s="85"/>
      <c r="AM540" s="85"/>
      <c r="AN540" s="85"/>
      <c r="AO540" s="85"/>
      <c r="AP540" s="85"/>
      <c r="AQ540" s="85"/>
      <c r="AR540" s="85"/>
      <c r="AS540" s="85"/>
      <c r="AT540" s="85"/>
      <c r="AU540" s="85"/>
      <c r="AV540" s="31"/>
      <c r="AW540" s="31"/>
      <c r="AX540" s="31"/>
    </row>
    <row r="541" spans="2:50" s="155" customFormat="1" ht="13" outlineLevel="1">
      <c r="B541" s="161" t="s">
        <v>835</v>
      </c>
      <c r="C541" s="6" t="s">
        <v>836</v>
      </c>
      <c r="D541" s="49" t="s">
        <v>1012</v>
      </c>
      <c r="E541" s="16">
        <v>43524</v>
      </c>
      <c r="F541" s="26" t="s">
        <v>12</v>
      </c>
      <c r="G541" s="46" t="s">
        <v>13</v>
      </c>
      <c r="H541" s="81">
        <f t="shared" si="289"/>
        <v>1850</v>
      </c>
      <c r="I541" s="109">
        <v>230</v>
      </c>
      <c r="J541" s="109">
        <v>1620</v>
      </c>
      <c r="K541" s="259">
        <v>0</v>
      </c>
      <c r="L541" s="85" t="s">
        <v>1164</v>
      </c>
      <c r="M541" s="85" t="s">
        <v>1164</v>
      </c>
      <c r="N541" s="85" t="s">
        <v>1163</v>
      </c>
      <c r="O541" s="85" t="s">
        <v>1163</v>
      </c>
      <c r="P541" s="85" t="s">
        <v>1163</v>
      </c>
      <c r="Q541" s="85" t="s">
        <v>1164</v>
      </c>
      <c r="R541" s="85" t="s">
        <v>1164</v>
      </c>
      <c r="S541" s="180" t="s">
        <v>1289</v>
      </c>
      <c r="T541" s="85"/>
      <c r="U541" s="31">
        <f t="shared" si="293"/>
        <v>0</v>
      </c>
      <c r="V541" s="80"/>
      <c r="W541" s="279"/>
      <c r="X541" s="85"/>
      <c r="Y541" s="85">
        <f t="shared" si="294"/>
        <v>0</v>
      </c>
      <c r="AA541" s="85"/>
      <c r="AB541" s="31">
        <f t="shared" si="295"/>
        <v>0</v>
      </c>
      <c r="AC541" s="85"/>
      <c r="AD541" s="31">
        <f t="shared" si="296"/>
        <v>0</v>
      </c>
      <c r="AE541" s="31"/>
      <c r="AF541" s="85"/>
      <c r="AG541" s="85">
        <f t="shared" si="297"/>
        <v>0</v>
      </c>
      <c r="AH541" s="31">
        <f t="shared" si="298"/>
        <v>0</v>
      </c>
      <c r="AI541" s="85"/>
      <c r="AJ541" s="31">
        <f t="shared" si="299"/>
        <v>0</v>
      </c>
      <c r="AK541" s="31">
        <f t="shared" si="300"/>
        <v>0</v>
      </c>
      <c r="AL541" s="85"/>
      <c r="AM541" s="85"/>
      <c r="AN541" s="85"/>
      <c r="AO541" s="85"/>
      <c r="AP541" s="85"/>
      <c r="AQ541" s="85"/>
      <c r="AR541" s="85"/>
      <c r="AS541" s="85"/>
      <c r="AT541" s="85"/>
      <c r="AU541" s="85"/>
      <c r="AV541" s="31"/>
      <c r="AW541" s="31"/>
      <c r="AX541" s="31"/>
    </row>
    <row r="542" spans="2:50" s="155" customFormat="1" ht="13" outlineLevel="1">
      <c r="B542" s="161" t="s">
        <v>837</v>
      </c>
      <c r="C542" s="6" t="s">
        <v>838</v>
      </c>
      <c r="D542" s="49" t="s">
        <v>1018</v>
      </c>
      <c r="E542" s="16">
        <v>43524</v>
      </c>
      <c r="F542" s="26" t="s">
        <v>12</v>
      </c>
      <c r="G542" s="46" t="s">
        <v>13</v>
      </c>
      <c r="H542" s="81">
        <f t="shared" si="289"/>
        <v>835</v>
      </c>
      <c r="I542" s="109">
        <v>115</v>
      </c>
      <c r="J542" s="109">
        <v>720</v>
      </c>
      <c r="K542" s="259">
        <v>0</v>
      </c>
      <c r="L542" s="85" t="s">
        <v>1164</v>
      </c>
      <c r="M542" s="85" t="s">
        <v>1164</v>
      </c>
      <c r="N542" s="85" t="s">
        <v>1163</v>
      </c>
      <c r="O542" s="85" t="s">
        <v>1163</v>
      </c>
      <c r="P542" s="85" t="s">
        <v>1163</v>
      </c>
      <c r="Q542" s="85" t="s">
        <v>1164</v>
      </c>
      <c r="R542" s="85" t="s">
        <v>1164</v>
      </c>
      <c r="S542" s="180" t="s">
        <v>1289</v>
      </c>
      <c r="T542" s="85"/>
      <c r="U542" s="31">
        <f t="shared" si="293"/>
        <v>0</v>
      </c>
      <c r="V542" s="80"/>
      <c r="W542" s="279"/>
      <c r="X542" s="85"/>
      <c r="Y542" s="85">
        <f t="shared" si="294"/>
        <v>0</v>
      </c>
      <c r="AA542" s="85"/>
      <c r="AB542" s="31">
        <f t="shared" si="295"/>
        <v>0</v>
      </c>
      <c r="AC542" s="85"/>
      <c r="AD542" s="31">
        <f t="shared" si="296"/>
        <v>0</v>
      </c>
      <c r="AE542" s="31"/>
      <c r="AF542" s="85"/>
      <c r="AG542" s="85">
        <f t="shared" si="297"/>
        <v>0</v>
      </c>
      <c r="AH542" s="31">
        <f t="shared" si="298"/>
        <v>0</v>
      </c>
      <c r="AI542" s="85"/>
      <c r="AJ542" s="31">
        <f t="shared" si="299"/>
        <v>0</v>
      </c>
      <c r="AK542" s="31">
        <f t="shared" si="300"/>
        <v>0</v>
      </c>
      <c r="AL542" s="85"/>
      <c r="AM542" s="85"/>
      <c r="AN542" s="85"/>
      <c r="AO542" s="85"/>
      <c r="AP542" s="85"/>
      <c r="AQ542" s="85"/>
      <c r="AR542" s="85"/>
      <c r="AS542" s="85"/>
      <c r="AT542" s="85"/>
      <c r="AU542" s="85"/>
      <c r="AV542" s="31"/>
      <c r="AW542" s="31"/>
      <c r="AX542" s="31"/>
    </row>
    <row r="543" spans="2:50" s="155" customFormat="1" ht="13" outlineLevel="1">
      <c r="B543" s="161" t="s">
        <v>839</v>
      </c>
      <c r="C543" s="6" t="s">
        <v>1028</v>
      </c>
      <c r="D543" s="25" t="s">
        <v>1012</v>
      </c>
      <c r="E543" s="16">
        <v>43524</v>
      </c>
      <c r="F543" s="26" t="s">
        <v>12</v>
      </c>
      <c r="G543" s="46" t="s">
        <v>13</v>
      </c>
      <c r="H543" s="81">
        <f t="shared" si="289"/>
        <v>715</v>
      </c>
      <c r="I543" s="109">
        <v>295</v>
      </c>
      <c r="J543" s="109">
        <v>420</v>
      </c>
      <c r="K543" s="259">
        <v>0</v>
      </c>
      <c r="L543" s="85" t="s">
        <v>1164</v>
      </c>
      <c r="M543" s="85" t="s">
        <v>1164</v>
      </c>
      <c r="N543" s="85" t="s">
        <v>1163</v>
      </c>
      <c r="O543" s="85" t="s">
        <v>1163</v>
      </c>
      <c r="P543" s="85" t="s">
        <v>1163</v>
      </c>
      <c r="Q543" s="85" t="s">
        <v>1164</v>
      </c>
      <c r="R543" s="85" t="s">
        <v>1164</v>
      </c>
      <c r="S543" s="180" t="s">
        <v>1289</v>
      </c>
      <c r="T543" s="85"/>
      <c r="U543" s="31">
        <f t="shared" si="293"/>
        <v>0</v>
      </c>
      <c r="V543" s="80"/>
      <c r="W543" s="279"/>
      <c r="X543" s="85"/>
      <c r="Y543" s="85">
        <f t="shared" si="294"/>
        <v>0</v>
      </c>
      <c r="AA543" s="85"/>
      <c r="AB543" s="31">
        <f t="shared" si="295"/>
        <v>0</v>
      </c>
      <c r="AC543" s="85"/>
      <c r="AD543" s="31">
        <f t="shared" si="296"/>
        <v>0</v>
      </c>
      <c r="AE543" s="31"/>
      <c r="AF543" s="85"/>
      <c r="AG543" s="85">
        <f t="shared" si="297"/>
        <v>0</v>
      </c>
      <c r="AH543" s="31">
        <f t="shared" si="298"/>
        <v>0</v>
      </c>
      <c r="AI543" s="85"/>
      <c r="AJ543" s="31">
        <f t="shared" si="299"/>
        <v>0</v>
      </c>
      <c r="AK543" s="31">
        <f t="shared" si="300"/>
        <v>0</v>
      </c>
      <c r="AL543" s="85"/>
      <c r="AM543" s="85"/>
      <c r="AN543" s="85"/>
      <c r="AO543" s="85"/>
      <c r="AP543" s="85"/>
      <c r="AQ543" s="85"/>
      <c r="AR543" s="85"/>
      <c r="AS543" s="85"/>
      <c r="AT543" s="85"/>
      <c r="AU543" s="85"/>
      <c r="AV543" s="31"/>
      <c r="AW543" s="31"/>
      <c r="AX543" s="31"/>
    </row>
    <row r="544" spans="2:50" s="155" customFormat="1" ht="13" outlineLevel="1">
      <c r="B544" s="161" t="s">
        <v>840</v>
      </c>
      <c r="C544" s="6" t="s">
        <v>1029</v>
      </c>
      <c r="D544" s="25" t="s">
        <v>1012</v>
      </c>
      <c r="E544" s="16">
        <v>43524</v>
      </c>
      <c r="F544" s="26" t="s">
        <v>12</v>
      </c>
      <c r="G544" s="46" t="s">
        <v>1252</v>
      </c>
      <c r="H544" s="81">
        <f t="shared" si="289"/>
        <v>80</v>
      </c>
      <c r="I544" s="109">
        <v>80</v>
      </c>
      <c r="J544" s="109">
        <v>0</v>
      </c>
      <c r="K544" s="259">
        <v>0</v>
      </c>
      <c r="L544" s="85" t="s">
        <v>1164</v>
      </c>
      <c r="M544" s="85" t="s">
        <v>1164</v>
      </c>
      <c r="N544" s="85" t="s">
        <v>1163</v>
      </c>
      <c r="O544" s="85" t="s">
        <v>1163</v>
      </c>
      <c r="P544" s="85" t="s">
        <v>1163</v>
      </c>
      <c r="Q544" s="85" t="s">
        <v>1164</v>
      </c>
      <c r="R544" s="85" t="s">
        <v>1164</v>
      </c>
      <c r="S544" s="180" t="s">
        <v>1289</v>
      </c>
      <c r="T544" s="85"/>
      <c r="U544" s="31">
        <f t="shared" si="293"/>
        <v>0</v>
      </c>
      <c r="V544" s="80"/>
      <c r="W544" s="279"/>
      <c r="X544" s="85"/>
      <c r="Y544" s="85">
        <f t="shared" si="294"/>
        <v>0</v>
      </c>
      <c r="AA544" s="85"/>
      <c r="AB544" s="31">
        <f t="shared" si="295"/>
        <v>0</v>
      </c>
      <c r="AC544" s="85"/>
      <c r="AD544" s="31">
        <f t="shared" si="296"/>
        <v>0</v>
      </c>
      <c r="AE544" s="31"/>
      <c r="AF544" s="85"/>
      <c r="AG544" s="85">
        <f t="shared" si="297"/>
        <v>0</v>
      </c>
      <c r="AH544" s="31">
        <f t="shared" si="298"/>
        <v>0</v>
      </c>
      <c r="AI544" s="85"/>
      <c r="AJ544" s="31">
        <f t="shared" si="299"/>
        <v>0</v>
      </c>
      <c r="AK544" s="31">
        <f t="shared" si="300"/>
        <v>0</v>
      </c>
      <c r="AL544" s="85"/>
      <c r="AM544" s="85"/>
      <c r="AN544" s="85"/>
      <c r="AO544" s="85"/>
      <c r="AP544" s="85"/>
      <c r="AQ544" s="85"/>
      <c r="AR544" s="85"/>
      <c r="AS544" s="85"/>
      <c r="AT544" s="85"/>
      <c r="AU544" s="85"/>
      <c r="AV544" s="31"/>
      <c r="AW544" s="31"/>
      <c r="AX544" s="31"/>
    </row>
    <row r="545" spans="2:50" s="155" customFormat="1" ht="13" outlineLevel="1">
      <c r="B545" s="161" t="s">
        <v>1027</v>
      </c>
      <c r="C545" s="6" t="s">
        <v>1030</v>
      </c>
      <c r="D545" s="25" t="s">
        <v>50</v>
      </c>
      <c r="E545" s="16">
        <v>43524</v>
      </c>
      <c r="F545" s="26" t="s">
        <v>12</v>
      </c>
      <c r="G545" s="46" t="s">
        <v>13</v>
      </c>
      <c r="H545" s="81">
        <f t="shared" si="289"/>
        <v>2775</v>
      </c>
      <c r="I545" s="109">
        <v>45</v>
      </c>
      <c r="J545" s="109">
        <v>2730</v>
      </c>
      <c r="K545" s="259">
        <v>0</v>
      </c>
      <c r="L545" s="85" t="s">
        <v>1164</v>
      </c>
      <c r="M545" s="85" t="s">
        <v>1164</v>
      </c>
      <c r="N545" s="85" t="s">
        <v>1163</v>
      </c>
      <c r="O545" s="85" t="s">
        <v>1163</v>
      </c>
      <c r="P545" s="85" t="s">
        <v>1163</v>
      </c>
      <c r="Q545" s="85" t="s">
        <v>1164</v>
      </c>
      <c r="R545" s="85" t="s">
        <v>1164</v>
      </c>
      <c r="S545" s="180" t="s">
        <v>1289</v>
      </c>
      <c r="T545" s="85"/>
      <c r="U545" s="31">
        <f t="shared" si="293"/>
        <v>0</v>
      </c>
      <c r="V545" s="80"/>
      <c r="W545" s="279"/>
      <c r="X545" s="85"/>
      <c r="Y545" s="85">
        <f t="shared" si="294"/>
        <v>0</v>
      </c>
      <c r="AA545" s="85"/>
      <c r="AB545" s="31">
        <f t="shared" si="295"/>
        <v>0</v>
      </c>
      <c r="AC545" s="85"/>
      <c r="AD545" s="31">
        <f t="shared" si="296"/>
        <v>0</v>
      </c>
      <c r="AE545" s="31"/>
      <c r="AF545" s="85"/>
      <c r="AG545" s="85">
        <f t="shared" si="297"/>
        <v>0</v>
      </c>
      <c r="AH545" s="31">
        <f t="shared" si="298"/>
        <v>0</v>
      </c>
      <c r="AI545" s="85"/>
      <c r="AJ545" s="31">
        <f t="shared" si="299"/>
        <v>0</v>
      </c>
      <c r="AK545" s="31">
        <f t="shared" si="300"/>
        <v>0</v>
      </c>
      <c r="AL545" s="85"/>
      <c r="AM545" s="85"/>
      <c r="AN545" s="85"/>
      <c r="AO545" s="85"/>
      <c r="AP545" s="85"/>
      <c r="AQ545" s="85"/>
      <c r="AR545" s="85"/>
      <c r="AS545" s="85"/>
      <c r="AT545" s="85"/>
      <c r="AU545" s="85"/>
      <c r="AV545" s="31"/>
      <c r="AW545" s="31"/>
      <c r="AX545" s="31"/>
    </row>
    <row r="546" spans="2:50" s="155" customFormat="1" ht="13">
      <c r="B546" s="350" t="s">
        <v>1115</v>
      </c>
      <c r="C546" s="350"/>
      <c r="D546" s="350"/>
      <c r="E546" s="351"/>
      <c r="F546" s="100" t="s">
        <v>7</v>
      </c>
      <c r="G546" s="101"/>
      <c r="H546" s="102">
        <f>H547/60</f>
        <v>30.666666666666668</v>
      </c>
      <c r="I546" s="102">
        <f>I547/60</f>
        <v>6.666666666666667</v>
      </c>
      <c r="J546" s="102">
        <f>J547/60</f>
        <v>24</v>
      </c>
      <c r="K546" s="260">
        <f>K547/60</f>
        <v>0</v>
      </c>
      <c r="L546" s="167"/>
      <c r="M546" s="167"/>
      <c r="N546" s="167"/>
      <c r="O546" s="167"/>
      <c r="P546" s="167"/>
      <c r="Q546" s="167"/>
      <c r="R546" s="167"/>
      <c r="S546" s="103"/>
      <c r="T546" s="167"/>
      <c r="U546" s="102">
        <f>U547/60</f>
        <v>0</v>
      </c>
      <c r="V546" s="103"/>
      <c r="W546" s="281"/>
      <c r="X546" s="167"/>
      <c r="Y546" s="102">
        <f>Y547/60</f>
        <v>0</v>
      </c>
      <c r="AA546" s="102"/>
      <c r="AB546" s="102">
        <f t="shared" ref="AB546:AK546" si="301">AB547/60</f>
        <v>0</v>
      </c>
      <c r="AC546" s="102"/>
      <c r="AD546" s="102">
        <f>AD547/60</f>
        <v>0</v>
      </c>
      <c r="AE546" s="102"/>
      <c r="AF546" s="102"/>
      <c r="AG546" s="102"/>
      <c r="AH546" s="102">
        <f>AH547/60</f>
        <v>0</v>
      </c>
      <c r="AI546" s="102"/>
      <c r="AJ546" s="167"/>
      <c r="AK546" s="102">
        <f t="shared" si="301"/>
        <v>0</v>
      </c>
      <c r="AL546" s="167"/>
      <c r="AM546" s="167"/>
      <c r="AN546" s="167"/>
      <c r="AO546" s="167"/>
      <c r="AP546" s="167"/>
      <c r="AQ546" s="167"/>
      <c r="AR546" s="167"/>
      <c r="AS546" s="167"/>
      <c r="AT546" s="167"/>
      <c r="AU546" s="167"/>
      <c r="AV546" s="102"/>
      <c r="AW546" s="102"/>
      <c r="AX546" s="102">
        <f>AX547/60</f>
        <v>0</v>
      </c>
    </row>
    <row r="547" spans="2:50" s="155" customFormat="1" ht="13">
      <c r="B547" s="350"/>
      <c r="C547" s="350"/>
      <c r="D547" s="350"/>
      <c r="E547" s="351"/>
      <c r="F547" s="104" t="s">
        <v>8</v>
      </c>
      <c r="G547" s="105"/>
      <c r="H547" s="106">
        <f>SUM(I547:J547)</f>
        <v>1840</v>
      </c>
      <c r="I547" s="106">
        <f>SUMIF(F548:F549,"DQA",$I548:$I549)</f>
        <v>400</v>
      </c>
      <c r="J547" s="106">
        <f>SUMIF(F548:F549,"DQA",$J548:$J549)</f>
        <v>1440</v>
      </c>
      <c r="K547" s="261">
        <f>SUM(K548:K549)</f>
        <v>0</v>
      </c>
      <c r="L547" s="167"/>
      <c r="M547" s="167"/>
      <c r="N547" s="167"/>
      <c r="O547" s="167"/>
      <c r="P547" s="167"/>
      <c r="Q547" s="167"/>
      <c r="R547" s="167"/>
      <c r="S547" s="103"/>
      <c r="T547" s="167"/>
      <c r="U547" s="106">
        <f>SUM(U548:U549)</f>
        <v>0</v>
      </c>
      <c r="V547" s="103"/>
      <c r="W547" s="281"/>
      <c r="X547" s="167"/>
      <c r="Y547" s="106">
        <f>SUM(Y548:Y549)</f>
        <v>0</v>
      </c>
      <c r="AA547" s="102"/>
      <c r="AB547" s="102">
        <f t="shared" ref="AB547" si="302">SUM(AB548:AB549)</f>
        <v>0</v>
      </c>
      <c r="AC547" s="102"/>
      <c r="AD547" s="102">
        <f>SUM(AD548:AD549)</f>
        <v>0</v>
      </c>
      <c r="AE547" s="102"/>
      <c r="AF547" s="102"/>
      <c r="AG547" s="102"/>
      <c r="AH547" s="102">
        <f>SUM(AH548:AH549)</f>
        <v>0</v>
      </c>
      <c r="AI547" s="102"/>
      <c r="AJ547" s="167"/>
      <c r="AK547" s="102">
        <f t="shared" ref="AK547" si="303">SUM(AK548:AK549)</f>
        <v>0</v>
      </c>
      <c r="AL547" s="167"/>
      <c r="AM547" s="167"/>
      <c r="AN547" s="167"/>
      <c r="AO547" s="167"/>
      <c r="AP547" s="167"/>
      <c r="AQ547" s="167"/>
      <c r="AR547" s="167"/>
      <c r="AS547" s="167"/>
      <c r="AT547" s="167"/>
      <c r="AU547" s="167"/>
      <c r="AV547" s="102"/>
      <c r="AW547" s="102"/>
      <c r="AX547" s="102">
        <f t="shared" ref="AX547" si="304">SUM(AX548:AX549)</f>
        <v>0</v>
      </c>
    </row>
    <row r="548" spans="2:50" s="155" customFormat="1" ht="13" outlineLevel="1">
      <c r="B548" s="161" t="s">
        <v>841</v>
      </c>
      <c r="C548" s="98" t="s">
        <v>842</v>
      </c>
      <c r="D548" s="110" t="s">
        <v>95</v>
      </c>
      <c r="E548" s="16">
        <v>42836</v>
      </c>
      <c r="F548" s="26" t="s">
        <v>12</v>
      </c>
      <c r="G548" s="46" t="s">
        <v>13</v>
      </c>
      <c r="H548" s="81">
        <f>SUM(I548:J548)</f>
        <v>1815</v>
      </c>
      <c r="I548" s="81">
        <v>375</v>
      </c>
      <c r="J548" s="81">
        <v>1440</v>
      </c>
      <c r="K548" s="259">
        <v>0</v>
      </c>
      <c r="L548" s="85" t="s">
        <v>1164</v>
      </c>
      <c r="M548" s="85" t="s">
        <v>1164</v>
      </c>
      <c r="N548" s="85" t="s">
        <v>1164</v>
      </c>
      <c r="O548" s="85" t="s">
        <v>1164</v>
      </c>
      <c r="P548" s="85" t="s">
        <v>1164</v>
      </c>
      <c r="Q548" s="85" t="s">
        <v>1164</v>
      </c>
      <c r="R548" s="85" t="s">
        <v>1164</v>
      </c>
      <c r="S548" s="180" t="s">
        <v>1290</v>
      </c>
      <c r="T548" s="85"/>
      <c r="U548" s="31">
        <f>SUMIF(T548,"Y",I548)</f>
        <v>0</v>
      </c>
      <c r="V548" s="80"/>
      <c r="W548" s="279"/>
      <c r="X548" s="85"/>
      <c r="Y548" s="85">
        <f>U548*X548</f>
        <v>0</v>
      </c>
      <c r="AA548" s="85"/>
      <c r="AB548" s="31">
        <f>SUMIF(AA548,"Y",K548)*X548</f>
        <v>0</v>
      </c>
      <c r="AC548" s="85"/>
      <c r="AD548" s="31">
        <f t="shared" ref="AD548:AD549" si="305">(I548-AB548)*COUNTIF(AL548:AU548,"L")</f>
        <v>0</v>
      </c>
      <c r="AE548" s="31"/>
      <c r="AF548" s="85"/>
      <c r="AG548" s="85">
        <f t="shared" ref="AG548:AG549" si="306">IFERROR(COUNTIF(AL548:AU548,"S")/(COUNTIF(AL548:AU548,"V")+COUNTIF(AL548:AU548,"S")),0)</f>
        <v>0</v>
      </c>
      <c r="AH548" s="31">
        <f>(Y548-AB548-AD548)*AG548</f>
        <v>0</v>
      </c>
      <c r="AI548" s="85"/>
      <c r="AJ548" s="31">
        <f t="shared" ref="AJ548:AJ549" si="307">COUNTIF(AL548:AU548,"V")</f>
        <v>0</v>
      </c>
      <c r="AK548" s="31">
        <f>Y548-AB548-AD548-AH548</f>
        <v>0</v>
      </c>
      <c r="AL548" s="85"/>
      <c r="AM548" s="85"/>
      <c r="AN548" s="85"/>
      <c r="AO548" s="85"/>
      <c r="AP548" s="85"/>
      <c r="AQ548" s="85"/>
      <c r="AR548" s="85"/>
      <c r="AS548" s="85"/>
      <c r="AT548" s="85"/>
      <c r="AU548" s="85"/>
      <c r="AV548" s="31"/>
      <c r="AW548" s="31"/>
      <c r="AX548" s="31"/>
    </row>
    <row r="549" spans="2:50" s="155" customFormat="1" ht="13" outlineLevel="1">
      <c r="B549" s="161" t="s">
        <v>843</v>
      </c>
      <c r="C549" s="98" t="s">
        <v>844</v>
      </c>
      <c r="D549" s="110" t="s">
        <v>95</v>
      </c>
      <c r="E549" s="16">
        <v>42788</v>
      </c>
      <c r="F549" s="26" t="s">
        <v>12</v>
      </c>
      <c r="G549" s="46" t="s">
        <v>13</v>
      </c>
      <c r="H549" s="81">
        <f>SUM(I549:J549)</f>
        <v>25</v>
      </c>
      <c r="I549" s="81">
        <v>25</v>
      </c>
      <c r="J549" s="81">
        <v>0</v>
      </c>
      <c r="K549" s="259">
        <v>0</v>
      </c>
      <c r="L549" s="85" t="s">
        <v>1164</v>
      </c>
      <c r="M549" s="85" t="s">
        <v>1164</v>
      </c>
      <c r="N549" s="85" t="s">
        <v>1163</v>
      </c>
      <c r="O549" s="85" t="s">
        <v>1164</v>
      </c>
      <c r="P549" s="85" t="s">
        <v>1163</v>
      </c>
      <c r="Q549" s="85" t="s">
        <v>1164</v>
      </c>
      <c r="R549" s="85" t="s">
        <v>1164</v>
      </c>
      <c r="S549" s="180" t="s">
        <v>1290</v>
      </c>
      <c r="T549" s="85"/>
      <c r="U549" s="31">
        <f>SUMIF(T549,"Y",I549)</f>
        <v>0</v>
      </c>
      <c r="V549" s="80"/>
      <c r="W549" s="279"/>
      <c r="X549" s="85"/>
      <c r="Y549" s="85">
        <f>U549*X549</f>
        <v>0</v>
      </c>
      <c r="AA549" s="85"/>
      <c r="AB549" s="31">
        <f>SUMIF(AA549,"Y",K549)*X549</f>
        <v>0</v>
      </c>
      <c r="AC549" s="85"/>
      <c r="AD549" s="31">
        <f t="shared" si="305"/>
        <v>0</v>
      </c>
      <c r="AE549" s="31"/>
      <c r="AF549" s="85"/>
      <c r="AG549" s="85">
        <f t="shared" si="306"/>
        <v>0</v>
      </c>
      <c r="AH549" s="31">
        <f>(Y549-AB549-AD549)*AG549</f>
        <v>0</v>
      </c>
      <c r="AI549" s="85"/>
      <c r="AJ549" s="31">
        <f t="shared" si="307"/>
        <v>0</v>
      </c>
      <c r="AK549" s="31">
        <f>Y549-AB549-AD549-AH549</f>
        <v>0</v>
      </c>
      <c r="AL549" s="85"/>
      <c r="AM549" s="85"/>
      <c r="AN549" s="85"/>
      <c r="AO549" s="85"/>
      <c r="AP549" s="85"/>
      <c r="AQ549" s="85"/>
      <c r="AR549" s="85"/>
      <c r="AS549" s="85"/>
      <c r="AT549" s="85"/>
      <c r="AU549" s="85"/>
      <c r="AV549" s="31"/>
      <c r="AW549" s="31"/>
      <c r="AX549" s="31"/>
    </row>
    <row r="550" spans="2:50" s="155" customFormat="1" ht="13">
      <c r="B550" s="350" t="s">
        <v>845</v>
      </c>
      <c r="C550" s="350"/>
      <c r="D550" s="350"/>
      <c r="E550" s="351"/>
      <c r="F550" s="100" t="s">
        <v>7</v>
      </c>
      <c r="G550" s="101"/>
      <c r="H550" s="102">
        <f>H551/60</f>
        <v>8.1666666666666661</v>
      </c>
      <c r="I550" s="102">
        <f>I551/60</f>
        <v>6.166666666666667</v>
      </c>
      <c r="J550" s="102">
        <f>J551/60</f>
        <v>2</v>
      </c>
      <c r="K550" s="260">
        <f>K551/60</f>
        <v>0</v>
      </c>
      <c r="L550" s="167"/>
      <c r="M550" s="167"/>
      <c r="N550" s="167"/>
      <c r="O550" s="167"/>
      <c r="P550" s="167"/>
      <c r="Q550" s="167"/>
      <c r="R550" s="167"/>
      <c r="S550" s="103"/>
      <c r="T550" s="167"/>
      <c r="U550" s="102">
        <f>U551/60</f>
        <v>0</v>
      </c>
      <c r="V550" s="103"/>
      <c r="W550" s="281"/>
      <c r="X550" s="167"/>
      <c r="Y550" s="102">
        <f>Y551/60</f>
        <v>0</v>
      </c>
      <c r="AA550" s="102"/>
      <c r="AB550" s="102">
        <f t="shared" ref="AB550:AK550" si="308">AB551/60</f>
        <v>0</v>
      </c>
      <c r="AC550" s="102"/>
      <c r="AD550" s="102">
        <f>AD551/60</f>
        <v>0</v>
      </c>
      <c r="AE550" s="102"/>
      <c r="AF550" s="102"/>
      <c r="AG550" s="102"/>
      <c r="AH550" s="102">
        <f>AH551/60</f>
        <v>0</v>
      </c>
      <c r="AI550" s="102"/>
      <c r="AJ550" s="167"/>
      <c r="AK550" s="102">
        <f t="shared" si="308"/>
        <v>0</v>
      </c>
      <c r="AL550" s="167"/>
      <c r="AM550" s="167"/>
      <c r="AN550" s="167"/>
      <c r="AO550" s="167"/>
      <c r="AP550" s="167"/>
      <c r="AQ550" s="167"/>
      <c r="AR550" s="167"/>
      <c r="AS550" s="167"/>
      <c r="AT550" s="167"/>
      <c r="AU550" s="167"/>
      <c r="AV550" s="102"/>
      <c r="AW550" s="102"/>
      <c r="AX550" s="102">
        <f>AX551/60</f>
        <v>0</v>
      </c>
    </row>
    <row r="551" spans="2:50" s="155" customFormat="1" ht="13">
      <c r="B551" s="350"/>
      <c r="C551" s="350"/>
      <c r="D551" s="350"/>
      <c r="E551" s="351"/>
      <c r="F551" s="104" t="s">
        <v>8</v>
      </c>
      <c r="G551" s="105"/>
      <c r="H551" s="106">
        <f>SUM(I551:J551)</f>
        <v>490</v>
      </c>
      <c r="I551" s="106">
        <f>SUMIF(F552:F552,"DQA",$I552:$I552)</f>
        <v>370</v>
      </c>
      <c r="J551" s="106">
        <f>SUMIF(F552:F552,"DQA",$J552:$J552)</f>
        <v>120</v>
      </c>
      <c r="K551" s="261">
        <f>SUM(K552:K552)</f>
        <v>0</v>
      </c>
      <c r="L551" s="167"/>
      <c r="M551" s="167"/>
      <c r="N551" s="167"/>
      <c r="O551" s="167"/>
      <c r="P551" s="167"/>
      <c r="Q551" s="167"/>
      <c r="R551" s="167"/>
      <c r="S551" s="103"/>
      <c r="T551" s="167"/>
      <c r="U551" s="106">
        <f>SUM(U552:U552)</f>
        <v>0</v>
      </c>
      <c r="V551" s="103"/>
      <c r="W551" s="281"/>
      <c r="X551" s="167"/>
      <c r="Y551" s="106">
        <f>SUM(Y552:Y552)</f>
        <v>0</v>
      </c>
      <c r="AA551" s="102"/>
      <c r="AB551" s="102">
        <f t="shared" ref="AB551:AK551" si="309">SUM(AB552:AB552)</f>
        <v>0</v>
      </c>
      <c r="AC551" s="102"/>
      <c r="AD551" s="102">
        <f>SUM(AD552:AD552)</f>
        <v>0</v>
      </c>
      <c r="AE551" s="102"/>
      <c r="AF551" s="102"/>
      <c r="AG551" s="102"/>
      <c r="AH551" s="102">
        <f>SUM(AH552:AH552)</f>
        <v>0</v>
      </c>
      <c r="AI551" s="102"/>
      <c r="AJ551" s="167"/>
      <c r="AK551" s="102">
        <f t="shared" si="309"/>
        <v>0</v>
      </c>
      <c r="AL551" s="167"/>
      <c r="AM551" s="167"/>
      <c r="AN551" s="167"/>
      <c r="AO551" s="167"/>
      <c r="AP551" s="167"/>
      <c r="AQ551" s="167"/>
      <c r="AR551" s="167"/>
      <c r="AS551" s="167"/>
      <c r="AT551" s="167"/>
      <c r="AU551" s="167"/>
      <c r="AV551" s="102"/>
      <c r="AW551" s="102"/>
      <c r="AX551" s="102">
        <f>SUM(AX552:AX552)</f>
        <v>0</v>
      </c>
    </row>
    <row r="552" spans="2:50" s="155" customFormat="1" ht="13" outlineLevel="1">
      <c r="B552" s="161" t="s">
        <v>846</v>
      </c>
      <c r="C552" s="111" t="s">
        <v>847</v>
      </c>
      <c r="D552" s="110" t="s">
        <v>27</v>
      </c>
      <c r="E552" s="16">
        <v>42902</v>
      </c>
      <c r="F552" s="26" t="s">
        <v>12</v>
      </c>
      <c r="G552" s="46" t="s">
        <v>13</v>
      </c>
      <c r="H552" s="81">
        <f t="shared" ref="H552" si="310">SUM(I552:J552)</f>
        <v>490</v>
      </c>
      <c r="I552" s="109">
        <v>370</v>
      </c>
      <c r="J552" s="109">
        <v>120</v>
      </c>
      <c r="K552" s="259">
        <v>0</v>
      </c>
      <c r="L552" s="85" t="s">
        <v>1163</v>
      </c>
      <c r="M552" s="85" t="s">
        <v>1163</v>
      </c>
      <c r="N552" s="85" t="s">
        <v>1163</v>
      </c>
      <c r="O552" s="85" t="s">
        <v>1164</v>
      </c>
      <c r="P552" s="85" t="s">
        <v>1164</v>
      </c>
      <c r="Q552" s="85" t="s">
        <v>1164</v>
      </c>
      <c r="R552" s="85" t="s">
        <v>1164</v>
      </c>
      <c r="S552" s="180" t="s">
        <v>1291</v>
      </c>
      <c r="T552" s="85"/>
      <c r="U552" s="31">
        <f>SUMIF(T552,"Y",I552)</f>
        <v>0</v>
      </c>
      <c r="V552" s="80"/>
      <c r="W552" s="279"/>
      <c r="X552" s="85"/>
      <c r="Y552" s="85">
        <f>U552*X552</f>
        <v>0</v>
      </c>
      <c r="AA552" s="85"/>
      <c r="AB552" s="31">
        <f>SUMIF(AA552,"Y",K552)*X552</f>
        <v>0</v>
      </c>
      <c r="AC552" s="85"/>
      <c r="AD552" s="31">
        <f>(I552-AB552)*COUNTIF(AL552:AU552,"L")</f>
        <v>0</v>
      </c>
      <c r="AE552" s="31"/>
      <c r="AF552" s="85"/>
      <c r="AG552" s="85">
        <f>IFERROR(COUNTIF(AL552:AU552,"S")/(COUNTIF(AL552:AU552,"V")+COUNTIF(AL552:AU552,"S")),0)</f>
        <v>0</v>
      </c>
      <c r="AH552" s="31">
        <f>(Y552-AB552-AD552)*AG552</f>
        <v>0</v>
      </c>
      <c r="AI552" s="85"/>
      <c r="AJ552" s="31">
        <f t="shared" ref="AJ552" si="311">COUNTIF(AL552:AU552,"V")</f>
        <v>0</v>
      </c>
      <c r="AK552" s="31">
        <f>Y552-AB552-AD552-AH552</f>
        <v>0</v>
      </c>
      <c r="AL552" s="85"/>
      <c r="AM552" s="85"/>
      <c r="AN552" s="85"/>
      <c r="AO552" s="85"/>
      <c r="AP552" s="85"/>
      <c r="AQ552" s="85"/>
      <c r="AR552" s="85"/>
      <c r="AS552" s="85"/>
      <c r="AT552" s="85"/>
      <c r="AU552" s="85"/>
      <c r="AV552" s="31"/>
      <c r="AW552" s="31"/>
      <c r="AX552" s="31"/>
    </row>
    <row r="553" spans="2:50" s="155" customFormat="1" ht="13">
      <c r="B553" s="350" t="s">
        <v>1031</v>
      </c>
      <c r="C553" s="350"/>
      <c r="D553" s="350"/>
      <c r="E553" s="351"/>
      <c r="F553" s="100" t="s">
        <v>7</v>
      </c>
      <c r="G553" s="101"/>
      <c r="H553" s="102">
        <f>H554/60</f>
        <v>156</v>
      </c>
      <c r="I553" s="102">
        <f>I554/60</f>
        <v>24.333333333333332</v>
      </c>
      <c r="J553" s="102">
        <f>J554/60</f>
        <v>131.66666666666666</v>
      </c>
      <c r="K553" s="260">
        <f>K554/60</f>
        <v>0</v>
      </c>
      <c r="L553" s="167"/>
      <c r="M553" s="167"/>
      <c r="N553" s="167"/>
      <c r="O553" s="167"/>
      <c r="P553" s="167"/>
      <c r="Q553" s="167"/>
      <c r="R553" s="167"/>
      <c r="S553" s="103"/>
      <c r="T553" s="167"/>
      <c r="U553" s="102">
        <f>U554/60</f>
        <v>0</v>
      </c>
      <c r="V553" s="103"/>
      <c r="W553" s="281"/>
      <c r="X553" s="167"/>
      <c r="Y553" s="102">
        <f>Y554/60</f>
        <v>0</v>
      </c>
      <c r="AA553" s="102"/>
      <c r="AB553" s="102">
        <f t="shared" ref="AB553:AK553" si="312">AB554/60</f>
        <v>0</v>
      </c>
      <c r="AC553" s="102"/>
      <c r="AD553" s="102">
        <f>AD554/60</f>
        <v>0</v>
      </c>
      <c r="AE553" s="102"/>
      <c r="AF553" s="102"/>
      <c r="AG553" s="102"/>
      <c r="AH553" s="102">
        <f>AH554/60</f>
        <v>0</v>
      </c>
      <c r="AI553" s="102"/>
      <c r="AJ553" s="167"/>
      <c r="AK553" s="102">
        <f t="shared" si="312"/>
        <v>0</v>
      </c>
      <c r="AL553" s="167"/>
      <c r="AM553" s="167"/>
      <c r="AN553" s="167"/>
      <c r="AO553" s="167"/>
      <c r="AP553" s="167"/>
      <c r="AQ553" s="167"/>
      <c r="AR553" s="167"/>
      <c r="AS553" s="167"/>
      <c r="AT553" s="167"/>
      <c r="AU553" s="167"/>
      <c r="AV553" s="102"/>
      <c r="AW553" s="102"/>
      <c r="AX553" s="102">
        <f>AX554/60</f>
        <v>0</v>
      </c>
    </row>
    <row r="554" spans="2:50" s="155" customFormat="1" ht="13">
      <c r="B554" s="350"/>
      <c r="C554" s="350"/>
      <c r="D554" s="350"/>
      <c r="E554" s="351"/>
      <c r="F554" s="104" t="s">
        <v>8</v>
      </c>
      <c r="G554" s="105"/>
      <c r="H554" s="106">
        <f>SUM(I555:J564)</f>
        <v>9360</v>
      </c>
      <c r="I554" s="106">
        <f>SUMIF(F555:F564,"DQA",$I555:$I564)</f>
        <v>1460</v>
      </c>
      <c r="J554" s="106">
        <f>SUMIF(F555:F564,"DQA",$J555:$J564)</f>
        <v>7900</v>
      </c>
      <c r="K554" s="261">
        <f>SUM(K555:K564)</f>
        <v>0</v>
      </c>
      <c r="L554" s="167"/>
      <c r="M554" s="167"/>
      <c r="N554" s="167"/>
      <c r="O554" s="167"/>
      <c r="P554" s="167"/>
      <c r="Q554" s="167"/>
      <c r="R554" s="167"/>
      <c r="S554" s="103"/>
      <c r="T554" s="167"/>
      <c r="U554" s="106">
        <f>SUM(U555:U564)</f>
        <v>0</v>
      </c>
      <c r="V554" s="103"/>
      <c r="W554" s="281"/>
      <c r="X554" s="167"/>
      <c r="Y554" s="106">
        <f>SUM(Y555:Y564)</f>
        <v>0</v>
      </c>
      <c r="AA554" s="102"/>
      <c r="AB554" s="102">
        <f t="shared" ref="AB554" si="313">SUM(AB555:AB564)</f>
        <v>0</v>
      </c>
      <c r="AC554" s="102"/>
      <c r="AD554" s="102">
        <f>SUM(AD555:AD564)</f>
        <v>0</v>
      </c>
      <c r="AE554" s="102"/>
      <c r="AF554" s="102"/>
      <c r="AG554" s="102"/>
      <c r="AH554" s="102">
        <f>SUM(AH555:AH564)</f>
        <v>0</v>
      </c>
      <c r="AI554" s="102"/>
      <c r="AJ554" s="167"/>
      <c r="AK554" s="102">
        <f t="shared" ref="AK554" si="314">SUM(AK555:AK564)</f>
        <v>0</v>
      </c>
      <c r="AL554" s="167"/>
      <c r="AM554" s="167"/>
      <c r="AN554" s="167"/>
      <c r="AO554" s="167"/>
      <c r="AP554" s="167"/>
      <c r="AQ554" s="167"/>
      <c r="AR554" s="167"/>
      <c r="AS554" s="167"/>
      <c r="AT554" s="167"/>
      <c r="AU554" s="167"/>
      <c r="AV554" s="102"/>
      <c r="AW554" s="102"/>
      <c r="AX554" s="102">
        <f t="shared" ref="AX554" si="315">SUM(AX555:AX564)</f>
        <v>0</v>
      </c>
    </row>
    <row r="555" spans="2:50" s="155" customFormat="1" ht="13" outlineLevel="1">
      <c r="B555" s="161" t="s">
        <v>1032</v>
      </c>
      <c r="C555" s="6" t="s">
        <v>1042</v>
      </c>
      <c r="D555" s="25" t="s">
        <v>50</v>
      </c>
      <c r="E555" s="16">
        <v>43524</v>
      </c>
      <c r="F555" s="26" t="s">
        <v>12</v>
      </c>
      <c r="G555" s="46" t="s">
        <v>1246</v>
      </c>
      <c r="H555" s="81">
        <f t="shared" ref="H555:H564" si="316">SUM(I555:J555)</f>
        <v>90</v>
      </c>
      <c r="I555" s="109">
        <v>45</v>
      </c>
      <c r="J555" s="109">
        <v>45</v>
      </c>
      <c r="K555" s="259">
        <v>0</v>
      </c>
      <c r="L555" s="85" t="s">
        <v>1164</v>
      </c>
      <c r="M555" s="85" t="s">
        <v>1164</v>
      </c>
      <c r="N555" s="85" t="s">
        <v>1163</v>
      </c>
      <c r="O555" s="85" t="s">
        <v>1163</v>
      </c>
      <c r="P555" s="85" t="s">
        <v>1164</v>
      </c>
      <c r="Q555" s="85" t="s">
        <v>1164</v>
      </c>
      <c r="R555" s="85" t="s">
        <v>1164</v>
      </c>
      <c r="S555" s="180" t="s">
        <v>1288</v>
      </c>
      <c r="T555" s="85"/>
      <c r="U555" s="31">
        <f t="shared" ref="U555:U564" si="317">SUMIF(T555,"Y",I555)</f>
        <v>0</v>
      </c>
      <c r="V555" s="80"/>
      <c r="W555" s="279"/>
      <c r="X555" s="85"/>
      <c r="Y555" s="85">
        <f t="shared" ref="Y555:Y564" si="318">U555*X555</f>
        <v>0</v>
      </c>
      <c r="AA555" s="85"/>
      <c r="AB555" s="31">
        <f t="shared" ref="AB555:AB564" si="319">SUMIF(AA555,"Y",K555)*X555</f>
        <v>0</v>
      </c>
      <c r="AC555" s="85"/>
      <c r="AD555" s="31">
        <f t="shared" ref="AD555:AD564" si="320">(I555-AB555)*COUNTIF(AL555:AU555,"L")</f>
        <v>0</v>
      </c>
      <c r="AE555" s="31"/>
      <c r="AF555" s="85"/>
      <c r="AG555" s="85">
        <f t="shared" ref="AG555:AG564" si="321">IFERROR(COUNTIF(AL555:AU555,"S")/(COUNTIF(AL555:AU555,"V")+COUNTIF(AL555:AU555,"S")),0)</f>
        <v>0</v>
      </c>
      <c r="AH555" s="31">
        <f t="shared" ref="AH555:AH564" si="322">(Y555-AB555-AD555)*AG555</f>
        <v>0</v>
      </c>
      <c r="AI555" s="85"/>
      <c r="AJ555" s="31">
        <f t="shared" ref="AJ555:AJ564" si="323">COUNTIF(AL555:AU555,"V")</f>
        <v>0</v>
      </c>
      <c r="AK555" s="31">
        <f t="shared" ref="AK555:AK564" si="324">Y555-AB555-AD555-AH555</f>
        <v>0</v>
      </c>
      <c r="AL555" s="85"/>
      <c r="AM555" s="85"/>
      <c r="AN555" s="85"/>
      <c r="AO555" s="85"/>
      <c r="AP555" s="85"/>
      <c r="AQ555" s="85"/>
      <c r="AR555" s="85"/>
      <c r="AS555" s="85"/>
      <c r="AT555" s="85"/>
      <c r="AU555" s="85"/>
      <c r="AV555" s="31"/>
      <c r="AW555" s="31"/>
      <c r="AX555" s="31"/>
    </row>
    <row r="556" spans="2:50" s="155" customFormat="1" ht="13" outlineLevel="1">
      <c r="B556" s="161" t="s">
        <v>1033</v>
      </c>
      <c r="C556" s="6" t="s">
        <v>1044</v>
      </c>
      <c r="D556" s="25" t="s">
        <v>50</v>
      </c>
      <c r="E556" s="16">
        <v>43524</v>
      </c>
      <c r="F556" s="26" t="s">
        <v>12</v>
      </c>
      <c r="G556" s="46" t="s">
        <v>1246</v>
      </c>
      <c r="H556" s="81">
        <f t="shared" si="316"/>
        <v>250</v>
      </c>
      <c r="I556" s="109">
        <v>125</v>
      </c>
      <c r="J556" s="109">
        <v>125</v>
      </c>
      <c r="K556" s="259">
        <v>0</v>
      </c>
      <c r="L556" s="85" t="s">
        <v>1164</v>
      </c>
      <c r="M556" s="85" t="s">
        <v>1164</v>
      </c>
      <c r="N556" s="85" t="s">
        <v>1163</v>
      </c>
      <c r="O556" s="85" t="s">
        <v>1163</v>
      </c>
      <c r="P556" s="85" t="s">
        <v>1164</v>
      </c>
      <c r="Q556" s="85" t="s">
        <v>1164</v>
      </c>
      <c r="R556" s="85" t="s">
        <v>1164</v>
      </c>
      <c r="S556" s="180" t="s">
        <v>1288</v>
      </c>
      <c r="T556" s="85"/>
      <c r="U556" s="31">
        <f t="shared" si="317"/>
        <v>0</v>
      </c>
      <c r="V556" s="80"/>
      <c r="W556" s="279"/>
      <c r="X556" s="85"/>
      <c r="Y556" s="85">
        <f t="shared" si="318"/>
        <v>0</v>
      </c>
      <c r="AA556" s="85"/>
      <c r="AB556" s="31">
        <f t="shared" si="319"/>
        <v>0</v>
      </c>
      <c r="AC556" s="85"/>
      <c r="AD556" s="31">
        <f t="shared" si="320"/>
        <v>0</v>
      </c>
      <c r="AE556" s="31"/>
      <c r="AF556" s="85"/>
      <c r="AG556" s="85">
        <f t="shared" si="321"/>
        <v>0</v>
      </c>
      <c r="AH556" s="31">
        <f t="shared" si="322"/>
        <v>0</v>
      </c>
      <c r="AI556" s="85"/>
      <c r="AJ556" s="31">
        <f t="shared" si="323"/>
        <v>0</v>
      </c>
      <c r="AK556" s="31">
        <f t="shared" si="324"/>
        <v>0</v>
      </c>
      <c r="AL556" s="85"/>
      <c r="AM556" s="85"/>
      <c r="AN556" s="85"/>
      <c r="AO556" s="85"/>
      <c r="AP556" s="85"/>
      <c r="AQ556" s="85"/>
      <c r="AR556" s="85"/>
      <c r="AS556" s="85"/>
      <c r="AT556" s="85"/>
      <c r="AU556" s="85"/>
      <c r="AV556" s="31"/>
      <c r="AW556" s="31"/>
      <c r="AX556" s="31"/>
    </row>
    <row r="557" spans="2:50" s="155" customFormat="1" ht="13" outlineLevel="1">
      <c r="B557" s="161" t="s">
        <v>1034</v>
      </c>
      <c r="C557" s="59" t="s">
        <v>1045</v>
      </c>
      <c r="D557" s="49" t="s">
        <v>50</v>
      </c>
      <c r="E557" s="16">
        <v>43524</v>
      </c>
      <c r="F557" s="26" t="s">
        <v>12</v>
      </c>
      <c r="G557" s="46" t="s">
        <v>1246</v>
      </c>
      <c r="H557" s="81">
        <f t="shared" si="316"/>
        <v>1135</v>
      </c>
      <c r="I557" s="109">
        <v>175</v>
      </c>
      <c r="J557" s="109">
        <v>960</v>
      </c>
      <c r="K557" s="259">
        <v>0</v>
      </c>
      <c r="L557" s="85" t="s">
        <v>1164</v>
      </c>
      <c r="M557" s="85" t="s">
        <v>1164</v>
      </c>
      <c r="N557" s="85" t="s">
        <v>1163</v>
      </c>
      <c r="O557" s="85" t="s">
        <v>1163</v>
      </c>
      <c r="P557" s="85" t="s">
        <v>1164</v>
      </c>
      <c r="Q557" s="85" t="s">
        <v>1164</v>
      </c>
      <c r="R557" s="85" t="s">
        <v>1164</v>
      </c>
      <c r="S557" s="180" t="s">
        <v>1288</v>
      </c>
      <c r="T557" s="85"/>
      <c r="U557" s="31">
        <f t="shared" si="317"/>
        <v>0</v>
      </c>
      <c r="V557" s="80"/>
      <c r="W557" s="279"/>
      <c r="X557" s="85"/>
      <c r="Y557" s="85">
        <f t="shared" si="318"/>
        <v>0</v>
      </c>
      <c r="AA557" s="85"/>
      <c r="AB557" s="31">
        <f t="shared" si="319"/>
        <v>0</v>
      </c>
      <c r="AC557" s="85"/>
      <c r="AD557" s="31">
        <f t="shared" si="320"/>
        <v>0</v>
      </c>
      <c r="AE557" s="31"/>
      <c r="AF557" s="85"/>
      <c r="AG557" s="85">
        <f t="shared" si="321"/>
        <v>0</v>
      </c>
      <c r="AH557" s="31">
        <f t="shared" si="322"/>
        <v>0</v>
      </c>
      <c r="AI557" s="85"/>
      <c r="AJ557" s="31">
        <f t="shared" si="323"/>
        <v>0</v>
      </c>
      <c r="AK557" s="31">
        <f t="shared" si="324"/>
        <v>0</v>
      </c>
      <c r="AL557" s="85"/>
      <c r="AM557" s="85"/>
      <c r="AN557" s="85"/>
      <c r="AO557" s="85"/>
      <c r="AP557" s="85"/>
      <c r="AQ557" s="85"/>
      <c r="AR557" s="85"/>
      <c r="AS557" s="85"/>
      <c r="AT557" s="85"/>
      <c r="AU557" s="85"/>
      <c r="AV557" s="31"/>
      <c r="AW557" s="31"/>
      <c r="AX557" s="31"/>
    </row>
    <row r="558" spans="2:50" s="155" customFormat="1" ht="13" outlineLevel="1">
      <c r="B558" s="161" t="s">
        <v>1035</v>
      </c>
      <c r="C558" s="59" t="s">
        <v>1051</v>
      </c>
      <c r="D558" s="49" t="s">
        <v>1084</v>
      </c>
      <c r="E558" s="16">
        <v>43710</v>
      </c>
      <c r="F558" s="26" t="s">
        <v>12</v>
      </c>
      <c r="G558" s="46" t="s">
        <v>1246</v>
      </c>
      <c r="H558" s="81">
        <f t="shared" si="316"/>
        <v>380</v>
      </c>
      <c r="I558" s="109">
        <v>130</v>
      </c>
      <c r="J558" s="109">
        <v>250</v>
      </c>
      <c r="K558" s="259">
        <v>0</v>
      </c>
      <c r="L558" s="85" t="s">
        <v>1164</v>
      </c>
      <c r="M558" s="85" t="s">
        <v>1164</v>
      </c>
      <c r="N558" s="85" t="s">
        <v>1163</v>
      </c>
      <c r="O558" s="85" t="s">
        <v>1163</v>
      </c>
      <c r="P558" s="85" t="s">
        <v>1164</v>
      </c>
      <c r="Q558" s="85" t="s">
        <v>1164</v>
      </c>
      <c r="R558" s="85" t="s">
        <v>1164</v>
      </c>
      <c r="S558" s="180" t="s">
        <v>1288</v>
      </c>
      <c r="T558" s="85"/>
      <c r="U558" s="31">
        <f t="shared" si="317"/>
        <v>0</v>
      </c>
      <c r="V558" s="80"/>
      <c r="W558" s="279"/>
      <c r="X558" s="85"/>
      <c r="Y558" s="85">
        <f t="shared" si="318"/>
        <v>0</v>
      </c>
      <c r="AA558" s="85"/>
      <c r="AB558" s="31">
        <f t="shared" si="319"/>
        <v>0</v>
      </c>
      <c r="AC558" s="85"/>
      <c r="AD558" s="31">
        <f t="shared" si="320"/>
        <v>0</v>
      </c>
      <c r="AE558" s="31"/>
      <c r="AF558" s="85"/>
      <c r="AG558" s="85">
        <f t="shared" si="321"/>
        <v>0</v>
      </c>
      <c r="AH558" s="31">
        <f t="shared" si="322"/>
        <v>0</v>
      </c>
      <c r="AI558" s="85"/>
      <c r="AJ558" s="31">
        <f t="shared" si="323"/>
        <v>0</v>
      </c>
      <c r="AK558" s="31">
        <f t="shared" si="324"/>
        <v>0</v>
      </c>
      <c r="AL558" s="85"/>
      <c r="AM558" s="85"/>
      <c r="AN558" s="85"/>
      <c r="AO558" s="85"/>
      <c r="AP558" s="85"/>
      <c r="AQ558" s="85"/>
      <c r="AR558" s="85"/>
      <c r="AS558" s="85"/>
      <c r="AT558" s="85"/>
      <c r="AU558" s="85"/>
      <c r="AV558" s="31"/>
      <c r="AW558" s="31"/>
      <c r="AX558" s="31"/>
    </row>
    <row r="559" spans="2:50" s="155" customFormat="1" ht="13" outlineLevel="1">
      <c r="B559" s="161" t="s">
        <v>1036</v>
      </c>
      <c r="C559" s="59" t="s">
        <v>1046</v>
      </c>
      <c r="D559" s="49" t="s">
        <v>50</v>
      </c>
      <c r="E559" s="16">
        <v>43524</v>
      </c>
      <c r="F559" s="26" t="s">
        <v>12</v>
      </c>
      <c r="G559" s="46" t="s">
        <v>1246</v>
      </c>
      <c r="H559" s="81">
        <f t="shared" si="316"/>
        <v>2080</v>
      </c>
      <c r="I559" s="109">
        <v>300</v>
      </c>
      <c r="J559" s="109">
        <v>1780</v>
      </c>
      <c r="K559" s="259">
        <v>0</v>
      </c>
      <c r="L559" s="85" t="s">
        <v>1164</v>
      </c>
      <c r="M559" s="85" t="s">
        <v>1164</v>
      </c>
      <c r="N559" s="85" t="s">
        <v>1163</v>
      </c>
      <c r="O559" s="85" t="s">
        <v>1163</v>
      </c>
      <c r="P559" s="85" t="s">
        <v>1164</v>
      </c>
      <c r="Q559" s="85" t="s">
        <v>1164</v>
      </c>
      <c r="R559" s="85" t="s">
        <v>1164</v>
      </c>
      <c r="S559" s="180" t="s">
        <v>1288</v>
      </c>
      <c r="T559" s="85"/>
      <c r="U559" s="31">
        <f t="shared" si="317"/>
        <v>0</v>
      </c>
      <c r="V559" s="80"/>
      <c r="W559" s="279"/>
      <c r="X559" s="85"/>
      <c r="Y559" s="85">
        <f t="shared" si="318"/>
        <v>0</v>
      </c>
      <c r="AA559" s="85"/>
      <c r="AB559" s="31">
        <f t="shared" si="319"/>
        <v>0</v>
      </c>
      <c r="AC559" s="85"/>
      <c r="AD559" s="31">
        <f t="shared" si="320"/>
        <v>0</v>
      </c>
      <c r="AE559" s="31"/>
      <c r="AF559" s="85"/>
      <c r="AG559" s="85">
        <f t="shared" si="321"/>
        <v>0</v>
      </c>
      <c r="AH559" s="31">
        <f t="shared" si="322"/>
        <v>0</v>
      </c>
      <c r="AI559" s="85"/>
      <c r="AJ559" s="31">
        <f t="shared" si="323"/>
        <v>0</v>
      </c>
      <c r="AK559" s="31">
        <f t="shared" si="324"/>
        <v>0</v>
      </c>
      <c r="AL559" s="85"/>
      <c r="AM559" s="85"/>
      <c r="AN559" s="85"/>
      <c r="AO559" s="85"/>
      <c r="AP559" s="85"/>
      <c r="AQ559" s="85"/>
      <c r="AR559" s="85"/>
      <c r="AS559" s="85"/>
      <c r="AT559" s="85"/>
      <c r="AU559" s="85"/>
      <c r="AV559" s="31"/>
      <c r="AW559" s="31"/>
      <c r="AX559" s="31"/>
    </row>
    <row r="560" spans="2:50" s="155" customFormat="1" ht="13" outlineLevel="1">
      <c r="B560" s="161" t="s">
        <v>1037</v>
      </c>
      <c r="C560" s="59" t="s">
        <v>1047</v>
      </c>
      <c r="D560" s="49" t="s">
        <v>50</v>
      </c>
      <c r="E560" s="16">
        <v>43524</v>
      </c>
      <c r="F560" s="26" t="s">
        <v>12</v>
      </c>
      <c r="G560" s="46" t="s">
        <v>1246</v>
      </c>
      <c r="H560" s="81">
        <f t="shared" si="316"/>
        <v>820</v>
      </c>
      <c r="I560" s="109">
        <v>110</v>
      </c>
      <c r="J560" s="109">
        <v>710</v>
      </c>
      <c r="K560" s="259">
        <v>0</v>
      </c>
      <c r="L560" s="85" t="s">
        <v>1164</v>
      </c>
      <c r="M560" s="85" t="s">
        <v>1164</v>
      </c>
      <c r="N560" s="85" t="s">
        <v>1163</v>
      </c>
      <c r="O560" s="85" t="s">
        <v>1163</v>
      </c>
      <c r="P560" s="85" t="s">
        <v>1164</v>
      </c>
      <c r="Q560" s="85" t="s">
        <v>1164</v>
      </c>
      <c r="R560" s="85" t="s">
        <v>1164</v>
      </c>
      <c r="S560" s="180" t="s">
        <v>1288</v>
      </c>
      <c r="T560" s="85"/>
      <c r="U560" s="31">
        <f t="shared" si="317"/>
        <v>0</v>
      </c>
      <c r="V560" s="80"/>
      <c r="W560" s="279"/>
      <c r="X560" s="85"/>
      <c r="Y560" s="85">
        <f t="shared" si="318"/>
        <v>0</v>
      </c>
      <c r="AA560" s="85"/>
      <c r="AB560" s="31">
        <f t="shared" si="319"/>
        <v>0</v>
      </c>
      <c r="AC560" s="85"/>
      <c r="AD560" s="31">
        <f t="shared" si="320"/>
        <v>0</v>
      </c>
      <c r="AE560" s="31"/>
      <c r="AF560" s="85"/>
      <c r="AG560" s="85">
        <f t="shared" si="321"/>
        <v>0</v>
      </c>
      <c r="AH560" s="31">
        <f t="shared" si="322"/>
        <v>0</v>
      </c>
      <c r="AI560" s="85"/>
      <c r="AJ560" s="31">
        <f t="shared" si="323"/>
        <v>0</v>
      </c>
      <c r="AK560" s="31">
        <f t="shared" si="324"/>
        <v>0</v>
      </c>
      <c r="AL560" s="85"/>
      <c r="AM560" s="85"/>
      <c r="AN560" s="85"/>
      <c r="AO560" s="85"/>
      <c r="AP560" s="85"/>
      <c r="AQ560" s="85"/>
      <c r="AR560" s="85"/>
      <c r="AS560" s="85"/>
      <c r="AT560" s="85"/>
      <c r="AU560" s="85"/>
      <c r="AV560" s="31"/>
      <c r="AW560" s="31"/>
      <c r="AX560" s="31"/>
    </row>
    <row r="561" spans="2:50" s="155" customFormat="1" ht="13" outlineLevel="1">
      <c r="B561" s="161" t="s">
        <v>1038</v>
      </c>
      <c r="C561" s="59" t="s">
        <v>1048</v>
      </c>
      <c r="D561" s="49" t="s">
        <v>1023</v>
      </c>
      <c r="E561" s="16">
        <v>43524</v>
      </c>
      <c r="F561" s="26" t="s">
        <v>12</v>
      </c>
      <c r="G561" s="46" t="s">
        <v>1246</v>
      </c>
      <c r="H561" s="81">
        <f t="shared" si="316"/>
        <v>940</v>
      </c>
      <c r="I561" s="109">
        <v>400</v>
      </c>
      <c r="J561" s="109">
        <v>540</v>
      </c>
      <c r="K561" s="259">
        <v>0</v>
      </c>
      <c r="L561" s="85" t="s">
        <v>1164</v>
      </c>
      <c r="M561" s="85" t="s">
        <v>1164</v>
      </c>
      <c r="N561" s="85" t="s">
        <v>1163</v>
      </c>
      <c r="O561" s="85" t="s">
        <v>1163</v>
      </c>
      <c r="P561" s="85" t="s">
        <v>1164</v>
      </c>
      <c r="Q561" s="85" t="s">
        <v>1164</v>
      </c>
      <c r="R561" s="85" t="s">
        <v>1164</v>
      </c>
      <c r="S561" s="180" t="s">
        <v>1288</v>
      </c>
      <c r="T561" s="85"/>
      <c r="U561" s="31">
        <f t="shared" si="317"/>
        <v>0</v>
      </c>
      <c r="V561" s="80"/>
      <c r="W561" s="279"/>
      <c r="X561" s="85"/>
      <c r="Y561" s="85">
        <f t="shared" si="318"/>
        <v>0</v>
      </c>
      <c r="AA561" s="85"/>
      <c r="AB561" s="31">
        <f t="shared" si="319"/>
        <v>0</v>
      </c>
      <c r="AC561" s="85"/>
      <c r="AD561" s="31">
        <f t="shared" si="320"/>
        <v>0</v>
      </c>
      <c r="AE561" s="31"/>
      <c r="AF561" s="85"/>
      <c r="AG561" s="85">
        <f t="shared" si="321"/>
        <v>0</v>
      </c>
      <c r="AH561" s="31">
        <f t="shared" si="322"/>
        <v>0</v>
      </c>
      <c r="AI561" s="85"/>
      <c r="AJ561" s="31">
        <f t="shared" si="323"/>
        <v>0</v>
      </c>
      <c r="AK561" s="31">
        <f t="shared" si="324"/>
        <v>0</v>
      </c>
      <c r="AL561" s="85"/>
      <c r="AM561" s="85"/>
      <c r="AN561" s="85"/>
      <c r="AO561" s="85"/>
      <c r="AP561" s="85"/>
      <c r="AQ561" s="85"/>
      <c r="AR561" s="85"/>
      <c r="AS561" s="85"/>
      <c r="AT561" s="85"/>
      <c r="AU561" s="85"/>
      <c r="AV561" s="31"/>
      <c r="AW561" s="31"/>
      <c r="AX561" s="31"/>
    </row>
    <row r="562" spans="2:50" s="155" customFormat="1" ht="13" outlineLevel="1">
      <c r="B562" s="161" t="s">
        <v>1039</v>
      </c>
      <c r="C562" s="59" t="s">
        <v>1049</v>
      </c>
      <c r="D562" s="49" t="s">
        <v>50</v>
      </c>
      <c r="E562" s="16">
        <v>43524</v>
      </c>
      <c r="F562" s="26" t="s">
        <v>12</v>
      </c>
      <c r="G562" s="46" t="s">
        <v>1252</v>
      </c>
      <c r="H562" s="81">
        <f t="shared" si="316"/>
        <v>680</v>
      </c>
      <c r="I562" s="109">
        <v>80</v>
      </c>
      <c r="J562" s="109">
        <v>600</v>
      </c>
      <c r="K562" s="259">
        <v>0</v>
      </c>
      <c r="L562" s="85" t="s">
        <v>1164</v>
      </c>
      <c r="M562" s="85" t="s">
        <v>1164</v>
      </c>
      <c r="N562" s="85" t="s">
        <v>1163</v>
      </c>
      <c r="O562" s="85" t="s">
        <v>1163</v>
      </c>
      <c r="P562" s="85" t="s">
        <v>1164</v>
      </c>
      <c r="Q562" s="85" t="s">
        <v>1164</v>
      </c>
      <c r="R562" s="85" t="s">
        <v>1164</v>
      </c>
      <c r="S562" s="180" t="s">
        <v>1288</v>
      </c>
      <c r="T562" s="85"/>
      <c r="U562" s="31">
        <f t="shared" si="317"/>
        <v>0</v>
      </c>
      <c r="V562" s="80"/>
      <c r="W562" s="279"/>
      <c r="X562" s="85"/>
      <c r="Y562" s="85">
        <f t="shared" si="318"/>
        <v>0</v>
      </c>
      <c r="AA562" s="85"/>
      <c r="AB562" s="31">
        <f t="shared" si="319"/>
        <v>0</v>
      </c>
      <c r="AC562" s="85"/>
      <c r="AD562" s="31">
        <f t="shared" si="320"/>
        <v>0</v>
      </c>
      <c r="AE562" s="31"/>
      <c r="AF562" s="85"/>
      <c r="AG562" s="85">
        <f t="shared" si="321"/>
        <v>0</v>
      </c>
      <c r="AH562" s="31">
        <f t="shared" si="322"/>
        <v>0</v>
      </c>
      <c r="AI562" s="85"/>
      <c r="AJ562" s="31">
        <f t="shared" si="323"/>
        <v>0</v>
      </c>
      <c r="AK562" s="31">
        <f t="shared" si="324"/>
        <v>0</v>
      </c>
      <c r="AL562" s="85"/>
      <c r="AM562" s="85"/>
      <c r="AN562" s="85"/>
      <c r="AO562" s="85"/>
      <c r="AP562" s="85"/>
      <c r="AQ562" s="85"/>
      <c r="AR562" s="85"/>
      <c r="AS562" s="85"/>
      <c r="AT562" s="85"/>
      <c r="AU562" s="85"/>
      <c r="AV562" s="31"/>
      <c r="AW562" s="31"/>
      <c r="AX562" s="31"/>
    </row>
    <row r="563" spans="2:50" s="155" customFormat="1" ht="13" outlineLevel="1">
      <c r="B563" s="161" t="s">
        <v>1040</v>
      </c>
      <c r="C563" s="6" t="s">
        <v>1043</v>
      </c>
      <c r="D563" s="25" t="s">
        <v>50</v>
      </c>
      <c r="E563" s="16">
        <v>43524</v>
      </c>
      <c r="F563" s="26" t="s">
        <v>12</v>
      </c>
      <c r="G563" s="46" t="s">
        <v>1252</v>
      </c>
      <c r="H563" s="81">
        <f t="shared" si="316"/>
        <v>60</v>
      </c>
      <c r="I563" s="109">
        <v>30</v>
      </c>
      <c r="J563" s="109">
        <v>30</v>
      </c>
      <c r="K563" s="259">
        <v>0</v>
      </c>
      <c r="L563" s="85" t="s">
        <v>1164</v>
      </c>
      <c r="M563" s="85" t="s">
        <v>1164</v>
      </c>
      <c r="N563" s="85" t="s">
        <v>1163</v>
      </c>
      <c r="O563" s="85" t="s">
        <v>1163</v>
      </c>
      <c r="P563" s="85" t="s">
        <v>1164</v>
      </c>
      <c r="Q563" s="85" t="s">
        <v>1164</v>
      </c>
      <c r="R563" s="85" t="s">
        <v>1164</v>
      </c>
      <c r="S563" s="180" t="s">
        <v>1288</v>
      </c>
      <c r="T563" s="85"/>
      <c r="U563" s="31">
        <f t="shared" si="317"/>
        <v>0</v>
      </c>
      <c r="V563" s="80"/>
      <c r="W563" s="279"/>
      <c r="X563" s="85"/>
      <c r="Y563" s="85">
        <f t="shared" si="318"/>
        <v>0</v>
      </c>
      <c r="AA563" s="85"/>
      <c r="AB563" s="31">
        <f t="shared" si="319"/>
        <v>0</v>
      </c>
      <c r="AC563" s="85"/>
      <c r="AD563" s="31">
        <f t="shared" si="320"/>
        <v>0</v>
      </c>
      <c r="AE563" s="31"/>
      <c r="AF563" s="85"/>
      <c r="AG563" s="85">
        <f t="shared" si="321"/>
        <v>0</v>
      </c>
      <c r="AH563" s="31">
        <f t="shared" si="322"/>
        <v>0</v>
      </c>
      <c r="AI563" s="85"/>
      <c r="AJ563" s="31">
        <f t="shared" si="323"/>
        <v>0</v>
      </c>
      <c r="AK563" s="31">
        <f t="shared" si="324"/>
        <v>0</v>
      </c>
      <c r="AL563" s="85"/>
      <c r="AM563" s="85"/>
      <c r="AN563" s="85"/>
      <c r="AO563" s="85"/>
      <c r="AP563" s="85"/>
      <c r="AQ563" s="85"/>
      <c r="AR563" s="85"/>
      <c r="AS563" s="85"/>
      <c r="AT563" s="85"/>
      <c r="AU563" s="85"/>
      <c r="AV563" s="31"/>
      <c r="AW563" s="31"/>
      <c r="AX563" s="31"/>
    </row>
    <row r="564" spans="2:50" s="155" customFormat="1" ht="13" outlineLevel="1">
      <c r="B564" s="161" t="s">
        <v>1041</v>
      </c>
      <c r="C564" s="6" t="s">
        <v>1050</v>
      </c>
      <c r="D564" s="25" t="s">
        <v>1023</v>
      </c>
      <c r="E564" s="16">
        <v>43524</v>
      </c>
      <c r="F564" s="26" t="s">
        <v>12</v>
      </c>
      <c r="G564" s="46" t="s">
        <v>1246</v>
      </c>
      <c r="H564" s="81">
        <f t="shared" si="316"/>
        <v>2925</v>
      </c>
      <c r="I564" s="109">
        <v>65</v>
      </c>
      <c r="J564" s="109">
        <v>2860</v>
      </c>
      <c r="K564" s="259">
        <v>0</v>
      </c>
      <c r="L564" s="85" t="s">
        <v>1164</v>
      </c>
      <c r="M564" s="85" t="s">
        <v>1164</v>
      </c>
      <c r="N564" s="85" t="s">
        <v>1163</v>
      </c>
      <c r="O564" s="85" t="s">
        <v>1163</v>
      </c>
      <c r="P564" s="85" t="s">
        <v>1164</v>
      </c>
      <c r="Q564" s="85" t="s">
        <v>1164</v>
      </c>
      <c r="R564" s="85" t="s">
        <v>1164</v>
      </c>
      <c r="S564" s="180" t="s">
        <v>1288</v>
      </c>
      <c r="T564" s="85"/>
      <c r="U564" s="31">
        <f t="shared" si="317"/>
        <v>0</v>
      </c>
      <c r="V564" s="80"/>
      <c r="W564" s="279"/>
      <c r="X564" s="85"/>
      <c r="Y564" s="85">
        <f t="shared" si="318"/>
        <v>0</v>
      </c>
      <c r="AA564" s="85"/>
      <c r="AB564" s="31">
        <f t="shared" si="319"/>
        <v>0</v>
      </c>
      <c r="AC564" s="85"/>
      <c r="AD564" s="31">
        <f t="shared" si="320"/>
        <v>0</v>
      </c>
      <c r="AE564" s="31"/>
      <c r="AF564" s="85"/>
      <c r="AG564" s="85">
        <f t="shared" si="321"/>
        <v>0</v>
      </c>
      <c r="AH564" s="31">
        <f t="shared" si="322"/>
        <v>0</v>
      </c>
      <c r="AI564" s="85"/>
      <c r="AJ564" s="31">
        <f t="shared" si="323"/>
        <v>0</v>
      </c>
      <c r="AK564" s="31">
        <f t="shared" si="324"/>
        <v>0</v>
      </c>
      <c r="AL564" s="85"/>
      <c r="AM564" s="85"/>
      <c r="AN564" s="85"/>
      <c r="AO564" s="85"/>
      <c r="AP564" s="85"/>
      <c r="AQ564" s="85"/>
      <c r="AR564" s="85"/>
      <c r="AS564" s="85"/>
      <c r="AT564" s="85"/>
      <c r="AU564" s="85"/>
      <c r="AV564" s="31"/>
      <c r="AW564" s="31"/>
      <c r="AX564" s="31"/>
    </row>
    <row r="565" spans="2:50" s="155" customFormat="1" ht="13">
      <c r="B565" s="350" t="s">
        <v>1085</v>
      </c>
      <c r="C565" s="350"/>
      <c r="D565" s="350"/>
      <c r="E565" s="351"/>
      <c r="F565" s="100" t="s">
        <v>7</v>
      </c>
      <c r="G565" s="101"/>
      <c r="H565" s="102">
        <f>H566/60</f>
        <v>139.75</v>
      </c>
      <c r="I565" s="102">
        <f>I566/60</f>
        <v>24.916666666666668</v>
      </c>
      <c r="J565" s="102">
        <f>J566/60</f>
        <v>114.83333333333333</v>
      </c>
      <c r="K565" s="260">
        <f>K566/60</f>
        <v>0</v>
      </c>
      <c r="L565" s="167"/>
      <c r="M565" s="167"/>
      <c r="N565" s="167"/>
      <c r="O565" s="167"/>
      <c r="P565" s="167"/>
      <c r="Q565" s="167"/>
      <c r="R565" s="167"/>
      <c r="S565" s="103"/>
      <c r="T565" s="167"/>
      <c r="U565" s="102">
        <f>U566/60</f>
        <v>0</v>
      </c>
      <c r="V565" s="103"/>
      <c r="W565" s="281"/>
      <c r="X565" s="167"/>
      <c r="Y565" s="102">
        <f>Y566/60</f>
        <v>0</v>
      </c>
      <c r="AA565" s="102"/>
      <c r="AB565" s="102">
        <f t="shared" ref="AB565:AK565" si="325">AB566/60</f>
        <v>0</v>
      </c>
      <c r="AC565" s="102"/>
      <c r="AD565" s="102">
        <f t="shared" si="325"/>
        <v>0</v>
      </c>
      <c r="AE565" s="102"/>
      <c r="AF565" s="102"/>
      <c r="AG565" s="102"/>
      <c r="AH565" s="102">
        <f>AH566/60</f>
        <v>0</v>
      </c>
      <c r="AI565" s="102"/>
      <c r="AJ565" s="167"/>
      <c r="AK565" s="102">
        <f t="shared" si="325"/>
        <v>0</v>
      </c>
      <c r="AL565" s="167"/>
      <c r="AM565" s="167"/>
      <c r="AN565" s="167"/>
      <c r="AO565" s="167"/>
      <c r="AP565" s="167"/>
      <c r="AQ565" s="167"/>
      <c r="AR565" s="167"/>
      <c r="AS565" s="167"/>
      <c r="AT565" s="167"/>
      <c r="AU565" s="167"/>
      <c r="AV565" s="102"/>
      <c r="AW565" s="102"/>
      <c r="AX565" s="102"/>
    </row>
    <row r="566" spans="2:50" s="155" customFormat="1" ht="13">
      <c r="B566" s="350"/>
      <c r="C566" s="350"/>
      <c r="D566" s="350"/>
      <c r="E566" s="351"/>
      <c r="F566" s="104" t="s">
        <v>8</v>
      </c>
      <c r="G566" s="105"/>
      <c r="H566" s="106">
        <f>SUM(I567:J575)</f>
        <v>8385</v>
      </c>
      <c r="I566" s="106">
        <f>SUMIF(F567:F575,"DQA",$I567:$I575)</f>
        <v>1495</v>
      </c>
      <c r="J566" s="106">
        <f>SUMIF(F567:F575,"DQA",$J567:$J575)</f>
        <v>6890</v>
      </c>
      <c r="K566" s="261">
        <f>SUM(K567:K575)</f>
        <v>0</v>
      </c>
      <c r="L566" s="167"/>
      <c r="M566" s="167"/>
      <c r="N566" s="167"/>
      <c r="O566" s="167"/>
      <c r="P566" s="167"/>
      <c r="Q566" s="167"/>
      <c r="R566" s="167"/>
      <c r="S566" s="103"/>
      <c r="T566" s="167"/>
      <c r="U566" s="106">
        <f>SUM(U567:U575)</f>
        <v>0</v>
      </c>
      <c r="V566" s="103"/>
      <c r="W566" s="281"/>
      <c r="X566" s="167"/>
      <c r="Y566" s="106">
        <f>SUM(Y567:Y575)</f>
        <v>0</v>
      </c>
      <c r="AA566" s="102"/>
      <c r="AB566" s="102">
        <f t="shared" ref="AB566:AD566" si="326">SUM(AB567:AB575)</f>
        <v>0</v>
      </c>
      <c r="AC566" s="102"/>
      <c r="AD566" s="102">
        <f t="shared" si="326"/>
        <v>0</v>
      </c>
      <c r="AE566" s="102"/>
      <c r="AF566" s="102"/>
      <c r="AG566" s="102"/>
      <c r="AH566" s="102">
        <f>SUM(AH567:AH575)</f>
        <v>0</v>
      </c>
      <c r="AI566" s="102"/>
      <c r="AJ566" s="167"/>
      <c r="AK566" s="102">
        <f t="shared" ref="AK566" si="327">SUM(AK567:AK575)</f>
        <v>0</v>
      </c>
      <c r="AL566" s="167"/>
      <c r="AM566" s="167"/>
      <c r="AN566" s="167"/>
      <c r="AO566" s="167"/>
      <c r="AP566" s="167"/>
      <c r="AQ566" s="167"/>
      <c r="AR566" s="167"/>
      <c r="AS566" s="167"/>
      <c r="AT566" s="167"/>
      <c r="AU566" s="167"/>
      <c r="AV566" s="102"/>
      <c r="AW566" s="102"/>
      <c r="AX566" s="102">
        <f t="shared" ref="AX566" si="328">SUM(AX567:AX575)</f>
        <v>0</v>
      </c>
    </row>
    <row r="567" spans="2:50" s="155" customFormat="1" ht="13" outlineLevel="1">
      <c r="B567" s="161" t="s">
        <v>1052</v>
      </c>
      <c r="C567" s="6" t="s">
        <v>1088</v>
      </c>
      <c r="D567" s="25" t="s">
        <v>50</v>
      </c>
      <c r="E567" s="16">
        <v>43689</v>
      </c>
      <c r="F567" s="26" t="s">
        <v>12</v>
      </c>
      <c r="G567" s="46" t="s">
        <v>1246</v>
      </c>
      <c r="H567" s="81">
        <f t="shared" ref="H567:H575" si="329">SUM(I567:J567)</f>
        <v>90</v>
      </c>
      <c r="I567" s="109">
        <v>45</v>
      </c>
      <c r="J567" s="109">
        <v>45</v>
      </c>
      <c r="K567" s="259">
        <v>0</v>
      </c>
      <c r="L567" s="85" t="s">
        <v>1164</v>
      </c>
      <c r="M567" s="85" t="s">
        <v>1164</v>
      </c>
      <c r="N567" s="85" t="s">
        <v>1163</v>
      </c>
      <c r="O567" s="85" t="s">
        <v>1163</v>
      </c>
      <c r="P567" s="85" t="s">
        <v>1163</v>
      </c>
      <c r="Q567" s="85" t="s">
        <v>1164</v>
      </c>
      <c r="R567" s="85" t="s">
        <v>1164</v>
      </c>
      <c r="S567" s="180" t="s">
        <v>1288</v>
      </c>
      <c r="T567" s="85"/>
      <c r="U567" s="31">
        <f t="shared" ref="U567:U575" si="330">SUMIF(T567,"Y",I567)</f>
        <v>0</v>
      </c>
      <c r="V567" s="80"/>
      <c r="W567" s="279"/>
      <c r="X567" s="85"/>
      <c r="Y567" s="85">
        <f t="shared" ref="Y567:Y575" si="331">U567*X567</f>
        <v>0</v>
      </c>
      <c r="AA567" s="85"/>
      <c r="AB567" s="31">
        <f t="shared" ref="AB567:AB572" si="332">SUMIF(AA567,"Y",K567)*X567</f>
        <v>0</v>
      </c>
      <c r="AC567" s="85"/>
      <c r="AD567" s="31">
        <f t="shared" ref="AD567:AD575" si="333">(I567-AB567)*COUNTIF(AL567:AU567,"L")</f>
        <v>0</v>
      </c>
      <c r="AE567" s="31"/>
      <c r="AF567" s="85"/>
      <c r="AG567" s="85">
        <f t="shared" ref="AG567:AG575" si="334">IFERROR(COUNTIF(AL567:AU567,"S")/(COUNTIF(AL567:AU567,"V")+COUNTIF(AL567:AU567,"S")),0)</f>
        <v>0</v>
      </c>
      <c r="AH567" s="31">
        <f t="shared" ref="AH567:AH575" si="335">(Y567-AB567-AD567)*AG567</f>
        <v>0</v>
      </c>
      <c r="AI567" s="85"/>
      <c r="AJ567" s="31">
        <f t="shared" ref="AJ567:AJ575" si="336">COUNTIF(AL567:AU567,"V")</f>
        <v>0</v>
      </c>
      <c r="AK567" s="31">
        <f t="shared" ref="AK567:AK575" si="337">Y567-AB567-AD567-AH567</f>
        <v>0</v>
      </c>
      <c r="AL567" s="85"/>
      <c r="AM567" s="85"/>
      <c r="AN567" s="85"/>
      <c r="AO567" s="85"/>
      <c r="AP567" s="85"/>
      <c r="AQ567" s="85"/>
      <c r="AR567" s="85"/>
      <c r="AS567" s="85"/>
      <c r="AT567" s="85"/>
      <c r="AU567" s="85"/>
      <c r="AV567" s="31"/>
      <c r="AW567" s="31"/>
      <c r="AX567" s="31"/>
    </row>
    <row r="568" spans="2:50" s="155" customFormat="1" ht="13" outlineLevel="1">
      <c r="B568" s="161" t="s">
        <v>1053</v>
      </c>
      <c r="C568" s="59" t="s">
        <v>1089</v>
      </c>
      <c r="D568" s="49" t="s">
        <v>50</v>
      </c>
      <c r="E568" s="38">
        <v>43691</v>
      </c>
      <c r="F568" s="26" t="s">
        <v>12</v>
      </c>
      <c r="G568" s="46" t="s">
        <v>1246</v>
      </c>
      <c r="H568" s="81">
        <f t="shared" si="329"/>
        <v>1135</v>
      </c>
      <c r="I568" s="109">
        <v>175</v>
      </c>
      <c r="J568" s="109">
        <v>960</v>
      </c>
      <c r="K568" s="259">
        <v>0</v>
      </c>
      <c r="L568" s="85" t="s">
        <v>1164</v>
      </c>
      <c r="M568" s="85" t="s">
        <v>1164</v>
      </c>
      <c r="N568" s="85" t="s">
        <v>1163</v>
      </c>
      <c r="O568" s="85" t="s">
        <v>1163</v>
      </c>
      <c r="P568" s="85" t="s">
        <v>1163</v>
      </c>
      <c r="Q568" s="85" t="s">
        <v>1164</v>
      </c>
      <c r="R568" s="85" t="s">
        <v>1164</v>
      </c>
      <c r="S568" s="180" t="s">
        <v>1288</v>
      </c>
      <c r="T568" s="85"/>
      <c r="U568" s="31">
        <f t="shared" si="330"/>
        <v>0</v>
      </c>
      <c r="V568" s="80"/>
      <c r="W568" s="279"/>
      <c r="X568" s="85"/>
      <c r="Y568" s="85">
        <f t="shared" si="331"/>
        <v>0</v>
      </c>
      <c r="AA568" s="85"/>
      <c r="AB568" s="31">
        <f t="shared" si="332"/>
        <v>0</v>
      </c>
      <c r="AC568" s="85"/>
      <c r="AD568" s="31">
        <f t="shared" si="333"/>
        <v>0</v>
      </c>
      <c r="AE568" s="31"/>
      <c r="AF568" s="85"/>
      <c r="AG568" s="85">
        <f t="shared" si="334"/>
        <v>0</v>
      </c>
      <c r="AH568" s="31">
        <f t="shared" si="335"/>
        <v>0</v>
      </c>
      <c r="AI568" s="85"/>
      <c r="AJ568" s="31">
        <f t="shared" si="336"/>
        <v>0</v>
      </c>
      <c r="AK568" s="31">
        <f t="shared" si="337"/>
        <v>0</v>
      </c>
      <c r="AL568" s="85"/>
      <c r="AM568" s="85"/>
      <c r="AN568" s="85"/>
      <c r="AO568" s="85"/>
      <c r="AP568" s="85"/>
      <c r="AQ568" s="85"/>
      <c r="AR568" s="85"/>
      <c r="AS568" s="85"/>
      <c r="AT568" s="85"/>
      <c r="AU568" s="85"/>
      <c r="AV568" s="31"/>
      <c r="AW568" s="31"/>
      <c r="AX568" s="31"/>
    </row>
    <row r="569" spans="2:50" s="155" customFormat="1" ht="13" outlineLevel="1">
      <c r="B569" s="161" t="s">
        <v>1054</v>
      </c>
      <c r="C569" s="59" t="s">
        <v>1090</v>
      </c>
      <c r="D569" s="49" t="s">
        <v>1084</v>
      </c>
      <c r="E569" s="38">
        <v>43710</v>
      </c>
      <c r="F569" s="26" t="s">
        <v>12</v>
      </c>
      <c r="G569" s="46" t="s">
        <v>1246</v>
      </c>
      <c r="H569" s="81">
        <f t="shared" si="329"/>
        <v>290</v>
      </c>
      <c r="I569" s="109">
        <v>85</v>
      </c>
      <c r="J569" s="109">
        <v>205</v>
      </c>
      <c r="K569" s="259">
        <v>0</v>
      </c>
      <c r="L569" s="85" t="s">
        <v>1164</v>
      </c>
      <c r="M569" s="85" t="s">
        <v>1164</v>
      </c>
      <c r="N569" s="85" t="s">
        <v>1163</v>
      </c>
      <c r="O569" s="85" t="s">
        <v>1163</v>
      </c>
      <c r="P569" s="85" t="s">
        <v>1163</v>
      </c>
      <c r="Q569" s="85" t="s">
        <v>1164</v>
      </c>
      <c r="R569" s="85" t="s">
        <v>1164</v>
      </c>
      <c r="S569" s="180" t="s">
        <v>1288</v>
      </c>
      <c r="T569" s="85"/>
      <c r="U569" s="31">
        <f t="shared" si="330"/>
        <v>0</v>
      </c>
      <c r="V569" s="80"/>
      <c r="W569" s="279"/>
      <c r="X569" s="85"/>
      <c r="Y569" s="85">
        <f t="shared" si="331"/>
        <v>0</v>
      </c>
      <c r="AA569" s="85"/>
      <c r="AB569" s="31">
        <f t="shared" si="332"/>
        <v>0</v>
      </c>
      <c r="AC569" s="85"/>
      <c r="AD569" s="31">
        <f t="shared" si="333"/>
        <v>0</v>
      </c>
      <c r="AE569" s="31"/>
      <c r="AF569" s="85"/>
      <c r="AG569" s="85">
        <f t="shared" si="334"/>
        <v>0</v>
      </c>
      <c r="AH569" s="31">
        <f t="shared" si="335"/>
        <v>0</v>
      </c>
      <c r="AI569" s="85"/>
      <c r="AJ569" s="31">
        <f t="shared" si="336"/>
        <v>0</v>
      </c>
      <c r="AK569" s="31">
        <f t="shared" si="337"/>
        <v>0</v>
      </c>
      <c r="AL569" s="85"/>
      <c r="AM569" s="85"/>
      <c r="AN569" s="85"/>
      <c r="AO569" s="85"/>
      <c r="AP569" s="85"/>
      <c r="AQ569" s="85"/>
      <c r="AR569" s="85"/>
      <c r="AS569" s="85"/>
      <c r="AT569" s="85"/>
      <c r="AU569" s="85"/>
      <c r="AV569" s="31"/>
      <c r="AW569" s="31"/>
      <c r="AX569" s="31"/>
    </row>
    <row r="570" spans="2:50" s="155" customFormat="1" ht="26" outlineLevel="1">
      <c r="B570" s="161" t="s">
        <v>1055</v>
      </c>
      <c r="C570" s="59" t="s">
        <v>1091</v>
      </c>
      <c r="D570" s="49" t="s">
        <v>1084</v>
      </c>
      <c r="E570" s="38">
        <v>43691</v>
      </c>
      <c r="F570" s="26" t="s">
        <v>12</v>
      </c>
      <c r="G570" s="46" t="s">
        <v>1246</v>
      </c>
      <c r="H570" s="81">
        <f t="shared" si="329"/>
        <v>2410</v>
      </c>
      <c r="I570" s="109">
        <v>630</v>
      </c>
      <c r="J570" s="109">
        <v>1780</v>
      </c>
      <c r="K570" s="259">
        <v>0</v>
      </c>
      <c r="L570" s="85" t="s">
        <v>1164</v>
      </c>
      <c r="M570" s="85" t="s">
        <v>1164</v>
      </c>
      <c r="N570" s="85" t="s">
        <v>1163</v>
      </c>
      <c r="O570" s="85" t="s">
        <v>1163</v>
      </c>
      <c r="P570" s="85" t="s">
        <v>1163</v>
      </c>
      <c r="Q570" s="85" t="s">
        <v>1164</v>
      </c>
      <c r="R570" s="85" t="s">
        <v>1164</v>
      </c>
      <c r="S570" s="180" t="s">
        <v>1288</v>
      </c>
      <c r="T570" s="85"/>
      <c r="U570" s="31">
        <f t="shared" si="330"/>
        <v>0</v>
      </c>
      <c r="V570" s="80"/>
      <c r="W570" s="279"/>
      <c r="X570" s="85"/>
      <c r="Y570" s="85">
        <f t="shared" si="331"/>
        <v>0</v>
      </c>
      <c r="AA570" s="85"/>
      <c r="AB570" s="31">
        <f t="shared" si="332"/>
        <v>0</v>
      </c>
      <c r="AC570" s="85"/>
      <c r="AD570" s="31">
        <f t="shared" si="333"/>
        <v>0</v>
      </c>
      <c r="AE570" s="31"/>
      <c r="AF570" s="85"/>
      <c r="AG570" s="85">
        <f t="shared" si="334"/>
        <v>0</v>
      </c>
      <c r="AH570" s="31">
        <f t="shared" si="335"/>
        <v>0</v>
      </c>
      <c r="AI570" s="85"/>
      <c r="AJ570" s="31">
        <f t="shared" si="336"/>
        <v>0</v>
      </c>
      <c r="AK570" s="31">
        <f t="shared" si="337"/>
        <v>0</v>
      </c>
      <c r="AL570" s="85"/>
      <c r="AM570" s="85"/>
      <c r="AN570" s="85"/>
      <c r="AO570" s="85"/>
      <c r="AP570" s="85"/>
      <c r="AQ570" s="85"/>
      <c r="AR570" s="85"/>
      <c r="AS570" s="85"/>
      <c r="AT570" s="85"/>
      <c r="AU570" s="85"/>
      <c r="AV570" s="31"/>
      <c r="AW570" s="31"/>
      <c r="AX570" s="31"/>
    </row>
    <row r="571" spans="2:50" s="155" customFormat="1" ht="13" outlineLevel="1">
      <c r="B571" s="161" t="s">
        <v>1056</v>
      </c>
      <c r="C571" s="59" t="s">
        <v>1092</v>
      </c>
      <c r="D571" s="49" t="s">
        <v>50</v>
      </c>
      <c r="E571" s="38">
        <v>43684</v>
      </c>
      <c r="F571" s="26" t="s">
        <v>12</v>
      </c>
      <c r="G571" s="46" t="s">
        <v>1246</v>
      </c>
      <c r="H571" s="81">
        <f t="shared" si="329"/>
        <v>360</v>
      </c>
      <c r="I571" s="109">
        <v>120</v>
      </c>
      <c r="J571" s="109">
        <v>240</v>
      </c>
      <c r="K571" s="259">
        <v>0</v>
      </c>
      <c r="L571" s="85" t="s">
        <v>1164</v>
      </c>
      <c r="M571" s="85" t="s">
        <v>1164</v>
      </c>
      <c r="N571" s="85" t="s">
        <v>1163</v>
      </c>
      <c r="O571" s="85" t="s">
        <v>1163</v>
      </c>
      <c r="P571" s="85" t="s">
        <v>1163</v>
      </c>
      <c r="Q571" s="85" t="s">
        <v>1164</v>
      </c>
      <c r="R571" s="85" t="s">
        <v>1164</v>
      </c>
      <c r="S571" s="180" t="s">
        <v>1288</v>
      </c>
      <c r="T571" s="85"/>
      <c r="U571" s="31">
        <f t="shared" si="330"/>
        <v>0</v>
      </c>
      <c r="V571" s="80"/>
      <c r="W571" s="279"/>
      <c r="X571" s="85"/>
      <c r="Y571" s="85">
        <f t="shared" si="331"/>
        <v>0</v>
      </c>
      <c r="AA571" s="85"/>
      <c r="AB571" s="31">
        <f t="shared" si="332"/>
        <v>0</v>
      </c>
      <c r="AC571" s="85"/>
      <c r="AD571" s="31">
        <f t="shared" si="333"/>
        <v>0</v>
      </c>
      <c r="AE571" s="31"/>
      <c r="AF571" s="85"/>
      <c r="AG571" s="85">
        <f t="shared" si="334"/>
        <v>0</v>
      </c>
      <c r="AH571" s="31">
        <f t="shared" si="335"/>
        <v>0</v>
      </c>
      <c r="AI571" s="85"/>
      <c r="AJ571" s="31">
        <f t="shared" si="336"/>
        <v>0</v>
      </c>
      <c r="AK571" s="31">
        <f t="shared" si="337"/>
        <v>0</v>
      </c>
      <c r="AL571" s="85"/>
      <c r="AM571" s="85"/>
      <c r="AN571" s="85"/>
      <c r="AO571" s="85"/>
      <c r="AP571" s="85"/>
      <c r="AQ571" s="85"/>
      <c r="AR571" s="85"/>
      <c r="AS571" s="85"/>
      <c r="AT571" s="85"/>
      <c r="AU571" s="85"/>
      <c r="AV571" s="31"/>
      <c r="AW571" s="31"/>
      <c r="AX571" s="31"/>
    </row>
    <row r="572" spans="2:50" s="155" customFormat="1" ht="13" outlineLevel="1">
      <c r="B572" s="161" t="s">
        <v>1057</v>
      </c>
      <c r="C572" s="59" t="s">
        <v>1093</v>
      </c>
      <c r="D572" s="49" t="s">
        <v>50</v>
      </c>
      <c r="E572" s="38">
        <v>43682</v>
      </c>
      <c r="F572" s="26" t="s">
        <v>12</v>
      </c>
      <c r="G572" s="46" t="s">
        <v>1246</v>
      </c>
      <c r="H572" s="81">
        <f t="shared" si="329"/>
        <v>690</v>
      </c>
      <c r="I572" s="109">
        <v>280</v>
      </c>
      <c r="J572" s="109">
        <v>410</v>
      </c>
      <c r="K572" s="259">
        <v>0</v>
      </c>
      <c r="L572" s="85" t="s">
        <v>1164</v>
      </c>
      <c r="M572" s="85" t="s">
        <v>1164</v>
      </c>
      <c r="N572" s="85" t="s">
        <v>1163</v>
      </c>
      <c r="O572" s="85" t="s">
        <v>1163</v>
      </c>
      <c r="P572" s="85" t="s">
        <v>1163</v>
      </c>
      <c r="Q572" s="85" t="s">
        <v>1164</v>
      </c>
      <c r="R572" s="85" t="s">
        <v>1164</v>
      </c>
      <c r="S572" s="180" t="s">
        <v>1288</v>
      </c>
      <c r="T572" s="85"/>
      <c r="U572" s="31">
        <f t="shared" si="330"/>
        <v>0</v>
      </c>
      <c r="V572" s="80"/>
      <c r="W572" s="279"/>
      <c r="X572" s="85"/>
      <c r="Y572" s="85">
        <f t="shared" si="331"/>
        <v>0</v>
      </c>
      <c r="AA572" s="85"/>
      <c r="AB572" s="31">
        <f t="shared" si="332"/>
        <v>0</v>
      </c>
      <c r="AC572" s="85"/>
      <c r="AD572" s="31">
        <f t="shared" si="333"/>
        <v>0</v>
      </c>
      <c r="AE572" s="31"/>
      <c r="AF572" s="85"/>
      <c r="AG572" s="85">
        <f t="shared" si="334"/>
        <v>0</v>
      </c>
      <c r="AH572" s="31">
        <f t="shared" si="335"/>
        <v>0</v>
      </c>
      <c r="AI572" s="85"/>
      <c r="AJ572" s="31">
        <f t="shared" si="336"/>
        <v>0</v>
      </c>
      <c r="AK572" s="31">
        <f t="shared" si="337"/>
        <v>0</v>
      </c>
      <c r="AL572" s="85"/>
      <c r="AM572" s="85"/>
      <c r="AN572" s="85"/>
      <c r="AO572" s="85"/>
      <c r="AP572" s="85"/>
      <c r="AQ572" s="85"/>
      <c r="AR572" s="85"/>
      <c r="AS572" s="85"/>
      <c r="AT572" s="85"/>
      <c r="AU572" s="85"/>
      <c r="AV572" s="31"/>
      <c r="AW572" s="31"/>
      <c r="AX572" s="31"/>
    </row>
    <row r="573" spans="2:50" s="155" customFormat="1" ht="13" outlineLevel="1">
      <c r="B573" s="161" t="s">
        <v>1058</v>
      </c>
      <c r="C573" s="59" t="s">
        <v>1094</v>
      </c>
      <c r="D573" s="49" t="s">
        <v>50</v>
      </c>
      <c r="E573" s="38">
        <v>43689</v>
      </c>
      <c r="F573" s="26" t="s">
        <v>12</v>
      </c>
      <c r="G573" s="46" t="s">
        <v>1246</v>
      </c>
      <c r="H573" s="81">
        <f t="shared" si="329"/>
        <v>60</v>
      </c>
      <c r="I573" s="109">
        <v>30</v>
      </c>
      <c r="J573" s="109">
        <v>30</v>
      </c>
      <c r="K573" s="259">
        <v>0</v>
      </c>
      <c r="L573" s="85" t="s">
        <v>1164</v>
      </c>
      <c r="M573" s="85" t="s">
        <v>1164</v>
      </c>
      <c r="N573" s="85" t="s">
        <v>1163</v>
      </c>
      <c r="O573" s="85" t="s">
        <v>1163</v>
      </c>
      <c r="P573" s="85" t="s">
        <v>1163</v>
      </c>
      <c r="Q573" s="85" t="s">
        <v>1164</v>
      </c>
      <c r="R573" s="85" t="s">
        <v>1164</v>
      </c>
      <c r="S573" s="180" t="s">
        <v>1288</v>
      </c>
      <c r="T573" s="85"/>
      <c r="U573" s="31">
        <f t="shared" si="330"/>
        <v>0</v>
      </c>
      <c r="V573" s="80"/>
      <c r="W573" s="279"/>
      <c r="X573" s="85"/>
      <c r="Y573" s="85">
        <f t="shared" si="331"/>
        <v>0</v>
      </c>
      <c r="AA573" s="85"/>
      <c r="AB573" s="31">
        <v>0</v>
      </c>
      <c r="AC573" s="85"/>
      <c r="AD573" s="31">
        <f t="shared" si="333"/>
        <v>0</v>
      </c>
      <c r="AE573" s="31"/>
      <c r="AF573" s="85"/>
      <c r="AG573" s="85">
        <f t="shared" si="334"/>
        <v>0</v>
      </c>
      <c r="AH573" s="31">
        <f t="shared" si="335"/>
        <v>0</v>
      </c>
      <c r="AI573" s="85"/>
      <c r="AJ573" s="31">
        <f t="shared" si="336"/>
        <v>0</v>
      </c>
      <c r="AK573" s="31">
        <f t="shared" si="337"/>
        <v>0</v>
      </c>
      <c r="AL573" s="85"/>
      <c r="AM573" s="85"/>
      <c r="AN573" s="85"/>
      <c r="AO573" s="85"/>
      <c r="AP573" s="85"/>
      <c r="AQ573" s="85"/>
      <c r="AR573" s="85"/>
      <c r="AS573" s="85"/>
      <c r="AT573" s="85"/>
      <c r="AU573" s="85"/>
      <c r="AV573" s="31"/>
      <c r="AW573" s="31"/>
      <c r="AX573" s="31"/>
    </row>
    <row r="574" spans="2:50" s="155" customFormat="1" ht="13" outlineLevel="1">
      <c r="B574" s="161" t="s">
        <v>1059</v>
      </c>
      <c r="C574" s="59" t="s">
        <v>1095</v>
      </c>
      <c r="D574" s="49" t="s">
        <v>50</v>
      </c>
      <c r="E574" s="38">
        <v>43682</v>
      </c>
      <c r="F574" s="26" t="s">
        <v>12</v>
      </c>
      <c r="G574" s="46" t="s">
        <v>1246</v>
      </c>
      <c r="H574" s="81">
        <f t="shared" si="329"/>
        <v>2590</v>
      </c>
      <c r="I574" s="109">
        <v>50</v>
      </c>
      <c r="J574" s="109">
        <v>2540</v>
      </c>
      <c r="K574" s="259">
        <v>0</v>
      </c>
      <c r="L574" s="85" t="s">
        <v>1164</v>
      </c>
      <c r="M574" s="85" t="s">
        <v>1164</v>
      </c>
      <c r="N574" s="85" t="s">
        <v>1163</v>
      </c>
      <c r="O574" s="85" t="s">
        <v>1163</v>
      </c>
      <c r="P574" s="85" t="s">
        <v>1163</v>
      </c>
      <c r="Q574" s="85" t="s">
        <v>1164</v>
      </c>
      <c r="R574" s="85" t="s">
        <v>1164</v>
      </c>
      <c r="S574" s="180" t="s">
        <v>1288</v>
      </c>
      <c r="T574" s="85"/>
      <c r="U574" s="31">
        <f t="shared" si="330"/>
        <v>0</v>
      </c>
      <c r="V574" s="80"/>
      <c r="W574" s="279"/>
      <c r="X574" s="85"/>
      <c r="Y574" s="85">
        <f t="shared" si="331"/>
        <v>0</v>
      </c>
      <c r="AA574" s="85"/>
      <c r="AB574" s="31">
        <f>SUMIF(AA574,"Y",K574)*X574</f>
        <v>0</v>
      </c>
      <c r="AC574" s="85"/>
      <c r="AD574" s="31">
        <f t="shared" si="333"/>
        <v>0</v>
      </c>
      <c r="AE574" s="31"/>
      <c r="AF574" s="85"/>
      <c r="AG574" s="85">
        <f t="shared" si="334"/>
        <v>0</v>
      </c>
      <c r="AH574" s="31">
        <f t="shared" si="335"/>
        <v>0</v>
      </c>
      <c r="AI574" s="85"/>
      <c r="AJ574" s="31">
        <f t="shared" si="336"/>
        <v>0</v>
      </c>
      <c r="AK574" s="31">
        <f t="shared" si="337"/>
        <v>0</v>
      </c>
      <c r="AL574" s="85"/>
      <c r="AM574" s="85"/>
      <c r="AN574" s="85"/>
      <c r="AO574" s="85"/>
      <c r="AP574" s="85"/>
      <c r="AQ574" s="85"/>
      <c r="AR574" s="85"/>
      <c r="AS574" s="85"/>
      <c r="AT574" s="85"/>
      <c r="AU574" s="85"/>
      <c r="AV574" s="31"/>
      <c r="AW574" s="31"/>
      <c r="AX574" s="31"/>
    </row>
    <row r="575" spans="2:50" s="155" customFormat="1" ht="13" outlineLevel="1">
      <c r="B575" s="161" t="s">
        <v>1086</v>
      </c>
      <c r="C575" s="59" t="s">
        <v>1087</v>
      </c>
      <c r="D575" s="49" t="s">
        <v>1084</v>
      </c>
      <c r="E575" s="38">
        <v>43693</v>
      </c>
      <c r="F575" s="26" t="s">
        <v>12</v>
      </c>
      <c r="G575" s="46" t="s">
        <v>1246</v>
      </c>
      <c r="H575" s="81">
        <f t="shared" si="329"/>
        <v>760</v>
      </c>
      <c r="I575" s="109">
        <v>80</v>
      </c>
      <c r="J575" s="109">
        <v>680</v>
      </c>
      <c r="K575" s="259">
        <v>0</v>
      </c>
      <c r="L575" s="85" t="s">
        <v>1164</v>
      </c>
      <c r="M575" s="85" t="s">
        <v>1164</v>
      </c>
      <c r="N575" s="85" t="s">
        <v>1163</v>
      </c>
      <c r="O575" s="85" t="s">
        <v>1163</v>
      </c>
      <c r="P575" s="85" t="s">
        <v>1163</v>
      </c>
      <c r="Q575" s="85" t="s">
        <v>1164</v>
      </c>
      <c r="R575" s="85" t="s">
        <v>1164</v>
      </c>
      <c r="S575" s="180" t="s">
        <v>1288</v>
      </c>
      <c r="T575" s="85"/>
      <c r="U575" s="31">
        <f t="shared" si="330"/>
        <v>0</v>
      </c>
      <c r="V575" s="80"/>
      <c r="W575" s="279"/>
      <c r="X575" s="85"/>
      <c r="Y575" s="85">
        <f t="shared" si="331"/>
        <v>0</v>
      </c>
      <c r="AA575" s="85"/>
      <c r="AB575" s="31">
        <f>SUMIF(AA575,"Y",K575)*X575</f>
        <v>0</v>
      </c>
      <c r="AC575" s="85"/>
      <c r="AD575" s="31">
        <f t="shared" si="333"/>
        <v>0</v>
      </c>
      <c r="AE575" s="31"/>
      <c r="AF575" s="85"/>
      <c r="AG575" s="85">
        <f t="shared" si="334"/>
        <v>0</v>
      </c>
      <c r="AH575" s="31">
        <f t="shared" si="335"/>
        <v>0</v>
      </c>
      <c r="AI575" s="85"/>
      <c r="AJ575" s="31">
        <f t="shared" si="336"/>
        <v>0</v>
      </c>
      <c r="AK575" s="31">
        <f t="shared" si="337"/>
        <v>0</v>
      </c>
      <c r="AL575" s="85"/>
      <c r="AM575" s="85"/>
      <c r="AN575" s="85"/>
      <c r="AO575" s="85"/>
      <c r="AP575" s="85"/>
      <c r="AQ575" s="85"/>
      <c r="AR575" s="85"/>
      <c r="AS575" s="85"/>
      <c r="AT575" s="85"/>
      <c r="AU575" s="85"/>
      <c r="AV575" s="31"/>
      <c r="AW575" s="31"/>
      <c r="AX575" s="31"/>
    </row>
    <row r="576" spans="2:50" s="155" customFormat="1" ht="13">
      <c r="B576" s="355" t="s">
        <v>848</v>
      </c>
      <c r="C576" s="355"/>
      <c r="D576" s="355"/>
      <c r="E576" s="356" t="s">
        <v>745</v>
      </c>
      <c r="F576" s="19" t="s">
        <v>7</v>
      </c>
      <c r="G576" s="42"/>
      <c r="H576" s="20">
        <f>H577/60</f>
        <v>135.41666666666666</v>
      </c>
      <c r="I576" s="20">
        <f>I577/60</f>
        <v>69</v>
      </c>
      <c r="J576" s="20">
        <f>J577/60</f>
        <v>69</v>
      </c>
      <c r="K576" s="258">
        <f>K577/60</f>
        <v>0</v>
      </c>
      <c r="L576" s="42"/>
      <c r="M576" s="42"/>
      <c r="N576" s="42"/>
      <c r="O576" s="42"/>
      <c r="P576" s="42"/>
      <c r="Q576" s="42"/>
      <c r="R576" s="42"/>
      <c r="S576" s="43"/>
      <c r="T576" s="42"/>
      <c r="U576" s="20">
        <f>U577/60</f>
        <v>0</v>
      </c>
      <c r="V576" s="43"/>
      <c r="W576" s="277"/>
      <c r="X576" s="42"/>
      <c r="Y576" s="20">
        <f>Y577/60</f>
        <v>0</v>
      </c>
      <c r="AA576" s="45"/>
      <c r="AB576" s="45">
        <f t="shared" ref="AB576:AK576" si="338">AB577/60</f>
        <v>0</v>
      </c>
      <c r="AC576" s="45"/>
      <c r="AD576" s="45">
        <f>AD577/60</f>
        <v>0</v>
      </c>
      <c r="AE576" s="45"/>
      <c r="AF576" s="45"/>
      <c r="AG576" s="45"/>
      <c r="AH576" s="45">
        <f>AH577/60</f>
        <v>0</v>
      </c>
      <c r="AI576" s="45"/>
      <c r="AJ576" s="42"/>
      <c r="AK576" s="45">
        <f t="shared" si="338"/>
        <v>0</v>
      </c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5"/>
      <c r="AW576" s="45"/>
      <c r="AX576" s="45">
        <f>AX577/60</f>
        <v>0</v>
      </c>
    </row>
    <row r="577" spans="2:50" s="155" customFormat="1" ht="13">
      <c r="B577" s="355"/>
      <c r="C577" s="355"/>
      <c r="D577" s="355"/>
      <c r="E577" s="357"/>
      <c r="F577" s="19" t="s">
        <v>8</v>
      </c>
      <c r="G577" s="45"/>
      <c r="H577" s="23">
        <f>SUM(I578:J590)</f>
        <v>8125</v>
      </c>
      <c r="I577" s="23">
        <f>SUM(J578:J590)</f>
        <v>4140</v>
      </c>
      <c r="J577" s="23">
        <f>SUM(J578:J590)</f>
        <v>4140</v>
      </c>
      <c r="K577" s="253">
        <f>SUM(K578:K590)</f>
        <v>0</v>
      </c>
      <c r="L577" s="42"/>
      <c r="M577" s="42"/>
      <c r="N577" s="42"/>
      <c r="O577" s="42"/>
      <c r="P577" s="42"/>
      <c r="Q577" s="42"/>
      <c r="R577" s="42"/>
      <c r="S577" s="43"/>
      <c r="T577" s="42"/>
      <c r="U577" s="23">
        <f>SUM(U578:U590)</f>
        <v>0</v>
      </c>
      <c r="V577" s="43"/>
      <c r="W577" s="277"/>
      <c r="X577" s="42"/>
      <c r="Y577" s="23">
        <f>SUM(Y578:Y590)</f>
        <v>0</v>
      </c>
      <c r="AA577" s="45"/>
      <c r="AB577" s="45">
        <f t="shared" ref="AB577" si="339">SUM(AB578:AB590)</f>
        <v>0</v>
      </c>
      <c r="AC577" s="45"/>
      <c r="AD577" s="45">
        <f>SUM(AD578:AD590)</f>
        <v>0</v>
      </c>
      <c r="AE577" s="45"/>
      <c r="AF577" s="45"/>
      <c r="AG577" s="45"/>
      <c r="AH577" s="45">
        <f>SUM(AH578:AH590)</f>
        <v>0</v>
      </c>
      <c r="AI577" s="45"/>
      <c r="AJ577" s="42"/>
      <c r="AK577" s="45">
        <f t="shared" ref="AK577" si="340">SUM(AK578:AK590)</f>
        <v>0</v>
      </c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5"/>
      <c r="AW577" s="45"/>
      <c r="AX577" s="45">
        <f t="shared" ref="AX577" si="341">SUM(AX578:AX590)</f>
        <v>0</v>
      </c>
    </row>
    <row r="578" spans="2:50" s="162" customFormat="1" ht="13" outlineLevel="1">
      <c r="B578" s="9" t="s">
        <v>1096</v>
      </c>
      <c r="C578" s="9" t="s">
        <v>1098</v>
      </c>
      <c r="D578" s="12" t="s">
        <v>118</v>
      </c>
      <c r="E578" s="16">
        <v>43676</v>
      </c>
      <c r="F578" s="26" t="s">
        <v>12</v>
      </c>
      <c r="G578" s="112"/>
      <c r="H578" s="81">
        <f t="shared" ref="H578:H590" si="342">SUM(I578:J578)</f>
        <v>1190</v>
      </c>
      <c r="I578" s="18">
        <v>550</v>
      </c>
      <c r="J578" s="18">
        <v>640</v>
      </c>
      <c r="K578" s="259">
        <v>0</v>
      </c>
      <c r="L578" s="178" t="s">
        <v>1298</v>
      </c>
      <c r="M578" s="178" t="s">
        <v>1298</v>
      </c>
      <c r="N578" s="178" t="s">
        <v>1298</v>
      </c>
      <c r="O578" s="178" t="s">
        <v>1298</v>
      </c>
      <c r="P578" s="178" t="s">
        <v>1298</v>
      </c>
      <c r="Q578" s="168"/>
      <c r="R578" s="168"/>
      <c r="S578" s="113"/>
      <c r="T578" s="168"/>
      <c r="U578" s="31">
        <f t="shared" ref="U578:U590" si="343">SUMIF(T578,"Y",I578)</f>
        <v>0</v>
      </c>
      <c r="V578" s="113"/>
      <c r="W578" s="282"/>
      <c r="X578" s="168"/>
      <c r="Y578" s="222">
        <f t="shared" ref="Y578:Y590" si="344">U578*X578</f>
        <v>0</v>
      </c>
      <c r="AA578" s="168"/>
      <c r="AB578" s="31">
        <f t="shared" ref="AB578:AB590" si="345">SUMIF(AA578,"Y",K578)*X578</f>
        <v>0</v>
      </c>
      <c r="AC578" s="168"/>
      <c r="AD578" s="31">
        <f t="shared" ref="AD578:AD590" si="346">(I578-AB578)*COUNTIF(AL578:AU578,"L")</f>
        <v>0</v>
      </c>
      <c r="AE578" s="31"/>
      <c r="AF578" s="168"/>
      <c r="AG578" s="168">
        <f t="shared" ref="AG578:AG590" si="347">IFERROR(COUNTIF(AL578:AU578,"S")/(COUNTIF(AL578:AU578,"V")+COUNTIF(AL578:AU578,"S")),0)</f>
        <v>0</v>
      </c>
      <c r="AH578" s="31">
        <f t="shared" ref="AH578:AH590" si="348">(Y578-AB578-AD578)*AG578</f>
        <v>0</v>
      </c>
      <c r="AI578" s="168"/>
      <c r="AJ578" s="31">
        <f t="shared" ref="AJ578:AJ590" si="349">COUNTIF(AL578:AU578,"V")</f>
        <v>0</v>
      </c>
      <c r="AK578" s="31">
        <f t="shared" ref="AK578:AK590" si="350">Y578-AB578-AD578-AH578</f>
        <v>0</v>
      </c>
      <c r="AL578" s="168"/>
      <c r="AM578" s="168"/>
      <c r="AN578" s="31"/>
      <c r="AO578" s="31"/>
      <c r="AP578" s="168"/>
      <c r="AQ578" s="168"/>
      <c r="AR578" s="168"/>
      <c r="AS578" s="168"/>
      <c r="AT578" s="168"/>
      <c r="AU578" s="168"/>
      <c r="AV578" s="31"/>
      <c r="AW578" s="31"/>
      <c r="AX578" s="31"/>
    </row>
    <row r="579" spans="2:50" s="162" customFormat="1" ht="13" outlineLevel="1">
      <c r="B579" s="9" t="s">
        <v>1097</v>
      </c>
      <c r="C579" s="9" t="s">
        <v>1099</v>
      </c>
      <c r="D579" s="12" t="s">
        <v>118</v>
      </c>
      <c r="E579" s="16">
        <v>43676</v>
      </c>
      <c r="F579" s="26" t="s">
        <v>12</v>
      </c>
      <c r="G579" s="112"/>
      <c r="H579" s="81">
        <f t="shared" si="342"/>
        <v>510</v>
      </c>
      <c r="I579" s="18">
        <v>255</v>
      </c>
      <c r="J579" s="18">
        <v>255</v>
      </c>
      <c r="K579" s="259">
        <v>0</v>
      </c>
      <c r="L579" s="178" t="s">
        <v>1298</v>
      </c>
      <c r="M579" s="178" t="s">
        <v>1298</v>
      </c>
      <c r="N579" s="178" t="s">
        <v>1298</v>
      </c>
      <c r="O579" s="178" t="s">
        <v>1298</v>
      </c>
      <c r="P579" s="178" t="s">
        <v>1298</v>
      </c>
      <c r="Q579" s="168"/>
      <c r="R579" s="168"/>
      <c r="S579" s="113"/>
      <c r="T579" s="168"/>
      <c r="U579" s="31">
        <f t="shared" si="343"/>
        <v>0</v>
      </c>
      <c r="V579" s="113"/>
      <c r="W579" s="282"/>
      <c r="X579" s="168"/>
      <c r="Y579" s="222">
        <f t="shared" si="344"/>
        <v>0</v>
      </c>
      <c r="AA579" s="168"/>
      <c r="AB579" s="31">
        <f t="shared" si="345"/>
        <v>0</v>
      </c>
      <c r="AC579" s="168"/>
      <c r="AD579" s="31">
        <f t="shared" si="346"/>
        <v>0</v>
      </c>
      <c r="AE579" s="31"/>
      <c r="AF579" s="168"/>
      <c r="AG579" s="168">
        <f t="shared" si="347"/>
        <v>0</v>
      </c>
      <c r="AH579" s="31">
        <f t="shared" si="348"/>
        <v>0</v>
      </c>
      <c r="AI579" s="168"/>
      <c r="AJ579" s="31">
        <f t="shared" si="349"/>
        <v>0</v>
      </c>
      <c r="AK579" s="31">
        <f t="shared" si="350"/>
        <v>0</v>
      </c>
      <c r="AL579" s="168"/>
      <c r="AM579" s="168"/>
      <c r="AN579" s="168"/>
      <c r="AO579" s="168"/>
      <c r="AP579" s="168"/>
      <c r="AQ579" s="168"/>
      <c r="AR579" s="168"/>
      <c r="AS579" s="168"/>
      <c r="AT579" s="168"/>
      <c r="AU579" s="168"/>
      <c r="AV579" s="31"/>
      <c r="AW579" s="31"/>
      <c r="AX579" s="31"/>
    </row>
    <row r="580" spans="2:50" s="162" customFormat="1" ht="13" outlineLevel="1">
      <c r="B580" s="9" t="s">
        <v>972</v>
      </c>
      <c r="C580" s="9" t="s">
        <v>1100</v>
      </c>
      <c r="D580" s="12" t="s">
        <v>118</v>
      </c>
      <c r="E580" s="16">
        <v>43676</v>
      </c>
      <c r="F580" s="26" t="s">
        <v>12</v>
      </c>
      <c r="G580" s="112"/>
      <c r="H580" s="81">
        <f t="shared" si="342"/>
        <v>120</v>
      </c>
      <c r="I580" s="18">
        <v>60</v>
      </c>
      <c r="J580" s="18">
        <v>60</v>
      </c>
      <c r="K580" s="259">
        <v>0</v>
      </c>
      <c r="L580" s="178" t="s">
        <v>1298</v>
      </c>
      <c r="M580" s="178" t="s">
        <v>1298</v>
      </c>
      <c r="N580" s="178" t="s">
        <v>1298</v>
      </c>
      <c r="O580" s="178" t="s">
        <v>1298</v>
      </c>
      <c r="P580" s="178" t="s">
        <v>1298</v>
      </c>
      <c r="Q580" s="168"/>
      <c r="R580" s="168"/>
      <c r="S580" s="113"/>
      <c r="T580" s="168"/>
      <c r="U580" s="31">
        <f t="shared" si="343"/>
        <v>0</v>
      </c>
      <c r="V580" s="113"/>
      <c r="W580" s="282"/>
      <c r="X580" s="168"/>
      <c r="Y580" s="222">
        <f t="shared" si="344"/>
        <v>0</v>
      </c>
      <c r="AA580" s="168"/>
      <c r="AB580" s="31">
        <f t="shared" si="345"/>
        <v>0</v>
      </c>
      <c r="AC580" s="168"/>
      <c r="AD580" s="31">
        <f t="shared" si="346"/>
        <v>0</v>
      </c>
      <c r="AE580" s="31"/>
      <c r="AF580" s="168"/>
      <c r="AG580" s="168">
        <f t="shared" si="347"/>
        <v>0</v>
      </c>
      <c r="AH580" s="31">
        <f t="shared" si="348"/>
        <v>0</v>
      </c>
      <c r="AI580" s="168"/>
      <c r="AJ580" s="31">
        <f t="shared" si="349"/>
        <v>0</v>
      </c>
      <c r="AK580" s="31">
        <f t="shared" si="350"/>
        <v>0</v>
      </c>
      <c r="AL580" s="168"/>
      <c r="AM580" s="168"/>
      <c r="AN580" s="168"/>
      <c r="AO580" s="168"/>
      <c r="AP580" s="168"/>
      <c r="AQ580" s="168"/>
      <c r="AR580" s="168"/>
      <c r="AS580" s="168"/>
      <c r="AT580" s="168"/>
      <c r="AU580" s="168"/>
      <c r="AV580" s="31"/>
      <c r="AW580" s="31"/>
      <c r="AX580" s="31"/>
    </row>
    <row r="581" spans="2:50" s="162" customFormat="1" ht="13" outlineLevel="1">
      <c r="B581" s="9" t="s">
        <v>1060</v>
      </c>
      <c r="C581" s="9" t="s">
        <v>1101</v>
      </c>
      <c r="D581" s="12" t="s">
        <v>118</v>
      </c>
      <c r="E581" s="16">
        <v>43676</v>
      </c>
      <c r="F581" s="26" t="s">
        <v>12</v>
      </c>
      <c r="G581" s="112"/>
      <c r="H581" s="81">
        <f t="shared" si="342"/>
        <v>60</v>
      </c>
      <c r="I581" s="18">
        <v>30</v>
      </c>
      <c r="J581" s="18">
        <v>30</v>
      </c>
      <c r="K581" s="259">
        <v>0</v>
      </c>
      <c r="L581" s="178" t="s">
        <v>1298</v>
      </c>
      <c r="M581" s="178" t="s">
        <v>1298</v>
      </c>
      <c r="N581" s="178" t="s">
        <v>1298</v>
      </c>
      <c r="O581" s="178" t="s">
        <v>1298</v>
      </c>
      <c r="P581" s="178" t="s">
        <v>1298</v>
      </c>
      <c r="Q581" s="168"/>
      <c r="R581" s="168"/>
      <c r="S581" s="113"/>
      <c r="T581" s="168"/>
      <c r="U581" s="31">
        <f t="shared" si="343"/>
        <v>0</v>
      </c>
      <c r="V581" s="113"/>
      <c r="W581" s="282"/>
      <c r="X581" s="168"/>
      <c r="Y581" s="222">
        <f t="shared" si="344"/>
        <v>0</v>
      </c>
      <c r="AA581" s="168"/>
      <c r="AB581" s="31">
        <f t="shared" si="345"/>
        <v>0</v>
      </c>
      <c r="AC581" s="168"/>
      <c r="AD581" s="31">
        <f t="shared" si="346"/>
        <v>0</v>
      </c>
      <c r="AE581" s="31"/>
      <c r="AF581" s="168"/>
      <c r="AG581" s="168">
        <f t="shared" si="347"/>
        <v>0</v>
      </c>
      <c r="AH581" s="31">
        <f t="shared" si="348"/>
        <v>0</v>
      </c>
      <c r="AI581" s="168"/>
      <c r="AJ581" s="31">
        <f t="shared" si="349"/>
        <v>0</v>
      </c>
      <c r="AK581" s="31">
        <f t="shared" si="350"/>
        <v>0</v>
      </c>
      <c r="AL581" s="168"/>
      <c r="AM581" s="168"/>
      <c r="AN581" s="168"/>
      <c r="AO581" s="168"/>
      <c r="AP581" s="168"/>
      <c r="AQ581" s="168"/>
      <c r="AR581" s="168"/>
      <c r="AS581" s="168"/>
      <c r="AT581" s="168"/>
      <c r="AU581" s="168"/>
      <c r="AV581" s="31"/>
      <c r="AW581" s="31"/>
      <c r="AX581" s="31"/>
    </row>
    <row r="582" spans="2:50" s="162" customFormat="1" ht="13" outlineLevel="1">
      <c r="B582" s="9" t="s">
        <v>1061</v>
      </c>
      <c r="C582" s="9" t="s">
        <v>1102</v>
      </c>
      <c r="D582" s="12" t="s">
        <v>118</v>
      </c>
      <c r="E582" s="16">
        <v>43676</v>
      </c>
      <c r="F582" s="26" t="s">
        <v>12</v>
      </c>
      <c r="G582" s="112"/>
      <c r="H582" s="81">
        <f t="shared" si="342"/>
        <v>120</v>
      </c>
      <c r="I582" s="18">
        <v>60</v>
      </c>
      <c r="J582" s="18">
        <v>60</v>
      </c>
      <c r="K582" s="259">
        <v>0</v>
      </c>
      <c r="L582" s="178" t="s">
        <v>1298</v>
      </c>
      <c r="M582" s="178" t="s">
        <v>1298</v>
      </c>
      <c r="N582" s="178" t="s">
        <v>1298</v>
      </c>
      <c r="O582" s="178" t="s">
        <v>1298</v>
      </c>
      <c r="P582" s="178" t="s">
        <v>1298</v>
      </c>
      <c r="Q582" s="168"/>
      <c r="R582" s="168"/>
      <c r="S582" s="113"/>
      <c r="T582" s="168"/>
      <c r="U582" s="31">
        <f t="shared" si="343"/>
        <v>0</v>
      </c>
      <c r="V582" s="113"/>
      <c r="W582" s="282"/>
      <c r="X582" s="168"/>
      <c r="Y582" s="222">
        <f t="shared" si="344"/>
        <v>0</v>
      </c>
      <c r="AA582" s="168"/>
      <c r="AB582" s="31">
        <f t="shared" si="345"/>
        <v>0</v>
      </c>
      <c r="AC582" s="168"/>
      <c r="AD582" s="31">
        <f t="shared" si="346"/>
        <v>0</v>
      </c>
      <c r="AE582" s="31"/>
      <c r="AF582" s="168"/>
      <c r="AG582" s="168">
        <f t="shared" si="347"/>
        <v>0</v>
      </c>
      <c r="AH582" s="31">
        <f t="shared" si="348"/>
        <v>0</v>
      </c>
      <c r="AI582" s="168"/>
      <c r="AJ582" s="31">
        <f t="shared" si="349"/>
        <v>0</v>
      </c>
      <c r="AK582" s="31">
        <f t="shared" si="350"/>
        <v>0</v>
      </c>
      <c r="AL582" s="168"/>
      <c r="AM582" s="168"/>
      <c r="AN582" s="168"/>
      <c r="AO582" s="168"/>
      <c r="AP582" s="168"/>
      <c r="AQ582" s="168"/>
      <c r="AR582" s="168"/>
      <c r="AS582" s="168"/>
      <c r="AT582" s="168"/>
      <c r="AU582" s="168"/>
      <c r="AV582" s="31"/>
      <c r="AW582" s="31"/>
      <c r="AX582" s="31"/>
    </row>
    <row r="583" spans="2:50" s="162" customFormat="1" ht="13" outlineLevel="1">
      <c r="B583" s="9" t="s">
        <v>1062</v>
      </c>
      <c r="C583" s="9" t="s">
        <v>1103</v>
      </c>
      <c r="D583" s="12" t="s">
        <v>118</v>
      </c>
      <c r="E583" s="16">
        <v>43676</v>
      </c>
      <c r="F583" s="26" t="s">
        <v>12</v>
      </c>
      <c r="G583" s="112"/>
      <c r="H583" s="81">
        <f t="shared" si="342"/>
        <v>60</v>
      </c>
      <c r="I583" s="18">
        <v>30</v>
      </c>
      <c r="J583" s="18">
        <v>30</v>
      </c>
      <c r="K583" s="259">
        <v>0</v>
      </c>
      <c r="L583" s="178" t="s">
        <v>1298</v>
      </c>
      <c r="M583" s="178" t="s">
        <v>1298</v>
      </c>
      <c r="N583" s="178" t="s">
        <v>1298</v>
      </c>
      <c r="O583" s="178" t="s">
        <v>1298</v>
      </c>
      <c r="P583" s="178" t="s">
        <v>1298</v>
      </c>
      <c r="Q583" s="168"/>
      <c r="R583" s="168"/>
      <c r="S583" s="113"/>
      <c r="T583" s="168"/>
      <c r="U583" s="31">
        <f t="shared" si="343"/>
        <v>0</v>
      </c>
      <c r="V583" s="113"/>
      <c r="W583" s="282"/>
      <c r="X583" s="168"/>
      <c r="Y583" s="222">
        <f t="shared" si="344"/>
        <v>0</v>
      </c>
      <c r="AA583" s="168"/>
      <c r="AB583" s="31">
        <f t="shared" si="345"/>
        <v>0</v>
      </c>
      <c r="AC583" s="168"/>
      <c r="AD583" s="31">
        <f t="shared" si="346"/>
        <v>0</v>
      </c>
      <c r="AE583" s="31"/>
      <c r="AF583" s="168"/>
      <c r="AG583" s="168">
        <f t="shared" si="347"/>
        <v>0</v>
      </c>
      <c r="AH583" s="31">
        <f t="shared" si="348"/>
        <v>0</v>
      </c>
      <c r="AI583" s="168"/>
      <c r="AJ583" s="31">
        <f t="shared" si="349"/>
        <v>0</v>
      </c>
      <c r="AK583" s="31">
        <f t="shared" si="350"/>
        <v>0</v>
      </c>
      <c r="AL583" s="168"/>
      <c r="AM583" s="168"/>
      <c r="AN583" s="168"/>
      <c r="AO583" s="168"/>
      <c r="AP583" s="168"/>
      <c r="AQ583" s="168"/>
      <c r="AR583" s="168"/>
      <c r="AS583" s="168"/>
      <c r="AT583" s="168"/>
      <c r="AU583" s="168"/>
      <c r="AV583" s="31"/>
      <c r="AW583" s="31"/>
      <c r="AX583" s="31"/>
    </row>
    <row r="584" spans="2:50" s="162" customFormat="1" ht="13" outlineLevel="1">
      <c r="B584" s="9" t="s">
        <v>1063</v>
      </c>
      <c r="C584" s="9" t="s">
        <v>1104</v>
      </c>
      <c r="D584" s="12" t="s">
        <v>118</v>
      </c>
      <c r="E584" s="16">
        <v>43676</v>
      </c>
      <c r="F584" s="26" t="s">
        <v>12</v>
      </c>
      <c r="G584" s="112"/>
      <c r="H584" s="81">
        <f t="shared" si="342"/>
        <v>120</v>
      </c>
      <c r="I584" s="18">
        <v>60</v>
      </c>
      <c r="J584" s="18">
        <v>60</v>
      </c>
      <c r="K584" s="259">
        <v>0</v>
      </c>
      <c r="L584" s="178" t="s">
        <v>1298</v>
      </c>
      <c r="M584" s="178" t="s">
        <v>1298</v>
      </c>
      <c r="N584" s="178" t="s">
        <v>1298</v>
      </c>
      <c r="O584" s="178" t="s">
        <v>1298</v>
      </c>
      <c r="P584" s="178" t="s">
        <v>1298</v>
      </c>
      <c r="Q584" s="168"/>
      <c r="R584" s="168"/>
      <c r="S584" s="113"/>
      <c r="T584" s="168"/>
      <c r="U584" s="31">
        <f t="shared" si="343"/>
        <v>0</v>
      </c>
      <c r="V584" s="113"/>
      <c r="W584" s="282"/>
      <c r="X584" s="168"/>
      <c r="Y584" s="222">
        <f t="shared" si="344"/>
        <v>0</v>
      </c>
      <c r="AA584" s="168"/>
      <c r="AB584" s="31">
        <f t="shared" si="345"/>
        <v>0</v>
      </c>
      <c r="AC584" s="168"/>
      <c r="AD584" s="31">
        <f t="shared" si="346"/>
        <v>0</v>
      </c>
      <c r="AE584" s="31"/>
      <c r="AF584" s="168"/>
      <c r="AG584" s="168">
        <f t="shared" si="347"/>
        <v>0</v>
      </c>
      <c r="AH584" s="31">
        <f t="shared" si="348"/>
        <v>0</v>
      </c>
      <c r="AI584" s="168"/>
      <c r="AJ584" s="31">
        <f t="shared" si="349"/>
        <v>0</v>
      </c>
      <c r="AK584" s="31">
        <f t="shared" si="350"/>
        <v>0</v>
      </c>
      <c r="AL584" s="168"/>
      <c r="AM584" s="168"/>
      <c r="AN584" s="168"/>
      <c r="AO584" s="168"/>
      <c r="AP584" s="168"/>
      <c r="AQ584" s="168"/>
      <c r="AR584" s="168"/>
      <c r="AS584" s="168"/>
      <c r="AT584" s="168"/>
      <c r="AU584" s="168"/>
      <c r="AV584" s="31"/>
      <c r="AW584" s="31"/>
      <c r="AX584" s="31"/>
    </row>
    <row r="585" spans="2:50" s="162" customFormat="1" ht="13" outlineLevel="1">
      <c r="B585" s="9" t="s">
        <v>1064</v>
      </c>
      <c r="C585" s="9" t="s">
        <v>1105</v>
      </c>
      <c r="D585" s="12" t="s">
        <v>118</v>
      </c>
      <c r="E585" s="16">
        <v>43676</v>
      </c>
      <c r="F585" s="26" t="s">
        <v>12</v>
      </c>
      <c r="G585" s="112"/>
      <c r="H585" s="81">
        <f t="shared" si="342"/>
        <v>60</v>
      </c>
      <c r="I585" s="18">
        <v>30</v>
      </c>
      <c r="J585" s="18">
        <v>30</v>
      </c>
      <c r="K585" s="259">
        <v>0</v>
      </c>
      <c r="L585" s="178" t="s">
        <v>1298</v>
      </c>
      <c r="M585" s="178" t="s">
        <v>1298</v>
      </c>
      <c r="N585" s="178" t="s">
        <v>1298</v>
      </c>
      <c r="O585" s="178" t="s">
        <v>1298</v>
      </c>
      <c r="P585" s="178" t="s">
        <v>1298</v>
      </c>
      <c r="Q585" s="168"/>
      <c r="R585" s="168"/>
      <c r="S585" s="113"/>
      <c r="T585" s="168"/>
      <c r="U585" s="31">
        <f t="shared" si="343"/>
        <v>0</v>
      </c>
      <c r="V585" s="113"/>
      <c r="W585" s="282"/>
      <c r="X585" s="168"/>
      <c r="Y585" s="222">
        <f t="shared" si="344"/>
        <v>0</v>
      </c>
      <c r="AA585" s="168"/>
      <c r="AB585" s="31">
        <f t="shared" si="345"/>
        <v>0</v>
      </c>
      <c r="AC585" s="168"/>
      <c r="AD585" s="31">
        <f t="shared" si="346"/>
        <v>0</v>
      </c>
      <c r="AE585" s="31"/>
      <c r="AF585" s="168"/>
      <c r="AG585" s="168">
        <f t="shared" si="347"/>
        <v>0</v>
      </c>
      <c r="AH585" s="31">
        <f t="shared" si="348"/>
        <v>0</v>
      </c>
      <c r="AI585" s="168"/>
      <c r="AJ585" s="31">
        <f t="shared" si="349"/>
        <v>0</v>
      </c>
      <c r="AK585" s="31">
        <f t="shared" si="350"/>
        <v>0</v>
      </c>
      <c r="AL585" s="168"/>
      <c r="AM585" s="168"/>
      <c r="AN585" s="168"/>
      <c r="AO585" s="168"/>
      <c r="AP585" s="168"/>
      <c r="AQ585" s="168"/>
      <c r="AR585" s="168"/>
      <c r="AS585" s="168"/>
      <c r="AT585" s="168"/>
      <c r="AU585" s="168"/>
      <c r="AV585" s="31"/>
      <c r="AW585" s="31"/>
      <c r="AX585" s="31"/>
    </row>
    <row r="586" spans="2:50" s="162" customFormat="1" ht="13" outlineLevel="1">
      <c r="B586" s="9" t="s">
        <v>1065</v>
      </c>
      <c r="C586" s="9" t="s">
        <v>1106</v>
      </c>
      <c r="D586" s="12" t="s">
        <v>118</v>
      </c>
      <c r="E586" s="16">
        <v>43676</v>
      </c>
      <c r="F586" s="26" t="s">
        <v>12</v>
      </c>
      <c r="G586" s="112"/>
      <c r="H586" s="81">
        <f t="shared" si="342"/>
        <v>75</v>
      </c>
      <c r="I586" s="18">
        <v>35</v>
      </c>
      <c r="J586" s="18">
        <v>40</v>
      </c>
      <c r="K586" s="259">
        <v>0</v>
      </c>
      <c r="L586" s="178" t="s">
        <v>1298</v>
      </c>
      <c r="M586" s="178" t="s">
        <v>1298</v>
      </c>
      <c r="N586" s="178" t="s">
        <v>1298</v>
      </c>
      <c r="O586" s="178" t="s">
        <v>1298</v>
      </c>
      <c r="P586" s="178" t="s">
        <v>1298</v>
      </c>
      <c r="Q586" s="168"/>
      <c r="R586" s="168"/>
      <c r="S586" s="113"/>
      <c r="T586" s="168"/>
      <c r="U586" s="31">
        <f t="shared" si="343"/>
        <v>0</v>
      </c>
      <c r="V586" s="113"/>
      <c r="W586" s="282"/>
      <c r="X586" s="168"/>
      <c r="Y586" s="222">
        <f t="shared" si="344"/>
        <v>0</v>
      </c>
      <c r="AA586" s="168"/>
      <c r="AB586" s="31">
        <f t="shared" si="345"/>
        <v>0</v>
      </c>
      <c r="AC586" s="168"/>
      <c r="AD586" s="31">
        <f t="shared" si="346"/>
        <v>0</v>
      </c>
      <c r="AE586" s="31"/>
      <c r="AF586" s="168"/>
      <c r="AG586" s="168">
        <f t="shared" si="347"/>
        <v>0</v>
      </c>
      <c r="AH586" s="31">
        <f t="shared" si="348"/>
        <v>0</v>
      </c>
      <c r="AI586" s="168"/>
      <c r="AJ586" s="31">
        <f t="shared" si="349"/>
        <v>0</v>
      </c>
      <c r="AK586" s="31">
        <f t="shared" si="350"/>
        <v>0</v>
      </c>
      <c r="AL586" s="168"/>
      <c r="AM586" s="168"/>
      <c r="AN586" s="168"/>
      <c r="AO586" s="168"/>
      <c r="AP586" s="168"/>
      <c r="AQ586" s="168"/>
      <c r="AR586" s="168"/>
      <c r="AS586" s="168"/>
      <c r="AT586" s="168"/>
      <c r="AU586" s="168"/>
      <c r="AV586" s="31"/>
      <c r="AW586" s="31"/>
      <c r="AX586" s="31"/>
    </row>
    <row r="587" spans="2:50" s="162" customFormat="1" ht="13" outlineLevel="1">
      <c r="B587" s="9" t="s">
        <v>1066</v>
      </c>
      <c r="C587" s="9" t="s">
        <v>1107</v>
      </c>
      <c r="D587" s="12" t="s">
        <v>118</v>
      </c>
      <c r="E587" s="16">
        <v>43676</v>
      </c>
      <c r="F587" s="26" t="s">
        <v>12</v>
      </c>
      <c r="G587" s="112"/>
      <c r="H587" s="81">
        <f t="shared" si="342"/>
        <v>300</v>
      </c>
      <c r="I587" s="18">
        <v>150</v>
      </c>
      <c r="J587" s="18">
        <v>150</v>
      </c>
      <c r="K587" s="259">
        <v>0</v>
      </c>
      <c r="L587" s="178" t="s">
        <v>1298</v>
      </c>
      <c r="M587" s="178" t="s">
        <v>1298</v>
      </c>
      <c r="N587" s="178" t="s">
        <v>1298</v>
      </c>
      <c r="O587" s="178" t="s">
        <v>1298</v>
      </c>
      <c r="P587" s="178" t="s">
        <v>1298</v>
      </c>
      <c r="Q587" s="168"/>
      <c r="R587" s="168"/>
      <c r="S587" s="113"/>
      <c r="T587" s="168"/>
      <c r="U587" s="31">
        <f t="shared" si="343"/>
        <v>0</v>
      </c>
      <c r="V587" s="113"/>
      <c r="W587" s="282"/>
      <c r="X587" s="168"/>
      <c r="Y587" s="222">
        <f t="shared" si="344"/>
        <v>0</v>
      </c>
      <c r="AA587" s="168"/>
      <c r="AB587" s="31">
        <f t="shared" si="345"/>
        <v>0</v>
      </c>
      <c r="AC587" s="168"/>
      <c r="AD587" s="31">
        <f t="shared" si="346"/>
        <v>0</v>
      </c>
      <c r="AE587" s="31"/>
      <c r="AF587" s="168"/>
      <c r="AG587" s="168">
        <f t="shared" si="347"/>
        <v>0</v>
      </c>
      <c r="AH587" s="31">
        <f t="shared" si="348"/>
        <v>0</v>
      </c>
      <c r="AI587" s="168"/>
      <c r="AJ587" s="31">
        <f t="shared" si="349"/>
        <v>0</v>
      </c>
      <c r="AK587" s="31">
        <f t="shared" si="350"/>
        <v>0</v>
      </c>
      <c r="AL587" s="168"/>
      <c r="AM587" s="168"/>
      <c r="AN587" s="168"/>
      <c r="AO587" s="168"/>
      <c r="AP587" s="168"/>
      <c r="AQ587" s="168"/>
      <c r="AR587" s="168"/>
      <c r="AS587" s="168"/>
      <c r="AT587" s="168"/>
      <c r="AU587" s="168"/>
      <c r="AV587" s="31"/>
      <c r="AW587" s="31"/>
      <c r="AX587" s="31"/>
    </row>
    <row r="588" spans="2:50" s="162" customFormat="1" ht="13" outlineLevel="1">
      <c r="B588" s="9" t="s">
        <v>1067</v>
      </c>
      <c r="C588" s="9" t="s">
        <v>1108</v>
      </c>
      <c r="D588" s="12" t="s">
        <v>118</v>
      </c>
      <c r="E588" s="16">
        <v>43676</v>
      </c>
      <c r="F588" s="26" t="s">
        <v>12</v>
      </c>
      <c r="G588" s="112"/>
      <c r="H588" s="81">
        <f t="shared" si="342"/>
        <v>5390</v>
      </c>
      <c r="I588" s="18">
        <v>2665</v>
      </c>
      <c r="J588" s="18">
        <v>2725</v>
      </c>
      <c r="K588" s="259">
        <v>0</v>
      </c>
      <c r="L588" s="178" t="s">
        <v>1298</v>
      </c>
      <c r="M588" s="178" t="s">
        <v>1298</v>
      </c>
      <c r="N588" s="178" t="s">
        <v>1298</v>
      </c>
      <c r="O588" s="178" t="s">
        <v>1298</v>
      </c>
      <c r="P588" s="178" t="s">
        <v>1298</v>
      </c>
      <c r="Q588" s="168"/>
      <c r="R588" s="168"/>
      <c r="S588" s="113"/>
      <c r="T588" s="168"/>
      <c r="U588" s="31">
        <f t="shared" si="343"/>
        <v>0</v>
      </c>
      <c r="V588" s="113"/>
      <c r="W588" s="282"/>
      <c r="X588" s="168"/>
      <c r="Y588" s="222">
        <f t="shared" si="344"/>
        <v>0</v>
      </c>
      <c r="AA588" s="168"/>
      <c r="AB588" s="31">
        <f t="shared" si="345"/>
        <v>0</v>
      </c>
      <c r="AC588" s="168"/>
      <c r="AD588" s="31">
        <f t="shared" si="346"/>
        <v>0</v>
      </c>
      <c r="AE588" s="31"/>
      <c r="AF588" s="168"/>
      <c r="AG588" s="168">
        <f t="shared" si="347"/>
        <v>0</v>
      </c>
      <c r="AH588" s="31">
        <f t="shared" si="348"/>
        <v>0</v>
      </c>
      <c r="AI588" s="168"/>
      <c r="AJ588" s="31">
        <f t="shared" si="349"/>
        <v>0</v>
      </c>
      <c r="AK588" s="31">
        <f t="shared" si="350"/>
        <v>0</v>
      </c>
      <c r="AL588" s="168"/>
      <c r="AM588" s="168"/>
      <c r="AN588" s="168"/>
      <c r="AO588" s="168"/>
      <c r="AP588" s="168"/>
      <c r="AQ588" s="168"/>
      <c r="AR588" s="168"/>
      <c r="AS588" s="168"/>
      <c r="AT588" s="168"/>
      <c r="AU588" s="168"/>
      <c r="AV588" s="31"/>
      <c r="AW588" s="31"/>
      <c r="AX588" s="31"/>
    </row>
    <row r="589" spans="2:50" s="162" customFormat="1" ht="13" outlineLevel="1">
      <c r="B589" s="9" t="s">
        <v>1068</v>
      </c>
      <c r="C589" s="9" t="s">
        <v>1110</v>
      </c>
      <c r="D589" s="12" t="s">
        <v>118</v>
      </c>
      <c r="E589" s="16">
        <v>43676</v>
      </c>
      <c r="F589" s="26" t="s">
        <v>12</v>
      </c>
      <c r="G589" s="112"/>
      <c r="H589" s="81">
        <f t="shared" si="342"/>
        <v>60</v>
      </c>
      <c r="I589" s="18">
        <v>30</v>
      </c>
      <c r="J589" s="18">
        <v>30</v>
      </c>
      <c r="K589" s="259">
        <v>0</v>
      </c>
      <c r="L589" s="178" t="s">
        <v>1298</v>
      </c>
      <c r="M589" s="178" t="s">
        <v>1298</v>
      </c>
      <c r="N589" s="178" t="s">
        <v>1298</v>
      </c>
      <c r="O589" s="178" t="s">
        <v>1298</v>
      </c>
      <c r="P589" s="178" t="s">
        <v>1298</v>
      </c>
      <c r="Q589" s="168"/>
      <c r="R589" s="168"/>
      <c r="S589" s="113"/>
      <c r="T589" s="168"/>
      <c r="U589" s="31">
        <f t="shared" si="343"/>
        <v>0</v>
      </c>
      <c r="V589" s="113"/>
      <c r="W589" s="282"/>
      <c r="X589" s="168"/>
      <c r="Y589" s="222">
        <f t="shared" si="344"/>
        <v>0</v>
      </c>
      <c r="AA589" s="168"/>
      <c r="AB589" s="31">
        <f t="shared" si="345"/>
        <v>0</v>
      </c>
      <c r="AC589" s="168"/>
      <c r="AD589" s="31">
        <f t="shared" si="346"/>
        <v>0</v>
      </c>
      <c r="AE589" s="31"/>
      <c r="AF589" s="168"/>
      <c r="AG589" s="168">
        <f t="shared" si="347"/>
        <v>0</v>
      </c>
      <c r="AH589" s="31">
        <f t="shared" si="348"/>
        <v>0</v>
      </c>
      <c r="AI589" s="168"/>
      <c r="AJ589" s="31">
        <f t="shared" si="349"/>
        <v>0</v>
      </c>
      <c r="AK589" s="31">
        <f t="shared" si="350"/>
        <v>0</v>
      </c>
      <c r="AL589" s="168"/>
      <c r="AM589" s="168"/>
      <c r="AN589" s="168"/>
      <c r="AO589" s="168"/>
      <c r="AP589" s="168"/>
      <c r="AQ589" s="168"/>
      <c r="AR589" s="168"/>
      <c r="AS589" s="168"/>
      <c r="AT589" s="168"/>
      <c r="AU589" s="168"/>
      <c r="AV589" s="31"/>
      <c r="AW589" s="31"/>
      <c r="AX589" s="31"/>
    </row>
    <row r="590" spans="2:50" s="162" customFormat="1" ht="13" outlineLevel="1">
      <c r="B590" s="9" t="s">
        <v>1069</v>
      </c>
      <c r="C590" s="8" t="s">
        <v>1109</v>
      </c>
      <c r="D590" s="12" t="s">
        <v>118</v>
      </c>
      <c r="E590" s="16">
        <v>43676</v>
      </c>
      <c r="F590" s="26" t="s">
        <v>12</v>
      </c>
      <c r="G590" s="112"/>
      <c r="H590" s="81">
        <f t="shared" si="342"/>
        <v>60</v>
      </c>
      <c r="I590" s="18">
        <v>30</v>
      </c>
      <c r="J590" s="18">
        <v>30</v>
      </c>
      <c r="K590" s="259">
        <v>0</v>
      </c>
      <c r="L590" s="178" t="s">
        <v>1298</v>
      </c>
      <c r="M590" s="178" t="s">
        <v>1298</v>
      </c>
      <c r="N590" s="178" t="s">
        <v>1298</v>
      </c>
      <c r="O590" s="178" t="s">
        <v>1298</v>
      </c>
      <c r="P590" s="178" t="s">
        <v>1298</v>
      </c>
      <c r="Q590" s="168"/>
      <c r="R590" s="168"/>
      <c r="S590" s="113"/>
      <c r="T590" s="168"/>
      <c r="U590" s="31">
        <f t="shared" si="343"/>
        <v>0</v>
      </c>
      <c r="V590" s="113"/>
      <c r="W590" s="282"/>
      <c r="X590" s="168"/>
      <c r="Y590" s="222">
        <f t="shared" si="344"/>
        <v>0</v>
      </c>
      <c r="AA590" s="168"/>
      <c r="AB590" s="31">
        <f t="shared" si="345"/>
        <v>0</v>
      </c>
      <c r="AC590" s="168"/>
      <c r="AD590" s="31">
        <f t="shared" si="346"/>
        <v>0</v>
      </c>
      <c r="AE590" s="31"/>
      <c r="AF590" s="168"/>
      <c r="AG590" s="168">
        <f t="shared" si="347"/>
        <v>0</v>
      </c>
      <c r="AH590" s="31">
        <f t="shared" si="348"/>
        <v>0</v>
      </c>
      <c r="AI590" s="168"/>
      <c r="AJ590" s="31">
        <f t="shared" si="349"/>
        <v>0</v>
      </c>
      <c r="AK590" s="31">
        <f t="shared" si="350"/>
        <v>0</v>
      </c>
      <c r="AL590" s="168"/>
      <c r="AM590" s="168"/>
      <c r="AN590" s="168"/>
      <c r="AO590" s="168"/>
      <c r="AP590" s="168"/>
      <c r="AQ590" s="168"/>
      <c r="AR590" s="168"/>
      <c r="AS590" s="168"/>
      <c r="AT590" s="168"/>
      <c r="AU590" s="168"/>
      <c r="AV590" s="31"/>
      <c r="AW590" s="31"/>
      <c r="AX590" s="31"/>
    </row>
    <row r="591" spans="2:50" s="155" customFormat="1" ht="13">
      <c r="B591" s="358" t="s">
        <v>1714</v>
      </c>
      <c r="C591" s="358"/>
      <c r="D591" s="358"/>
      <c r="E591" s="359" t="s">
        <v>1715</v>
      </c>
      <c r="F591" s="114"/>
      <c r="G591" s="114"/>
      <c r="H591" s="115"/>
      <c r="I591" s="115"/>
      <c r="J591" s="115"/>
      <c r="K591" s="262"/>
      <c r="L591" s="169"/>
      <c r="M591" s="169"/>
      <c r="N591" s="169"/>
      <c r="O591" s="169"/>
      <c r="P591" s="169"/>
      <c r="Q591" s="169"/>
      <c r="R591" s="169"/>
      <c r="S591" s="116"/>
      <c r="T591" s="169"/>
      <c r="U591" s="170"/>
      <c r="V591" s="116"/>
      <c r="W591" s="283"/>
      <c r="X591" s="169"/>
      <c r="Y591" s="170"/>
      <c r="AA591" s="169"/>
      <c r="AB591" s="170"/>
      <c r="AC591" s="169"/>
      <c r="AD591" s="170"/>
      <c r="AE591" s="170"/>
      <c r="AF591" s="169"/>
      <c r="AG591" s="169"/>
      <c r="AH591" s="170"/>
      <c r="AI591" s="169"/>
      <c r="AJ591" s="169"/>
      <c r="AK591" s="116"/>
      <c r="AL591" s="169"/>
      <c r="AM591" s="169"/>
      <c r="AN591" s="169"/>
      <c r="AO591" s="169"/>
      <c r="AP591" s="169"/>
      <c r="AQ591" s="169"/>
      <c r="AR591" s="169"/>
      <c r="AS591" s="169"/>
      <c r="AT591" s="169"/>
      <c r="AU591" s="169"/>
      <c r="AV591" s="170"/>
      <c r="AW591" s="170"/>
      <c r="AX591" s="170"/>
    </row>
    <row r="592" spans="2:50" s="155" customFormat="1" ht="13">
      <c r="B592" s="358"/>
      <c r="C592" s="358"/>
      <c r="D592" s="358"/>
      <c r="E592" s="360"/>
      <c r="F592" s="117"/>
      <c r="G592" s="117"/>
      <c r="H592" s="115"/>
      <c r="I592" s="115"/>
      <c r="J592" s="115"/>
      <c r="K592" s="263"/>
      <c r="L592" s="170"/>
      <c r="M592" s="170"/>
      <c r="N592" s="170"/>
      <c r="O592" s="170"/>
      <c r="P592" s="170"/>
      <c r="Q592" s="170"/>
      <c r="R592" s="170"/>
      <c r="S592" s="115"/>
      <c r="T592" s="170"/>
      <c r="U592" s="170"/>
      <c r="V592" s="115"/>
      <c r="W592" s="283"/>
      <c r="X592" s="170"/>
      <c r="Y592" s="170"/>
      <c r="AA592" s="170"/>
      <c r="AB592" s="170"/>
      <c r="AC592" s="170"/>
      <c r="AD592" s="170"/>
      <c r="AE592" s="170"/>
      <c r="AF592" s="170"/>
      <c r="AG592" s="170"/>
      <c r="AH592" s="170"/>
      <c r="AI592" s="170"/>
      <c r="AJ592" s="170"/>
      <c r="AK592" s="115"/>
      <c r="AL592" s="170"/>
      <c r="AM592" s="170"/>
      <c r="AN592" s="170"/>
      <c r="AO592" s="170"/>
      <c r="AP592" s="170"/>
      <c r="AQ592" s="170"/>
      <c r="AR592" s="170"/>
      <c r="AS592" s="170"/>
      <c r="AT592" s="170"/>
      <c r="AU592" s="170"/>
      <c r="AV592" s="170"/>
      <c r="AW592" s="170"/>
      <c r="AX592" s="170"/>
    </row>
    <row r="593" spans="2:50" s="155" customFormat="1" ht="13" hidden="1" outlineLevel="1">
      <c r="B593" s="163" t="s">
        <v>851</v>
      </c>
      <c r="C593" s="118" t="s">
        <v>852</v>
      </c>
      <c r="D593" s="119" t="s">
        <v>853</v>
      </c>
      <c r="E593" s="120">
        <v>43070</v>
      </c>
      <c r="F593" s="121" t="s">
        <v>940</v>
      </c>
      <c r="G593" s="122"/>
      <c r="H593" s="123">
        <f>I593+J593</f>
        <v>435</v>
      </c>
      <c r="I593" s="124">
        <v>195</v>
      </c>
      <c r="J593" s="124">
        <v>240</v>
      </c>
      <c r="K593" s="264"/>
      <c r="L593" s="171"/>
      <c r="M593" s="171"/>
      <c r="N593" s="171"/>
      <c r="O593" s="171"/>
      <c r="P593" s="171"/>
      <c r="Q593" s="171"/>
      <c r="R593" s="171"/>
      <c r="S593" s="181"/>
      <c r="T593" s="171"/>
      <c r="U593" s="171"/>
      <c r="V593" s="125"/>
      <c r="W593" s="284"/>
      <c r="X593" s="171"/>
      <c r="Y593" s="171"/>
      <c r="AA593" s="171"/>
      <c r="AB593" s="171"/>
      <c r="AC593" s="171"/>
      <c r="AD593" s="171"/>
      <c r="AE593" s="171"/>
      <c r="AF593" s="171"/>
      <c r="AG593" s="171"/>
      <c r="AH593" s="171"/>
      <c r="AI593" s="171"/>
      <c r="AJ593" s="171"/>
      <c r="AK593" s="125"/>
      <c r="AL593" s="171"/>
      <c r="AM593" s="171"/>
      <c r="AN593" s="171"/>
      <c r="AO593" s="171"/>
      <c r="AP593" s="171"/>
      <c r="AQ593" s="171"/>
      <c r="AR593" s="171"/>
      <c r="AS593" s="171"/>
      <c r="AT593" s="171"/>
      <c r="AU593" s="171"/>
      <c r="AV593" s="171"/>
      <c r="AW593" s="171"/>
      <c r="AX593" s="171"/>
    </row>
    <row r="594" spans="2:50" s="155" customFormat="1" ht="13" hidden="1" outlineLevel="1">
      <c r="B594" s="163" t="s">
        <v>854</v>
      </c>
      <c r="C594" s="118" t="s">
        <v>855</v>
      </c>
      <c r="D594" s="119" t="s">
        <v>853</v>
      </c>
      <c r="E594" s="120">
        <v>43070</v>
      </c>
      <c r="F594" s="121" t="s">
        <v>940</v>
      </c>
      <c r="G594" s="122"/>
      <c r="H594" s="123">
        <f t="shared" ref="H594:H598" si="351">I594+J594</f>
        <v>270</v>
      </c>
      <c r="I594" s="124">
        <v>270</v>
      </c>
      <c r="J594" s="124">
        <v>0</v>
      </c>
      <c r="K594" s="264"/>
      <c r="L594" s="171"/>
      <c r="M594" s="171"/>
      <c r="N594" s="171"/>
      <c r="O594" s="171"/>
      <c r="P594" s="171"/>
      <c r="Q594" s="171"/>
      <c r="R594" s="171"/>
      <c r="S594" s="181"/>
      <c r="T594" s="171"/>
      <c r="U594" s="171"/>
      <c r="V594" s="125"/>
      <c r="W594" s="284"/>
      <c r="X594" s="171"/>
      <c r="Y594" s="171"/>
      <c r="AA594" s="171"/>
      <c r="AB594" s="171"/>
      <c r="AC594" s="171"/>
      <c r="AD594" s="171"/>
      <c r="AE594" s="171"/>
      <c r="AF594" s="171"/>
      <c r="AG594" s="171"/>
      <c r="AH594" s="171"/>
      <c r="AI594" s="171"/>
      <c r="AJ594" s="171"/>
      <c r="AK594" s="125"/>
      <c r="AL594" s="171"/>
      <c r="AM594" s="171"/>
      <c r="AN594" s="171"/>
      <c r="AO594" s="171"/>
      <c r="AP594" s="171"/>
      <c r="AQ594" s="171"/>
      <c r="AR594" s="171"/>
      <c r="AS594" s="171"/>
      <c r="AT594" s="171"/>
      <c r="AU594" s="171"/>
      <c r="AV594" s="171"/>
      <c r="AW594" s="171"/>
      <c r="AX594" s="171"/>
    </row>
    <row r="595" spans="2:50" s="155" customFormat="1" ht="26" hidden="1" outlineLevel="1">
      <c r="B595" s="163" t="s">
        <v>856</v>
      </c>
      <c r="C595" s="118" t="s">
        <v>857</v>
      </c>
      <c r="D595" s="119" t="s">
        <v>858</v>
      </c>
      <c r="E595" s="120">
        <v>43104</v>
      </c>
      <c r="F595" s="121" t="s">
        <v>940</v>
      </c>
      <c r="G595" s="122"/>
      <c r="H595" s="123">
        <f t="shared" si="351"/>
        <v>1405</v>
      </c>
      <c r="I595" s="124">
        <v>1165</v>
      </c>
      <c r="J595" s="124">
        <v>240</v>
      </c>
      <c r="K595" s="264"/>
      <c r="L595" s="171"/>
      <c r="M595" s="171"/>
      <c r="N595" s="171"/>
      <c r="O595" s="171"/>
      <c r="P595" s="171"/>
      <c r="Q595" s="171"/>
      <c r="R595" s="171"/>
      <c r="S595" s="181"/>
      <c r="T595" s="171"/>
      <c r="U595" s="171"/>
      <c r="V595" s="125"/>
      <c r="W595" s="284"/>
      <c r="X595" s="171"/>
      <c r="Y595" s="171"/>
      <c r="AA595" s="171"/>
      <c r="AB595" s="171"/>
      <c r="AC595" s="171"/>
      <c r="AD595" s="171"/>
      <c r="AE595" s="171"/>
      <c r="AF595" s="171"/>
      <c r="AG595" s="171"/>
      <c r="AH595" s="171"/>
      <c r="AI595" s="171"/>
      <c r="AJ595" s="171"/>
      <c r="AK595" s="125"/>
      <c r="AL595" s="171"/>
      <c r="AM595" s="171"/>
      <c r="AN595" s="171"/>
      <c r="AO595" s="171"/>
      <c r="AP595" s="171"/>
      <c r="AQ595" s="171"/>
      <c r="AR595" s="171"/>
      <c r="AS595" s="171"/>
      <c r="AT595" s="171"/>
      <c r="AU595" s="171"/>
      <c r="AV595" s="171"/>
      <c r="AW595" s="171"/>
      <c r="AX595" s="171"/>
    </row>
    <row r="596" spans="2:50" s="155" customFormat="1" ht="13" hidden="1" outlineLevel="1">
      <c r="B596" s="163" t="s">
        <v>860</v>
      </c>
      <c r="C596" s="118" t="s">
        <v>861</v>
      </c>
      <c r="D596" s="119" t="s">
        <v>862</v>
      </c>
      <c r="E596" s="120">
        <v>43070</v>
      </c>
      <c r="F596" s="121" t="s">
        <v>940</v>
      </c>
      <c r="G596" s="122"/>
      <c r="H596" s="123">
        <f t="shared" si="351"/>
        <v>450</v>
      </c>
      <c r="I596" s="124">
        <v>320</v>
      </c>
      <c r="J596" s="124">
        <v>130</v>
      </c>
      <c r="K596" s="264"/>
      <c r="L596" s="171"/>
      <c r="M596" s="171"/>
      <c r="N596" s="171"/>
      <c r="O596" s="171"/>
      <c r="P596" s="171"/>
      <c r="Q596" s="171"/>
      <c r="R596" s="171"/>
      <c r="S596" s="181"/>
      <c r="T596" s="171"/>
      <c r="U596" s="171"/>
      <c r="V596" s="125"/>
      <c r="W596" s="284"/>
      <c r="X596" s="171"/>
      <c r="Y596" s="171"/>
      <c r="AA596" s="171"/>
      <c r="AB596" s="171"/>
      <c r="AC596" s="171"/>
      <c r="AD596" s="171"/>
      <c r="AE596" s="171"/>
      <c r="AF596" s="171"/>
      <c r="AG596" s="171"/>
      <c r="AH596" s="171"/>
      <c r="AI596" s="171"/>
      <c r="AJ596" s="171"/>
      <c r="AK596" s="125"/>
      <c r="AL596" s="171"/>
      <c r="AM596" s="171"/>
      <c r="AN596" s="171"/>
      <c r="AO596" s="171"/>
      <c r="AP596" s="171"/>
      <c r="AQ596" s="171"/>
      <c r="AR596" s="171"/>
      <c r="AS596" s="171"/>
      <c r="AT596" s="171"/>
      <c r="AU596" s="171"/>
      <c r="AV596" s="171"/>
      <c r="AW596" s="171"/>
      <c r="AX596" s="171"/>
    </row>
    <row r="597" spans="2:50" s="155" customFormat="1" ht="13" hidden="1" outlineLevel="1">
      <c r="B597" s="163" t="s">
        <v>863</v>
      </c>
      <c r="C597" s="118" t="s">
        <v>864</v>
      </c>
      <c r="D597" s="119" t="s">
        <v>865</v>
      </c>
      <c r="E597" s="120">
        <v>43070</v>
      </c>
      <c r="F597" s="121" t="s">
        <v>940</v>
      </c>
      <c r="G597" s="122"/>
      <c r="H597" s="123">
        <f t="shared" si="351"/>
        <v>540</v>
      </c>
      <c r="I597" s="124">
        <v>350</v>
      </c>
      <c r="J597" s="124">
        <v>190</v>
      </c>
      <c r="K597" s="264"/>
      <c r="L597" s="171"/>
      <c r="M597" s="171"/>
      <c r="N597" s="171"/>
      <c r="O597" s="171"/>
      <c r="P597" s="171"/>
      <c r="Q597" s="171"/>
      <c r="R597" s="171"/>
      <c r="S597" s="181"/>
      <c r="T597" s="171"/>
      <c r="U597" s="171"/>
      <c r="V597" s="125"/>
      <c r="W597" s="284"/>
      <c r="X597" s="171"/>
      <c r="Y597" s="171"/>
      <c r="AA597" s="171"/>
      <c r="AB597" s="171"/>
      <c r="AC597" s="171"/>
      <c r="AD597" s="171"/>
      <c r="AE597" s="171"/>
      <c r="AF597" s="171"/>
      <c r="AG597" s="171"/>
      <c r="AH597" s="171"/>
      <c r="AI597" s="171"/>
      <c r="AJ597" s="171"/>
      <c r="AK597" s="125"/>
      <c r="AL597" s="171"/>
      <c r="AM597" s="171"/>
      <c r="AN597" s="171"/>
      <c r="AO597" s="171"/>
      <c r="AP597" s="171"/>
      <c r="AQ597" s="171"/>
      <c r="AR597" s="171"/>
      <c r="AS597" s="171"/>
      <c r="AT597" s="171"/>
      <c r="AU597" s="171"/>
      <c r="AV597" s="171"/>
      <c r="AW597" s="171"/>
      <c r="AX597" s="171"/>
    </row>
    <row r="598" spans="2:50" s="155" customFormat="1" ht="13" hidden="1" outlineLevel="1">
      <c r="B598" s="163" t="s">
        <v>866</v>
      </c>
      <c r="C598" s="118" t="s">
        <v>867</v>
      </c>
      <c r="D598" s="119" t="s">
        <v>868</v>
      </c>
      <c r="E598" s="120">
        <v>43070</v>
      </c>
      <c r="F598" s="121" t="s">
        <v>940</v>
      </c>
      <c r="G598" s="122"/>
      <c r="H598" s="123">
        <f t="shared" si="351"/>
        <v>7440</v>
      </c>
      <c r="I598" s="124">
        <v>800</v>
      </c>
      <c r="J598" s="124">
        <v>6640</v>
      </c>
      <c r="K598" s="264"/>
      <c r="L598" s="171"/>
      <c r="M598" s="171"/>
      <c r="N598" s="171"/>
      <c r="O598" s="171"/>
      <c r="P598" s="171"/>
      <c r="Q598" s="171"/>
      <c r="R598" s="171"/>
      <c r="S598" s="181"/>
      <c r="T598" s="171"/>
      <c r="U598" s="171"/>
      <c r="V598" s="125"/>
      <c r="W598" s="284"/>
      <c r="X598" s="171"/>
      <c r="Y598" s="171"/>
      <c r="AA598" s="171"/>
      <c r="AB598" s="171"/>
      <c r="AC598" s="171"/>
      <c r="AD598" s="171"/>
      <c r="AE598" s="171"/>
      <c r="AF598" s="171"/>
      <c r="AG598" s="171"/>
      <c r="AH598" s="171"/>
      <c r="AI598" s="171"/>
      <c r="AJ598" s="171"/>
      <c r="AK598" s="125"/>
      <c r="AL598" s="171"/>
      <c r="AM598" s="171"/>
      <c r="AN598" s="171"/>
      <c r="AO598" s="171"/>
      <c r="AP598" s="171"/>
      <c r="AQ598" s="171"/>
      <c r="AR598" s="171"/>
      <c r="AS598" s="171"/>
      <c r="AT598" s="171"/>
      <c r="AU598" s="171"/>
      <c r="AV598" s="171"/>
      <c r="AW598" s="171"/>
      <c r="AX598" s="171"/>
    </row>
    <row r="599" spans="2:50" s="155" customFormat="1" ht="13" collapsed="1">
      <c r="B599" s="358" t="s">
        <v>849</v>
      </c>
      <c r="C599" s="358"/>
      <c r="D599" s="358"/>
      <c r="E599" s="359" t="s">
        <v>850</v>
      </c>
      <c r="F599" s="114"/>
      <c r="G599" s="114"/>
      <c r="H599" s="115"/>
      <c r="I599" s="115"/>
      <c r="J599" s="115"/>
      <c r="K599" s="262"/>
      <c r="L599" s="169"/>
      <c r="M599" s="169"/>
      <c r="N599" s="169"/>
      <c r="O599" s="169"/>
      <c r="P599" s="169"/>
      <c r="Q599" s="169"/>
      <c r="R599" s="169"/>
      <c r="S599" s="116"/>
      <c r="T599" s="169"/>
      <c r="U599" s="170"/>
      <c r="V599" s="116"/>
      <c r="W599" s="283"/>
      <c r="X599" s="169"/>
      <c r="Y599" s="170"/>
      <c r="AA599" s="169"/>
      <c r="AB599" s="170"/>
      <c r="AC599" s="169"/>
      <c r="AD599" s="170"/>
      <c r="AE599" s="170"/>
      <c r="AF599" s="169"/>
      <c r="AG599" s="169"/>
      <c r="AH599" s="170"/>
      <c r="AI599" s="169"/>
      <c r="AJ599" s="169"/>
      <c r="AK599" s="116"/>
      <c r="AL599" s="169"/>
      <c r="AM599" s="169"/>
      <c r="AN599" s="169"/>
      <c r="AO599" s="169"/>
      <c r="AP599" s="169"/>
      <c r="AQ599" s="169"/>
      <c r="AR599" s="169"/>
      <c r="AS599" s="169"/>
      <c r="AT599" s="169"/>
      <c r="AU599" s="169"/>
      <c r="AV599" s="170"/>
      <c r="AW599" s="170"/>
      <c r="AX599" s="170"/>
    </row>
    <row r="600" spans="2:50" s="155" customFormat="1" ht="13">
      <c r="B600" s="358"/>
      <c r="C600" s="358"/>
      <c r="D600" s="358"/>
      <c r="E600" s="360"/>
      <c r="F600" s="117"/>
      <c r="G600" s="117"/>
      <c r="H600" s="115"/>
      <c r="I600" s="115"/>
      <c r="J600" s="115"/>
      <c r="K600" s="263"/>
      <c r="L600" s="170"/>
      <c r="M600" s="170"/>
      <c r="N600" s="170"/>
      <c r="O600" s="170"/>
      <c r="P600" s="170"/>
      <c r="Q600" s="170"/>
      <c r="R600" s="170"/>
      <c r="S600" s="115"/>
      <c r="T600" s="170"/>
      <c r="U600" s="170"/>
      <c r="V600" s="115"/>
      <c r="W600" s="283"/>
      <c r="X600" s="170"/>
      <c r="Y600" s="170"/>
      <c r="AA600" s="170"/>
      <c r="AB600" s="170"/>
      <c r="AC600" s="170"/>
      <c r="AD600" s="170"/>
      <c r="AE600" s="170"/>
      <c r="AF600" s="170"/>
      <c r="AG600" s="170"/>
      <c r="AH600" s="170"/>
      <c r="AI600" s="170"/>
      <c r="AJ600" s="170"/>
      <c r="AK600" s="115"/>
      <c r="AL600" s="170"/>
      <c r="AM600" s="170"/>
      <c r="AN600" s="170"/>
      <c r="AO600" s="170"/>
      <c r="AP600" s="170"/>
      <c r="AQ600" s="170"/>
      <c r="AR600" s="170"/>
      <c r="AS600" s="170"/>
      <c r="AT600" s="170"/>
      <c r="AU600" s="170"/>
      <c r="AV600" s="170"/>
      <c r="AW600" s="170"/>
      <c r="AX600" s="170"/>
    </row>
    <row r="601" spans="2:50" s="155" customFormat="1" ht="13" hidden="1" outlineLevel="1">
      <c r="B601" s="163" t="s">
        <v>851</v>
      </c>
      <c r="C601" s="118" t="s">
        <v>852</v>
      </c>
      <c r="D601" s="119" t="s">
        <v>853</v>
      </c>
      <c r="E601" s="120">
        <v>43070</v>
      </c>
      <c r="F601" s="121" t="s">
        <v>44</v>
      </c>
      <c r="G601" s="122"/>
      <c r="H601" s="123">
        <v>435</v>
      </c>
      <c r="I601" s="124">
        <v>195</v>
      </c>
      <c r="J601" s="124">
        <v>240</v>
      </c>
      <c r="K601" s="264"/>
      <c r="L601" s="171"/>
      <c r="M601" s="171"/>
      <c r="N601" s="171"/>
      <c r="O601" s="171"/>
      <c r="P601" s="171"/>
      <c r="Q601" s="171"/>
      <c r="R601" s="171"/>
      <c r="S601" s="181"/>
      <c r="T601" s="171"/>
      <c r="U601" s="171"/>
      <c r="V601" s="125"/>
      <c r="W601" s="284"/>
      <c r="X601" s="171"/>
      <c r="Y601" s="171"/>
      <c r="AA601" s="171"/>
      <c r="AB601" s="171"/>
      <c r="AC601" s="171"/>
      <c r="AD601" s="171"/>
      <c r="AE601" s="171"/>
      <c r="AF601" s="171"/>
      <c r="AG601" s="171"/>
      <c r="AH601" s="171"/>
      <c r="AI601" s="171"/>
      <c r="AJ601" s="171"/>
      <c r="AK601" s="125"/>
      <c r="AL601" s="171"/>
      <c r="AM601" s="171"/>
      <c r="AN601" s="171"/>
      <c r="AO601" s="171"/>
      <c r="AP601" s="171"/>
      <c r="AQ601" s="171"/>
      <c r="AR601" s="171"/>
      <c r="AS601" s="171"/>
      <c r="AT601" s="171"/>
      <c r="AU601" s="171"/>
      <c r="AV601" s="171"/>
      <c r="AW601" s="171"/>
      <c r="AX601" s="171"/>
    </row>
    <row r="602" spans="2:50" s="155" customFormat="1" ht="13" hidden="1" outlineLevel="1">
      <c r="B602" s="163" t="s">
        <v>854</v>
      </c>
      <c r="C602" s="118" t="s">
        <v>855</v>
      </c>
      <c r="D602" s="119" t="s">
        <v>853</v>
      </c>
      <c r="E602" s="120">
        <v>43070</v>
      </c>
      <c r="F602" s="121" t="s">
        <v>44</v>
      </c>
      <c r="G602" s="122"/>
      <c r="H602" s="123">
        <v>270</v>
      </c>
      <c r="I602" s="124">
        <v>270</v>
      </c>
      <c r="J602" s="124">
        <v>0</v>
      </c>
      <c r="K602" s="264"/>
      <c r="L602" s="171"/>
      <c r="M602" s="171"/>
      <c r="N602" s="171"/>
      <c r="O602" s="171"/>
      <c r="P602" s="171"/>
      <c r="Q602" s="171"/>
      <c r="R602" s="171"/>
      <c r="S602" s="181"/>
      <c r="T602" s="171"/>
      <c r="U602" s="171"/>
      <c r="V602" s="125"/>
      <c r="W602" s="284"/>
      <c r="X602" s="171"/>
      <c r="Y602" s="171"/>
      <c r="AA602" s="171"/>
      <c r="AB602" s="171"/>
      <c r="AC602" s="171"/>
      <c r="AD602" s="171"/>
      <c r="AE602" s="171"/>
      <c r="AF602" s="171"/>
      <c r="AG602" s="171"/>
      <c r="AH602" s="171"/>
      <c r="AI602" s="171"/>
      <c r="AJ602" s="171"/>
      <c r="AK602" s="125"/>
      <c r="AL602" s="171"/>
      <c r="AM602" s="171"/>
      <c r="AN602" s="171"/>
      <c r="AO602" s="171"/>
      <c r="AP602" s="171"/>
      <c r="AQ602" s="171"/>
      <c r="AR602" s="171"/>
      <c r="AS602" s="171"/>
      <c r="AT602" s="171"/>
      <c r="AU602" s="171"/>
      <c r="AV602" s="171"/>
      <c r="AW602" s="171"/>
      <c r="AX602" s="171"/>
    </row>
    <row r="603" spans="2:50" s="155" customFormat="1" ht="26" hidden="1" outlineLevel="1">
      <c r="B603" s="163" t="s">
        <v>856</v>
      </c>
      <c r="C603" s="118" t="s">
        <v>857</v>
      </c>
      <c r="D603" s="119" t="s">
        <v>858</v>
      </c>
      <c r="E603" s="120">
        <v>43104</v>
      </c>
      <c r="F603" s="126" t="s">
        <v>859</v>
      </c>
      <c r="G603" s="122"/>
      <c r="H603" s="123">
        <v>1405</v>
      </c>
      <c r="I603" s="124">
        <v>1165</v>
      </c>
      <c r="J603" s="124">
        <v>240</v>
      </c>
      <c r="K603" s="264"/>
      <c r="L603" s="171"/>
      <c r="M603" s="171"/>
      <c r="N603" s="171"/>
      <c r="O603" s="171"/>
      <c r="P603" s="171"/>
      <c r="Q603" s="171"/>
      <c r="R603" s="171"/>
      <c r="S603" s="181"/>
      <c r="T603" s="171"/>
      <c r="U603" s="171"/>
      <c r="V603" s="125"/>
      <c r="W603" s="284"/>
      <c r="X603" s="171"/>
      <c r="Y603" s="171"/>
      <c r="AA603" s="171"/>
      <c r="AB603" s="171"/>
      <c r="AC603" s="171"/>
      <c r="AD603" s="171"/>
      <c r="AE603" s="171"/>
      <c r="AF603" s="171"/>
      <c r="AG603" s="171"/>
      <c r="AH603" s="171"/>
      <c r="AI603" s="171"/>
      <c r="AJ603" s="171"/>
      <c r="AK603" s="125"/>
      <c r="AL603" s="171"/>
      <c r="AM603" s="171"/>
      <c r="AN603" s="171"/>
      <c r="AO603" s="171"/>
      <c r="AP603" s="171"/>
      <c r="AQ603" s="171"/>
      <c r="AR603" s="171"/>
      <c r="AS603" s="171"/>
      <c r="AT603" s="171"/>
      <c r="AU603" s="171"/>
      <c r="AV603" s="171"/>
      <c r="AW603" s="171"/>
      <c r="AX603" s="171"/>
    </row>
    <row r="604" spans="2:50" s="155" customFormat="1" ht="13" hidden="1" outlineLevel="1">
      <c r="B604" s="163" t="s">
        <v>860</v>
      </c>
      <c r="C604" s="118" t="s">
        <v>861</v>
      </c>
      <c r="D604" s="119" t="s">
        <v>862</v>
      </c>
      <c r="E604" s="120">
        <v>43070</v>
      </c>
      <c r="F604" s="121" t="s">
        <v>53</v>
      </c>
      <c r="G604" s="122"/>
      <c r="H604" s="123">
        <v>450</v>
      </c>
      <c r="I604" s="124">
        <v>320</v>
      </c>
      <c r="J604" s="124">
        <v>130</v>
      </c>
      <c r="K604" s="264"/>
      <c r="L604" s="171"/>
      <c r="M604" s="171"/>
      <c r="N604" s="171"/>
      <c r="O604" s="171"/>
      <c r="P604" s="171"/>
      <c r="Q604" s="171"/>
      <c r="R604" s="171"/>
      <c r="S604" s="181"/>
      <c r="T604" s="171"/>
      <c r="U604" s="171"/>
      <c r="V604" s="125"/>
      <c r="W604" s="284"/>
      <c r="X604" s="171"/>
      <c r="Y604" s="171"/>
      <c r="AA604" s="171"/>
      <c r="AB604" s="171"/>
      <c r="AC604" s="171"/>
      <c r="AD604" s="171"/>
      <c r="AE604" s="171"/>
      <c r="AF604" s="171"/>
      <c r="AG604" s="171"/>
      <c r="AH604" s="171"/>
      <c r="AI604" s="171"/>
      <c r="AJ604" s="171"/>
      <c r="AK604" s="125"/>
      <c r="AL604" s="171"/>
      <c r="AM604" s="171"/>
      <c r="AN604" s="171"/>
      <c r="AO604" s="171"/>
      <c r="AP604" s="171"/>
      <c r="AQ604" s="171"/>
      <c r="AR604" s="171"/>
      <c r="AS604" s="171"/>
      <c r="AT604" s="171"/>
      <c r="AU604" s="171"/>
      <c r="AV604" s="171"/>
      <c r="AW604" s="171"/>
      <c r="AX604" s="171"/>
    </row>
    <row r="605" spans="2:50" s="155" customFormat="1" ht="13" hidden="1" outlineLevel="1">
      <c r="B605" s="163" t="s">
        <v>863</v>
      </c>
      <c r="C605" s="118" t="s">
        <v>864</v>
      </c>
      <c r="D605" s="119" t="s">
        <v>865</v>
      </c>
      <c r="E605" s="120">
        <v>43070</v>
      </c>
      <c r="F605" s="121" t="s">
        <v>53</v>
      </c>
      <c r="G605" s="122"/>
      <c r="H605" s="123">
        <v>540</v>
      </c>
      <c r="I605" s="124">
        <v>350</v>
      </c>
      <c r="J605" s="124">
        <v>190</v>
      </c>
      <c r="K605" s="264"/>
      <c r="L605" s="171"/>
      <c r="M605" s="171"/>
      <c r="N605" s="171"/>
      <c r="O605" s="171"/>
      <c r="P605" s="171"/>
      <c r="Q605" s="171"/>
      <c r="R605" s="171"/>
      <c r="S605" s="181"/>
      <c r="T605" s="171"/>
      <c r="U605" s="171"/>
      <c r="V605" s="125"/>
      <c r="W605" s="284"/>
      <c r="X605" s="171"/>
      <c r="Y605" s="171"/>
      <c r="AA605" s="171"/>
      <c r="AB605" s="171"/>
      <c r="AC605" s="171"/>
      <c r="AD605" s="171"/>
      <c r="AE605" s="171"/>
      <c r="AF605" s="171"/>
      <c r="AG605" s="171"/>
      <c r="AH605" s="171"/>
      <c r="AI605" s="171"/>
      <c r="AJ605" s="171"/>
      <c r="AK605" s="125"/>
      <c r="AL605" s="171"/>
      <c r="AM605" s="171"/>
      <c r="AN605" s="171"/>
      <c r="AO605" s="171"/>
      <c r="AP605" s="171"/>
      <c r="AQ605" s="171"/>
      <c r="AR605" s="171"/>
      <c r="AS605" s="171"/>
      <c r="AT605" s="171"/>
      <c r="AU605" s="171"/>
      <c r="AV605" s="171"/>
      <c r="AW605" s="171"/>
      <c r="AX605" s="171"/>
    </row>
    <row r="606" spans="2:50" s="155" customFormat="1" ht="13" hidden="1" outlineLevel="1">
      <c r="B606" s="163" t="s">
        <v>866</v>
      </c>
      <c r="C606" s="118" t="s">
        <v>867</v>
      </c>
      <c r="D606" s="119" t="s">
        <v>868</v>
      </c>
      <c r="E606" s="120">
        <v>43070</v>
      </c>
      <c r="F606" s="121" t="s">
        <v>44</v>
      </c>
      <c r="G606" s="122"/>
      <c r="H606" s="123">
        <v>7440</v>
      </c>
      <c r="I606" s="124">
        <v>800</v>
      </c>
      <c r="J606" s="124">
        <v>6640</v>
      </c>
      <c r="K606" s="264"/>
      <c r="L606" s="171"/>
      <c r="M606" s="171"/>
      <c r="N606" s="171"/>
      <c r="O606" s="171"/>
      <c r="P606" s="171"/>
      <c r="Q606" s="171"/>
      <c r="R606" s="171"/>
      <c r="S606" s="181"/>
      <c r="T606" s="171"/>
      <c r="U606" s="171"/>
      <c r="V606" s="125"/>
      <c r="W606" s="284"/>
      <c r="X606" s="171"/>
      <c r="Y606" s="171"/>
      <c r="AA606" s="171"/>
      <c r="AB606" s="171"/>
      <c r="AC606" s="171"/>
      <c r="AD606" s="171"/>
      <c r="AE606" s="171"/>
      <c r="AF606" s="171"/>
      <c r="AG606" s="171"/>
      <c r="AH606" s="171"/>
      <c r="AI606" s="171"/>
      <c r="AJ606" s="171"/>
      <c r="AK606" s="125"/>
      <c r="AL606" s="171"/>
      <c r="AM606" s="171"/>
      <c r="AN606" s="171"/>
      <c r="AO606" s="171"/>
      <c r="AP606" s="171"/>
      <c r="AQ606" s="171"/>
      <c r="AR606" s="171"/>
      <c r="AS606" s="171"/>
      <c r="AT606" s="171"/>
      <c r="AU606" s="171"/>
      <c r="AV606" s="171"/>
      <c r="AW606" s="171"/>
      <c r="AX606" s="171"/>
    </row>
    <row r="607" spans="2:50" s="155" customFormat="1" ht="13" hidden="1" outlineLevel="1">
      <c r="B607" s="163" t="s">
        <v>869</v>
      </c>
      <c r="C607" s="118" t="s">
        <v>870</v>
      </c>
      <c r="D607" s="119" t="s">
        <v>157</v>
      </c>
      <c r="E607" s="120">
        <v>43070</v>
      </c>
      <c r="F607" s="121" t="s">
        <v>44</v>
      </c>
      <c r="G607" s="122"/>
      <c r="H607" s="123">
        <v>1040</v>
      </c>
      <c r="I607" s="124">
        <v>610</v>
      </c>
      <c r="J607" s="124">
        <v>430</v>
      </c>
      <c r="K607" s="264"/>
      <c r="L607" s="171"/>
      <c r="M607" s="171"/>
      <c r="N607" s="171"/>
      <c r="O607" s="171"/>
      <c r="P607" s="171"/>
      <c r="Q607" s="171"/>
      <c r="R607" s="171"/>
      <c r="S607" s="181"/>
      <c r="T607" s="171"/>
      <c r="U607" s="171"/>
      <c r="V607" s="125"/>
      <c r="W607" s="284"/>
      <c r="X607" s="171"/>
      <c r="Y607" s="171"/>
      <c r="AA607" s="171"/>
      <c r="AB607" s="171"/>
      <c r="AC607" s="171"/>
      <c r="AD607" s="171"/>
      <c r="AE607" s="171"/>
      <c r="AF607" s="171"/>
      <c r="AG607" s="171"/>
      <c r="AH607" s="171"/>
      <c r="AI607" s="171"/>
      <c r="AJ607" s="171"/>
      <c r="AK607" s="125"/>
      <c r="AL607" s="171"/>
      <c r="AM607" s="171"/>
      <c r="AN607" s="171"/>
      <c r="AO607" s="171"/>
      <c r="AP607" s="171"/>
      <c r="AQ607" s="171"/>
      <c r="AR607" s="171"/>
      <c r="AS607" s="171"/>
      <c r="AT607" s="171"/>
      <c r="AU607" s="171"/>
      <c r="AV607" s="171"/>
      <c r="AW607" s="171"/>
      <c r="AX607" s="171"/>
    </row>
    <row r="608" spans="2:50" s="155" customFormat="1" ht="13" hidden="1" outlineLevel="1">
      <c r="B608" s="163" t="s">
        <v>871</v>
      </c>
      <c r="C608" s="118" t="s">
        <v>872</v>
      </c>
      <c r="D608" s="297" t="s">
        <v>1679</v>
      </c>
      <c r="E608" s="75">
        <v>43781</v>
      </c>
      <c r="F608" s="121" t="s">
        <v>53</v>
      </c>
      <c r="G608" s="122"/>
      <c r="H608" s="123">
        <f t="shared" ref="H608:H612" si="352">I608+J608</f>
        <v>1540</v>
      </c>
      <c r="I608" s="124">
        <v>730</v>
      </c>
      <c r="J608" s="124">
        <v>810</v>
      </c>
      <c r="K608" s="264"/>
      <c r="L608" s="171"/>
      <c r="M608" s="171"/>
      <c r="N608" s="171"/>
      <c r="O608" s="171"/>
      <c r="P608" s="171"/>
      <c r="Q608" s="171"/>
      <c r="R608" s="171"/>
      <c r="S608" s="181"/>
      <c r="T608" s="171"/>
      <c r="U608" s="171"/>
      <c r="V608" s="125"/>
      <c r="W608" s="284"/>
      <c r="X608" s="171"/>
      <c r="Y608" s="171"/>
      <c r="AA608" s="171"/>
      <c r="AB608" s="171"/>
      <c r="AC608" s="171"/>
      <c r="AD608" s="171"/>
      <c r="AE608" s="171"/>
      <c r="AF608" s="171"/>
      <c r="AG608" s="171"/>
      <c r="AH608" s="171"/>
      <c r="AI608" s="171"/>
      <c r="AJ608" s="171"/>
      <c r="AK608" s="125"/>
      <c r="AL608" s="171"/>
      <c r="AM608" s="171"/>
      <c r="AN608" s="171"/>
      <c r="AO608" s="171"/>
      <c r="AP608" s="171"/>
      <c r="AQ608" s="171"/>
      <c r="AR608" s="171"/>
      <c r="AS608" s="171"/>
      <c r="AT608" s="171"/>
      <c r="AU608" s="171"/>
      <c r="AV608" s="171"/>
      <c r="AW608" s="171"/>
      <c r="AX608" s="171"/>
    </row>
    <row r="609" spans="2:50" s="155" customFormat="1" ht="13" hidden="1" outlineLevel="1">
      <c r="B609" s="163" t="s">
        <v>873</v>
      </c>
      <c r="C609" s="118" t="s">
        <v>874</v>
      </c>
      <c r="D609" s="297" t="s">
        <v>1680</v>
      </c>
      <c r="E609" s="75">
        <v>43781</v>
      </c>
      <c r="F609" s="121" t="s">
        <v>53</v>
      </c>
      <c r="G609" s="122"/>
      <c r="H609" s="123">
        <f t="shared" si="352"/>
        <v>750</v>
      </c>
      <c r="I609" s="124">
        <v>570</v>
      </c>
      <c r="J609" s="124">
        <v>180</v>
      </c>
      <c r="K609" s="264"/>
      <c r="L609" s="171"/>
      <c r="M609" s="171"/>
      <c r="N609" s="171"/>
      <c r="O609" s="171"/>
      <c r="P609" s="171"/>
      <c r="Q609" s="171"/>
      <c r="R609" s="171"/>
      <c r="S609" s="181"/>
      <c r="T609" s="171"/>
      <c r="U609" s="171"/>
      <c r="V609" s="125"/>
      <c r="W609" s="284"/>
      <c r="X609" s="171"/>
      <c r="Y609" s="171"/>
      <c r="AA609" s="171"/>
      <c r="AB609" s="171"/>
      <c r="AC609" s="171"/>
      <c r="AD609" s="171"/>
      <c r="AE609" s="171"/>
      <c r="AF609" s="171"/>
      <c r="AG609" s="171"/>
      <c r="AH609" s="171"/>
      <c r="AI609" s="171"/>
      <c r="AJ609" s="171"/>
      <c r="AK609" s="125"/>
      <c r="AL609" s="171"/>
      <c r="AM609" s="171"/>
      <c r="AN609" s="171"/>
      <c r="AO609" s="171"/>
      <c r="AP609" s="171"/>
      <c r="AQ609" s="171"/>
      <c r="AR609" s="171"/>
      <c r="AS609" s="171"/>
      <c r="AT609" s="171"/>
      <c r="AU609" s="171"/>
      <c r="AV609" s="171"/>
      <c r="AW609" s="171"/>
      <c r="AX609" s="171"/>
    </row>
    <row r="610" spans="2:50" s="155" customFormat="1" ht="13" hidden="1" outlineLevel="1">
      <c r="B610" s="163" t="s">
        <v>875</v>
      </c>
      <c r="C610" s="118" t="s">
        <v>876</v>
      </c>
      <c r="D610" s="119" t="s">
        <v>988</v>
      </c>
      <c r="E610" s="120">
        <v>43521</v>
      </c>
      <c r="F610" s="121" t="s">
        <v>44</v>
      </c>
      <c r="G610" s="122"/>
      <c r="H610" s="123">
        <f t="shared" si="352"/>
        <v>4710</v>
      </c>
      <c r="I610" s="124">
        <v>1650</v>
      </c>
      <c r="J610" s="124">
        <v>3060</v>
      </c>
      <c r="K610" s="264"/>
      <c r="L610" s="171"/>
      <c r="M610" s="171"/>
      <c r="N610" s="171"/>
      <c r="O610" s="171"/>
      <c r="P610" s="171"/>
      <c r="Q610" s="171"/>
      <c r="R610" s="171"/>
      <c r="S610" s="181"/>
      <c r="T610" s="171"/>
      <c r="U610" s="171"/>
      <c r="V610" s="125"/>
      <c r="W610" s="284"/>
      <c r="X610" s="171"/>
      <c r="Y610" s="171"/>
      <c r="AA610" s="171"/>
      <c r="AB610" s="171"/>
      <c r="AC610" s="171"/>
      <c r="AD610" s="171"/>
      <c r="AE610" s="171"/>
      <c r="AF610" s="171"/>
      <c r="AG610" s="171"/>
      <c r="AH610" s="171"/>
      <c r="AI610" s="171"/>
      <c r="AJ610" s="171"/>
      <c r="AK610" s="125"/>
      <c r="AL610" s="171"/>
      <c r="AM610" s="171"/>
      <c r="AN610" s="171"/>
      <c r="AO610" s="171"/>
      <c r="AP610" s="171"/>
      <c r="AQ610" s="171"/>
      <c r="AR610" s="171"/>
      <c r="AS610" s="171"/>
      <c r="AT610" s="171"/>
      <c r="AU610" s="171"/>
      <c r="AV610" s="171"/>
      <c r="AW610" s="171"/>
      <c r="AX610" s="171"/>
    </row>
    <row r="611" spans="2:50" s="155" customFormat="1" ht="13" hidden="1" outlineLevel="1">
      <c r="B611" s="163" t="s">
        <v>877</v>
      </c>
      <c r="C611" s="118" t="s">
        <v>878</v>
      </c>
      <c r="D611" s="119" t="s">
        <v>989</v>
      </c>
      <c r="E611" s="120">
        <v>43340</v>
      </c>
      <c r="F611" s="121" t="s">
        <v>879</v>
      </c>
      <c r="G611" s="122"/>
      <c r="H611" s="123">
        <f t="shared" si="352"/>
        <v>1865</v>
      </c>
      <c r="I611" s="124">
        <v>1535</v>
      </c>
      <c r="J611" s="124">
        <v>330</v>
      </c>
      <c r="K611" s="264"/>
      <c r="L611" s="171"/>
      <c r="M611" s="171"/>
      <c r="N611" s="171"/>
      <c r="O611" s="171"/>
      <c r="P611" s="171"/>
      <c r="Q611" s="171"/>
      <c r="R611" s="171"/>
      <c r="S611" s="181"/>
      <c r="T611" s="171"/>
      <c r="U611" s="171"/>
      <c r="V611" s="125"/>
      <c r="W611" s="284"/>
      <c r="X611" s="171"/>
      <c r="Y611" s="171"/>
      <c r="AA611" s="171"/>
      <c r="AB611" s="171"/>
      <c r="AC611" s="171"/>
      <c r="AD611" s="171"/>
      <c r="AE611" s="171"/>
      <c r="AF611" s="171"/>
      <c r="AG611" s="171"/>
      <c r="AH611" s="171"/>
      <c r="AI611" s="171"/>
      <c r="AJ611" s="171"/>
      <c r="AK611" s="125"/>
      <c r="AL611" s="171"/>
      <c r="AM611" s="171"/>
      <c r="AN611" s="171"/>
      <c r="AO611" s="171"/>
      <c r="AP611" s="171"/>
      <c r="AQ611" s="171"/>
      <c r="AR611" s="171"/>
      <c r="AS611" s="171"/>
      <c r="AT611" s="171"/>
      <c r="AU611" s="171"/>
      <c r="AV611" s="171"/>
      <c r="AW611" s="171"/>
      <c r="AX611" s="171"/>
    </row>
    <row r="612" spans="2:50" s="155" customFormat="1" ht="13" hidden="1" outlineLevel="1">
      <c r="B612" s="163" t="s">
        <v>880</v>
      </c>
      <c r="C612" s="118" t="s">
        <v>881</v>
      </c>
      <c r="D612" s="297" t="s">
        <v>1681</v>
      </c>
      <c r="E612" s="75">
        <v>43781</v>
      </c>
      <c r="F612" s="121" t="s">
        <v>53</v>
      </c>
      <c r="G612" s="122"/>
      <c r="H612" s="123">
        <f t="shared" si="352"/>
        <v>630</v>
      </c>
      <c r="I612" s="124">
        <v>270</v>
      </c>
      <c r="J612" s="124">
        <v>360</v>
      </c>
      <c r="K612" s="264"/>
      <c r="L612" s="171"/>
      <c r="M612" s="171"/>
      <c r="N612" s="171"/>
      <c r="O612" s="171"/>
      <c r="P612" s="171"/>
      <c r="Q612" s="171"/>
      <c r="R612" s="171"/>
      <c r="S612" s="181"/>
      <c r="T612" s="171"/>
      <c r="U612" s="171"/>
      <c r="V612" s="125"/>
      <c r="W612" s="284"/>
      <c r="X612" s="171"/>
      <c r="Y612" s="171"/>
      <c r="AA612" s="171"/>
      <c r="AB612" s="171"/>
      <c r="AC612" s="171"/>
      <c r="AD612" s="171"/>
      <c r="AE612" s="171"/>
      <c r="AF612" s="171"/>
      <c r="AG612" s="171"/>
      <c r="AH612" s="171"/>
      <c r="AI612" s="171"/>
      <c r="AJ612" s="171"/>
      <c r="AK612" s="125"/>
      <c r="AL612" s="171"/>
      <c r="AM612" s="171"/>
      <c r="AN612" s="171"/>
      <c r="AO612" s="171"/>
      <c r="AP612" s="171"/>
      <c r="AQ612" s="171"/>
      <c r="AR612" s="171"/>
      <c r="AS612" s="171"/>
      <c r="AT612" s="171"/>
      <c r="AU612" s="171"/>
      <c r="AV612" s="171"/>
      <c r="AW612" s="171"/>
      <c r="AX612" s="171"/>
    </row>
    <row r="613" spans="2:50" s="155" customFormat="1" ht="13" hidden="1" outlineLevel="1">
      <c r="B613" s="163" t="s">
        <v>882</v>
      </c>
      <c r="C613" s="121" t="s">
        <v>883</v>
      </c>
      <c r="D613" s="119" t="s">
        <v>1073</v>
      </c>
      <c r="E613" s="120">
        <v>43622</v>
      </c>
      <c r="F613" s="121" t="s">
        <v>53</v>
      </c>
      <c r="G613" s="122"/>
      <c r="H613" s="123">
        <f t="shared" ref="H613:H614" si="353">I613+J613</f>
        <v>1460</v>
      </c>
      <c r="I613" s="124">
        <v>740</v>
      </c>
      <c r="J613" s="124">
        <v>720</v>
      </c>
      <c r="K613" s="264"/>
      <c r="L613" s="171"/>
      <c r="M613" s="171"/>
      <c r="N613" s="171"/>
      <c r="O613" s="171"/>
      <c r="P613" s="171"/>
      <c r="Q613" s="171"/>
      <c r="R613" s="171"/>
      <c r="S613" s="181"/>
      <c r="T613" s="171"/>
      <c r="U613" s="171"/>
      <c r="V613" s="125"/>
      <c r="W613" s="284"/>
      <c r="X613" s="171"/>
      <c r="Y613" s="171"/>
      <c r="AA613" s="171"/>
      <c r="AB613" s="171"/>
      <c r="AC613" s="171"/>
      <c r="AD613" s="171"/>
      <c r="AE613" s="171"/>
      <c r="AF613" s="171"/>
      <c r="AG613" s="171"/>
      <c r="AH613" s="171"/>
      <c r="AI613" s="171"/>
      <c r="AJ613" s="171"/>
      <c r="AK613" s="125"/>
      <c r="AL613" s="171"/>
      <c r="AM613" s="171"/>
      <c r="AN613" s="171"/>
      <c r="AO613" s="171"/>
      <c r="AP613" s="171"/>
      <c r="AQ613" s="171"/>
      <c r="AR613" s="171"/>
      <c r="AS613" s="171"/>
      <c r="AT613" s="171"/>
      <c r="AU613" s="171"/>
      <c r="AV613" s="171"/>
      <c r="AW613" s="171"/>
      <c r="AX613" s="171"/>
    </row>
    <row r="614" spans="2:50" s="155" customFormat="1" ht="13" hidden="1" outlineLevel="1">
      <c r="B614" s="163" t="s">
        <v>884</v>
      </c>
      <c r="C614" s="121" t="s">
        <v>885</v>
      </c>
      <c r="D614" s="127" t="s">
        <v>50</v>
      </c>
      <c r="E614" s="120">
        <v>43070</v>
      </c>
      <c r="F614" s="121" t="s">
        <v>53</v>
      </c>
      <c r="G614" s="122"/>
      <c r="H614" s="123">
        <f t="shared" si="353"/>
        <v>630</v>
      </c>
      <c r="I614" s="124">
        <v>390</v>
      </c>
      <c r="J614" s="124">
        <v>240</v>
      </c>
      <c r="K614" s="264"/>
      <c r="L614" s="171"/>
      <c r="M614" s="171"/>
      <c r="N614" s="171"/>
      <c r="O614" s="171"/>
      <c r="P614" s="171"/>
      <c r="Q614" s="171"/>
      <c r="R614" s="171"/>
      <c r="S614" s="181"/>
      <c r="T614" s="171"/>
      <c r="U614" s="171"/>
      <c r="V614" s="125"/>
      <c r="W614" s="284"/>
      <c r="X614" s="171"/>
      <c r="Y614" s="171"/>
      <c r="AA614" s="171"/>
      <c r="AB614" s="171"/>
      <c r="AC614" s="171"/>
      <c r="AD614" s="171"/>
      <c r="AE614" s="171"/>
      <c r="AF614" s="171"/>
      <c r="AG614" s="171"/>
      <c r="AH614" s="171"/>
      <c r="AI614" s="171"/>
      <c r="AJ614" s="171"/>
      <c r="AK614" s="125"/>
      <c r="AL614" s="171"/>
      <c r="AM614" s="171"/>
      <c r="AN614" s="171"/>
      <c r="AO614" s="171"/>
      <c r="AP614" s="171"/>
      <c r="AQ614" s="171"/>
      <c r="AR614" s="171"/>
      <c r="AS614" s="171"/>
      <c r="AT614" s="171"/>
      <c r="AU614" s="171"/>
      <c r="AV614" s="171"/>
      <c r="AW614" s="171"/>
      <c r="AX614" s="171"/>
    </row>
    <row r="615" spans="2:50" s="155" customFormat="1" ht="13" hidden="1" outlineLevel="1">
      <c r="B615" s="163" t="s">
        <v>886</v>
      </c>
      <c r="C615" s="118" t="s">
        <v>887</v>
      </c>
      <c r="D615" s="119" t="s">
        <v>50</v>
      </c>
      <c r="E615" s="120">
        <v>43070</v>
      </c>
      <c r="F615" s="128" t="s">
        <v>53</v>
      </c>
      <c r="G615" s="122"/>
      <c r="H615" s="123">
        <f>I615+J615</f>
        <v>870</v>
      </c>
      <c r="I615" s="124">
        <v>690</v>
      </c>
      <c r="J615" s="124">
        <v>180</v>
      </c>
      <c r="K615" s="264"/>
      <c r="L615" s="171"/>
      <c r="M615" s="171"/>
      <c r="N615" s="171"/>
      <c r="O615" s="171"/>
      <c r="P615" s="171"/>
      <c r="Q615" s="171"/>
      <c r="R615" s="171"/>
      <c r="S615" s="181"/>
      <c r="T615" s="171"/>
      <c r="U615" s="171"/>
      <c r="V615" s="125"/>
      <c r="W615" s="284"/>
      <c r="X615" s="171"/>
      <c r="Y615" s="171"/>
      <c r="AA615" s="171"/>
      <c r="AB615" s="171"/>
      <c r="AC615" s="171"/>
      <c r="AD615" s="171"/>
      <c r="AE615" s="171"/>
      <c r="AF615" s="171"/>
      <c r="AG615" s="171"/>
      <c r="AH615" s="171"/>
      <c r="AI615" s="171"/>
      <c r="AJ615" s="171"/>
      <c r="AK615" s="125"/>
      <c r="AL615" s="171"/>
      <c r="AM615" s="171"/>
      <c r="AN615" s="171"/>
      <c r="AO615" s="171"/>
      <c r="AP615" s="171"/>
      <c r="AQ615" s="171"/>
      <c r="AR615" s="171"/>
      <c r="AS615" s="171"/>
      <c r="AT615" s="171"/>
      <c r="AU615" s="171"/>
      <c r="AV615" s="171"/>
      <c r="AW615" s="171"/>
      <c r="AX615" s="171"/>
    </row>
    <row r="616" spans="2:50" s="155" customFormat="1" ht="13" hidden="1" outlineLevel="1">
      <c r="B616" s="163" t="s">
        <v>888</v>
      </c>
      <c r="C616" s="118" t="s">
        <v>889</v>
      </c>
      <c r="D616" s="119" t="s">
        <v>50</v>
      </c>
      <c r="E616" s="120">
        <v>43070</v>
      </c>
      <c r="F616" s="128" t="s">
        <v>53</v>
      </c>
      <c r="G616" s="122"/>
      <c r="H616" s="123">
        <f>I616+J616</f>
        <v>540</v>
      </c>
      <c r="I616" s="124">
        <v>300</v>
      </c>
      <c r="J616" s="124">
        <v>240</v>
      </c>
      <c r="K616" s="264"/>
      <c r="L616" s="171"/>
      <c r="M616" s="171"/>
      <c r="N616" s="171"/>
      <c r="O616" s="171"/>
      <c r="P616" s="171"/>
      <c r="Q616" s="171"/>
      <c r="R616" s="171"/>
      <c r="S616" s="181"/>
      <c r="T616" s="171"/>
      <c r="U616" s="171"/>
      <c r="V616" s="125"/>
      <c r="W616" s="284"/>
      <c r="X616" s="171"/>
      <c r="Y616" s="171"/>
      <c r="AA616" s="171"/>
      <c r="AB616" s="171"/>
      <c r="AC616" s="171"/>
      <c r="AD616" s="171"/>
      <c r="AE616" s="171"/>
      <c r="AF616" s="171"/>
      <c r="AG616" s="171"/>
      <c r="AH616" s="171"/>
      <c r="AI616" s="171"/>
      <c r="AJ616" s="171"/>
      <c r="AK616" s="125"/>
      <c r="AL616" s="171"/>
      <c r="AM616" s="171"/>
      <c r="AN616" s="171"/>
      <c r="AO616" s="171"/>
      <c r="AP616" s="171"/>
      <c r="AQ616" s="171"/>
      <c r="AR616" s="171"/>
      <c r="AS616" s="171"/>
      <c r="AT616" s="171"/>
      <c r="AU616" s="171"/>
      <c r="AV616" s="171"/>
      <c r="AW616" s="171"/>
      <c r="AX616" s="171"/>
    </row>
    <row r="617" spans="2:50" s="155" customFormat="1" ht="13" hidden="1" outlineLevel="1">
      <c r="B617" s="163" t="s">
        <v>990</v>
      </c>
      <c r="C617" s="118" t="s">
        <v>991</v>
      </c>
      <c r="D617" s="119" t="s">
        <v>992</v>
      </c>
      <c r="E617" s="120">
        <v>43279</v>
      </c>
      <c r="F617" s="128"/>
      <c r="G617" s="122"/>
      <c r="H617" s="123"/>
      <c r="I617" s="124"/>
      <c r="J617" s="124"/>
      <c r="K617" s="264"/>
      <c r="L617" s="171"/>
      <c r="M617" s="171"/>
      <c r="N617" s="171"/>
      <c r="O617" s="171"/>
      <c r="P617" s="171"/>
      <c r="Q617" s="171"/>
      <c r="R617" s="171"/>
      <c r="S617" s="181"/>
      <c r="T617" s="171"/>
      <c r="U617" s="171"/>
      <c r="V617" s="125"/>
      <c r="W617" s="284"/>
      <c r="X617" s="171"/>
      <c r="Y617" s="171"/>
      <c r="AA617" s="171"/>
      <c r="AB617" s="171"/>
      <c r="AC617" s="171"/>
      <c r="AD617" s="171"/>
      <c r="AE617" s="171"/>
      <c r="AF617" s="171"/>
      <c r="AG617" s="171"/>
      <c r="AH617" s="171"/>
      <c r="AI617" s="171"/>
      <c r="AJ617" s="171"/>
      <c r="AK617" s="125"/>
      <c r="AL617" s="171"/>
      <c r="AM617" s="171"/>
      <c r="AN617" s="171"/>
      <c r="AO617" s="171"/>
      <c r="AP617" s="171"/>
      <c r="AQ617" s="171"/>
      <c r="AR617" s="171"/>
      <c r="AS617" s="171"/>
      <c r="AT617" s="171"/>
      <c r="AU617" s="171"/>
      <c r="AV617" s="171"/>
      <c r="AW617" s="171"/>
      <c r="AX617" s="171"/>
    </row>
    <row r="618" spans="2:50" s="155" customFormat="1" ht="13" hidden="1" outlineLevel="1">
      <c r="B618" s="163" t="s">
        <v>993</v>
      </c>
      <c r="C618" s="118" t="s">
        <v>996</v>
      </c>
      <c r="D618" s="119" t="s">
        <v>997</v>
      </c>
      <c r="E618" s="120">
        <v>43334</v>
      </c>
      <c r="F618" s="128"/>
      <c r="G618" s="122"/>
      <c r="H618" s="123"/>
      <c r="I618" s="124"/>
      <c r="J618" s="124"/>
      <c r="K618" s="264"/>
      <c r="L618" s="171"/>
      <c r="M618" s="171"/>
      <c r="N618" s="171"/>
      <c r="O618" s="171"/>
      <c r="P618" s="171"/>
      <c r="Q618" s="171"/>
      <c r="R618" s="171"/>
      <c r="S618" s="181"/>
      <c r="T618" s="171"/>
      <c r="U618" s="171"/>
      <c r="V618" s="125"/>
      <c r="W618" s="284"/>
      <c r="X618" s="171"/>
      <c r="Y618" s="171"/>
      <c r="AA618" s="171"/>
      <c r="AB618" s="171"/>
      <c r="AC618" s="171"/>
      <c r="AD618" s="171"/>
      <c r="AE618" s="171"/>
      <c r="AF618" s="171"/>
      <c r="AG618" s="171"/>
      <c r="AH618" s="171"/>
      <c r="AI618" s="171"/>
      <c r="AJ618" s="171"/>
      <c r="AK618" s="125"/>
      <c r="AL618" s="171"/>
      <c r="AM618" s="171"/>
      <c r="AN618" s="171"/>
      <c r="AO618" s="171"/>
      <c r="AP618" s="171"/>
      <c r="AQ618" s="171"/>
      <c r="AR618" s="171"/>
      <c r="AS618" s="171"/>
      <c r="AT618" s="171"/>
      <c r="AU618" s="171"/>
      <c r="AV618" s="171"/>
      <c r="AW618" s="171"/>
      <c r="AX618" s="171"/>
    </row>
    <row r="619" spans="2:50" s="155" customFormat="1" ht="13" hidden="1" outlineLevel="1">
      <c r="B619" s="163" t="s">
        <v>994</v>
      </c>
      <c r="C619" s="118" t="s">
        <v>998</v>
      </c>
      <c r="D619" s="119" t="s">
        <v>999</v>
      </c>
      <c r="E619" s="120">
        <v>43369</v>
      </c>
      <c r="F619" s="128"/>
      <c r="G619" s="122"/>
      <c r="H619" s="123"/>
      <c r="I619" s="124"/>
      <c r="J619" s="124"/>
      <c r="K619" s="264"/>
      <c r="L619" s="171"/>
      <c r="M619" s="171"/>
      <c r="N619" s="171"/>
      <c r="O619" s="171"/>
      <c r="P619" s="171"/>
      <c r="Q619" s="171"/>
      <c r="R619" s="171"/>
      <c r="S619" s="181"/>
      <c r="T619" s="171"/>
      <c r="U619" s="171"/>
      <c r="V619" s="125"/>
      <c r="W619" s="284"/>
      <c r="X619" s="171"/>
      <c r="Y619" s="171"/>
      <c r="AA619" s="171"/>
      <c r="AB619" s="171"/>
      <c r="AC619" s="171"/>
      <c r="AD619" s="171"/>
      <c r="AE619" s="171"/>
      <c r="AF619" s="171"/>
      <c r="AG619" s="171"/>
      <c r="AH619" s="171"/>
      <c r="AI619" s="171"/>
      <c r="AJ619" s="171"/>
      <c r="AK619" s="125"/>
      <c r="AL619" s="171"/>
      <c r="AM619" s="171"/>
      <c r="AN619" s="171"/>
      <c r="AO619" s="171"/>
      <c r="AP619" s="171"/>
      <c r="AQ619" s="171"/>
      <c r="AR619" s="171"/>
      <c r="AS619" s="171"/>
      <c r="AT619" s="171"/>
      <c r="AU619" s="171"/>
      <c r="AV619" s="171"/>
      <c r="AW619" s="171"/>
      <c r="AX619" s="171"/>
    </row>
    <row r="620" spans="2:50" s="155" customFormat="1" ht="13" hidden="1" outlineLevel="1">
      <c r="B620" s="163" t="s">
        <v>995</v>
      </c>
      <c r="C620" s="129" t="s">
        <v>1000</v>
      </c>
      <c r="D620" s="119" t="s">
        <v>1001</v>
      </c>
      <c r="E620" s="120">
        <v>43490</v>
      </c>
      <c r="F620" s="128" t="s">
        <v>44</v>
      </c>
      <c r="G620" s="122"/>
      <c r="H620" s="124">
        <v>960</v>
      </c>
      <c r="I620" s="124">
        <v>960</v>
      </c>
      <c r="J620" s="124">
        <v>0</v>
      </c>
      <c r="K620" s="264"/>
      <c r="L620" s="171"/>
      <c r="M620" s="171"/>
      <c r="N620" s="171"/>
      <c r="O620" s="171"/>
      <c r="P620" s="171"/>
      <c r="Q620" s="171"/>
      <c r="R620" s="171"/>
      <c r="S620" s="181"/>
      <c r="T620" s="171"/>
      <c r="U620" s="171"/>
      <c r="V620" s="125"/>
      <c r="W620" s="284"/>
      <c r="X620" s="171"/>
      <c r="Y620" s="171"/>
      <c r="AA620" s="171"/>
      <c r="AB620" s="171"/>
      <c r="AC620" s="171"/>
      <c r="AD620" s="171"/>
      <c r="AE620" s="171"/>
      <c r="AF620" s="171"/>
      <c r="AG620" s="171"/>
      <c r="AH620" s="171"/>
      <c r="AI620" s="171"/>
      <c r="AJ620" s="171"/>
      <c r="AK620" s="125"/>
      <c r="AL620" s="171"/>
      <c r="AM620" s="171"/>
      <c r="AN620" s="171"/>
      <c r="AO620" s="171"/>
      <c r="AP620" s="171"/>
      <c r="AQ620" s="171"/>
      <c r="AR620" s="171"/>
      <c r="AS620" s="171"/>
      <c r="AT620" s="171"/>
      <c r="AU620" s="171"/>
      <c r="AV620" s="171"/>
      <c r="AW620" s="171"/>
      <c r="AX620" s="171"/>
    </row>
    <row r="621" spans="2:50" s="155" customFormat="1" ht="13" collapsed="1">
      <c r="B621" s="352" t="s">
        <v>890</v>
      </c>
      <c r="C621" s="352"/>
      <c r="D621" s="352"/>
      <c r="E621" s="353" t="s">
        <v>891</v>
      </c>
      <c r="F621" s="130"/>
      <c r="G621" s="131"/>
      <c r="H621" s="132"/>
      <c r="I621" s="132"/>
      <c r="J621" s="132"/>
      <c r="K621" s="265"/>
      <c r="L621" s="131"/>
      <c r="M621" s="131"/>
      <c r="N621" s="131"/>
      <c r="O621" s="131"/>
      <c r="P621" s="131"/>
      <c r="Q621" s="131"/>
      <c r="R621" s="131"/>
      <c r="S621" s="133"/>
      <c r="T621" s="131"/>
      <c r="U621" s="135"/>
      <c r="V621" s="133"/>
      <c r="W621" s="285"/>
      <c r="X621" s="131"/>
      <c r="Y621" s="135"/>
      <c r="AA621" s="131"/>
      <c r="AB621" s="135"/>
      <c r="AC621" s="131"/>
      <c r="AD621" s="135"/>
      <c r="AE621" s="135"/>
      <c r="AF621" s="131"/>
      <c r="AG621" s="131"/>
      <c r="AH621" s="135"/>
      <c r="AI621" s="131"/>
      <c r="AJ621" s="131"/>
      <c r="AK621" s="133"/>
      <c r="AL621" s="131"/>
      <c r="AM621" s="131"/>
      <c r="AN621" s="131"/>
      <c r="AO621" s="131"/>
      <c r="AP621" s="131"/>
      <c r="AQ621" s="131"/>
      <c r="AR621" s="131"/>
      <c r="AS621" s="131"/>
      <c r="AT621" s="131"/>
      <c r="AU621" s="131"/>
      <c r="AV621" s="135"/>
      <c r="AW621" s="135"/>
      <c r="AX621" s="135"/>
    </row>
    <row r="622" spans="2:50" s="155" customFormat="1" ht="13">
      <c r="B622" s="352"/>
      <c r="C622" s="352"/>
      <c r="D622" s="352"/>
      <c r="E622" s="354"/>
      <c r="F622" s="134"/>
      <c r="G622" s="135"/>
      <c r="H622" s="136"/>
      <c r="I622" s="136"/>
      <c r="J622" s="136"/>
      <c r="K622" s="265"/>
      <c r="L622" s="131"/>
      <c r="M622" s="131"/>
      <c r="N622" s="131"/>
      <c r="O622" s="131"/>
      <c r="P622" s="131"/>
      <c r="Q622" s="131"/>
      <c r="R622" s="131"/>
      <c r="S622" s="133"/>
      <c r="T622" s="131"/>
      <c r="U622" s="135"/>
      <c r="V622" s="133"/>
      <c r="W622" s="285"/>
      <c r="X622" s="131"/>
      <c r="Y622" s="135"/>
      <c r="AA622" s="131"/>
      <c r="AB622" s="135"/>
      <c r="AC622" s="131"/>
      <c r="AD622" s="135"/>
      <c r="AE622" s="135"/>
      <c r="AF622" s="131"/>
      <c r="AG622" s="131"/>
      <c r="AH622" s="135"/>
      <c r="AI622" s="131"/>
      <c r="AJ622" s="131"/>
      <c r="AK622" s="133"/>
      <c r="AL622" s="131"/>
      <c r="AM622" s="131"/>
      <c r="AN622" s="131"/>
      <c r="AO622" s="131"/>
      <c r="AP622" s="131"/>
      <c r="AQ622" s="131"/>
      <c r="AR622" s="131"/>
      <c r="AS622" s="131"/>
      <c r="AT622" s="131"/>
      <c r="AU622" s="131"/>
      <c r="AV622" s="135"/>
      <c r="AW622" s="135"/>
      <c r="AX622" s="135"/>
    </row>
    <row r="623" spans="2:50" s="155" customFormat="1" ht="13" hidden="1" outlineLevel="1">
      <c r="B623" s="137" t="s">
        <v>892</v>
      </c>
      <c r="C623" s="121" t="s">
        <v>893</v>
      </c>
      <c r="D623" s="138" t="s">
        <v>43</v>
      </c>
      <c r="E623" s="139">
        <v>42430</v>
      </c>
      <c r="F623" s="140" t="s">
        <v>656</v>
      </c>
      <c r="G623" s="141"/>
      <c r="H623" s="142"/>
      <c r="I623" s="124"/>
      <c r="J623" s="124"/>
      <c r="K623" s="264"/>
      <c r="L623" s="171"/>
      <c r="M623" s="171"/>
      <c r="N623" s="171"/>
      <c r="O623" s="171"/>
      <c r="P623" s="171"/>
      <c r="Q623" s="171"/>
      <c r="R623" s="171"/>
      <c r="S623" s="181" t="s">
        <v>20</v>
      </c>
      <c r="T623" s="171"/>
      <c r="U623" s="171"/>
      <c r="V623" s="125" t="s">
        <v>20</v>
      </c>
      <c r="W623" s="125" t="s">
        <v>20</v>
      </c>
      <c r="X623" s="171"/>
      <c r="Y623" s="171"/>
      <c r="AA623" s="171"/>
      <c r="AB623" s="171"/>
      <c r="AC623" s="171"/>
      <c r="AD623" s="171"/>
      <c r="AE623" s="171"/>
      <c r="AF623" s="171"/>
      <c r="AG623" s="171"/>
      <c r="AH623" s="171"/>
      <c r="AI623" s="171"/>
      <c r="AJ623" s="171"/>
      <c r="AK623" s="125"/>
      <c r="AL623" s="171"/>
      <c r="AM623" s="171"/>
      <c r="AN623" s="171"/>
      <c r="AO623" s="171"/>
      <c r="AP623" s="171"/>
      <c r="AQ623" s="171"/>
      <c r="AR623" s="171"/>
      <c r="AS623" s="171"/>
      <c r="AT623" s="171"/>
      <c r="AU623" s="171"/>
      <c r="AV623" s="171"/>
      <c r="AW623" s="171"/>
      <c r="AX623" s="171"/>
    </row>
    <row r="624" spans="2:50" s="155" customFormat="1" ht="13" hidden="1" outlineLevel="1">
      <c r="B624" s="137" t="s">
        <v>894</v>
      </c>
      <c r="C624" s="121" t="s">
        <v>895</v>
      </c>
      <c r="D624" s="138" t="s">
        <v>50</v>
      </c>
      <c r="E624" s="139">
        <v>42230</v>
      </c>
      <c r="F624" s="140" t="s">
        <v>656</v>
      </c>
      <c r="G624" s="141"/>
      <c r="H624" s="142"/>
      <c r="I624" s="124"/>
      <c r="J624" s="124"/>
      <c r="K624" s="264"/>
      <c r="L624" s="171"/>
      <c r="M624" s="171"/>
      <c r="N624" s="171"/>
      <c r="O624" s="171"/>
      <c r="P624" s="171"/>
      <c r="Q624" s="171"/>
      <c r="R624" s="171"/>
      <c r="S624" s="181" t="s">
        <v>20</v>
      </c>
      <c r="T624" s="171"/>
      <c r="U624" s="171"/>
      <c r="V624" s="125" t="s">
        <v>20</v>
      </c>
      <c r="W624" s="125" t="s">
        <v>20</v>
      </c>
      <c r="X624" s="171"/>
      <c r="Y624" s="171"/>
      <c r="AA624" s="171"/>
      <c r="AB624" s="171"/>
      <c r="AC624" s="171"/>
      <c r="AD624" s="171"/>
      <c r="AE624" s="171"/>
      <c r="AF624" s="171"/>
      <c r="AG624" s="171"/>
      <c r="AH624" s="171"/>
      <c r="AI624" s="171"/>
      <c r="AJ624" s="171"/>
      <c r="AK624" s="125"/>
      <c r="AL624" s="171"/>
      <c r="AM624" s="171"/>
      <c r="AN624" s="171"/>
      <c r="AO624" s="171"/>
      <c r="AP624" s="171"/>
      <c r="AQ624" s="171"/>
      <c r="AR624" s="171"/>
      <c r="AS624" s="171"/>
      <c r="AT624" s="171"/>
      <c r="AU624" s="171"/>
      <c r="AV624" s="171"/>
      <c r="AW624" s="171"/>
      <c r="AX624" s="171"/>
    </row>
    <row r="625" spans="2:50" s="155" customFormat="1" ht="13" hidden="1" outlineLevel="1">
      <c r="B625" s="137" t="s">
        <v>896</v>
      </c>
      <c r="C625" s="121" t="s">
        <v>897</v>
      </c>
      <c r="D625" s="143" t="s">
        <v>39</v>
      </c>
      <c r="E625" s="139">
        <v>42711</v>
      </c>
      <c r="F625" s="140" t="s">
        <v>656</v>
      </c>
      <c r="G625" s="141"/>
      <c r="H625" s="142"/>
      <c r="I625" s="124"/>
      <c r="J625" s="124"/>
      <c r="K625" s="264"/>
      <c r="L625" s="171"/>
      <c r="M625" s="171"/>
      <c r="N625" s="171"/>
      <c r="O625" s="171"/>
      <c r="P625" s="171"/>
      <c r="Q625" s="171"/>
      <c r="R625" s="171"/>
      <c r="S625" s="181" t="s">
        <v>20</v>
      </c>
      <c r="T625" s="171"/>
      <c r="U625" s="171"/>
      <c r="V625" s="125" t="s">
        <v>20</v>
      </c>
      <c r="W625" s="125" t="s">
        <v>20</v>
      </c>
      <c r="X625" s="171"/>
      <c r="Y625" s="171"/>
      <c r="AA625" s="171"/>
      <c r="AB625" s="171"/>
      <c r="AC625" s="171"/>
      <c r="AD625" s="171"/>
      <c r="AE625" s="171"/>
      <c r="AF625" s="171"/>
      <c r="AG625" s="171"/>
      <c r="AH625" s="171"/>
      <c r="AI625" s="171"/>
      <c r="AJ625" s="171"/>
      <c r="AK625" s="125"/>
      <c r="AL625" s="171"/>
      <c r="AM625" s="171"/>
      <c r="AN625" s="171"/>
      <c r="AO625" s="171"/>
      <c r="AP625" s="171"/>
      <c r="AQ625" s="171"/>
      <c r="AR625" s="171"/>
      <c r="AS625" s="171"/>
      <c r="AT625" s="171"/>
      <c r="AU625" s="171"/>
      <c r="AV625" s="171"/>
      <c r="AW625" s="171"/>
      <c r="AX625" s="171"/>
    </row>
    <row r="626" spans="2:50" s="155" customFormat="1" ht="13" hidden="1" outlineLevel="1">
      <c r="B626" s="137" t="s">
        <v>898</v>
      </c>
      <c r="C626" s="126" t="s">
        <v>899</v>
      </c>
      <c r="D626" s="144" t="s">
        <v>50</v>
      </c>
      <c r="E626" s="139">
        <v>42984</v>
      </c>
      <c r="F626" s="140" t="s">
        <v>656</v>
      </c>
      <c r="G626" s="141"/>
      <c r="H626" s="142"/>
      <c r="I626" s="124"/>
      <c r="J626" s="124"/>
      <c r="K626" s="264"/>
      <c r="L626" s="171"/>
      <c r="M626" s="171"/>
      <c r="N626" s="171"/>
      <c r="O626" s="171"/>
      <c r="P626" s="171"/>
      <c r="Q626" s="171"/>
      <c r="R626" s="171"/>
      <c r="S626" s="181" t="s">
        <v>20</v>
      </c>
      <c r="T626" s="171"/>
      <c r="U626" s="171"/>
      <c r="V626" s="125" t="s">
        <v>20</v>
      </c>
      <c r="W626" s="125" t="s">
        <v>20</v>
      </c>
      <c r="X626" s="171"/>
      <c r="Y626" s="171"/>
      <c r="AA626" s="171"/>
      <c r="AB626" s="171"/>
      <c r="AC626" s="171"/>
      <c r="AD626" s="171"/>
      <c r="AE626" s="171"/>
      <c r="AF626" s="171"/>
      <c r="AG626" s="171"/>
      <c r="AH626" s="171"/>
      <c r="AI626" s="171"/>
      <c r="AJ626" s="171"/>
      <c r="AK626" s="125"/>
      <c r="AL626" s="171"/>
      <c r="AM626" s="171"/>
      <c r="AN626" s="171"/>
      <c r="AO626" s="171"/>
      <c r="AP626" s="171"/>
      <c r="AQ626" s="171"/>
      <c r="AR626" s="171"/>
      <c r="AS626" s="171"/>
      <c r="AT626" s="171"/>
      <c r="AU626" s="171"/>
      <c r="AV626" s="171"/>
      <c r="AW626" s="171"/>
      <c r="AX626" s="171"/>
    </row>
    <row r="627" spans="2:50" s="155" customFormat="1" ht="13" hidden="1" outlineLevel="1">
      <c r="B627" s="145" t="s">
        <v>900</v>
      </c>
      <c r="C627" s="146" t="s">
        <v>901</v>
      </c>
      <c r="D627" s="147" t="s">
        <v>50</v>
      </c>
      <c r="E627" s="139">
        <v>43048</v>
      </c>
      <c r="F627" s="140" t="s">
        <v>656</v>
      </c>
      <c r="G627" s="141"/>
      <c r="H627" s="142"/>
      <c r="I627" s="124"/>
      <c r="J627" s="124"/>
      <c r="K627" s="264"/>
      <c r="L627" s="171"/>
      <c r="M627" s="171"/>
      <c r="N627" s="171"/>
      <c r="O627" s="171"/>
      <c r="P627" s="171"/>
      <c r="Q627" s="171"/>
      <c r="R627" s="171"/>
      <c r="S627" s="181" t="s">
        <v>20</v>
      </c>
      <c r="T627" s="171"/>
      <c r="U627" s="171"/>
      <c r="V627" s="125" t="s">
        <v>20</v>
      </c>
      <c r="W627" s="125" t="s">
        <v>20</v>
      </c>
      <c r="X627" s="171"/>
      <c r="Y627" s="171"/>
      <c r="AA627" s="171"/>
      <c r="AB627" s="171"/>
      <c r="AC627" s="171"/>
      <c r="AD627" s="171"/>
      <c r="AE627" s="171"/>
      <c r="AF627" s="171"/>
      <c r="AG627" s="171"/>
      <c r="AH627" s="171"/>
      <c r="AI627" s="171"/>
      <c r="AJ627" s="171"/>
      <c r="AK627" s="125"/>
      <c r="AL627" s="171"/>
      <c r="AM627" s="171"/>
      <c r="AN627" s="171"/>
      <c r="AO627" s="171"/>
      <c r="AP627" s="171"/>
      <c r="AQ627" s="171"/>
      <c r="AR627" s="171"/>
      <c r="AS627" s="171"/>
      <c r="AT627" s="171"/>
      <c r="AU627" s="171"/>
      <c r="AV627" s="171"/>
      <c r="AW627" s="171"/>
      <c r="AX627" s="171"/>
    </row>
    <row r="628" spans="2:50" s="155" customFormat="1" ht="13" hidden="1" outlineLevel="1">
      <c r="B628" s="145" t="s">
        <v>902</v>
      </c>
      <c r="C628" s="146" t="s">
        <v>903</v>
      </c>
      <c r="D628" s="147" t="s">
        <v>39</v>
      </c>
      <c r="E628" s="139">
        <v>43048</v>
      </c>
      <c r="F628" s="140" t="s">
        <v>656</v>
      </c>
      <c r="G628" s="141"/>
      <c r="H628" s="142"/>
      <c r="I628" s="124"/>
      <c r="J628" s="124"/>
      <c r="K628" s="264"/>
      <c r="L628" s="171"/>
      <c r="M628" s="171"/>
      <c r="N628" s="171"/>
      <c r="O628" s="171"/>
      <c r="P628" s="171"/>
      <c r="Q628" s="171"/>
      <c r="R628" s="171"/>
      <c r="S628" s="181" t="s">
        <v>20</v>
      </c>
      <c r="T628" s="171"/>
      <c r="U628" s="171"/>
      <c r="V628" s="125" t="s">
        <v>20</v>
      </c>
      <c r="W628" s="125" t="s">
        <v>20</v>
      </c>
      <c r="X628" s="171"/>
      <c r="Y628" s="171"/>
      <c r="AA628" s="171"/>
      <c r="AB628" s="171"/>
      <c r="AC628" s="171"/>
      <c r="AD628" s="171"/>
      <c r="AE628" s="171"/>
      <c r="AF628" s="171"/>
      <c r="AG628" s="171"/>
      <c r="AH628" s="171"/>
      <c r="AI628" s="171"/>
      <c r="AJ628" s="171"/>
      <c r="AK628" s="125"/>
      <c r="AL628" s="171"/>
      <c r="AM628" s="171"/>
      <c r="AN628" s="171"/>
      <c r="AO628" s="171"/>
      <c r="AP628" s="171"/>
      <c r="AQ628" s="171"/>
      <c r="AR628" s="171"/>
      <c r="AS628" s="171"/>
      <c r="AT628" s="171"/>
      <c r="AU628" s="171"/>
      <c r="AV628" s="171"/>
      <c r="AW628" s="171"/>
      <c r="AX628" s="171"/>
    </row>
    <row r="629" spans="2:50" s="155" customFormat="1" ht="13" hidden="1" outlineLevel="1">
      <c r="B629" s="145" t="s">
        <v>904</v>
      </c>
      <c r="C629" s="146" t="s">
        <v>905</v>
      </c>
      <c r="D629" s="147" t="s">
        <v>50</v>
      </c>
      <c r="E629" s="139">
        <v>43048</v>
      </c>
      <c r="F629" s="140" t="s">
        <v>656</v>
      </c>
      <c r="G629" s="141"/>
      <c r="H629" s="142"/>
      <c r="I629" s="124"/>
      <c r="J629" s="124"/>
      <c r="K629" s="264"/>
      <c r="L629" s="171"/>
      <c r="M629" s="171"/>
      <c r="N629" s="171"/>
      <c r="O629" s="171"/>
      <c r="P629" s="171"/>
      <c r="Q629" s="171"/>
      <c r="R629" s="171"/>
      <c r="S629" s="181" t="s">
        <v>20</v>
      </c>
      <c r="T629" s="171"/>
      <c r="U629" s="171"/>
      <c r="V629" s="125" t="s">
        <v>20</v>
      </c>
      <c r="W629" s="125" t="s">
        <v>20</v>
      </c>
      <c r="X629" s="171"/>
      <c r="Y629" s="171"/>
      <c r="AA629" s="171"/>
      <c r="AB629" s="171"/>
      <c r="AC629" s="171"/>
      <c r="AD629" s="171"/>
      <c r="AE629" s="171"/>
      <c r="AF629" s="171"/>
      <c r="AG629" s="171"/>
      <c r="AH629" s="171"/>
      <c r="AI629" s="171"/>
      <c r="AJ629" s="171"/>
      <c r="AK629" s="125"/>
      <c r="AL629" s="171"/>
      <c r="AM629" s="171"/>
      <c r="AN629" s="171"/>
      <c r="AO629" s="171"/>
      <c r="AP629" s="171"/>
      <c r="AQ629" s="171"/>
      <c r="AR629" s="171"/>
      <c r="AS629" s="171"/>
      <c r="AT629" s="171"/>
      <c r="AU629" s="171"/>
      <c r="AV629" s="171"/>
      <c r="AW629" s="171"/>
      <c r="AX629" s="171"/>
    </row>
    <row r="630" spans="2:50" s="155" customFormat="1" ht="13" hidden="1" outlineLevel="1">
      <c r="B630" s="145" t="s">
        <v>906</v>
      </c>
      <c r="C630" s="146" t="s">
        <v>907</v>
      </c>
      <c r="D630" s="147" t="s">
        <v>43</v>
      </c>
      <c r="E630" s="139">
        <v>43048</v>
      </c>
      <c r="F630" s="140" t="s">
        <v>656</v>
      </c>
      <c r="G630" s="141"/>
      <c r="H630" s="142"/>
      <c r="I630" s="124"/>
      <c r="J630" s="124"/>
      <c r="K630" s="264"/>
      <c r="L630" s="171"/>
      <c r="M630" s="171"/>
      <c r="N630" s="171"/>
      <c r="O630" s="171"/>
      <c r="P630" s="171"/>
      <c r="Q630" s="171"/>
      <c r="R630" s="171"/>
      <c r="S630" s="181" t="s">
        <v>20</v>
      </c>
      <c r="T630" s="171"/>
      <c r="U630" s="171"/>
      <c r="V630" s="125" t="s">
        <v>20</v>
      </c>
      <c r="W630" s="125" t="s">
        <v>20</v>
      </c>
      <c r="X630" s="171"/>
      <c r="Y630" s="171"/>
      <c r="AA630" s="171"/>
      <c r="AB630" s="171"/>
      <c r="AC630" s="171"/>
      <c r="AD630" s="171"/>
      <c r="AE630" s="171"/>
      <c r="AF630" s="171"/>
      <c r="AG630" s="171"/>
      <c r="AH630" s="171"/>
      <c r="AI630" s="171"/>
      <c r="AJ630" s="171"/>
      <c r="AK630" s="125"/>
      <c r="AL630" s="171"/>
      <c r="AM630" s="171"/>
      <c r="AN630" s="171"/>
      <c r="AO630" s="171"/>
      <c r="AP630" s="171"/>
      <c r="AQ630" s="171"/>
      <c r="AR630" s="171"/>
      <c r="AS630" s="171"/>
      <c r="AT630" s="171"/>
      <c r="AU630" s="171"/>
      <c r="AV630" s="171"/>
      <c r="AW630" s="171"/>
      <c r="AX630" s="171"/>
    </row>
    <row r="631" spans="2:50" s="155" customFormat="1" ht="13" hidden="1" outlineLevel="1">
      <c r="B631" s="145" t="s">
        <v>908</v>
      </c>
      <c r="C631" s="146" t="s">
        <v>909</v>
      </c>
      <c r="D631" s="147" t="s">
        <v>50</v>
      </c>
      <c r="E631" s="139">
        <v>43048</v>
      </c>
      <c r="F631" s="140" t="s">
        <v>656</v>
      </c>
      <c r="G631" s="141"/>
      <c r="H631" s="142"/>
      <c r="I631" s="124"/>
      <c r="J631" s="124"/>
      <c r="K631" s="264"/>
      <c r="L631" s="171"/>
      <c r="M631" s="171"/>
      <c r="N631" s="171"/>
      <c r="O631" s="171"/>
      <c r="P631" s="171"/>
      <c r="Q631" s="171"/>
      <c r="R631" s="171"/>
      <c r="S631" s="181" t="s">
        <v>20</v>
      </c>
      <c r="T631" s="171"/>
      <c r="U631" s="171"/>
      <c r="V631" s="125" t="s">
        <v>20</v>
      </c>
      <c r="W631" s="125" t="s">
        <v>20</v>
      </c>
      <c r="X631" s="171"/>
      <c r="Y631" s="171"/>
      <c r="AA631" s="171"/>
      <c r="AB631" s="171"/>
      <c r="AC631" s="171"/>
      <c r="AD631" s="171"/>
      <c r="AE631" s="171"/>
      <c r="AF631" s="171"/>
      <c r="AG631" s="171"/>
      <c r="AH631" s="171"/>
      <c r="AI631" s="171"/>
      <c r="AJ631" s="171"/>
      <c r="AK631" s="125"/>
      <c r="AL631" s="171"/>
      <c r="AM631" s="171"/>
      <c r="AN631" s="171"/>
      <c r="AO631" s="171"/>
      <c r="AP631" s="171"/>
      <c r="AQ631" s="171"/>
      <c r="AR631" s="171"/>
      <c r="AS631" s="171"/>
      <c r="AT631" s="171"/>
      <c r="AU631" s="171"/>
      <c r="AV631" s="171"/>
      <c r="AW631" s="171"/>
      <c r="AX631" s="171"/>
    </row>
    <row r="632" spans="2:50" s="155" customFormat="1" ht="13" hidden="1" outlineLevel="1">
      <c r="B632" s="137" t="s">
        <v>910</v>
      </c>
      <c r="C632" s="121" t="s">
        <v>911</v>
      </c>
      <c r="D632" s="143" t="s">
        <v>43</v>
      </c>
      <c r="E632" s="139">
        <v>42699</v>
      </c>
      <c r="F632" s="140" t="s">
        <v>656</v>
      </c>
      <c r="G632" s="141"/>
      <c r="H632" s="142"/>
      <c r="I632" s="124"/>
      <c r="J632" s="124"/>
      <c r="K632" s="264"/>
      <c r="L632" s="171"/>
      <c r="M632" s="171"/>
      <c r="N632" s="171"/>
      <c r="O632" s="171"/>
      <c r="P632" s="171"/>
      <c r="Q632" s="171"/>
      <c r="R632" s="171"/>
      <c r="S632" s="181" t="s">
        <v>20</v>
      </c>
      <c r="T632" s="171"/>
      <c r="U632" s="171"/>
      <c r="V632" s="125" t="s">
        <v>20</v>
      </c>
      <c r="W632" s="125" t="s">
        <v>20</v>
      </c>
      <c r="X632" s="171"/>
      <c r="Y632" s="171"/>
      <c r="AA632" s="171"/>
      <c r="AB632" s="171"/>
      <c r="AC632" s="171"/>
      <c r="AD632" s="171"/>
      <c r="AE632" s="171"/>
      <c r="AF632" s="171"/>
      <c r="AG632" s="171"/>
      <c r="AH632" s="171"/>
      <c r="AI632" s="171"/>
      <c r="AJ632" s="171"/>
      <c r="AK632" s="125"/>
      <c r="AL632" s="171"/>
      <c r="AM632" s="171"/>
      <c r="AN632" s="171"/>
      <c r="AO632" s="171"/>
      <c r="AP632" s="171"/>
      <c r="AQ632" s="171"/>
      <c r="AR632" s="171"/>
      <c r="AS632" s="171"/>
      <c r="AT632" s="171"/>
      <c r="AU632" s="171"/>
      <c r="AV632" s="171"/>
      <c r="AW632" s="171"/>
      <c r="AX632" s="171"/>
    </row>
    <row r="633" spans="2:50" s="155" customFormat="1" ht="13" hidden="1" outlineLevel="1">
      <c r="B633" s="137" t="s">
        <v>912</v>
      </c>
      <c r="C633" s="121" t="s">
        <v>913</v>
      </c>
      <c r="D633" s="138" t="s">
        <v>43</v>
      </c>
      <c r="E633" s="139">
        <v>42352</v>
      </c>
      <c r="F633" s="140" t="s">
        <v>656</v>
      </c>
      <c r="G633" s="141"/>
      <c r="H633" s="142"/>
      <c r="I633" s="124"/>
      <c r="J633" s="124"/>
      <c r="K633" s="264"/>
      <c r="L633" s="171"/>
      <c r="M633" s="171"/>
      <c r="N633" s="171"/>
      <c r="O633" s="171"/>
      <c r="P633" s="171"/>
      <c r="Q633" s="171"/>
      <c r="R633" s="171"/>
      <c r="S633" s="181" t="s">
        <v>20</v>
      </c>
      <c r="T633" s="171"/>
      <c r="U633" s="171"/>
      <c r="V633" s="125" t="s">
        <v>20</v>
      </c>
      <c r="W633" s="125" t="s">
        <v>20</v>
      </c>
      <c r="X633" s="171"/>
      <c r="Y633" s="171"/>
      <c r="AA633" s="171"/>
      <c r="AB633" s="171"/>
      <c r="AC633" s="171"/>
      <c r="AD633" s="171"/>
      <c r="AE633" s="171"/>
      <c r="AF633" s="171"/>
      <c r="AG633" s="171"/>
      <c r="AH633" s="171"/>
      <c r="AI633" s="171"/>
      <c r="AJ633" s="171"/>
      <c r="AK633" s="125"/>
      <c r="AL633" s="171"/>
      <c r="AM633" s="171"/>
      <c r="AN633" s="171"/>
      <c r="AO633" s="171"/>
      <c r="AP633" s="171"/>
      <c r="AQ633" s="171"/>
      <c r="AR633" s="171"/>
      <c r="AS633" s="171"/>
      <c r="AT633" s="171"/>
      <c r="AU633" s="171"/>
      <c r="AV633" s="171"/>
      <c r="AW633" s="171"/>
      <c r="AX633" s="171"/>
    </row>
    <row r="634" spans="2:50" s="155" customFormat="1" ht="13" hidden="1" outlineLevel="1">
      <c r="B634" s="137" t="s">
        <v>914</v>
      </c>
      <c r="C634" s="121" t="s">
        <v>915</v>
      </c>
      <c r="D634" s="138" t="s">
        <v>43</v>
      </c>
      <c r="E634" s="139">
        <v>42352</v>
      </c>
      <c r="F634" s="140" t="s">
        <v>656</v>
      </c>
      <c r="G634" s="141"/>
      <c r="H634" s="142"/>
      <c r="I634" s="124"/>
      <c r="J634" s="124"/>
      <c r="K634" s="264"/>
      <c r="L634" s="171"/>
      <c r="M634" s="171"/>
      <c r="N634" s="171"/>
      <c r="O634" s="171"/>
      <c r="P634" s="171"/>
      <c r="Q634" s="171"/>
      <c r="R634" s="171"/>
      <c r="S634" s="181" t="s">
        <v>20</v>
      </c>
      <c r="T634" s="171"/>
      <c r="U634" s="171"/>
      <c r="V634" s="125" t="s">
        <v>20</v>
      </c>
      <c r="W634" s="125" t="s">
        <v>20</v>
      </c>
      <c r="X634" s="171"/>
      <c r="Y634" s="171"/>
      <c r="AA634" s="171"/>
      <c r="AB634" s="171"/>
      <c r="AC634" s="171"/>
      <c r="AD634" s="171"/>
      <c r="AE634" s="171"/>
      <c r="AF634" s="171"/>
      <c r="AG634" s="171"/>
      <c r="AH634" s="171"/>
      <c r="AI634" s="171"/>
      <c r="AJ634" s="171"/>
      <c r="AK634" s="125"/>
      <c r="AL634" s="171"/>
      <c r="AM634" s="171"/>
      <c r="AN634" s="171"/>
      <c r="AO634" s="171"/>
      <c r="AP634" s="171"/>
      <c r="AQ634" s="171"/>
      <c r="AR634" s="171"/>
      <c r="AS634" s="171"/>
      <c r="AT634" s="171"/>
      <c r="AU634" s="171"/>
      <c r="AV634" s="171"/>
      <c r="AW634" s="171"/>
      <c r="AX634" s="171"/>
    </row>
    <row r="635" spans="2:50" s="155" customFormat="1" ht="13" hidden="1" outlineLevel="1">
      <c r="B635" s="137" t="s">
        <v>916</v>
      </c>
      <c r="C635" s="121" t="s">
        <v>917</v>
      </c>
      <c r="D635" s="138" t="s">
        <v>43</v>
      </c>
      <c r="E635" s="139">
        <v>42352</v>
      </c>
      <c r="F635" s="140" t="s">
        <v>656</v>
      </c>
      <c r="G635" s="141"/>
      <c r="H635" s="142"/>
      <c r="I635" s="124"/>
      <c r="J635" s="124"/>
      <c r="K635" s="264"/>
      <c r="L635" s="171"/>
      <c r="M635" s="171"/>
      <c r="N635" s="171"/>
      <c r="O635" s="171"/>
      <c r="P635" s="171"/>
      <c r="Q635" s="171"/>
      <c r="R635" s="171"/>
      <c r="S635" s="181" t="s">
        <v>20</v>
      </c>
      <c r="T635" s="171"/>
      <c r="U635" s="171"/>
      <c r="V635" s="125" t="s">
        <v>20</v>
      </c>
      <c r="W635" s="125" t="s">
        <v>20</v>
      </c>
      <c r="X635" s="171"/>
      <c r="Y635" s="171"/>
      <c r="AA635" s="171"/>
      <c r="AB635" s="171"/>
      <c r="AC635" s="171"/>
      <c r="AD635" s="171"/>
      <c r="AE635" s="171"/>
      <c r="AF635" s="171"/>
      <c r="AG635" s="171"/>
      <c r="AH635" s="171"/>
      <c r="AI635" s="171"/>
      <c r="AJ635" s="171"/>
      <c r="AK635" s="125"/>
      <c r="AL635" s="171"/>
      <c r="AM635" s="171"/>
      <c r="AN635" s="171"/>
      <c r="AO635" s="171"/>
      <c r="AP635" s="171"/>
      <c r="AQ635" s="171"/>
      <c r="AR635" s="171"/>
      <c r="AS635" s="171"/>
      <c r="AT635" s="171"/>
      <c r="AU635" s="171"/>
      <c r="AV635" s="171"/>
      <c r="AW635" s="171"/>
      <c r="AX635" s="171"/>
    </row>
    <row r="636" spans="2:50" s="155" customFormat="1" ht="13" hidden="1" outlineLevel="1">
      <c r="B636" s="137" t="s">
        <v>918</v>
      </c>
      <c r="C636" s="121" t="s">
        <v>919</v>
      </c>
      <c r="D636" s="138" t="s">
        <v>50</v>
      </c>
      <c r="E636" s="139">
        <v>42349</v>
      </c>
      <c r="F636" s="140" t="s">
        <v>656</v>
      </c>
      <c r="G636" s="141"/>
      <c r="H636" s="142"/>
      <c r="I636" s="124"/>
      <c r="J636" s="124"/>
      <c r="K636" s="264"/>
      <c r="L636" s="171"/>
      <c r="M636" s="171"/>
      <c r="N636" s="171"/>
      <c r="O636" s="171"/>
      <c r="P636" s="171"/>
      <c r="Q636" s="171"/>
      <c r="R636" s="171"/>
      <c r="S636" s="181" t="s">
        <v>20</v>
      </c>
      <c r="T636" s="171"/>
      <c r="U636" s="171"/>
      <c r="V636" s="125" t="s">
        <v>20</v>
      </c>
      <c r="W636" s="125" t="s">
        <v>20</v>
      </c>
      <c r="X636" s="171"/>
      <c r="Y636" s="171"/>
      <c r="AA636" s="171"/>
      <c r="AB636" s="171"/>
      <c r="AC636" s="171"/>
      <c r="AD636" s="171"/>
      <c r="AE636" s="171"/>
      <c r="AF636" s="171"/>
      <c r="AG636" s="171"/>
      <c r="AH636" s="171"/>
      <c r="AI636" s="171"/>
      <c r="AJ636" s="171"/>
      <c r="AK636" s="125"/>
      <c r="AL636" s="171"/>
      <c r="AM636" s="171"/>
      <c r="AN636" s="171"/>
      <c r="AO636" s="171"/>
      <c r="AP636" s="171"/>
      <c r="AQ636" s="171"/>
      <c r="AR636" s="171"/>
      <c r="AS636" s="171"/>
      <c r="AT636" s="171"/>
      <c r="AU636" s="171"/>
      <c r="AV636" s="171"/>
      <c r="AW636" s="171"/>
      <c r="AX636" s="171"/>
    </row>
    <row r="637" spans="2:50" s="155" customFormat="1" ht="13" hidden="1" outlineLevel="1">
      <c r="B637" s="137" t="s">
        <v>920</v>
      </c>
      <c r="C637" s="121" t="s">
        <v>921</v>
      </c>
      <c r="D637" s="138" t="s">
        <v>50</v>
      </c>
      <c r="E637" s="139">
        <v>42349</v>
      </c>
      <c r="F637" s="140" t="s">
        <v>656</v>
      </c>
      <c r="G637" s="141"/>
      <c r="H637" s="142"/>
      <c r="I637" s="124"/>
      <c r="J637" s="124"/>
      <c r="K637" s="264"/>
      <c r="L637" s="171"/>
      <c r="M637" s="171"/>
      <c r="N637" s="171"/>
      <c r="O637" s="171"/>
      <c r="P637" s="171"/>
      <c r="Q637" s="171"/>
      <c r="R637" s="171"/>
      <c r="S637" s="181" t="s">
        <v>20</v>
      </c>
      <c r="T637" s="171"/>
      <c r="U637" s="171"/>
      <c r="V637" s="125" t="s">
        <v>20</v>
      </c>
      <c r="W637" s="125" t="s">
        <v>20</v>
      </c>
      <c r="X637" s="171"/>
      <c r="Y637" s="171"/>
      <c r="AA637" s="171"/>
      <c r="AB637" s="171"/>
      <c r="AC637" s="171"/>
      <c r="AD637" s="171"/>
      <c r="AE637" s="171"/>
      <c r="AF637" s="171"/>
      <c r="AG637" s="171"/>
      <c r="AH637" s="171"/>
      <c r="AI637" s="171"/>
      <c r="AJ637" s="171"/>
      <c r="AK637" s="125"/>
      <c r="AL637" s="171"/>
      <c r="AM637" s="171"/>
      <c r="AN637" s="171"/>
      <c r="AO637" s="171"/>
      <c r="AP637" s="171"/>
      <c r="AQ637" s="171"/>
      <c r="AR637" s="171"/>
      <c r="AS637" s="171"/>
      <c r="AT637" s="171"/>
      <c r="AU637" s="171"/>
      <c r="AV637" s="171"/>
      <c r="AW637" s="171"/>
      <c r="AX637" s="171"/>
    </row>
    <row r="638" spans="2:50" s="155" customFormat="1" ht="13" hidden="1" outlineLevel="1">
      <c r="B638" s="137" t="s">
        <v>922</v>
      </c>
      <c r="C638" s="121" t="s">
        <v>923</v>
      </c>
      <c r="D638" s="138" t="s">
        <v>50</v>
      </c>
      <c r="E638" s="139">
        <v>42349</v>
      </c>
      <c r="F638" s="140" t="s">
        <v>656</v>
      </c>
      <c r="G638" s="141"/>
      <c r="H638" s="142"/>
      <c r="I638" s="124"/>
      <c r="J638" s="124"/>
      <c r="K638" s="264"/>
      <c r="L638" s="171"/>
      <c r="M638" s="171"/>
      <c r="N638" s="171"/>
      <c r="O638" s="171"/>
      <c r="P638" s="171"/>
      <c r="Q638" s="171"/>
      <c r="R638" s="171"/>
      <c r="S638" s="181" t="s">
        <v>20</v>
      </c>
      <c r="T638" s="171"/>
      <c r="U638" s="171"/>
      <c r="V638" s="125" t="s">
        <v>20</v>
      </c>
      <c r="W638" s="125" t="s">
        <v>20</v>
      </c>
      <c r="X638" s="171"/>
      <c r="Y638" s="171"/>
      <c r="AA638" s="171"/>
      <c r="AB638" s="171"/>
      <c r="AC638" s="171"/>
      <c r="AD638" s="171"/>
      <c r="AE638" s="171"/>
      <c r="AF638" s="171"/>
      <c r="AG638" s="171"/>
      <c r="AH638" s="171"/>
      <c r="AI638" s="171"/>
      <c r="AJ638" s="171"/>
      <c r="AK638" s="125"/>
      <c r="AL638" s="171"/>
      <c r="AM638" s="171"/>
      <c r="AN638" s="171"/>
      <c r="AO638" s="171"/>
      <c r="AP638" s="171"/>
      <c r="AQ638" s="171"/>
      <c r="AR638" s="171"/>
      <c r="AS638" s="171"/>
      <c r="AT638" s="171"/>
      <c r="AU638" s="171"/>
      <c r="AV638" s="171"/>
      <c r="AW638" s="171"/>
      <c r="AX638" s="171"/>
    </row>
    <row r="639" spans="2:50" s="155" customFormat="1" ht="13" hidden="1" outlineLevel="1">
      <c r="B639" s="137" t="s">
        <v>924</v>
      </c>
      <c r="C639" s="121" t="s">
        <v>925</v>
      </c>
      <c r="D639" s="138" t="s">
        <v>50</v>
      </c>
      <c r="E639" s="139">
        <v>42345</v>
      </c>
      <c r="F639" s="140" t="s">
        <v>656</v>
      </c>
      <c r="G639" s="141"/>
      <c r="H639" s="142"/>
      <c r="I639" s="124"/>
      <c r="J639" s="124"/>
      <c r="K639" s="264"/>
      <c r="L639" s="171"/>
      <c r="M639" s="171"/>
      <c r="N639" s="171"/>
      <c r="O639" s="171"/>
      <c r="P639" s="171"/>
      <c r="Q639" s="171"/>
      <c r="R639" s="171"/>
      <c r="S639" s="181" t="s">
        <v>20</v>
      </c>
      <c r="T639" s="171"/>
      <c r="U639" s="171"/>
      <c r="V639" s="125" t="s">
        <v>20</v>
      </c>
      <c r="W639" s="125" t="s">
        <v>20</v>
      </c>
      <c r="X639" s="171"/>
      <c r="Y639" s="171"/>
      <c r="AA639" s="171"/>
      <c r="AB639" s="171"/>
      <c r="AC639" s="171"/>
      <c r="AD639" s="171"/>
      <c r="AE639" s="171"/>
      <c r="AF639" s="171"/>
      <c r="AG639" s="171"/>
      <c r="AH639" s="171"/>
      <c r="AI639" s="171"/>
      <c r="AJ639" s="171"/>
      <c r="AK639" s="125"/>
      <c r="AL639" s="171"/>
      <c r="AM639" s="171"/>
      <c r="AN639" s="171"/>
      <c r="AO639" s="171"/>
      <c r="AP639" s="171"/>
      <c r="AQ639" s="171"/>
      <c r="AR639" s="171"/>
      <c r="AS639" s="171"/>
      <c r="AT639" s="171"/>
      <c r="AU639" s="171"/>
      <c r="AV639" s="171"/>
      <c r="AW639" s="171"/>
      <c r="AX639" s="171"/>
    </row>
    <row r="640" spans="2:50" s="155" customFormat="1" ht="13" hidden="1" outlineLevel="1">
      <c r="B640" s="137" t="s">
        <v>926</v>
      </c>
      <c r="C640" s="121" t="s">
        <v>927</v>
      </c>
      <c r="D640" s="138" t="s">
        <v>50</v>
      </c>
      <c r="E640" s="139">
        <v>42349</v>
      </c>
      <c r="F640" s="140" t="s">
        <v>656</v>
      </c>
      <c r="G640" s="141"/>
      <c r="H640" s="142"/>
      <c r="I640" s="124"/>
      <c r="J640" s="124"/>
      <c r="K640" s="264"/>
      <c r="L640" s="171"/>
      <c r="M640" s="171"/>
      <c r="N640" s="171"/>
      <c r="O640" s="171"/>
      <c r="P640" s="171"/>
      <c r="Q640" s="171"/>
      <c r="R640" s="171"/>
      <c r="S640" s="181" t="s">
        <v>20</v>
      </c>
      <c r="T640" s="171"/>
      <c r="U640" s="171"/>
      <c r="V640" s="125" t="s">
        <v>20</v>
      </c>
      <c r="W640" s="125" t="s">
        <v>20</v>
      </c>
      <c r="X640" s="171"/>
      <c r="Y640" s="171"/>
      <c r="AA640" s="171"/>
      <c r="AB640" s="171"/>
      <c r="AC640" s="171"/>
      <c r="AD640" s="171"/>
      <c r="AE640" s="171"/>
      <c r="AF640" s="171"/>
      <c r="AG640" s="171"/>
      <c r="AH640" s="171"/>
      <c r="AI640" s="171"/>
      <c r="AJ640" s="171"/>
      <c r="AK640" s="125"/>
      <c r="AL640" s="171"/>
      <c r="AM640" s="171"/>
      <c r="AN640" s="171"/>
      <c r="AO640" s="171"/>
      <c r="AP640" s="171"/>
      <c r="AQ640" s="171"/>
      <c r="AR640" s="171"/>
      <c r="AS640" s="171"/>
      <c r="AT640" s="171"/>
      <c r="AU640" s="171"/>
      <c r="AV640" s="171"/>
      <c r="AW640" s="171"/>
      <c r="AX640" s="171"/>
    </row>
    <row r="641" spans="2:50" s="155" customFormat="1" ht="13" hidden="1" outlineLevel="1">
      <c r="B641" s="137" t="s">
        <v>928</v>
      </c>
      <c r="C641" s="121" t="s">
        <v>929</v>
      </c>
      <c r="D641" s="138" t="s">
        <v>95</v>
      </c>
      <c r="E641" s="139">
        <v>42818</v>
      </c>
      <c r="F641" s="140" t="s">
        <v>656</v>
      </c>
      <c r="G641" s="141"/>
      <c r="H641" s="142"/>
      <c r="I641" s="124"/>
      <c r="J641" s="124"/>
      <c r="K641" s="264"/>
      <c r="L641" s="171"/>
      <c r="M641" s="171"/>
      <c r="N641" s="171"/>
      <c r="O641" s="171"/>
      <c r="P641" s="171"/>
      <c r="Q641" s="171"/>
      <c r="R641" s="171"/>
      <c r="S641" s="181" t="s">
        <v>20</v>
      </c>
      <c r="T641" s="171"/>
      <c r="U641" s="171"/>
      <c r="V641" s="125" t="s">
        <v>20</v>
      </c>
      <c r="W641" s="125" t="s">
        <v>20</v>
      </c>
      <c r="X641" s="171"/>
      <c r="Y641" s="171"/>
      <c r="AA641" s="171"/>
      <c r="AB641" s="171"/>
      <c r="AC641" s="171"/>
      <c r="AD641" s="171"/>
      <c r="AE641" s="171"/>
      <c r="AF641" s="171"/>
      <c r="AG641" s="171"/>
      <c r="AH641" s="171"/>
      <c r="AI641" s="171"/>
      <c r="AJ641" s="171"/>
      <c r="AK641" s="125"/>
      <c r="AL641" s="171"/>
      <c r="AM641" s="171"/>
      <c r="AN641" s="171"/>
      <c r="AO641" s="171"/>
      <c r="AP641" s="171"/>
      <c r="AQ641" s="171"/>
      <c r="AR641" s="171"/>
      <c r="AS641" s="171"/>
      <c r="AT641" s="171"/>
      <c r="AU641" s="171"/>
      <c r="AV641" s="171"/>
      <c r="AW641" s="171"/>
      <c r="AX641" s="171"/>
    </row>
    <row r="642" spans="2:50" s="155" customFormat="1" ht="13" hidden="1" outlineLevel="1">
      <c r="B642" s="145" t="s">
        <v>930</v>
      </c>
      <c r="C642" s="146" t="s">
        <v>931</v>
      </c>
      <c r="D642" s="147" t="s">
        <v>95</v>
      </c>
      <c r="E642" s="139">
        <v>42353</v>
      </c>
      <c r="F642" s="140" t="s">
        <v>656</v>
      </c>
      <c r="G642" s="141"/>
      <c r="H642" s="142"/>
      <c r="I642" s="124"/>
      <c r="J642" s="124"/>
      <c r="K642" s="264"/>
      <c r="L642" s="171"/>
      <c r="M642" s="171"/>
      <c r="N642" s="171"/>
      <c r="O642" s="171"/>
      <c r="P642" s="171"/>
      <c r="Q642" s="171"/>
      <c r="R642" s="171"/>
      <c r="S642" s="181" t="s">
        <v>20</v>
      </c>
      <c r="T642" s="171"/>
      <c r="U642" s="171"/>
      <c r="V642" s="125" t="s">
        <v>20</v>
      </c>
      <c r="W642" s="125" t="s">
        <v>20</v>
      </c>
      <c r="X642" s="171"/>
      <c r="Y642" s="171"/>
      <c r="AA642" s="171"/>
      <c r="AB642" s="171"/>
      <c r="AC642" s="171"/>
      <c r="AD642" s="171"/>
      <c r="AE642" s="171"/>
      <c r="AF642" s="171"/>
      <c r="AG642" s="171"/>
      <c r="AH642" s="171"/>
      <c r="AI642" s="171"/>
      <c r="AJ642" s="171"/>
      <c r="AK642" s="125"/>
      <c r="AL642" s="171"/>
      <c r="AM642" s="171"/>
      <c r="AN642" s="171"/>
      <c r="AO642" s="171"/>
      <c r="AP642" s="171"/>
      <c r="AQ642" s="171"/>
      <c r="AR642" s="171"/>
      <c r="AS642" s="171"/>
      <c r="AT642" s="171"/>
      <c r="AU642" s="171"/>
      <c r="AV642" s="171"/>
      <c r="AW642" s="171"/>
      <c r="AX642" s="171"/>
    </row>
    <row r="643" spans="2:50" s="155" customFormat="1" ht="13" hidden="1" outlineLevel="1">
      <c r="B643" s="137" t="s">
        <v>932</v>
      </c>
      <c r="C643" s="121" t="s">
        <v>933</v>
      </c>
      <c r="D643" s="138" t="s">
        <v>95</v>
      </c>
      <c r="E643" s="139">
        <v>42353</v>
      </c>
      <c r="F643" s="140" t="s">
        <v>656</v>
      </c>
      <c r="G643" s="141"/>
      <c r="H643" s="142"/>
      <c r="I643" s="124"/>
      <c r="J643" s="124"/>
      <c r="K643" s="264"/>
      <c r="L643" s="171"/>
      <c r="M643" s="171"/>
      <c r="N643" s="171"/>
      <c r="O643" s="171"/>
      <c r="P643" s="171"/>
      <c r="Q643" s="171"/>
      <c r="R643" s="171"/>
      <c r="S643" s="181" t="s">
        <v>20</v>
      </c>
      <c r="T643" s="171"/>
      <c r="U643" s="171"/>
      <c r="V643" s="125" t="s">
        <v>20</v>
      </c>
      <c r="W643" s="125" t="s">
        <v>20</v>
      </c>
      <c r="X643" s="171"/>
      <c r="Y643" s="171"/>
      <c r="AA643" s="171"/>
      <c r="AB643" s="171"/>
      <c r="AC643" s="171"/>
      <c r="AD643" s="171"/>
      <c r="AE643" s="171"/>
      <c r="AF643" s="171"/>
      <c r="AG643" s="171"/>
      <c r="AH643" s="171"/>
      <c r="AI643" s="171"/>
      <c r="AJ643" s="171"/>
      <c r="AK643" s="125"/>
      <c r="AL643" s="171"/>
      <c r="AM643" s="171"/>
      <c r="AN643" s="171"/>
      <c r="AO643" s="171"/>
      <c r="AP643" s="171"/>
      <c r="AQ643" s="171"/>
      <c r="AR643" s="171"/>
      <c r="AS643" s="171"/>
      <c r="AT643" s="171"/>
      <c r="AU643" s="171"/>
      <c r="AV643" s="171"/>
      <c r="AW643" s="171"/>
      <c r="AX643" s="171"/>
    </row>
    <row r="644" spans="2:50" s="155" customFormat="1" ht="13" hidden="1" outlineLevel="1">
      <c r="B644" s="145" t="s">
        <v>934</v>
      </c>
      <c r="C644" s="146" t="s">
        <v>935</v>
      </c>
      <c r="D644" s="147" t="s">
        <v>39</v>
      </c>
      <c r="E644" s="139">
        <v>43035</v>
      </c>
      <c r="F644" s="140" t="s">
        <v>656</v>
      </c>
      <c r="G644" s="141"/>
      <c r="H644" s="142"/>
      <c r="I644" s="124"/>
      <c r="J644" s="124"/>
      <c r="K644" s="264"/>
      <c r="L644" s="171"/>
      <c r="M644" s="171"/>
      <c r="N644" s="171"/>
      <c r="O644" s="171"/>
      <c r="P644" s="171"/>
      <c r="Q644" s="171"/>
      <c r="R644" s="171"/>
      <c r="S644" s="181" t="s">
        <v>20</v>
      </c>
      <c r="T644" s="171"/>
      <c r="U644" s="171"/>
      <c r="V644" s="125" t="s">
        <v>20</v>
      </c>
      <c r="W644" s="125" t="s">
        <v>20</v>
      </c>
      <c r="X644" s="171"/>
      <c r="Y644" s="171"/>
      <c r="AA644" s="171"/>
      <c r="AB644" s="171"/>
      <c r="AC644" s="171"/>
      <c r="AD644" s="171"/>
      <c r="AE644" s="171"/>
      <c r="AF644" s="171"/>
      <c r="AG644" s="171"/>
      <c r="AH644" s="171"/>
      <c r="AI644" s="171"/>
      <c r="AJ644" s="171"/>
      <c r="AK644" s="125"/>
      <c r="AL644" s="171"/>
      <c r="AM644" s="171"/>
      <c r="AN644" s="171"/>
      <c r="AO644" s="171"/>
      <c r="AP644" s="171"/>
      <c r="AQ644" s="171"/>
      <c r="AR644" s="171"/>
      <c r="AS644" s="171"/>
      <c r="AT644" s="171"/>
      <c r="AU644" s="171"/>
      <c r="AV644" s="171"/>
      <c r="AW644" s="171"/>
      <c r="AX644" s="171"/>
    </row>
    <row r="645" spans="2:50" s="155" customFormat="1" ht="13" hidden="1" outlineLevel="1">
      <c r="B645" s="145" t="s">
        <v>936</v>
      </c>
      <c r="C645" s="146" t="s">
        <v>876</v>
      </c>
      <c r="D645" s="147" t="s">
        <v>937</v>
      </c>
      <c r="E645" s="139">
        <v>43087</v>
      </c>
      <c r="F645" s="140" t="s">
        <v>656</v>
      </c>
      <c r="G645" s="141"/>
      <c r="H645" s="142"/>
      <c r="I645" s="124"/>
      <c r="J645" s="124"/>
      <c r="K645" s="264"/>
      <c r="L645" s="171"/>
      <c r="M645" s="171"/>
      <c r="N645" s="171"/>
      <c r="O645" s="171"/>
      <c r="P645" s="171"/>
      <c r="Q645" s="171"/>
      <c r="R645" s="171"/>
      <c r="S645" s="181" t="s">
        <v>20</v>
      </c>
      <c r="T645" s="171"/>
      <c r="U645" s="171"/>
      <c r="V645" s="125" t="s">
        <v>20</v>
      </c>
      <c r="W645" s="125" t="s">
        <v>20</v>
      </c>
      <c r="X645" s="171"/>
      <c r="Y645" s="171"/>
      <c r="AA645" s="171"/>
      <c r="AB645" s="171"/>
      <c r="AC645" s="171"/>
      <c r="AD645" s="171"/>
      <c r="AE645" s="171"/>
      <c r="AF645" s="171"/>
      <c r="AG645" s="171"/>
      <c r="AH645" s="171"/>
      <c r="AI645" s="171"/>
      <c r="AJ645" s="171"/>
      <c r="AK645" s="125"/>
      <c r="AL645" s="171"/>
      <c r="AM645" s="171"/>
      <c r="AN645" s="171"/>
      <c r="AO645" s="171"/>
      <c r="AP645" s="171"/>
      <c r="AQ645" s="171"/>
      <c r="AR645" s="171"/>
      <c r="AS645" s="171"/>
      <c r="AT645" s="171"/>
      <c r="AU645" s="171"/>
      <c r="AV645" s="171"/>
      <c r="AW645" s="171"/>
      <c r="AX645" s="171"/>
    </row>
    <row r="646" spans="2:50" s="155" customFormat="1" ht="13" hidden="1" outlineLevel="1">
      <c r="B646" s="145" t="s">
        <v>938</v>
      </c>
      <c r="C646" s="146" t="s">
        <v>939</v>
      </c>
      <c r="D646" s="147" t="s">
        <v>43</v>
      </c>
      <c r="E646" s="139">
        <v>43081</v>
      </c>
      <c r="F646" s="140" t="s">
        <v>656</v>
      </c>
      <c r="G646" s="141"/>
      <c r="H646" s="142"/>
      <c r="I646" s="124"/>
      <c r="J646" s="124"/>
      <c r="K646" s="264"/>
      <c r="L646" s="171"/>
      <c r="M646" s="171"/>
      <c r="N646" s="171"/>
      <c r="O646" s="171"/>
      <c r="P646" s="171"/>
      <c r="Q646" s="171"/>
      <c r="R646" s="171"/>
      <c r="S646" s="181" t="s">
        <v>20</v>
      </c>
      <c r="T646" s="171"/>
      <c r="U646" s="171"/>
      <c r="V646" s="125" t="s">
        <v>20</v>
      </c>
      <c r="W646" s="125" t="s">
        <v>20</v>
      </c>
      <c r="X646" s="171"/>
      <c r="Y646" s="171"/>
      <c r="AA646" s="171"/>
      <c r="AB646" s="171"/>
      <c r="AC646" s="171"/>
      <c r="AD646" s="171"/>
      <c r="AE646" s="171"/>
      <c r="AF646" s="171"/>
      <c r="AG646" s="171"/>
      <c r="AH646" s="171"/>
      <c r="AI646" s="171"/>
      <c r="AJ646" s="171"/>
      <c r="AK646" s="125"/>
      <c r="AL646" s="171"/>
      <c r="AM646" s="171"/>
      <c r="AN646" s="171"/>
      <c r="AO646" s="171"/>
      <c r="AP646" s="171"/>
      <c r="AQ646" s="171"/>
      <c r="AR646" s="171"/>
      <c r="AS646" s="171"/>
      <c r="AT646" s="171"/>
      <c r="AU646" s="171"/>
      <c r="AV646" s="171"/>
      <c r="AW646" s="171"/>
      <c r="AX646" s="171"/>
    </row>
    <row r="647" spans="2:50" collapsed="1"/>
  </sheetData>
  <sheetProtection password="CD8C" sheet="1" objects="1" scenarios="1"/>
  <protectedRanges>
    <protectedRange sqref="B1 C2:C4 T8:T590 V8:X590 Y6 AA8:AA590 AC8:AC590 AE8:AG590 AI8:AI590 AL8:AX590 AJ457 AJ295:AJ324" name="範圍1"/>
  </protectedRanges>
  <customSheetViews>
    <customSheetView guid="{795862F2-72E9-4114-B5C5-9A2887D08FC3}" scale="80" showGridLines="0" showAutoFilter="1" hiddenRows="1">
      <pane xSplit="5" ySplit="9" topLeftCell="Q10" activePane="bottomRight" state="frozen"/>
      <selection pane="bottomRight" activeCell="U12" sqref="U12:U21"/>
      <pageMargins left="0.69861111111111096" right="0.69861111111111096" top="1.1430555555555599" bottom="1.1430555555555599" header="0.51180555555555496" footer="0.51180555555555496"/>
      <pageSetup paperSize="9" scale="42" firstPageNumber="0" orientation="landscape" horizontalDpi="300" verticalDpi="300" r:id="rId1"/>
      <autoFilter ref="AB5:AT579"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</autoFilter>
    </customSheetView>
  </customSheetViews>
  <mergeCells count="94">
    <mergeCell ref="B621:D622"/>
    <mergeCell ref="E621:E622"/>
    <mergeCell ref="B550:D551"/>
    <mergeCell ref="E550:E551"/>
    <mergeCell ref="B576:D577"/>
    <mergeCell ref="E576:E577"/>
    <mergeCell ref="B599:D600"/>
    <mergeCell ref="E599:E600"/>
    <mergeCell ref="B553:D554"/>
    <mergeCell ref="E553:E554"/>
    <mergeCell ref="B565:D566"/>
    <mergeCell ref="E565:E566"/>
    <mergeCell ref="B591:D592"/>
    <mergeCell ref="E591:E592"/>
    <mergeCell ref="B534:D535"/>
    <mergeCell ref="E534:E535"/>
    <mergeCell ref="B546:D547"/>
    <mergeCell ref="E546:E547"/>
    <mergeCell ref="B475:D476"/>
    <mergeCell ref="E475:E476"/>
    <mergeCell ref="B477:D478"/>
    <mergeCell ref="E477:E478"/>
    <mergeCell ref="B487:D488"/>
    <mergeCell ref="E487:E488"/>
    <mergeCell ref="B496:D497"/>
    <mergeCell ref="E496:E497"/>
    <mergeCell ref="B512:D513"/>
    <mergeCell ref="E512:E513"/>
    <mergeCell ref="B521:D522"/>
    <mergeCell ref="E521:E522"/>
    <mergeCell ref="B227:D228"/>
    <mergeCell ref="E227:E228"/>
    <mergeCell ref="B293:D294"/>
    <mergeCell ref="E293:E294"/>
    <mergeCell ref="B468:D469"/>
    <mergeCell ref="E468:E469"/>
    <mergeCell ref="B325:D326"/>
    <mergeCell ref="E325:E326"/>
    <mergeCell ref="B454:D455"/>
    <mergeCell ref="E454:E455"/>
    <mergeCell ref="B461:D462"/>
    <mergeCell ref="E461:E462"/>
    <mergeCell ref="B287:D288"/>
    <mergeCell ref="E287:E288"/>
    <mergeCell ref="B66:D67"/>
    <mergeCell ref="E66:E67"/>
    <mergeCell ref="B131:D132"/>
    <mergeCell ref="E131:E132"/>
    <mergeCell ref="B167:D168"/>
    <mergeCell ref="E167:E168"/>
    <mergeCell ref="B8:D9"/>
    <mergeCell ref="E8:E9"/>
    <mergeCell ref="B10:D11"/>
    <mergeCell ref="E10:E11"/>
    <mergeCell ref="V6:V7"/>
    <mergeCell ref="T6:T7"/>
    <mergeCell ref="K6:K7"/>
    <mergeCell ref="Q6:R6"/>
    <mergeCell ref="B1:S1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S6:S7"/>
    <mergeCell ref="L5:S5"/>
    <mergeCell ref="H5:K5"/>
    <mergeCell ref="L6:L7"/>
    <mergeCell ref="M6:N6"/>
    <mergeCell ref="O6:P6"/>
    <mergeCell ref="AJ6:AJ7"/>
    <mergeCell ref="W6:W7"/>
    <mergeCell ref="X6:X7"/>
    <mergeCell ref="Y6:Y7"/>
    <mergeCell ref="U6:U7"/>
    <mergeCell ref="AC6:AC7"/>
    <mergeCell ref="AF6:AF7"/>
    <mergeCell ref="AA6:AA7"/>
    <mergeCell ref="AH6:AH7"/>
    <mergeCell ref="AB6:AB7"/>
    <mergeCell ref="AD6:AD7"/>
    <mergeCell ref="AE6:AE7"/>
    <mergeCell ref="AI6:AI7"/>
    <mergeCell ref="AG6:AG7"/>
    <mergeCell ref="AW6:AW7"/>
    <mergeCell ref="AX6:AX7"/>
    <mergeCell ref="AL5:AU5"/>
    <mergeCell ref="AK6:AK7"/>
    <mergeCell ref="AL6:AU7"/>
    <mergeCell ref="AV6:AV7"/>
  </mergeCells>
  <phoneticPr fontId="7" type="noConversion"/>
  <conditionalFormatting sqref="I8:J8 L8:R8">
    <cfRule type="cellIs" dxfId="1795" priority="965" operator="equal">
      <formula>"F2&gt;$G2"</formula>
    </cfRule>
  </conditionalFormatting>
  <conditionalFormatting sqref="L8:R13 L14:P14 Q23 Q27:R29 Q44:R44 L47:R50 L53 Q53:R53 Q56:R57 L61:R68 L82:R82 L31:R31 L93:R93 P85 L98:R98 L100:R104 L107:R107 L109:R109 L112:R114 L135:R137 L147:R148 L165:R169 Q162:R162 P181:R181 Q211:R212 L221:R221 P218 L223:R224 L227:R228 L237:R237 L266:R268 L270:R271 L316:R322 L487:R489 L496:R498 L512:R514 L521:R523 L534:R536 L546:R555 L565:R577 Q327:R327 Q348:R349 Q363:R363 Q392:R398 L122:R126 L475:R479 Q470:R474 L599:R648 Q578:R590 L325:R326 L230:R230 L460:R460 Q450:R451 L173:R174 L468:R469 Q453:R453 L130:R133 L289:R309 L283:R286">
    <cfRule type="cellIs" dxfId="1794" priority="962" operator="equal">
      <formula>"X"</formula>
    </cfRule>
    <cfRule type="cellIs" dxfId="1793" priority="963" operator="equal">
      <formula>"V"</formula>
    </cfRule>
  </conditionalFormatting>
  <conditionalFormatting sqref="Q14:R14">
    <cfRule type="cellIs" dxfId="1792" priority="960" operator="equal">
      <formula>"X"</formula>
    </cfRule>
    <cfRule type="cellIs" dxfId="1791" priority="961" operator="equal">
      <formula>"V"</formula>
    </cfRule>
  </conditionalFormatting>
  <conditionalFormatting sqref="L15:P15">
    <cfRule type="cellIs" dxfId="1790" priority="958" operator="equal">
      <formula>"X"</formula>
    </cfRule>
    <cfRule type="cellIs" dxfId="1789" priority="959" operator="equal">
      <formula>"V"</formula>
    </cfRule>
  </conditionalFormatting>
  <conditionalFormatting sqref="Q15:R15">
    <cfRule type="cellIs" dxfId="1788" priority="956" operator="equal">
      <formula>"X"</formula>
    </cfRule>
    <cfRule type="cellIs" dxfId="1787" priority="957" operator="equal">
      <formula>"V"</formula>
    </cfRule>
  </conditionalFormatting>
  <conditionalFormatting sqref="L16:P16">
    <cfRule type="cellIs" dxfId="1786" priority="954" operator="equal">
      <formula>"X"</formula>
    </cfRule>
    <cfRule type="cellIs" dxfId="1785" priority="955" operator="equal">
      <formula>"V"</formula>
    </cfRule>
  </conditionalFormatting>
  <conditionalFormatting sqref="Q16:R16">
    <cfRule type="cellIs" dxfId="1784" priority="952" operator="equal">
      <formula>"X"</formula>
    </cfRule>
    <cfRule type="cellIs" dxfId="1783" priority="953" operator="equal">
      <formula>"V"</formula>
    </cfRule>
  </conditionalFormatting>
  <conditionalFormatting sqref="L17:P17">
    <cfRule type="cellIs" dxfId="1782" priority="950" operator="equal">
      <formula>"X"</formula>
    </cfRule>
    <cfRule type="cellIs" dxfId="1781" priority="951" operator="equal">
      <formula>"V"</formula>
    </cfRule>
  </conditionalFormatting>
  <conditionalFormatting sqref="Q17:R17">
    <cfRule type="cellIs" dxfId="1780" priority="948" operator="equal">
      <formula>"X"</formula>
    </cfRule>
    <cfRule type="cellIs" dxfId="1779" priority="949" operator="equal">
      <formula>"V"</formula>
    </cfRule>
  </conditionalFormatting>
  <conditionalFormatting sqref="L18:P18">
    <cfRule type="cellIs" dxfId="1778" priority="946" operator="equal">
      <formula>"X"</formula>
    </cfRule>
    <cfRule type="cellIs" dxfId="1777" priority="947" operator="equal">
      <formula>"V"</formula>
    </cfRule>
  </conditionalFormatting>
  <conditionalFormatting sqref="Q18:R18">
    <cfRule type="cellIs" dxfId="1776" priority="944" operator="equal">
      <formula>"X"</formula>
    </cfRule>
    <cfRule type="cellIs" dxfId="1775" priority="945" operator="equal">
      <formula>"V"</formula>
    </cfRule>
  </conditionalFormatting>
  <conditionalFormatting sqref="L19:P19">
    <cfRule type="cellIs" dxfId="1774" priority="942" operator="equal">
      <formula>"X"</formula>
    </cfRule>
    <cfRule type="cellIs" dxfId="1773" priority="943" operator="equal">
      <formula>"V"</formula>
    </cfRule>
  </conditionalFormatting>
  <conditionalFormatting sqref="Q19:R19">
    <cfRule type="cellIs" dxfId="1772" priority="940" operator="equal">
      <formula>"X"</formula>
    </cfRule>
    <cfRule type="cellIs" dxfId="1771" priority="941" operator="equal">
      <formula>"V"</formula>
    </cfRule>
  </conditionalFormatting>
  <conditionalFormatting sqref="L20:P20">
    <cfRule type="cellIs" dxfId="1770" priority="938" operator="equal">
      <formula>"X"</formula>
    </cfRule>
    <cfRule type="cellIs" dxfId="1769" priority="939" operator="equal">
      <formula>"V"</formula>
    </cfRule>
  </conditionalFormatting>
  <conditionalFormatting sqref="Q20:R20">
    <cfRule type="cellIs" dxfId="1768" priority="936" operator="equal">
      <formula>"X"</formula>
    </cfRule>
    <cfRule type="cellIs" dxfId="1767" priority="937" operator="equal">
      <formula>"V"</formula>
    </cfRule>
  </conditionalFormatting>
  <conditionalFormatting sqref="L21:P21">
    <cfRule type="cellIs" dxfId="1766" priority="934" operator="equal">
      <formula>"X"</formula>
    </cfRule>
    <cfRule type="cellIs" dxfId="1765" priority="935" operator="equal">
      <formula>"V"</formula>
    </cfRule>
  </conditionalFormatting>
  <conditionalFormatting sqref="Q21:R21">
    <cfRule type="cellIs" dxfId="1764" priority="932" operator="equal">
      <formula>"X"</formula>
    </cfRule>
    <cfRule type="cellIs" dxfId="1763" priority="933" operator="equal">
      <formula>"V"</formula>
    </cfRule>
  </conditionalFormatting>
  <conditionalFormatting sqref="L22:P22">
    <cfRule type="cellIs" dxfId="1762" priority="930" operator="equal">
      <formula>"X"</formula>
    </cfRule>
    <cfRule type="cellIs" dxfId="1761" priority="931" operator="equal">
      <formula>"V"</formula>
    </cfRule>
  </conditionalFormatting>
  <conditionalFormatting sqref="Q22:R22">
    <cfRule type="cellIs" dxfId="1760" priority="928" operator="equal">
      <formula>"X"</formula>
    </cfRule>
    <cfRule type="cellIs" dxfId="1759" priority="929" operator="equal">
      <formula>"V"</formula>
    </cfRule>
  </conditionalFormatting>
  <conditionalFormatting sqref="L23:P23">
    <cfRule type="cellIs" dxfId="1758" priority="926" operator="equal">
      <formula>"X"</formula>
    </cfRule>
    <cfRule type="cellIs" dxfId="1757" priority="927" operator="equal">
      <formula>"V"</formula>
    </cfRule>
  </conditionalFormatting>
  <conditionalFormatting sqref="R23">
    <cfRule type="cellIs" dxfId="1756" priority="924" operator="equal">
      <formula>"X"</formula>
    </cfRule>
    <cfRule type="cellIs" dxfId="1755" priority="925" operator="equal">
      <formula>"V"</formula>
    </cfRule>
  </conditionalFormatting>
  <conditionalFormatting sqref="Q24">
    <cfRule type="cellIs" dxfId="1754" priority="922" operator="equal">
      <formula>"X"</formula>
    </cfRule>
    <cfRule type="cellIs" dxfId="1753" priority="923" operator="equal">
      <formula>"V"</formula>
    </cfRule>
  </conditionalFormatting>
  <conditionalFormatting sqref="L24:P24">
    <cfRule type="cellIs" dxfId="1752" priority="920" operator="equal">
      <formula>"X"</formula>
    </cfRule>
    <cfRule type="cellIs" dxfId="1751" priority="921" operator="equal">
      <formula>"V"</formula>
    </cfRule>
  </conditionalFormatting>
  <conditionalFormatting sqref="R24">
    <cfRule type="cellIs" dxfId="1750" priority="918" operator="equal">
      <formula>"X"</formula>
    </cfRule>
    <cfRule type="cellIs" dxfId="1749" priority="919" operator="equal">
      <formula>"V"</formula>
    </cfRule>
  </conditionalFormatting>
  <conditionalFormatting sqref="Q25">
    <cfRule type="cellIs" dxfId="1748" priority="916" operator="equal">
      <formula>"X"</formula>
    </cfRule>
    <cfRule type="cellIs" dxfId="1747" priority="917" operator="equal">
      <formula>"V"</formula>
    </cfRule>
  </conditionalFormatting>
  <conditionalFormatting sqref="L25:P25">
    <cfRule type="cellIs" dxfId="1746" priority="914" operator="equal">
      <formula>"X"</formula>
    </cfRule>
    <cfRule type="cellIs" dxfId="1745" priority="915" operator="equal">
      <formula>"V"</formula>
    </cfRule>
  </conditionalFormatting>
  <conditionalFormatting sqref="R25">
    <cfRule type="cellIs" dxfId="1744" priority="912" operator="equal">
      <formula>"X"</formula>
    </cfRule>
    <cfRule type="cellIs" dxfId="1743" priority="913" operator="equal">
      <formula>"V"</formula>
    </cfRule>
  </conditionalFormatting>
  <conditionalFormatting sqref="Q26">
    <cfRule type="cellIs" dxfId="1742" priority="910" operator="equal">
      <formula>"X"</formula>
    </cfRule>
    <cfRule type="cellIs" dxfId="1741" priority="911" operator="equal">
      <formula>"V"</formula>
    </cfRule>
  </conditionalFormatting>
  <conditionalFormatting sqref="L26:P26">
    <cfRule type="cellIs" dxfId="1740" priority="908" operator="equal">
      <formula>"X"</formula>
    </cfRule>
    <cfRule type="cellIs" dxfId="1739" priority="909" operator="equal">
      <formula>"V"</formula>
    </cfRule>
  </conditionalFormatting>
  <conditionalFormatting sqref="R26">
    <cfRule type="cellIs" dxfId="1738" priority="906" operator="equal">
      <formula>"X"</formula>
    </cfRule>
    <cfRule type="cellIs" dxfId="1737" priority="907" operator="equal">
      <formula>"V"</formula>
    </cfRule>
  </conditionalFormatting>
  <conditionalFormatting sqref="L27:P29">
    <cfRule type="cellIs" dxfId="1736" priority="904" operator="equal">
      <formula>"X"</formula>
    </cfRule>
    <cfRule type="cellIs" dxfId="1735" priority="905" operator="equal">
      <formula>"V"</formula>
    </cfRule>
  </conditionalFormatting>
  <conditionalFormatting sqref="Q32:R32">
    <cfRule type="cellIs" dxfId="1734" priority="902" operator="equal">
      <formula>"X"</formula>
    </cfRule>
    <cfRule type="cellIs" dxfId="1733" priority="903" operator="equal">
      <formula>"V"</formula>
    </cfRule>
  </conditionalFormatting>
  <conditionalFormatting sqref="L32:P32">
    <cfRule type="cellIs" dxfId="1732" priority="900" operator="equal">
      <formula>"X"</formula>
    </cfRule>
    <cfRule type="cellIs" dxfId="1731" priority="901" operator="equal">
      <formula>"V"</formula>
    </cfRule>
  </conditionalFormatting>
  <conditionalFormatting sqref="Q33:R33">
    <cfRule type="cellIs" dxfId="1730" priority="898" operator="equal">
      <formula>"X"</formula>
    </cfRule>
    <cfRule type="cellIs" dxfId="1729" priority="899" operator="equal">
      <formula>"V"</formula>
    </cfRule>
  </conditionalFormatting>
  <conditionalFormatting sqref="L33:P33">
    <cfRule type="cellIs" dxfId="1728" priority="896" operator="equal">
      <formula>"X"</formula>
    </cfRule>
    <cfRule type="cellIs" dxfId="1727" priority="897" operator="equal">
      <formula>"V"</formula>
    </cfRule>
  </conditionalFormatting>
  <conditionalFormatting sqref="Q34:R34">
    <cfRule type="cellIs" dxfId="1726" priority="894" operator="equal">
      <formula>"X"</formula>
    </cfRule>
    <cfRule type="cellIs" dxfId="1725" priority="895" operator="equal">
      <formula>"V"</formula>
    </cfRule>
  </conditionalFormatting>
  <conditionalFormatting sqref="L34:P34">
    <cfRule type="cellIs" dxfId="1724" priority="892" operator="equal">
      <formula>"X"</formula>
    </cfRule>
    <cfRule type="cellIs" dxfId="1723" priority="893" operator="equal">
      <formula>"V"</formula>
    </cfRule>
  </conditionalFormatting>
  <conditionalFormatting sqref="Q35:R35">
    <cfRule type="cellIs" dxfId="1722" priority="890" operator="equal">
      <formula>"X"</formula>
    </cfRule>
    <cfRule type="cellIs" dxfId="1721" priority="891" operator="equal">
      <formula>"V"</formula>
    </cfRule>
  </conditionalFormatting>
  <conditionalFormatting sqref="L35:P35">
    <cfRule type="cellIs" dxfId="1720" priority="888" operator="equal">
      <formula>"X"</formula>
    </cfRule>
    <cfRule type="cellIs" dxfId="1719" priority="889" operator="equal">
      <formula>"V"</formula>
    </cfRule>
  </conditionalFormatting>
  <conditionalFormatting sqref="Q36:R36">
    <cfRule type="cellIs" dxfId="1718" priority="886" operator="equal">
      <formula>"X"</formula>
    </cfRule>
    <cfRule type="cellIs" dxfId="1717" priority="887" operator="equal">
      <formula>"V"</formula>
    </cfRule>
  </conditionalFormatting>
  <conditionalFormatting sqref="L36:P36">
    <cfRule type="cellIs" dxfId="1716" priority="884" operator="equal">
      <formula>"X"</formula>
    </cfRule>
    <cfRule type="cellIs" dxfId="1715" priority="885" operator="equal">
      <formula>"V"</formula>
    </cfRule>
  </conditionalFormatting>
  <conditionalFormatting sqref="Q37:R37">
    <cfRule type="cellIs" dxfId="1714" priority="882" operator="equal">
      <formula>"X"</formula>
    </cfRule>
    <cfRule type="cellIs" dxfId="1713" priority="883" operator="equal">
      <formula>"V"</formula>
    </cfRule>
  </conditionalFormatting>
  <conditionalFormatting sqref="L37:P37">
    <cfRule type="cellIs" dxfId="1712" priority="880" operator="equal">
      <formula>"X"</formula>
    </cfRule>
    <cfRule type="cellIs" dxfId="1711" priority="881" operator="equal">
      <formula>"V"</formula>
    </cfRule>
  </conditionalFormatting>
  <conditionalFormatting sqref="Q38:R38">
    <cfRule type="cellIs" dxfId="1710" priority="878" operator="equal">
      <formula>"X"</formula>
    </cfRule>
    <cfRule type="cellIs" dxfId="1709" priority="879" operator="equal">
      <formula>"V"</formula>
    </cfRule>
  </conditionalFormatting>
  <conditionalFormatting sqref="L38:P38">
    <cfRule type="cellIs" dxfId="1708" priority="876" operator="equal">
      <formula>"X"</formula>
    </cfRule>
    <cfRule type="cellIs" dxfId="1707" priority="877" operator="equal">
      <formula>"V"</formula>
    </cfRule>
  </conditionalFormatting>
  <conditionalFormatting sqref="Q39:R39">
    <cfRule type="cellIs" dxfId="1706" priority="874" operator="equal">
      <formula>"X"</formula>
    </cfRule>
    <cfRule type="cellIs" dxfId="1705" priority="875" operator="equal">
      <formula>"V"</formula>
    </cfRule>
  </conditionalFormatting>
  <conditionalFormatting sqref="L39:P39">
    <cfRule type="cellIs" dxfId="1704" priority="872" operator="equal">
      <formula>"X"</formula>
    </cfRule>
    <cfRule type="cellIs" dxfId="1703" priority="873" operator="equal">
      <formula>"V"</formula>
    </cfRule>
  </conditionalFormatting>
  <conditionalFormatting sqref="Q40:R40">
    <cfRule type="cellIs" dxfId="1702" priority="870" operator="equal">
      <formula>"X"</formula>
    </cfRule>
    <cfRule type="cellIs" dxfId="1701" priority="871" operator="equal">
      <formula>"V"</formula>
    </cfRule>
  </conditionalFormatting>
  <conditionalFormatting sqref="L40:P40">
    <cfRule type="cellIs" dxfId="1700" priority="868" operator="equal">
      <formula>"X"</formula>
    </cfRule>
    <cfRule type="cellIs" dxfId="1699" priority="869" operator="equal">
      <formula>"V"</formula>
    </cfRule>
  </conditionalFormatting>
  <conditionalFormatting sqref="Q41:R41">
    <cfRule type="cellIs" dxfId="1698" priority="866" operator="equal">
      <formula>"X"</formula>
    </cfRule>
    <cfRule type="cellIs" dxfId="1697" priority="867" operator="equal">
      <formula>"V"</formula>
    </cfRule>
  </conditionalFormatting>
  <conditionalFormatting sqref="L41:P41">
    <cfRule type="cellIs" dxfId="1696" priority="864" operator="equal">
      <formula>"X"</formula>
    </cfRule>
    <cfRule type="cellIs" dxfId="1695" priority="865" operator="equal">
      <formula>"V"</formula>
    </cfRule>
  </conditionalFormatting>
  <conditionalFormatting sqref="Q42:R42">
    <cfRule type="cellIs" dxfId="1694" priority="862" operator="equal">
      <formula>"X"</formula>
    </cfRule>
    <cfRule type="cellIs" dxfId="1693" priority="863" operator="equal">
      <formula>"V"</formula>
    </cfRule>
  </conditionalFormatting>
  <conditionalFormatting sqref="L42:P42">
    <cfRule type="cellIs" dxfId="1692" priority="860" operator="equal">
      <formula>"X"</formula>
    </cfRule>
    <cfRule type="cellIs" dxfId="1691" priority="861" operator="equal">
      <formula>"V"</formula>
    </cfRule>
  </conditionalFormatting>
  <conditionalFormatting sqref="Q43:R43">
    <cfRule type="cellIs" dxfId="1690" priority="858" operator="equal">
      <formula>"X"</formula>
    </cfRule>
    <cfRule type="cellIs" dxfId="1689" priority="859" operator="equal">
      <formula>"V"</formula>
    </cfRule>
  </conditionalFormatting>
  <conditionalFormatting sqref="L43:P43">
    <cfRule type="cellIs" dxfId="1688" priority="856" operator="equal">
      <formula>"X"</formula>
    </cfRule>
    <cfRule type="cellIs" dxfId="1687" priority="857" operator="equal">
      <formula>"V"</formula>
    </cfRule>
  </conditionalFormatting>
  <conditionalFormatting sqref="Q45:R45">
    <cfRule type="cellIs" dxfId="1686" priority="854" operator="equal">
      <formula>"X"</formula>
    </cfRule>
    <cfRule type="cellIs" dxfId="1685" priority="855" operator="equal">
      <formula>"V"</formula>
    </cfRule>
  </conditionalFormatting>
  <conditionalFormatting sqref="L45:P45">
    <cfRule type="cellIs" dxfId="1684" priority="852" operator="equal">
      <formula>"X"</formula>
    </cfRule>
    <cfRule type="cellIs" dxfId="1683" priority="853" operator="equal">
      <formula>"V"</formula>
    </cfRule>
  </conditionalFormatting>
  <conditionalFormatting sqref="Q46:R46">
    <cfRule type="cellIs" dxfId="1682" priority="850" operator="equal">
      <formula>"X"</formula>
    </cfRule>
    <cfRule type="cellIs" dxfId="1681" priority="851" operator="equal">
      <formula>"V"</formula>
    </cfRule>
  </conditionalFormatting>
  <conditionalFormatting sqref="L46:P46">
    <cfRule type="cellIs" dxfId="1680" priority="848" operator="equal">
      <formula>"X"</formula>
    </cfRule>
    <cfRule type="cellIs" dxfId="1679" priority="849" operator="equal">
      <formula>"V"</formula>
    </cfRule>
  </conditionalFormatting>
  <conditionalFormatting sqref="L51:R52">
    <cfRule type="cellIs" dxfId="1678" priority="846" operator="equal">
      <formula>"X"</formula>
    </cfRule>
    <cfRule type="cellIs" dxfId="1677" priority="847" operator="equal">
      <formula>"V"</formula>
    </cfRule>
  </conditionalFormatting>
  <conditionalFormatting sqref="M53:P53">
    <cfRule type="cellIs" dxfId="1676" priority="844" operator="equal">
      <formula>"X"</formula>
    </cfRule>
    <cfRule type="cellIs" dxfId="1675" priority="845" operator="equal">
      <formula>"V"</formula>
    </cfRule>
  </conditionalFormatting>
  <conditionalFormatting sqref="L54:R54">
    <cfRule type="cellIs" dxfId="1674" priority="842" operator="equal">
      <formula>"X"</formula>
    </cfRule>
    <cfRule type="cellIs" dxfId="1673" priority="843" operator="equal">
      <formula>"V"</formula>
    </cfRule>
  </conditionalFormatting>
  <conditionalFormatting sqref="L55:R55">
    <cfRule type="cellIs" dxfId="1672" priority="840" operator="equal">
      <formula>"X"</formula>
    </cfRule>
    <cfRule type="cellIs" dxfId="1671" priority="841" operator="equal">
      <formula>"V"</formula>
    </cfRule>
  </conditionalFormatting>
  <conditionalFormatting sqref="L56:P57">
    <cfRule type="cellIs" dxfId="1670" priority="838" operator="equal">
      <formula>"X"</formula>
    </cfRule>
    <cfRule type="cellIs" dxfId="1669" priority="839" operator="equal">
      <formula>"V"</formula>
    </cfRule>
  </conditionalFormatting>
  <conditionalFormatting sqref="L58:R58">
    <cfRule type="cellIs" dxfId="1668" priority="834" operator="equal">
      <formula>"X"</formula>
    </cfRule>
    <cfRule type="cellIs" dxfId="1667" priority="835" operator="equal">
      <formula>"V"</formula>
    </cfRule>
  </conditionalFormatting>
  <conditionalFormatting sqref="L59:R59">
    <cfRule type="cellIs" dxfId="1666" priority="832" operator="equal">
      <formula>"X"</formula>
    </cfRule>
    <cfRule type="cellIs" dxfId="1665" priority="833" operator="equal">
      <formula>"V"</formula>
    </cfRule>
  </conditionalFormatting>
  <conditionalFormatting sqref="L60:R60">
    <cfRule type="cellIs" dxfId="1664" priority="830" operator="equal">
      <formula>"X"</formula>
    </cfRule>
    <cfRule type="cellIs" dxfId="1663" priority="831" operator="equal">
      <formula>"V"</formula>
    </cfRule>
  </conditionalFormatting>
  <conditionalFormatting sqref="L69:R69">
    <cfRule type="cellIs" dxfId="1662" priority="828" operator="equal">
      <formula>"X"</formula>
    </cfRule>
    <cfRule type="cellIs" dxfId="1661" priority="829" operator="equal">
      <formula>"V"</formula>
    </cfRule>
  </conditionalFormatting>
  <conditionalFormatting sqref="L70:R70">
    <cfRule type="cellIs" dxfId="1660" priority="826" operator="equal">
      <formula>"X"</formula>
    </cfRule>
    <cfRule type="cellIs" dxfId="1659" priority="827" operator="equal">
      <formula>"V"</formula>
    </cfRule>
  </conditionalFormatting>
  <conditionalFormatting sqref="L71:R71">
    <cfRule type="cellIs" dxfId="1658" priority="824" operator="equal">
      <formula>"X"</formula>
    </cfRule>
    <cfRule type="cellIs" dxfId="1657" priority="825" operator="equal">
      <formula>"V"</formula>
    </cfRule>
  </conditionalFormatting>
  <conditionalFormatting sqref="L72:R72">
    <cfRule type="cellIs" dxfId="1656" priority="822" operator="equal">
      <formula>"X"</formula>
    </cfRule>
    <cfRule type="cellIs" dxfId="1655" priority="823" operator="equal">
      <formula>"V"</formula>
    </cfRule>
  </conditionalFormatting>
  <conditionalFormatting sqref="L73:R73">
    <cfRule type="cellIs" dxfId="1654" priority="820" operator="equal">
      <formula>"X"</formula>
    </cfRule>
    <cfRule type="cellIs" dxfId="1653" priority="821" operator="equal">
      <formula>"V"</formula>
    </cfRule>
  </conditionalFormatting>
  <conditionalFormatting sqref="L74:R74">
    <cfRule type="cellIs" dxfId="1652" priority="818" operator="equal">
      <formula>"X"</formula>
    </cfRule>
    <cfRule type="cellIs" dxfId="1651" priority="819" operator="equal">
      <formula>"V"</formula>
    </cfRule>
  </conditionalFormatting>
  <conditionalFormatting sqref="L75:R75">
    <cfRule type="cellIs" dxfId="1650" priority="816" operator="equal">
      <formula>"X"</formula>
    </cfRule>
    <cfRule type="cellIs" dxfId="1649" priority="817" operator="equal">
      <formula>"V"</formula>
    </cfRule>
  </conditionalFormatting>
  <conditionalFormatting sqref="L76:R76">
    <cfRule type="cellIs" dxfId="1648" priority="814" operator="equal">
      <formula>"X"</formula>
    </cfRule>
    <cfRule type="cellIs" dxfId="1647" priority="815" operator="equal">
      <formula>"V"</formula>
    </cfRule>
  </conditionalFormatting>
  <conditionalFormatting sqref="L77:R78">
    <cfRule type="cellIs" dxfId="1646" priority="812" operator="equal">
      <formula>"X"</formula>
    </cfRule>
    <cfRule type="cellIs" dxfId="1645" priority="813" operator="equal">
      <formula>"V"</formula>
    </cfRule>
  </conditionalFormatting>
  <conditionalFormatting sqref="L79:R79">
    <cfRule type="cellIs" dxfId="1644" priority="810" operator="equal">
      <formula>"X"</formula>
    </cfRule>
    <cfRule type="cellIs" dxfId="1643" priority="811" operator="equal">
      <formula>"V"</formula>
    </cfRule>
  </conditionalFormatting>
  <conditionalFormatting sqref="L80:R80">
    <cfRule type="cellIs" dxfId="1642" priority="808" operator="equal">
      <formula>"X"</formula>
    </cfRule>
    <cfRule type="cellIs" dxfId="1641" priority="809" operator="equal">
      <formula>"V"</formula>
    </cfRule>
  </conditionalFormatting>
  <conditionalFormatting sqref="L81:R81">
    <cfRule type="cellIs" dxfId="1640" priority="806" operator="equal">
      <formula>"X"</formula>
    </cfRule>
    <cfRule type="cellIs" dxfId="1639" priority="807" operator="equal">
      <formula>"V"</formula>
    </cfRule>
  </conditionalFormatting>
  <conditionalFormatting sqref="L83:R83">
    <cfRule type="cellIs" dxfId="1638" priority="804" operator="equal">
      <formula>"X"</formula>
    </cfRule>
    <cfRule type="cellIs" dxfId="1637" priority="805" operator="equal">
      <formula>"V"</formula>
    </cfRule>
  </conditionalFormatting>
  <conditionalFormatting sqref="L84:R84">
    <cfRule type="cellIs" dxfId="1636" priority="802" operator="equal">
      <formula>"X"</formula>
    </cfRule>
    <cfRule type="cellIs" dxfId="1635" priority="803" operator="equal">
      <formula>"V"</formula>
    </cfRule>
  </conditionalFormatting>
  <conditionalFormatting sqref="L85:O85">
    <cfRule type="cellIs" dxfId="1634" priority="800" operator="equal">
      <formula>"X"</formula>
    </cfRule>
    <cfRule type="cellIs" dxfId="1633" priority="801" operator="equal">
      <formula>"V"</formula>
    </cfRule>
  </conditionalFormatting>
  <conditionalFormatting sqref="Q85:R85">
    <cfRule type="cellIs" dxfId="1632" priority="798" operator="equal">
      <formula>"X"</formula>
    </cfRule>
    <cfRule type="cellIs" dxfId="1631" priority="799" operator="equal">
      <formula>"V"</formula>
    </cfRule>
  </conditionalFormatting>
  <conditionalFormatting sqref="P86">
    <cfRule type="cellIs" dxfId="1630" priority="796" operator="equal">
      <formula>"X"</formula>
    </cfRule>
    <cfRule type="cellIs" dxfId="1629" priority="797" operator="equal">
      <formula>"V"</formula>
    </cfRule>
  </conditionalFormatting>
  <conditionalFormatting sqref="L86:O86">
    <cfRule type="cellIs" dxfId="1628" priority="794" operator="equal">
      <formula>"X"</formula>
    </cfRule>
    <cfRule type="cellIs" dxfId="1627" priority="795" operator="equal">
      <formula>"V"</formula>
    </cfRule>
  </conditionalFormatting>
  <conditionalFormatting sqref="Q86:R86">
    <cfRule type="cellIs" dxfId="1626" priority="792" operator="equal">
      <formula>"X"</formula>
    </cfRule>
    <cfRule type="cellIs" dxfId="1625" priority="793" operator="equal">
      <formula>"V"</formula>
    </cfRule>
  </conditionalFormatting>
  <conditionalFormatting sqref="P87">
    <cfRule type="cellIs" dxfId="1624" priority="790" operator="equal">
      <formula>"X"</formula>
    </cfRule>
    <cfRule type="cellIs" dxfId="1623" priority="791" operator="equal">
      <formula>"V"</formula>
    </cfRule>
  </conditionalFormatting>
  <conditionalFormatting sqref="L87:O87">
    <cfRule type="cellIs" dxfId="1622" priority="788" operator="equal">
      <formula>"X"</formula>
    </cfRule>
    <cfRule type="cellIs" dxfId="1621" priority="789" operator="equal">
      <formula>"V"</formula>
    </cfRule>
  </conditionalFormatting>
  <conditionalFormatting sqref="Q87:R87">
    <cfRule type="cellIs" dxfId="1620" priority="786" operator="equal">
      <formula>"X"</formula>
    </cfRule>
    <cfRule type="cellIs" dxfId="1619" priority="787" operator="equal">
      <formula>"V"</formula>
    </cfRule>
  </conditionalFormatting>
  <conditionalFormatting sqref="P88">
    <cfRule type="cellIs" dxfId="1618" priority="784" operator="equal">
      <formula>"X"</formula>
    </cfRule>
    <cfRule type="cellIs" dxfId="1617" priority="785" operator="equal">
      <formula>"V"</formula>
    </cfRule>
  </conditionalFormatting>
  <conditionalFormatting sqref="L88:O88">
    <cfRule type="cellIs" dxfId="1616" priority="782" operator="equal">
      <formula>"X"</formula>
    </cfRule>
    <cfRule type="cellIs" dxfId="1615" priority="783" operator="equal">
      <formula>"V"</formula>
    </cfRule>
  </conditionalFormatting>
  <conditionalFormatting sqref="Q88:R88">
    <cfRule type="cellIs" dxfId="1614" priority="780" operator="equal">
      <formula>"X"</formula>
    </cfRule>
    <cfRule type="cellIs" dxfId="1613" priority="781" operator="equal">
      <formula>"V"</formula>
    </cfRule>
  </conditionalFormatting>
  <conditionalFormatting sqref="P89">
    <cfRule type="cellIs" dxfId="1612" priority="778" operator="equal">
      <formula>"X"</formula>
    </cfRule>
    <cfRule type="cellIs" dxfId="1611" priority="779" operator="equal">
      <formula>"V"</formula>
    </cfRule>
  </conditionalFormatting>
  <conditionalFormatting sqref="L89:O89">
    <cfRule type="cellIs" dxfId="1610" priority="776" operator="equal">
      <formula>"X"</formula>
    </cfRule>
    <cfRule type="cellIs" dxfId="1609" priority="777" operator="equal">
      <formula>"V"</formula>
    </cfRule>
  </conditionalFormatting>
  <conditionalFormatting sqref="Q89:R89">
    <cfRule type="cellIs" dxfId="1608" priority="774" operator="equal">
      <formula>"X"</formula>
    </cfRule>
    <cfRule type="cellIs" dxfId="1607" priority="775" operator="equal">
      <formula>"V"</formula>
    </cfRule>
  </conditionalFormatting>
  <conditionalFormatting sqref="P90">
    <cfRule type="cellIs" dxfId="1606" priority="772" operator="equal">
      <formula>"X"</formula>
    </cfRule>
    <cfRule type="cellIs" dxfId="1605" priority="773" operator="equal">
      <formula>"V"</formula>
    </cfRule>
  </conditionalFormatting>
  <conditionalFormatting sqref="L90:O90">
    <cfRule type="cellIs" dxfId="1604" priority="770" operator="equal">
      <formula>"X"</formula>
    </cfRule>
    <cfRule type="cellIs" dxfId="1603" priority="771" operator="equal">
      <formula>"V"</formula>
    </cfRule>
  </conditionalFormatting>
  <conditionalFormatting sqref="Q90:R90">
    <cfRule type="cellIs" dxfId="1602" priority="768" operator="equal">
      <formula>"X"</formula>
    </cfRule>
    <cfRule type="cellIs" dxfId="1601" priority="769" operator="equal">
      <formula>"V"</formula>
    </cfRule>
  </conditionalFormatting>
  <conditionalFormatting sqref="P91">
    <cfRule type="cellIs" dxfId="1600" priority="766" operator="equal">
      <formula>"X"</formula>
    </cfRule>
    <cfRule type="cellIs" dxfId="1599" priority="767" operator="equal">
      <formula>"V"</formula>
    </cfRule>
  </conditionalFormatting>
  <conditionalFormatting sqref="L91:O91">
    <cfRule type="cellIs" dxfId="1598" priority="764" operator="equal">
      <formula>"X"</formula>
    </cfRule>
    <cfRule type="cellIs" dxfId="1597" priority="765" operator="equal">
      <formula>"V"</formula>
    </cfRule>
  </conditionalFormatting>
  <conditionalFormatting sqref="Q91:R91">
    <cfRule type="cellIs" dxfId="1596" priority="762" operator="equal">
      <formula>"X"</formula>
    </cfRule>
    <cfRule type="cellIs" dxfId="1595" priority="763" operator="equal">
      <formula>"V"</formula>
    </cfRule>
  </conditionalFormatting>
  <conditionalFormatting sqref="P92">
    <cfRule type="cellIs" dxfId="1594" priority="760" operator="equal">
      <formula>"X"</formula>
    </cfRule>
    <cfRule type="cellIs" dxfId="1593" priority="761" operator="equal">
      <formula>"V"</formula>
    </cfRule>
  </conditionalFormatting>
  <conditionalFormatting sqref="L92:O92">
    <cfRule type="cellIs" dxfId="1592" priority="758" operator="equal">
      <formula>"X"</formula>
    </cfRule>
    <cfRule type="cellIs" dxfId="1591" priority="759" operator="equal">
      <formula>"V"</formula>
    </cfRule>
  </conditionalFormatting>
  <conditionalFormatting sqref="Q92:R92">
    <cfRule type="cellIs" dxfId="1590" priority="756" operator="equal">
      <formula>"X"</formula>
    </cfRule>
    <cfRule type="cellIs" dxfId="1589" priority="757" operator="equal">
      <formula>"V"</formula>
    </cfRule>
  </conditionalFormatting>
  <conditionalFormatting sqref="L94:R94">
    <cfRule type="cellIs" dxfId="1588" priority="754" operator="equal">
      <formula>"X"</formula>
    </cfRule>
    <cfRule type="cellIs" dxfId="1587" priority="755" operator="equal">
      <formula>"V"</formula>
    </cfRule>
  </conditionalFormatting>
  <conditionalFormatting sqref="L95:R95">
    <cfRule type="cellIs" dxfId="1586" priority="752" operator="equal">
      <formula>"X"</formula>
    </cfRule>
    <cfRule type="cellIs" dxfId="1585" priority="753" operator="equal">
      <formula>"V"</formula>
    </cfRule>
  </conditionalFormatting>
  <conditionalFormatting sqref="L96:R96">
    <cfRule type="cellIs" dxfId="1584" priority="750" operator="equal">
      <formula>"X"</formula>
    </cfRule>
    <cfRule type="cellIs" dxfId="1583" priority="751" operator="equal">
      <formula>"V"</formula>
    </cfRule>
  </conditionalFormatting>
  <conditionalFormatting sqref="L97:R97">
    <cfRule type="cellIs" dxfId="1582" priority="748" operator="equal">
      <formula>"X"</formula>
    </cfRule>
    <cfRule type="cellIs" dxfId="1581" priority="749" operator="equal">
      <formula>"V"</formula>
    </cfRule>
  </conditionalFormatting>
  <conditionalFormatting sqref="L99:R99">
    <cfRule type="cellIs" dxfId="1580" priority="746" operator="equal">
      <formula>"X"</formula>
    </cfRule>
    <cfRule type="cellIs" dxfId="1579" priority="747" operator="equal">
      <formula>"V"</formula>
    </cfRule>
  </conditionalFormatting>
  <conditionalFormatting sqref="L105:R105">
    <cfRule type="cellIs" dxfId="1578" priority="744" operator="equal">
      <formula>"X"</formula>
    </cfRule>
    <cfRule type="cellIs" dxfId="1577" priority="745" operator="equal">
      <formula>"V"</formula>
    </cfRule>
  </conditionalFormatting>
  <conditionalFormatting sqref="L106:R106">
    <cfRule type="cellIs" dxfId="1576" priority="742" operator="equal">
      <formula>"X"</formula>
    </cfRule>
    <cfRule type="cellIs" dxfId="1575" priority="743" operator="equal">
      <formula>"V"</formula>
    </cfRule>
  </conditionalFormatting>
  <conditionalFormatting sqref="L108:R108">
    <cfRule type="cellIs" dxfId="1574" priority="740" operator="equal">
      <formula>"X"</formula>
    </cfRule>
    <cfRule type="cellIs" dxfId="1573" priority="741" operator="equal">
      <formula>"V"</formula>
    </cfRule>
  </conditionalFormatting>
  <conditionalFormatting sqref="L110:R110">
    <cfRule type="cellIs" dxfId="1572" priority="738" operator="equal">
      <formula>"X"</formula>
    </cfRule>
    <cfRule type="cellIs" dxfId="1571" priority="739" operator="equal">
      <formula>"V"</formula>
    </cfRule>
  </conditionalFormatting>
  <conditionalFormatting sqref="L111:R111">
    <cfRule type="cellIs" dxfId="1570" priority="736" operator="equal">
      <formula>"X"</formula>
    </cfRule>
    <cfRule type="cellIs" dxfId="1569" priority="737" operator="equal">
      <formula>"V"</formula>
    </cfRule>
  </conditionalFormatting>
  <conditionalFormatting sqref="L115:R121">
    <cfRule type="cellIs" dxfId="1568" priority="734" operator="equal">
      <formula>"X"</formula>
    </cfRule>
    <cfRule type="cellIs" dxfId="1567" priority="735" operator="equal">
      <formula>"V"</formula>
    </cfRule>
  </conditionalFormatting>
  <conditionalFormatting sqref="L134:R134">
    <cfRule type="cellIs" dxfId="1566" priority="732" operator="equal">
      <formula>"X"</formula>
    </cfRule>
    <cfRule type="cellIs" dxfId="1565" priority="733" operator="equal">
      <formula>"V"</formula>
    </cfRule>
  </conditionalFormatting>
  <conditionalFormatting sqref="L138:R138">
    <cfRule type="cellIs" dxfId="1564" priority="730" operator="equal">
      <formula>"X"</formula>
    </cfRule>
    <cfRule type="cellIs" dxfId="1563" priority="731" operator="equal">
      <formula>"V"</formula>
    </cfRule>
  </conditionalFormatting>
  <conditionalFormatting sqref="L139:R139">
    <cfRule type="cellIs" dxfId="1562" priority="728" operator="equal">
      <formula>"X"</formula>
    </cfRule>
    <cfRule type="cellIs" dxfId="1561" priority="729" operator="equal">
      <formula>"V"</formula>
    </cfRule>
  </conditionalFormatting>
  <conditionalFormatting sqref="L140:R140">
    <cfRule type="cellIs" dxfId="1560" priority="726" operator="equal">
      <formula>"X"</formula>
    </cfRule>
    <cfRule type="cellIs" dxfId="1559" priority="727" operator="equal">
      <formula>"V"</formula>
    </cfRule>
  </conditionalFormatting>
  <conditionalFormatting sqref="L141:R141">
    <cfRule type="cellIs" dxfId="1558" priority="724" operator="equal">
      <formula>"X"</formula>
    </cfRule>
    <cfRule type="cellIs" dxfId="1557" priority="725" operator="equal">
      <formula>"V"</formula>
    </cfRule>
  </conditionalFormatting>
  <conditionalFormatting sqref="L142:R142">
    <cfRule type="cellIs" dxfId="1556" priority="722" operator="equal">
      <formula>"X"</formula>
    </cfRule>
    <cfRule type="cellIs" dxfId="1555" priority="723" operator="equal">
      <formula>"V"</formula>
    </cfRule>
  </conditionalFormatting>
  <conditionalFormatting sqref="L143:R143">
    <cfRule type="cellIs" dxfId="1554" priority="720" operator="equal">
      <formula>"X"</formula>
    </cfRule>
    <cfRule type="cellIs" dxfId="1553" priority="721" operator="equal">
      <formula>"V"</formula>
    </cfRule>
  </conditionalFormatting>
  <conditionalFormatting sqref="L144:R144">
    <cfRule type="cellIs" dxfId="1552" priority="718" operator="equal">
      <formula>"X"</formula>
    </cfRule>
    <cfRule type="cellIs" dxfId="1551" priority="719" operator="equal">
      <formula>"V"</formula>
    </cfRule>
  </conditionalFormatting>
  <conditionalFormatting sqref="L145:R145">
    <cfRule type="cellIs" dxfId="1550" priority="716" operator="equal">
      <formula>"X"</formula>
    </cfRule>
    <cfRule type="cellIs" dxfId="1549" priority="717" operator="equal">
      <formula>"V"</formula>
    </cfRule>
  </conditionalFormatting>
  <conditionalFormatting sqref="L146:R146">
    <cfRule type="cellIs" dxfId="1548" priority="714" operator="equal">
      <formula>"X"</formula>
    </cfRule>
    <cfRule type="cellIs" dxfId="1547" priority="715" operator="equal">
      <formula>"V"</formula>
    </cfRule>
  </conditionalFormatting>
  <conditionalFormatting sqref="L149:R149">
    <cfRule type="cellIs" dxfId="1546" priority="712" operator="equal">
      <formula>"X"</formula>
    </cfRule>
    <cfRule type="cellIs" dxfId="1545" priority="713" operator="equal">
      <formula>"V"</formula>
    </cfRule>
  </conditionalFormatting>
  <conditionalFormatting sqref="L150:M150 O150 Q150:R150">
    <cfRule type="cellIs" dxfId="1544" priority="710" operator="equal">
      <formula>"X"</formula>
    </cfRule>
    <cfRule type="cellIs" dxfId="1543" priority="711" operator="equal">
      <formula>"V"</formula>
    </cfRule>
  </conditionalFormatting>
  <conditionalFormatting sqref="N150">
    <cfRule type="cellIs" dxfId="1542" priority="708" operator="equal">
      <formula>"X"</formula>
    </cfRule>
    <cfRule type="cellIs" dxfId="1541" priority="709" operator="equal">
      <formula>"V"</formula>
    </cfRule>
  </conditionalFormatting>
  <conditionalFormatting sqref="P150">
    <cfRule type="cellIs" dxfId="1540" priority="706" operator="equal">
      <formula>"X"</formula>
    </cfRule>
    <cfRule type="cellIs" dxfId="1539" priority="707" operator="equal">
      <formula>"V"</formula>
    </cfRule>
  </conditionalFormatting>
  <conditionalFormatting sqref="L151:M151 O151 Q151:R151">
    <cfRule type="cellIs" dxfId="1538" priority="704" operator="equal">
      <formula>"X"</formula>
    </cfRule>
    <cfRule type="cellIs" dxfId="1537" priority="705" operator="equal">
      <formula>"V"</formula>
    </cfRule>
  </conditionalFormatting>
  <conditionalFormatting sqref="N151">
    <cfRule type="cellIs" dxfId="1536" priority="702" operator="equal">
      <formula>"X"</formula>
    </cfRule>
    <cfRule type="cellIs" dxfId="1535" priority="703" operator="equal">
      <formula>"V"</formula>
    </cfRule>
  </conditionalFormatting>
  <conditionalFormatting sqref="P151">
    <cfRule type="cellIs" dxfId="1534" priority="700" operator="equal">
      <formula>"X"</formula>
    </cfRule>
    <cfRule type="cellIs" dxfId="1533" priority="701" operator="equal">
      <formula>"V"</formula>
    </cfRule>
  </conditionalFormatting>
  <conditionalFormatting sqref="L152:R152">
    <cfRule type="cellIs" dxfId="1532" priority="698" operator="equal">
      <formula>"X"</formula>
    </cfRule>
    <cfRule type="cellIs" dxfId="1531" priority="699" operator="equal">
      <formula>"V"</formula>
    </cfRule>
  </conditionalFormatting>
  <conditionalFormatting sqref="L153:R153">
    <cfRule type="cellIs" dxfId="1530" priority="696" operator="equal">
      <formula>"X"</formula>
    </cfRule>
    <cfRule type="cellIs" dxfId="1529" priority="697" operator="equal">
      <formula>"V"</formula>
    </cfRule>
  </conditionalFormatting>
  <conditionalFormatting sqref="L154:R154">
    <cfRule type="cellIs" dxfId="1528" priority="694" operator="equal">
      <formula>"X"</formula>
    </cfRule>
    <cfRule type="cellIs" dxfId="1527" priority="695" operator="equal">
      <formula>"V"</formula>
    </cfRule>
  </conditionalFormatting>
  <conditionalFormatting sqref="L155:R155">
    <cfRule type="cellIs" dxfId="1526" priority="692" operator="equal">
      <formula>"X"</formula>
    </cfRule>
    <cfRule type="cellIs" dxfId="1525" priority="693" operator="equal">
      <formula>"V"</formula>
    </cfRule>
  </conditionalFormatting>
  <conditionalFormatting sqref="L156:M156 O156 Q156:R156">
    <cfRule type="cellIs" dxfId="1524" priority="690" operator="equal">
      <formula>"X"</formula>
    </cfRule>
    <cfRule type="cellIs" dxfId="1523" priority="691" operator="equal">
      <formula>"V"</formula>
    </cfRule>
  </conditionalFormatting>
  <conditionalFormatting sqref="N156">
    <cfRule type="cellIs" dxfId="1522" priority="688" operator="equal">
      <formula>"X"</formula>
    </cfRule>
    <cfRule type="cellIs" dxfId="1521" priority="689" operator="equal">
      <formula>"V"</formula>
    </cfRule>
  </conditionalFormatting>
  <conditionalFormatting sqref="P156">
    <cfRule type="cellIs" dxfId="1520" priority="686" operator="equal">
      <formula>"X"</formula>
    </cfRule>
    <cfRule type="cellIs" dxfId="1519" priority="687" operator="equal">
      <formula>"V"</formula>
    </cfRule>
  </conditionalFormatting>
  <conditionalFormatting sqref="L157:R157">
    <cfRule type="cellIs" dxfId="1518" priority="684" operator="equal">
      <formula>"X"</formula>
    </cfRule>
    <cfRule type="cellIs" dxfId="1517" priority="685" operator="equal">
      <formula>"V"</formula>
    </cfRule>
  </conditionalFormatting>
  <conditionalFormatting sqref="L158:R158">
    <cfRule type="cellIs" dxfId="1516" priority="682" operator="equal">
      <formula>"X"</formula>
    </cfRule>
    <cfRule type="cellIs" dxfId="1515" priority="683" operator="equal">
      <formula>"V"</formula>
    </cfRule>
  </conditionalFormatting>
  <conditionalFormatting sqref="L159:R159">
    <cfRule type="cellIs" dxfId="1514" priority="680" operator="equal">
      <formula>"X"</formula>
    </cfRule>
    <cfRule type="cellIs" dxfId="1513" priority="681" operator="equal">
      <formula>"V"</formula>
    </cfRule>
  </conditionalFormatting>
  <conditionalFormatting sqref="L160:R160">
    <cfRule type="cellIs" dxfId="1512" priority="678" operator="equal">
      <formula>"X"</formula>
    </cfRule>
    <cfRule type="cellIs" dxfId="1511" priority="679" operator="equal">
      <formula>"V"</formula>
    </cfRule>
  </conditionalFormatting>
  <conditionalFormatting sqref="L161:R161">
    <cfRule type="cellIs" dxfId="1510" priority="676" operator="equal">
      <formula>"X"</formula>
    </cfRule>
    <cfRule type="cellIs" dxfId="1509" priority="677" operator="equal">
      <formula>"V"</formula>
    </cfRule>
  </conditionalFormatting>
  <conditionalFormatting sqref="L162:P162">
    <cfRule type="cellIs" dxfId="1508" priority="674" operator="equal">
      <formula>"X"</formula>
    </cfRule>
    <cfRule type="cellIs" dxfId="1507" priority="675" operator="equal">
      <formula>"V"</formula>
    </cfRule>
  </conditionalFormatting>
  <conditionalFormatting sqref="L163:R163">
    <cfRule type="cellIs" dxfId="1506" priority="672" operator="equal">
      <formula>"X"</formula>
    </cfRule>
    <cfRule type="cellIs" dxfId="1505" priority="673" operator="equal">
      <formula>"V"</formula>
    </cfRule>
  </conditionalFormatting>
  <conditionalFormatting sqref="L164:R164">
    <cfRule type="cellIs" dxfId="1504" priority="670" operator="equal">
      <formula>"X"</formula>
    </cfRule>
    <cfRule type="cellIs" dxfId="1503" priority="671" operator="equal">
      <formula>"V"</formula>
    </cfRule>
  </conditionalFormatting>
  <conditionalFormatting sqref="L170:R170">
    <cfRule type="cellIs" dxfId="1502" priority="668" operator="equal">
      <formula>"X"</formula>
    </cfRule>
    <cfRule type="cellIs" dxfId="1501" priority="669" operator="equal">
      <formula>"V"</formula>
    </cfRule>
  </conditionalFormatting>
  <conditionalFormatting sqref="L171:R171">
    <cfRule type="cellIs" dxfId="1500" priority="666" operator="equal">
      <formula>"X"</formula>
    </cfRule>
    <cfRule type="cellIs" dxfId="1499" priority="667" operator="equal">
      <formula>"V"</formula>
    </cfRule>
  </conditionalFormatting>
  <conditionalFormatting sqref="L172:R172">
    <cfRule type="cellIs" dxfId="1498" priority="664" operator="equal">
      <formula>"X"</formula>
    </cfRule>
    <cfRule type="cellIs" dxfId="1497" priority="665" operator="equal">
      <formula>"V"</formula>
    </cfRule>
  </conditionalFormatting>
  <conditionalFormatting sqref="L177:R177">
    <cfRule type="cellIs" dxfId="1496" priority="662" operator="equal">
      <formula>"X"</formula>
    </cfRule>
    <cfRule type="cellIs" dxfId="1495" priority="663" operator="equal">
      <formula>"V"</formula>
    </cfRule>
  </conditionalFormatting>
  <conditionalFormatting sqref="L178:P178">
    <cfRule type="cellIs" dxfId="1494" priority="660" operator="equal">
      <formula>"X"</formula>
    </cfRule>
    <cfRule type="cellIs" dxfId="1493" priority="661" operator="equal">
      <formula>"V"</formula>
    </cfRule>
  </conditionalFormatting>
  <conditionalFormatting sqref="Q178:R178">
    <cfRule type="cellIs" dxfId="1492" priority="658" operator="equal">
      <formula>"X"</formula>
    </cfRule>
    <cfRule type="cellIs" dxfId="1491" priority="659" operator="equal">
      <formula>"V"</formula>
    </cfRule>
  </conditionalFormatting>
  <conditionalFormatting sqref="L179:R179">
    <cfRule type="cellIs" dxfId="1490" priority="656" operator="equal">
      <formula>"X"</formula>
    </cfRule>
    <cfRule type="cellIs" dxfId="1489" priority="657" operator="equal">
      <formula>"V"</formula>
    </cfRule>
  </conditionalFormatting>
  <conditionalFormatting sqref="L180:R180">
    <cfRule type="cellIs" dxfId="1488" priority="654" operator="equal">
      <formula>"X"</formula>
    </cfRule>
    <cfRule type="cellIs" dxfId="1487" priority="655" operator="equal">
      <formula>"V"</formula>
    </cfRule>
  </conditionalFormatting>
  <conditionalFormatting sqref="L182:R182">
    <cfRule type="cellIs" dxfId="1486" priority="652" operator="equal">
      <formula>"X"</formula>
    </cfRule>
    <cfRule type="cellIs" dxfId="1485" priority="653" operator="equal">
      <formula>"V"</formula>
    </cfRule>
  </conditionalFormatting>
  <conditionalFormatting sqref="L183:R183">
    <cfRule type="cellIs" dxfId="1484" priority="650" operator="equal">
      <formula>"X"</formula>
    </cfRule>
    <cfRule type="cellIs" dxfId="1483" priority="651" operator="equal">
      <formula>"V"</formula>
    </cfRule>
  </conditionalFormatting>
  <conditionalFormatting sqref="L184:R184">
    <cfRule type="cellIs" dxfId="1482" priority="648" operator="equal">
      <formula>"X"</formula>
    </cfRule>
    <cfRule type="cellIs" dxfId="1481" priority="649" operator="equal">
      <formula>"V"</formula>
    </cfRule>
  </conditionalFormatting>
  <conditionalFormatting sqref="L185:R185">
    <cfRule type="cellIs" dxfId="1480" priority="646" operator="equal">
      <formula>"X"</formula>
    </cfRule>
    <cfRule type="cellIs" dxfId="1479" priority="647" operator="equal">
      <formula>"V"</formula>
    </cfRule>
  </conditionalFormatting>
  <conditionalFormatting sqref="L186:R186">
    <cfRule type="cellIs" dxfId="1478" priority="644" operator="equal">
      <formula>"X"</formula>
    </cfRule>
    <cfRule type="cellIs" dxfId="1477" priority="645" operator="equal">
      <formula>"V"</formula>
    </cfRule>
  </conditionalFormatting>
  <conditionalFormatting sqref="L187:R187">
    <cfRule type="cellIs" dxfId="1476" priority="642" operator="equal">
      <formula>"X"</formula>
    </cfRule>
    <cfRule type="cellIs" dxfId="1475" priority="643" operator="equal">
      <formula>"V"</formula>
    </cfRule>
  </conditionalFormatting>
  <conditionalFormatting sqref="L188:R188">
    <cfRule type="cellIs" dxfId="1474" priority="640" operator="equal">
      <formula>"X"</formula>
    </cfRule>
    <cfRule type="cellIs" dxfId="1473" priority="641" operator="equal">
      <formula>"V"</formula>
    </cfRule>
  </conditionalFormatting>
  <conditionalFormatting sqref="L189:R189">
    <cfRule type="cellIs" dxfId="1472" priority="638" operator="equal">
      <formula>"X"</formula>
    </cfRule>
    <cfRule type="cellIs" dxfId="1471" priority="639" operator="equal">
      <formula>"V"</formula>
    </cfRule>
  </conditionalFormatting>
  <conditionalFormatting sqref="L190:R190">
    <cfRule type="cellIs" dxfId="1470" priority="636" operator="equal">
      <formula>"X"</formula>
    </cfRule>
    <cfRule type="cellIs" dxfId="1469" priority="637" operator="equal">
      <formula>"V"</formula>
    </cfRule>
  </conditionalFormatting>
  <conditionalFormatting sqref="L191:R191">
    <cfRule type="cellIs" dxfId="1468" priority="634" operator="equal">
      <formula>"X"</formula>
    </cfRule>
    <cfRule type="cellIs" dxfId="1467" priority="635" operator="equal">
      <formula>"V"</formula>
    </cfRule>
  </conditionalFormatting>
  <conditionalFormatting sqref="L192:R192">
    <cfRule type="cellIs" dxfId="1466" priority="632" operator="equal">
      <formula>"X"</formula>
    </cfRule>
    <cfRule type="cellIs" dxfId="1465" priority="633" operator="equal">
      <formula>"V"</formula>
    </cfRule>
  </conditionalFormatting>
  <conditionalFormatting sqref="L193:R193">
    <cfRule type="cellIs" dxfId="1464" priority="630" operator="equal">
      <formula>"X"</formula>
    </cfRule>
    <cfRule type="cellIs" dxfId="1463" priority="631" operator="equal">
      <formula>"V"</formula>
    </cfRule>
  </conditionalFormatting>
  <conditionalFormatting sqref="L532:R532">
    <cfRule type="cellIs" dxfId="1462" priority="410" operator="equal">
      <formula>"X"</formula>
    </cfRule>
    <cfRule type="cellIs" dxfId="1461" priority="411" operator="equal">
      <formula>"V"</formula>
    </cfRule>
  </conditionalFormatting>
  <conditionalFormatting sqref="L195:R195">
    <cfRule type="cellIs" dxfId="1460" priority="626" operator="equal">
      <formula>"X"</formula>
    </cfRule>
    <cfRule type="cellIs" dxfId="1459" priority="627" operator="equal">
      <formula>"V"</formula>
    </cfRule>
  </conditionalFormatting>
  <conditionalFormatting sqref="L194:R194">
    <cfRule type="cellIs" dxfId="1458" priority="624" operator="equal">
      <formula>"X"</formula>
    </cfRule>
    <cfRule type="cellIs" dxfId="1457" priority="625" operator="equal">
      <formula>"V"</formula>
    </cfRule>
  </conditionalFormatting>
  <conditionalFormatting sqref="L197:R197">
    <cfRule type="cellIs" dxfId="1456" priority="618" operator="equal">
      <formula>"X"</formula>
    </cfRule>
    <cfRule type="cellIs" dxfId="1455" priority="619" operator="equal">
      <formula>"V"</formula>
    </cfRule>
  </conditionalFormatting>
  <conditionalFormatting sqref="L198:R198">
    <cfRule type="cellIs" dxfId="1454" priority="616" operator="equal">
      <formula>"X"</formula>
    </cfRule>
    <cfRule type="cellIs" dxfId="1453" priority="617" operator="equal">
      <formula>"V"</formula>
    </cfRule>
  </conditionalFormatting>
  <conditionalFormatting sqref="L199:R199">
    <cfRule type="cellIs" dxfId="1452" priority="614" operator="equal">
      <formula>"X"</formula>
    </cfRule>
    <cfRule type="cellIs" dxfId="1451" priority="615" operator="equal">
      <formula>"V"</formula>
    </cfRule>
  </conditionalFormatting>
  <conditionalFormatting sqref="L200:R200">
    <cfRule type="cellIs" dxfId="1450" priority="612" operator="equal">
      <formula>"X"</formula>
    </cfRule>
    <cfRule type="cellIs" dxfId="1449" priority="613" operator="equal">
      <formula>"V"</formula>
    </cfRule>
  </conditionalFormatting>
  <conditionalFormatting sqref="L201:R201">
    <cfRule type="cellIs" dxfId="1448" priority="610" operator="equal">
      <formula>"X"</formula>
    </cfRule>
    <cfRule type="cellIs" dxfId="1447" priority="611" operator="equal">
      <formula>"V"</formula>
    </cfRule>
  </conditionalFormatting>
  <conditionalFormatting sqref="L202:R202">
    <cfRule type="cellIs" dxfId="1446" priority="608" operator="equal">
      <formula>"X"</formula>
    </cfRule>
    <cfRule type="cellIs" dxfId="1445" priority="609" operator="equal">
      <formula>"V"</formula>
    </cfRule>
  </conditionalFormatting>
  <conditionalFormatting sqref="L203:R203">
    <cfRule type="cellIs" dxfId="1444" priority="606" operator="equal">
      <formula>"X"</formula>
    </cfRule>
    <cfRule type="cellIs" dxfId="1443" priority="607" operator="equal">
      <formula>"V"</formula>
    </cfRule>
  </conditionalFormatting>
  <conditionalFormatting sqref="L204:R204">
    <cfRule type="cellIs" dxfId="1442" priority="604" operator="equal">
      <formula>"X"</formula>
    </cfRule>
    <cfRule type="cellIs" dxfId="1441" priority="605" operator="equal">
      <formula>"V"</formula>
    </cfRule>
  </conditionalFormatting>
  <conditionalFormatting sqref="L205:R205">
    <cfRule type="cellIs" dxfId="1440" priority="602" operator="equal">
      <formula>"X"</formula>
    </cfRule>
    <cfRule type="cellIs" dxfId="1439" priority="603" operator="equal">
      <formula>"V"</formula>
    </cfRule>
  </conditionalFormatting>
  <conditionalFormatting sqref="L206:R206">
    <cfRule type="cellIs" dxfId="1438" priority="600" operator="equal">
      <formula>"X"</formula>
    </cfRule>
    <cfRule type="cellIs" dxfId="1437" priority="601" operator="equal">
      <formula>"V"</formula>
    </cfRule>
  </conditionalFormatting>
  <conditionalFormatting sqref="L207:R207">
    <cfRule type="cellIs" dxfId="1436" priority="598" operator="equal">
      <formula>"X"</formula>
    </cfRule>
    <cfRule type="cellIs" dxfId="1435" priority="599" operator="equal">
      <formula>"V"</formula>
    </cfRule>
  </conditionalFormatting>
  <conditionalFormatting sqref="L208:R208">
    <cfRule type="cellIs" dxfId="1434" priority="596" operator="equal">
      <formula>"X"</formula>
    </cfRule>
    <cfRule type="cellIs" dxfId="1433" priority="597" operator="equal">
      <formula>"V"</formula>
    </cfRule>
  </conditionalFormatting>
  <conditionalFormatting sqref="L209:R209">
    <cfRule type="cellIs" dxfId="1432" priority="594" operator="equal">
      <formula>"X"</formula>
    </cfRule>
    <cfRule type="cellIs" dxfId="1431" priority="595" operator="equal">
      <formula>"V"</formula>
    </cfRule>
  </conditionalFormatting>
  <conditionalFormatting sqref="L210:R210">
    <cfRule type="cellIs" dxfId="1430" priority="592" operator="equal">
      <formula>"X"</formula>
    </cfRule>
    <cfRule type="cellIs" dxfId="1429" priority="593" operator="equal">
      <formula>"V"</formula>
    </cfRule>
  </conditionalFormatting>
  <conditionalFormatting sqref="L213:R213">
    <cfRule type="cellIs" dxfId="1428" priority="590" operator="equal">
      <formula>"X"</formula>
    </cfRule>
    <cfRule type="cellIs" dxfId="1427" priority="591" operator="equal">
      <formula>"V"</formula>
    </cfRule>
  </conditionalFormatting>
  <conditionalFormatting sqref="L214:R214">
    <cfRule type="cellIs" dxfId="1426" priority="588" operator="equal">
      <formula>"X"</formula>
    </cfRule>
    <cfRule type="cellIs" dxfId="1425" priority="589" operator="equal">
      <formula>"V"</formula>
    </cfRule>
  </conditionalFormatting>
  <conditionalFormatting sqref="L215:R215">
    <cfRule type="cellIs" dxfId="1424" priority="586" operator="equal">
      <formula>"X"</formula>
    </cfRule>
    <cfRule type="cellIs" dxfId="1423" priority="587" operator="equal">
      <formula>"V"</formula>
    </cfRule>
  </conditionalFormatting>
  <conditionalFormatting sqref="L216:R216">
    <cfRule type="cellIs" dxfId="1422" priority="584" operator="equal">
      <formula>"X"</formula>
    </cfRule>
    <cfRule type="cellIs" dxfId="1421" priority="585" operator="equal">
      <formula>"V"</formula>
    </cfRule>
  </conditionalFormatting>
  <conditionalFormatting sqref="L217:R217">
    <cfRule type="cellIs" dxfId="1420" priority="582" operator="equal">
      <formula>"X"</formula>
    </cfRule>
    <cfRule type="cellIs" dxfId="1419" priority="583" operator="equal">
      <formula>"V"</formula>
    </cfRule>
  </conditionalFormatting>
  <conditionalFormatting sqref="L218:O218">
    <cfRule type="cellIs" dxfId="1418" priority="580" operator="equal">
      <formula>"X"</formula>
    </cfRule>
    <cfRule type="cellIs" dxfId="1417" priority="581" operator="equal">
      <formula>"V"</formula>
    </cfRule>
  </conditionalFormatting>
  <conditionalFormatting sqref="Q218:R218">
    <cfRule type="cellIs" dxfId="1416" priority="578" operator="equal">
      <formula>"X"</formula>
    </cfRule>
    <cfRule type="cellIs" dxfId="1415" priority="579" operator="equal">
      <formula>"V"</formula>
    </cfRule>
  </conditionalFormatting>
  <conditionalFormatting sqref="L219:R219">
    <cfRule type="cellIs" dxfId="1414" priority="576" operator="equal">
      <formula>"X"</formula>
    </cfRule>
    <cfRule type="cellIs" dxfId="1413" priority="577" operator="equal">
      <formula>"V"</formula>
    </cfRule>
  </conditionalFormatting>
  <conditionalFormatting sqref="P220">
    <cfRule type="cellIs" dxfId="1412" priority="574" operator="equal">
      <formula>"X"</formula>
    </cfRule>
    <cfRule type="cellIs" dxfId="1411" priority="575" operator="equal">
      <formula>"V"</formula>
    </cfRule>
  </conditionalFormatting>
  <conditionalFormatting sqref="L220:O220">
    <cfRule type="cellIs" dxfId="1410" priority="572" operator="equal">
      <formula>"X"</formula>
    </cfRule>
    <cfRule type="cellIs" dxfId="1409" priority="573" operator="equal">
      <formula>"V"</formula>
    </cfRule>
  </conditionalFormatting>
  <conditionalFormatting sqref="Q220:R220">
    <cfRule type="cellIs" dxfId="1408" priority="570" operator="equal">
      <formula>"X"</formula>
    </cfRule>
    <cfRule type="cellIs" dxfId="1407" priority="571" operator="equal">
      <formula>"V"</formula>
    </cfRule>
  </conditionalFormatting>
  <conditionalFormatting sqref="L222:R222">
    <cfRule type="cellIs" dxfId="1406" priority="568" operator="equal">
      <formula>"X"</formula>
    </cfRule>
    <cfRule type="cellIs" dxfId="1405" priority="569" operator="equal">
      <formula>"V"</formula>
    </cfRule>
  </conditionalFormatting>
  <conditionalFormatting sqref="L225:R225">
    <cfRule type="cellIs" dxfId="1404" priority="566" operator="equal">
      <formula>"X"</formula>
    </cfRule>
    <cfRule type="cellIs" dxfId="1403" priority="567" operator="equal">
      <formula>"V"</formula>
    </cfRule>
  </conditionalFormatting>
  <conditionalFormatting sqref="L226:R226">
    <cfRule type="cellIs" dxfId="1402" priority="564" operator="equal">
      <formula>"X"</formula>
    </cfRule>
    <cfRule type="cellIs" dxfId="1401" priority="565" operator="equal">
      <formula>"V"</formula>
    </cfRule>
  </conditionalFormatting>
  <conditionalFormatting sqref="L231:R231">
    <cfRule type="cellIs" dxfId="1400" priority="562" operator="equal">
      <formula>"X"</formula>
    </cfRule>
    <cfRule type="cellIs" dxfId="1399" priority="563" operator="equal">
      <formula>"V"</formula>
    </cfRule>
  </conditionalFormatting>
  <conditionalFormatting sqref="L233:R233">
    <cfRule type="cellIs" dxfId="1398" priority="560" operator="equal">
      <formula>"X"</formula>
    </cfRule>
    <cfRule type="cellIs" dxfId="1397" priority="561" operator="equal">
      <formula>"V"</formula>
    </cfRule>
  </conditionalFormatting>
  <conditionalFormatting sqref="L528:R528">
    <cfRule type="cellIs" dxfId="1396" priority="418" operator="equal">
      <formula>"X"</formula>
    </cfRule>
    <cfRule type="cellIs" dxfId="1395" priority="419" operator="equal">
      <formula>"V"</formula>
    </cfRule>
  </conditionalFormatting>
  <conditionalFormatting sqref="L232:R232">
    <cfRule type="cellIs" dxfId="1394" priority="556" operator="equal">
      <formula>"X"</formula>
    </cfRule>
    <cfRule type="cellIs" dxfId="1393" priority="557" operator="equal">
      <formula>"V"</formula>
    </cfRule>
  </conditionalFormatting>
  <conditionalFormatting sqref="L235:R235">
    <cfRule type="cellIs" dxfId="1392" priority="554" operator="equal">
      <formula>"X"</formula>
    </cfRule>
    <cfRule type="cellIs" dxfId="1391" priority="555" operator="equal">
      <formula>"V"</formula>
    </cfRule>
  </conditionalFormatting>
  <conditionalFormatting sqref="L236:R236">
    <cfRule type="cellIs" dxfId="1390" priority="552" operator="equal">
      <formula>"X"</formula>
    </cfRule>
    <cfRule type="cellIs" dxfId="1389" priority="553" operator="equal">
      <formula>"V"</formula>
    </cfRule>
  </conditionalFormatting>
  <conditionalFormatting sqref="L531:R531">
    <cfRule type="cellIs" dxfId="1388" priority="412" operator="equal">
      <formula>"X"</formula>
    </cfRule>
    <cfRule type="cellIs" dxfId="1387" priority="413" operator="equal">
      <formula>"V"</formula>
    </cfRule>
  </conditionalFormatting>
  <conditionalFormatting sqref="L241:R241">
    <cfRule type="cellIs" dxfId="1386" priority="548" operator="equal">
      <formula>"X"</formula>
    </cfRule>
    <cfRule type="cellIs" dxfId="1385" priority="549" operator="equal">
      <formula>"V"</formula>
    </cfRule>
  </conditionalFormatting>
  <conditionalFormatting sqref="L234:R234">
    <cfRule type="cellIs" dxfId="1384" priority="546" operator="equal">
      <formula>"X"</formula>
    </cfRule>
    <cfRule type="cellIs" dxfId="1383" priority="547" operator="equal">
      <formula>"V"</formula>
    </cfRule>
  </conditionalFormatting>
  <conditionalFormatting sqref="L242:R242">
    <cfRule type="cellIs" dxfId="1382" priority="544" operator="equal">
      <formula>"X"</formula>
    </cfRule>
    <cfRule type="cellIs" dxfId="1381" priority="545" operator="equal">
      <formula>"V"</formula>
    </cfRule>
  </conditionalFormatting>
  <conditionalFormatting sqref="L238:R240">
    <cfRule type="cellIs" dxfId="1380" priority="542" operator="equal">
      <formula>"X"</formula>
    </cfRule>
    <cfRule type="cellIs" dxfId="1379" priority="543" operator="equal">
      <formula>"V"</formula>
    </cfRule>
  </conditionalFormatting>
  <conditionalFormatting sqref="L243:R243">
    <cfRule type="cellIs" dxfId="1378" priority="540" operator="equal">
      <formula>"X"</formula>
    </cfRule>
    <cfRule type="cellIs" dxfId="1377" priority="541" operator="equal">
      <formula>"V"</formula>
    </cfRule>
  </conditionalFormatting>
  <conditionalFormatting sqref="L244:R244">
    <cfRule type="cellIs" dxfId="1376" priority="538" operator="equal">
      <formula>"X"</formula>
    </cfRule>
    <cfRule type="cellIs" dxfId="1375" priority="539" operator="equal">
      <formula>"V"</formula>
    </cfRule>
  </conditionalFormatting>
  <conditionalFormatting sqref="L245:R245">
    <cfRule type="cellIs" dxfId="1374" priority="536" operator="equal">
      <formula>"X"</formula>
    </cfRule>
    <cfRule type="cellIs" dxfId="1373" priority="537" operator="equal">
      <formula>"V"</formula>
    </cfRule>
  </conditionalFormatting>
  <conditionalFormatting sqref="L246:R246">
    <cfRule type="cellIs" dxfId="1372" priority="534" operator="equal">
      <formula>"X"</formula>
    </cfRule>
    <cfRule type="cellIs" dxfId="1371" priority="535" operator="equal">
      <formula>"V"</formula>
    </cfRule>
  </conditionalFormatting>
  <conditionalFormatting sqref="L248:R248">
    <cfRule type="cellIs" dxfId="1370" priority="532" operator="equal">
      <formula>"X"</formula>
    </cfRule>
    <cfRule type="cellIs" dxfId="1369" priority="533" operator="equal">
      <formula>"V"</formula>
    </cfRule>
  </conditionalFormatting>
  <conditionalFormatting sqref="L249:R249">
    <cfRule type="cellIs" dxfId="1368" priority="530" operator="equal">
      <formula>"X"</formula>
    </cfRule>
    <cfRule type="cellIs" dxfId="1367" priority="531" operator="equal">
      <formula>"V"</formula>
    </cfRule>
  </conditionalFormatting>
  <conditionalFormatting sqref="L250:R250">
    <cfRule type="cellIs" dxfId="1366" priority="528" operator="equal">
      <formula>"X"</formula>
    </cfRule>
    <cfRule type="cellIs" dxfId="1365" priority="529" operator="equal">
      <formula>"V"</formula>
    </cfRule>
  </conditionalFormatting>
  <conditionalFormatting sqref="L251:R260">
    <cfRule type="cellIs" dxfId="1364" priority="526" operator="equal">
      <formula>"X"</formula>
    </cfRule>
    <cfRule type="cellIs" dxfId="1363" priority="527" operator="equal">
      <formula>"V"</formula>
    </cfRule>
  </conditionalFormatting>
  <conditionalFormatting sqref="L247:R247">
    <cfRule type="cellIs" dxfId="1362" priority="524" operator="equal">
      <formula>"X"</formula>
    </cfRule>
    <cfRule type="cellIs" dxfId="1361" priority="525" operator="equal">
      <formula>"V"</formula>
    </cfRule>
  </conditionalFormatting>
  <conditionalFormatting sqref="L261:R261">
    <cfRule type="cellIs" dxfId="1360" priority="522" operator="equal">
      <formula>"X"</formula>
    </cfRule>
    <cfRule type="cellIs" dxfId="1359" priority="523" operator="equal">
      <formula>"V"</formula>
    </cfRule>
  </conditionalFormatting>
  <conditionalFormatting sqref="L262:R262">
    <cfRule type="cellIs" dxfId="1358" priority="520" operator="equal">
      <formula>"X"</formula>
    </cfRule>
    <cfRule type="cellIs" dxfId="1357" priority="521" operator="equal">
      <formula>"V"</formula>
    </cfRule>
  </conditionalFormatting>
  <conditionalFormatting sqref="L264:R264">
    <cfRule type="cellIs" dxfId="1356" priority="518" operator="equal">
      <formula>"X"</formula>
    </cfRule>
    <cfRule type="cellIs" dxfId="1355" priority="519" operator="equal">
      <formula>"V"</formula>
    </cfRule>
  </conditionalFormatting>
  <conditionalFormatting sqref="L263:R263">
    <cfRule type="cellIs" dxfId="1354" priority="516" operator="equal">
      <formula>"X"</formula>
    </cfRule>
    <cfRule type="cellIs" dxfId="1353" priority="517" operator="equal">
      <formula>"V"</formula>
    </cfRule>
  </conditionalFormatting>
  <conditionalFormatting sqref="L265:R265">
    <cfRule type="cellIs" dxfId="1352" priority="514" operator="equal">
      <formula>"X"</formula>
    </cfRule>
    <cfRule type="cellIs" dxfId="1351" priority="515" operator="equal">
      <formula>"V"</formula>
    </cfRule>
  </conditionalFormatting>
  <conditionalFormatting sqref="L269:R269">
    <cfRule type="cellIs" dxfId="1350" priority="512" operator="equal">
      <formula>"X"</formula>
    </cfRule>
    <cfRule type="cellIs" dxfId="1349" priority="513" operator="equal">
      <formula>"V"</formula>
    </cfRule>
  </conditionalFormatting>
  <conditionalFormatting sqref="L272:R272">
    <cfRule type="cellIs" dxfId="1348" priority="510" operator="equal">
      <formula>"X"</formula>
    </cfRule>
    <cfRule type="cellIs" dxfId="1347" priority="511" operator="equal">
      <formula>"V"</formula>
    </cfRule>
  </conditionalFormatting>
  <conditionalFormatting sqref="L273:R273">
    <cfRule type="cellIs" dxfId="1346" priority="508" operator="equal">
      <formula>"X"</formula>
    </cfRule>
    <cfRule type="cellIs" dxfId="1345" priority="509" operator="equal">
      <formula>"V"</formula>
    </cfRule>
  </conditionalFormatting>
  <conditionalFormatting sqref="L274:R274">
    <cfRule type="cellIs" dxfId="1344" priority="506" operator="equal">
      <formula>"X"</formula>
    </cfRule>
    <cfRule type="cellIs" dxfId="1343" priority="507" operator="equal">
      <formula>"V"</formula>
    </cfRule>
  </conditionalFormatting>
  <conditionalFormatting sqref="L275:R275">
    <cfRule type="cellIs" dxfId="1342" priority="504" operator="equal">
      <formula>"X"</formula>
    </cfRule>
    <cfRule type="cellIs" dxfId="1341" priority="505" operator="equal">
      <formula>"V"</formula>
    </cfRule>
  </conditionalFormatting>
  <conditionalFormatting sqref="L276:R276">
    <cfRule type="cellIs" dxfId="1340" priority="502" operator="equal">
      <formula>"X"</formula>
    </cfRule>
    <cfRule type="cellIs" dxfId="1339" priority="503" operator="equal">
      <formula>"V"</formula>
    </cfRule>
  </conditionalFormatting>
  <conditionalFormatting sqref="L277:R277">
    <cfRule type="cellIs" dxfId="1338" priority="500" operator="equal">
      <formula>"X"</formula>
    </cfRule>
    <cfRule type="cellIs" dxfId="1337" priority="501" operator="equal">
      <formula>"V"</formula>
    </cfRule>
  </conditionalFormatting>
  <conditionalFormatting sqref="L278:R278">
    <cfRule type="cellIs" dxfId="1336" priority="498" operator="equal">
      <formula>"X"</formula>
    </cfRule>
    <cfRule type="cellIs" dxfId="1335" priority="499" operator="equal">
      <formula>"V"</formula>
    </cfRule>
  </conditionalFormatting>
  <conditionalFormatting sqref="L279:R279">
    <cfRule type="cellIs" dxfId="1334" priority="496" operator="equal">
      <formula>"X"</formula>
    </cfRule>
    <cfRule type="cellIs" dxfId="1333" priority="497" operator="equal">
      <formula>"V"</formula>
    </cfRule>
  </conditionalFormatting>
  <conditionalFormatting sqref="L282:R282">
    <cfRule type="cellIs" dxfId="1332" priority="494" operator="equal">
      <formula>"X"</formula>
    </cfRule>
    <cfRule type="cellIs" dxfId="1331" priority="495" operator="equal">
      <formula>"V"</formula>
    </cfRule>
  </conditionalFormatting>
  <conditionalFormatting sqref="L280:R281">
    <cfRule type="cellIs" dxfId="1330" priority="492" operator="equal">
      <formula>"X"</formula>
    </cfRule>
    <cfRule type="cellIs" dxfId="1329" priority="493" operator="equal">
      <formula>"V"</formula>
    </cfRule>
  </conditionalFormatting>
  <conditionalFormatting sqref="L310:R310">
    <cfRule type="cellIs" dxfId="1328" priority="490" operator="equal">
      <formula>"X"</formula>
    </cfRule>
    <cfRule type="cellIs" dxfId="1327" priority="491" operator="equal">
      <formula>"V"</formula>
    </cfRule>
  </conditionalFormatting>
  <conditionalFormatting sqref="L311:R311">
    <cfRule type="cellIs" dxfId="1326" priority="488" operator="equal">
      <formula>"X"</formula>
    </cfRule>
    <cfRule type="cellIs" dxfId="1325" priority="489" operator="equal">
      <formula>"V"</formula>
    </cfRule>
  </conditionalFormatting>
  <conditionalFormatting sqref="L312:R312">
    <cfRule type="cellIs" dxfId="1324" priority="486" operator="equal">
      <formula>"X"</formula>
    </cfRule>
    <cfRule type="cellIs" dxfId="1323" priority="487" operator="equal">
      <formula>"V"</formula>
    </cfRule>
  </conditionalFormatting>
  <conditionalFormatting sqref="L313:R315">
    <cfRule type="cellIs" dxfId="1322" priority="484" operator="equal">
      <formula>"X"</formula>
    </cfRule>
    <cfRule type="cellIs" dxfId="1321" priority="485" operator="equal">
      <formula>"V"</formula>
    </cfRule>
  </conditionalFormatting>
  <conditionalFormatting sqref="L480:R480">
    <cfRule type="cellIs" dxfId="1320" priority="482" operator="equal">
      <formula>"X"</formula>
    </cfRule>
    <cfRule type="cellIs" dxfId="1319" priority="483" operator="equal">
      <formula>"V"</formula>
    </cfRule>
  </conditionalFormatting>
  <conditionalFormatting sqref="L481:R481">
    <cfRule type="cellIs" dxfId="1318" priority="480" operator="equal">
      <formula>"X"</formula>
    </cfRule>
    <cfRule type="cellIs" dxfId="1317" priority="481" operator="equal">
      <formula>"V"</formula>
    </cfRule>
  </conditionalFormatting>
  <conditionalFormatting sqref="L482:R482">
    <cfRule type="cellIs" dxfId="1316" priority="478" operator="equal">
      <formula>"X"</formula>
    </cfRule>
    <cfRule type="cellIs" dxfId="1315" priority="479" operator="equal">
      <formula>"V"</formula>
    </cfRule>
  </conditionalFormatting>
  <conditionalFormatting sqref="L483:R483">
    <cfRule type="cellIs" dxfId="1314" priority="476" operator="equal">
      <formula>"X"</formula>
    </cfRule>
    <cfRule type="cellIs" dxfId="1313" priority="477" operator="equal">
      <formula>"V"</formula>
    </cfRule>
  </conditionalFormatting>
  <conditionalFormatting sqref="L484:R484">
    <cfRule type="cellIs" dxfId="1312" priority="474" operator="equal">
      <formula>"X"</formula>
    </cfRule>
    <cfRule type="cellIs" dxfId="1311" priority="475" operator="equal">
      <formula>"V"</formula>
    </cfRule>
  </conditionalFormatting>
  <conditionalFormatting sqref="L485:R485">
    <cfRule type="cellIs" dxfId="1310" priority="472" operator="equal">
      <formula>"X"</formula>
    </cfRule>
    <cfRule type="cellIs" dxfId="1309" priority="473" operator="equal">
      <formula>"V"</formula>
    </cfRule>
  </conditionalFormatting>
  <conditionalFormatting sqref="L486:R486">
    <cfRule type="cellIs" dxfId="1308" priority="470" operator="equal">
      <formula>"X"</formula>
    </cfRule>
    <cfRule type="cellIs" dxfId="1307" priority="471" operator="equal">
      <formula>"V"</formula>
    </cfRule>
  </conditionalFormatting>
  <conditionalFormatting sqref="L490:R490">
    <cfRule type="cellIs" dxfId="1306" priority="468" operator="equal">
      <formula>"X"</formula>
    </cfRule>
    <cfRule type="cellIs" dxfId="1305" priority="469" operator="equal">
      <formula>"V"</formula>
    </cfRule>
  </conditionalFormatting>
  <conditionalFormatting sqref="L491:R491">
    <cfRule type="cellIs" dxfId="1304" priority="466" operator="equal">
      <formula>"X"</formula>
    </cfRule>
    <cfRule type="cellIs" dxfId="1303" priority="467" operator="equal">
      <formula>"V"</formula>
    </cfRule>
  </conditionalFormatting>
  <conditionalFormatting sqref="L492:R492">
    <cfRule type="cellIs" dxfId="1302" priority="464" operator="equal">
      <formula>"X"</formula>
    </cfRule>
    <cfRule type="cellIs" dxfId="1301" priority="465" operator="equal">
      <formula>"V"</formula>
    </cfRule>
  </conditionalFormatting>
  <conditionalFormatting sqref="L493:R493">
    <cfRule type="cellIs" dxfId="1300" priority="462" operator="equal">
      <formula>"X"</formula>
    </cfRule>
    <cfRule type="cellIs" dxfId="1299" priority="463" operator="equal">
      <formula>"V"</formula>
    </cfRule>
  </conditionalFormatting>
  <conditionalFormatting sqref="L494:R494">
    <cfRule type="cellIs" dxfId="1298" priority="460" operator="equal">
      <formula>"X"</formula>
    </cfRule>
    <cfRule type="cellIs" dxfId="1297" priority="461" operator="equal">
      <formula>"V"</formula>
    </cfRule>
  </conditionalFormatting>
  <conditionalFormatting sqref="L495:R495">
    <cfRule type="cellIs" dxfId="1296" priority="458" operator="equal">
      <formula>"X"</formula>
    </cfRule>
    <cfRule type="cellIs" dxfId="1295" priority="459" operator="equal">
      <formula>"V"</formula>
    </cfRule>
  </conditionalFormatting>
  <conditionalFormatting sqref="L499:R499">
    <cfRule type="cellIs" dxfId="1294" priority="456" operator="equal">
      <formula>"X"</formula>
    </cfRule>
    <cfRule type="cellIs" dxfId="1293" priority="457" operator="equal">
      <formula>"V"</formula>
    </cfRule>
  </conditionalFormatting>
  <conditionalFormatting sqref="L500:R500">
    <cfRule type="cellIs" dxfId="1292" priority="454" operator="equal">
      <formula>"X"</formula>
    </cfRule>
    <cfRule type="cellIs" dxfId="1291" priority="455" operator="equal">
      <formula>"V"</formula>
    </cfRule>
  </conditionalFormatting>
  <conditionalFormatting sqref="L501:R501">
    <cfRule type="cellIs" dxfId="1290" priority="452" operator="equal">
      <formula>"X"</formula>
    </cfRule>
    <cfRule type="cellIs" dxfId="1289" priority="453" operator="equal">
      <formula>"V"</formula>
    </cfRule>
  </conditionalFormatting>
  <conditionalFormatting sqref="L502:R502">
    <cfRule type="cellIs" dxfId="1288" priority="450" operator="equal">
      <formula>"X"</formula>
    </cfRule>
    <cfRule type="cellIs" dxfId="1287" priority="451" operator="equal">
      <formula>"V"</formula>
    </cfRule>
  </conditionalFormatting>
  <conditionalFormatting sqref="L509:R509">
    <cfRule type="cellIs" dxfId="1286" priority="448" operator="equal">
      <formula>"X"</formula>
    </cfRule>
    <cfRule type="cellIs" dxfId="1285" priority="449" operator="equal">
      <formula>"V"</formula>
    </cfRule>
  </conditionalFormatting>
  <conditionalFormatting sqref="L505:R505">
    <cfRule type="cellIs" dxfId="1284" priority="446" operator="equal">
      <formula>"X"</formula>
    </cfRule>
    <cfRule type="cellIs" dxfId="1283" priority="447" operator="equal">
      <formula>"V"</formula>
    </cfRule>
  </conditionalFormatting>
  <conditionalFormatting sqref="L506:R506">
    <cfRule type="cellIs" dxfId="1282" priority="444" operator="equal">
      <formula>"X"</formula>
    </cfRule>
    <cfRule type="cellIs" dxfId="1281" priority="445" operator="equal">
      <formula>"V"</formula>
    </cfRule>
  </conditionalFormatting>
  <conditionalFormatting sqref="L503:R504">
    <cfRule type="cellIs" dxfId="1280" priority="442" operator="equal">
      <formula>"X"</formula>
    </cfRule>
    <cfRule type="cellIs" dxfId="1279" priority="443" operator="equal">
      <formula>"V"</formula>
    </cfRule>
  </conditionalFormatting>
  <conditionalFormatting sqref="L511:R511">
    <cfRule type="cellIs" dxfId="1278" priority="440" operator="equal">
      <formula>"X"</formula>
    </cfRule>
    <cfRule type="cellIs" dxfId="1277" priority="441" operator="equal">
      <formula>"V"</formula>
    </cfRule>
  </conditionalFormatting>
  <conditionalFormatting sqref="L515:R515">
    <cfRule type="cellIs" dxfId="1276" priority="438" operator="equal">
      <formula>"X"</formula>
    </cfRule>
    <cfRule type="cellIs" dxfId="1275" priority="439" operator="equal">
      <formula>"V"</formula>
    </cfRule>
  </conditionalFormatting>
  <conditionalFormatting sqref="L516:R516">
    <cfRule type="cellIs" dxfId="1274" priority="436" operator="equal">
      <formula>"X"</formula>
    </cfRule>
    <cfRule type="cellIs" dxfId="1273" priority="437" operator="equal">
      <formula>"V"</formula>
    </cfRule>
  </conditionalFormatting>
  <conditionalFormatting sqref="L517:R517">
    <cfRule type="cellIs" dxfId="1272" priority="434" operator="equal">
      <formula>"X"</formula>
    </cfRule>
    <cfRule type="cellIs" dxfId="1271" priority="435" operator="equal">
      <formula>"V"</formula>
    </cfRule>
  </conditionalFormatting>
  <conditionalFormatting sqref="L518:R518">
    <cfRule type="cellIs" dxfId="1270" priority="432" operator="equal">
      <formula>"X"</formula>
    </cfRule>
    <cfRule type="cellIs" dxfId="1269" priority="433" operator="equal">
      <formula>"V"</formula>
    </cfRule>
  </conditionalFormatting>
  <conditionalFormatting sqref="L519:R519">
    <cfRule type="cellIs" dxfId="1268" priority="430" operator="equal">
      <formula>"X"</formula>
    </cfRule>
    <cfRule type="cellIs" dxfId="1267" priority="431" operator="equal">
      <formula>"V"</formula>
    </cfRule>
  </conditionalFormatting>
  <conditionalFormatting sqref="L520:R520">
    <cfRule type="cellIs" dxfId="1266" priority="428" operator="equal">
      <formula>"X"</formula>
    </cfRule>
    <cfRule type="cellIs" dxfId="1265" priority="429" operator="equal">
      <formula>"V"</formula>
    </cfRule>
  </conditionalFormatting>
  <conditionalFormatting sqref="L524:R524">
    <cfRule type="cellIs" dxfId="1264" priority="426" operator="equal">
      <formula>"X"</formula>
    </cfRule>
    <cfRule type="cellIs" dxfId="1263" priority="427" operator="equal">
      <formula>"V"</formula>
    </cfRule>
  </conditionalFormatting>
  <conditionalFormatting sqref="L525:R525">
    <cfRule type="cellIs" dxfId="1262" priority="424" operator="equal">
      <formula>"X"</formula>
    </cfRule>
    <cfRule type="cellIs" dxfId="1261" priority="425" operator="equal">
      <formula>"V"</formula>
    </cfRule>
  </conditionalFormatting>
  <conditionalFormatting sqref="L526:R526">
    <cfRule type="cellIs" dxfId="1260" priority="422" operator="equal">
      <formula>"X"</formula>
    </cfRule>
    <cfRule type="cellIs" dxfId="1259" priority="423" operator="equal">
      <formula>"V"</formula>
    </cfRule>
  </conditionalFormatting>
  <conditionalFormatting sqref="L527:R527">
    <cfRule type="cellIs" dxfId="1258" priority="420" operator="equal">
      <formula>"X"</formula>
    </cfRule>
    <cfRule type="cellIs" dxfId="1257" priority="421" operator="equal">
      <formula>"V"</formula>
    </cfRule>
  </conditionalFormatting>
  <conditionalFormatting sqref="L529:R529">
    <cfRule type="cellIs" dxfId="1256" priority="416" operator="equal">
      <formula>"X"</formula>
    </cfRule>
    <cfRule type="cellIs" dxfId="1255" priority="417" operator="equal">
      <formula>"V"</formula>
    </cfRule>
  </conditionalFormatting>
  <conditionalFormatting sqref="L530:R530">
    <cfRule type="cellIs" dxfId="1254" priority="414" operator="equal">
      <formula>"X"</formula>
    </cfRule>
    <cfRule type="cellIs" dxfId="1253" priority="415" operator="equal">
      <formula>"V"</formula>
    </cfRule>
  </conditionalFormatting>
  <conditionalFormatting sqref="L533:R533">
    <cfRule type="cellIs" dxfId="1252" priority="408" operator="equal">
      <formula>"X"</formula>
    </cfRule>
    <cfRule type="cellIs" dxfId="1251" priority="409" operator="equal">
      <formula>"V"</formula>
    </cfRule>
  </conditionalFormatting>
  <conditionalFormatting sqref="L537:R537">
    <cfRule type="cellIs" dxfId="1250" priority="406" operator="equal">
      <formula>"X"</formula>
    </cfRule>
    <cfRule type="cellIs" dxfId="1249" priority="407" operator="equal">
      <formula>"V"</formula>
    </cfRule>
  </conditionalFormatting>
  <conditionalFormatting sqref="L538:R538">
    <cfRule type="cellIs" dxfId="1248" priority="404" operator="equal">
      <formula>"X"</formula>
    </cfRule>
    <cfRule type="cellIs" dxfId="1247" priority="405" operator="equal">
      <formula>"V"</formula>
    </cfRule>
  </conditionalFormatting>
  <conditionalFormatting sqref="L539:R539">
    <cfRule type="cellIs" dxfId="1246" priority="402" operator="equal">
      <formula>"X"</formula>
    </cfRule>
    <cfRule type="cellIs" dxfId="1245" priority="403" operator="equal">
      <formula>"V"</formula>
    </cfRule>
  </conditionalFormatting>
  <conditionalFormatting sqref="L540:R540">
    <cfRule type="cellIs" dxfId="1244" priority="400" operator="equal">
      <formula>"X"</formula>
    </cfRule>
    <cfRule type="cellIs" dxfId="1243" priority="401" operator="equal">
      <formula>"V"</formula>
    </cfRule>
  </conditionalFormatting>
  <conditionalFormatting sqref="L541:R541">
    <cfRule type="cellIs" dxfId="1242" priority="398" operator="equal">
      <formula>"X"</formula>
    </cfRule>
    <cfRule type="cellIs" dxfId="1241" priority="399" operator="equal">
      <formula>"V"</formula>
    </cfRule>
  </conditionalFormatting>
  <conditionalFormatting sqref="L542:R542">
    <cfRule type="cellIs" dxfId="1240" priority="396" operator="equal">
      <formula>"X"</formula>
    </cfRule>
    <cfRule type="cellIs" dxfId="1239" priority="397" operator="equal">
      <formula>"V"</formula>
    </cfRule>
  </conditionalFormatting>
  <conditionalFormatting sqref="L543:R543">
    <cfRule type="cellIs" dxfId="1238" priority="394" operator="equal">
      <formula>"X"</formula>
    </cfRule>
    <cfRule type="cellIs" dxfId="1237" priority="395" operator="equal">
      <formula>"V"</formula>
    </cfRule>
  </conditionalFormatting>
  <conditionalFormatting sqref="L544:R544">
    <cfRule type="cellIs" dxfId="1236" priority="392" operator="equal">
      <formula>"X"</formula>
    </cfRule>
    <cfRule type="cellIs" dxfId="1235" priority="393" operator="equal">
      <formula>"V"</formula>
    </cfRule>
  </conditionalFormatting>
  <conditionalFormatting sqref="L545:R545">
    <cfRule type="cellIs" dxfId="1234" priority="390" operator="equal">
      <formula>"X"</formula>
    </cfRule>
    <cfRule type="cellIs" dxfId="1233" priority="391" operator="equal">
      <formula>"V"</formula>
    </cfRule>
  </conditionalFormatting>
  <conditionalFormatting sqref="L556:R556">
    <cfRule type="cellIs" dxfId="1232" priority="388" operator="equal">
      <formula>"X"</formula>
    </cfRule>
    <cfRule type="cellIs" dxfId="1231" priority="389" operator="equal">
      <formula>"V"</formula>
    </cfRule>
  </conditionalFormatting>
  <conditionalFormatting sqref="L557:R557">
    <cfRule type="cellIs" dxfId="1230" priority="386" operator="equal">
      <formula>"X"</formula>
    </cfRule>
    <cfRule type="cellIs" dxfId="1229" priority="387" operator="equal">
      <formula>"V"</formula>
    </cfRule>
  </conditionalFormatting>
  <conditionalFormatting sqref="L563:R563">
    <cfRule type="cellIs" dxfId="1228" priority="384" operator="equal">
      <formula>"X"</formula>
    </cfRule>
    <cfRule type="cellIs" dxfId="1227" priority="385" operator="equal">
      <formula>"V"</formula>
    </cfRule>
  </conditionalFormatting>
  <conditionalFormatting sqref="L558:R558">
    <cfRule type="cellIs" dxfId="1226" priority="382" operator="equal">
      <formula>"X"</formula>
    </cfRule>
    <cfRule type="cellIs" dxfId="1225" priority="383" operator="equal">
      <formula>"V"</formula>
    </cfRule>
  </conditionalFormatting>
  <conditionalFormatting sqref="L559:R559">
    <cfRule type="cellIs" dxfId="1224" priority="380" operator="equal">
      <formula>"X"</formula>
    </cfRule>
    <cfRule type="cellIs" dxfId="1223" priority="381" operator="equal">
      <formula>"V"</formula>
    </cfRule>
  </conditionalFormatting>
  <conditionalFormatting sqref="L560:R560">
    <cfRule type="cellIs" dxfId="1222" priority="378" operator="equal">
      <formula>"X"</formula>
    </cfRule>
    <cfRule type="cellIs" dxfId="1221" priority="379" operator="equal">
      <formula>"V"</formula>
    </cfRule>
  </conditionalFormatting>
  <conditionalFormatting sqref="L561:R561">
    <cfRule type="cellIs" dxfId="1220" priority="376" operator="equal">
      <formula>"X"</formula>
    </cfRule>
    <cfRule type="cellIs" dxfId="1219" priority="377" operator="equal">
      <formula>"V"</formula>
    </cfRule>
  </conditionalFormatting>
  <conditionalFormatting sqref="L562:R562">
    <cfRule type="cellIs" dxfId="1218" priority="374" operator="equal">
      <formula>"X"</formula>
    </cfRule>
    <cfRule type="cellIs" dxfId="1217" priority="375" operator="equal">
      <formula>"V"</formula>
    </cfRule>
  </conditionalFormatting>
  <conditionalFormatting sqref="L564:R564">
    <cfRule type="cellIs" dxfId="1216" priority="372" operator="equal">
      <formula>"X"</formula>
    </cfRule>
    <cfRule type="cellIs" dxfId="1215" priority="373" operator="equal">
      <formula>"V"</formula>
    </cfRule>
  </conditionalFormatting>
  <conditionalFormatting sqref="Q329:R329">
    <cfRule type="cellIs" dxfId="1214" priority="362" operator="equal">
      <formula>"X"</formula>
    </cfRule>
    <cfRule type="cellIs" dxfId="1213" priority="363" operator="equal">
      <formula>"V"</formula>
    </cfRule>
  </conditionalFormatting>
  <conditionalFormatting sqref="Q330:R330">
    <cfRule type="cellIs" dxfId="1212" priority="360" operator="equal">
      <formula>"X"</formula>
    </cfRule>
    <cfRule type="cellIs" dxfId="1211" priority="361" operator="equal">
      <formula>"V"</formula>
    </cfRule>
  </conditionalFormatting>
  <conditionalFormatting sqref="Q332:R332">
    <cfRule type="cellIs" dxfId="1210" priority="356" operator="equal">
      <formula>"X"</formula>
    </cfRule>
    <cfRule type="cellIs" dxfId="1209" priority="357" operator="equal">
      <formula>"V"</formula>
    </cfRule>
  </conditionalFormatting>
  <conditionalFormatting sqref="Q328:R328">
    <cfRule type="cellIs" dxfId="1208" priority="364" operator="equal">
      <formula>"X"</formula>
    </cfRule>
    <cfRule type="cellIs" dxfId="1207" priority="365" operator="equal">
      <formula>"V"</formula>
    </cfRule>
  </conditionalFormatting>
  <conditionalFormatting sqref="Q333:R333">
    <cfRule type="cellIs" dxfId="1206" priority="354" operator="equal">
      <formula>"X"</formula>
    </cfRule>
    <cfRule type="cellIs" dxfId="1205" priority="355" operator="equal">
      <formula>"V"</formula>
    </cfRule>
  </conditionalFormatting>
  <conditionalFormatting sqref="Q331:R331">
    <cfRule type="cellIs" dxfId="1204" priority="358" operator="equal">
      <formula>"X"</formula>
    </cfRule>
    <cfRule type="cellIs" dxfId="1203" priority="359" operator="equal">
      <formula>"V"</formula>
    </cfRule>
  </conditionalFormatting>
  <conditionalFormatting sqref="Q334:R334">
    <cfRule type="cellIs" dxfId="1202" priority="352" operator="equal">
      <formula>"X"</formula>
    </cfRule>
    <cfRule type="cellIs" dxfId="1201" priority="353" operator="equal">
      <formula>"V"</formula>
    </cfRule>
  </conditionalFormatting>
  <conditionalFormatting sqref="Q336:R336">
    <cfRule type="cellIs" dxfId="1200" priority="350" operator="equal">
      <formula>"X"</formula>
    </cfRule>
    <cfRule type="cellIs" dxfId="1199" priority="351" operator="equal">
      <formula>"V"</formula>
    </cfRule>
  </conditionalFormatting>
  <conditionalFormatting sqref="Q335:R335">
    <cfRule type="cellIs" dxfId="1198" priority="348" operator="equal">
      <formula>"X"</formula>
    </cfRule>
    <cfRule type="cellIs" dxfId="1197" priority="349" operator="equal">
      <formula>"V"</formula>
    </cfRule>
  </conditionalFormatting>
  <conditionalFormatting sqref="Q337:R337">
    <cfRule type="cellIs" dxfId="1196" priority="346" operator="equal">
      <formula>"X"</formula>
    </cfRule>
    <cfRule type="cellIs" dxfId="1195" priority="347" operator="equal">
      <formula>"V"</formula>
    </cfRule>
  </conditionalFormatting>
  <conditionalFormatting sqref="Q444:R444">
    <cfRule type="cellIs" dxfId="1194" priority="172" operator="equal">
      <formula>"X"</formula>
    </cfRule>
    <cfRule type="cellIs" dxfId="1193" priority="173" operator="equal">
      <formula>"V"</formula>
    </cfRule>
  </conditionalFormatting>
  <conditionalFormatting sqref="Q338:R338">
    <cfRule type="cellIs" dxfId="1192" priority="344" operator="equal">
      <formula>"X"</formula>
    </cfRule>
    <cfRule type="cellIs" dxfId="1191" priority="345" operator="equal">
      <formula>"V"</formula>
    </cfRule>
  </conditionalFormatting>
  <conditionalFormatting sqref="Q339:R339">
    <cfRule type="cellIs" dxfId="1190" priority="342" operator="equal">
      <formula>"X"</formula>
    </cfRule>
    <cfRule type="cellIs" dxfId="1189" priority="343" operator="equal">
      <formula>"V"</formula>
    </cfRule>
  </conditionalFormatting>
  <conditionalFormatting sqref="Q340:R340">
    <cfRule type="cellIs" dxfId="1188" priority="340" operator="equal">
      <formula>"X"</formula>
    </cfRule>
    <cfRule type="cellIs" dxfId="1187" priority="341" operator="equal">
      <formula>"V"</formula>
    </cfRule>
  </conditionalFormatting>
  <conditionalFormatting sqref="Q341:R341">
    <cfRule type="cellIs" dxfId="1186" priority="338" operator="equal">
      <formula>"X"</formula>
    </cfRule>
    <cfRule type="cellIs" dxfId="1185" priority="339" operator="equal">
      <formula>"V"</formula>
    </cfRule>
  </conditionalFormatting>
  <conditionalFormatting sqref="Q342:R342">
    <cfRule type="cellIs" dxfId="1184" priority="336" operator="equal">
      <formula>"X"</formula>
    </cfRule>
    <cfRule type="cellIs" dxfId="1183" priority="337" operator="equal">
      <formula>"V"</formula>
    </cfRule>
  </conditionalFormatting>
  <conditionalFormatting sqref="Q343:R343">
    <cfRule type="cellIs" dxfId="1182" priority="334" operator="equal">
      <formula>"X"</formula>
    </cfRule>
    <cfRule type="cellIs" dxfId="1181" priority="335" operator="equal">
      <formula>"V"</formula>
    </cfRule>
  </conditionalFormatting>
  <conditionalFormatting sqref="Q344:R344">
    <cfRule type="cellIs" dxfId="1180" priority="332" operator="equal">
      <formula>"X"</formula>
    </cfRule>
    <cfRule type="cellIs" dxfId="1179" priority="333" operator="equal">
      <formula>"V"</formula>
    </cfRule>
  </conditionalFormatting>
  <conditionalFormatting sqref="Q345:R345">
    <cfRule type="cellIs" dxfId="1178" priority="330" operator="equal">
      <formula>"X"</formula>
    </cfRule>
    <cfRule type="cellIs" dxfId="1177" priority="331" operator="equal">
      <formula>"V"</formula>
    </cfRule>
  </conditionalFormatting>
  <conditionalFormatting sqref="Q346:R346">
    <cfRule type="cellIs" dxfId="1176" priority="328" operator="equal">
      <formula>"X"</formula>
    </cfRule>
    <cfRule type="cellIs" dxfId="1175" priority="329" operator="equal">
      <formula>"V"</formula>
    </cfRule>
  </conditionalFormatting>
  <conditionalFormatting sqref="Q347:R347">
    <cfRule type="cellIs" dxfId="1174" priority="326" operator="equal">
      <formula>"X"</formula>
    </cfRule>
    <cfRule type="cellIs" dxfId="1173" priority="327" operator="equal">
      <formula>"V"</formula>
    </cfRule>
  </conditionalFormatting>
  <conditionalFormatting sqref="Q350:R350">
    <cfRule type="cellIs" dxfId="1172" priority="324" operator="equal">
      <formula>"X"</formula>
    </cfRule>
    <cfRule type="cellIs" dxfId="1171" priority="325" operator="equal">
      <formula>"V"</formula>
    </cfRule>
  </conditionalFormatting>
  <conditionalFormatting sqref="Q351:R351">
    <cfRule type="cellIs" dxfId="1170" priority="322" operator="equal">
      <formula>"X"</formula>
    </cfRule>
    <cfRule type="cellIs" dxfId="1169" priority="323" operator="equal">
      <formula>"V"</formula>
    </cfRule>
  </conditionalFormatting>
  <conditionalFormatting sqref="Q352:R352">
    <cfRule type="cellIs" dxfId="1168" priority="320" operator="equal">
      <formula>"X"</formula>
    </cfRule>
    <cfRule type="cellIs" dxfId="1167" priority="321" operator="equal">
      <formula>"V"</formula>
    </cfRule>
  </conditionalFormatting>
  <conditionalFormatting sqref="Q353:R353">
    <cfRule type="cellIs" dxfId="1166" priority="318" operator="equal">
      <formula>"X"</formula>
    </cfRule>
    <cfRule type="cellIs" dxfId="1165" priority="319" operator="equal">
      <formula>"V"</formula>
    </cfRule>
  </conditionalFormatting>
  <conditionalFormatting sqref="Q354:R354">
    <cfRule type="cellIs" dxfId="1164" priority="316" operator="equal">
      <formula>"X"</formula>
    </cfRule>
    <cfRule type="cellIs" dxfId="1163" priority="317" operator="equal">
      <formula>"V"</formula>
    </cfRule>
  </conditionalFormatting>
  <conditionalFormatting sqref="Q355:R355">
    <cfRule type="cellIs" dxfId="1162" priority="314" operator="equal">
      <formula>"X"</formula>
    </cfRule>
    <cfRule type="cellIs" dxfId="1161" priority="315" operator="equal">
      <formula>"V"</formula>
    </cfRule>
  </conditionalFormatting>
  <conditionalFormatting sqref="Q410:R410">
    <cfRule type="cellIs" dxfId="1160" priority="226" operator="equal">
      <formula>"X"</formula>
    </cfRule>
    <cfRule type="cellIs" dxfId="1159" priority="227" operator="equal">
      <formula>"V"</formula>
    </cfRule>
  </conditionalFormatting>
  <conditionalFormatting sqref="Q357:R357">
    <cfRule type="cellIs" dxfId="1158" priority="310" operator="equal">
      <formula>"X"</formula>
    </cfRule>
    <cfRule type="cellIs" dxfId="1157" priority="311" operator="equal">
      <formula>"V"</formula>
    </cfRule>
  </conditionalFormatting>
  <conditionalFormatting sqref="Q358:R358">
    <cfRule type="cellIs" dxfId="1156" priority="308" operator="equal">
      <formula>"X"</formula>
    </cfRule>
    <cfRule type="cellIs" dxfId="1155" priority="309" operator="equal">
      <formula>"V"</formula>
    </cfRule>
  </conditionalFormatting>
  <conditionalFormatting sqref="Q359:R359">
    <cfRule type="cellIs" dxfId="1154" priority="306" operator="equal">
      <formula>"X"</formula>
    </cfRule>
    <cfRule type="cellIs" dxfId="1153" priority="307" operator="equal">
      <formula>"V"</formula>
    </cfRule>
  </conditionalFormatting>
  <conditionalFormatting sqref="Q360:R360">
    <cfRule type="cellIs" dxfId="1152" priority="304" operator="equal">
      <formula>"X"</formula>
    </cfRule>
    <cfRule type="cellIs" dxfId="1151" priority="305" operator="equal">
      <formula>"V"</formula>
    </cfRule>
  </conditionalFormatting>
  <conditionalFormatting sqref="Q361:R361">
    <cfRule type="cellIs" dxfId="1150" priority="302" operator="equal">
      <formula>"X"</formula>
    </cfRule>
    <cfRule type="cellIs" dxfId="1149" priority="303" operator="equal">
      <formula>"V"</formula>
    </cfRule>
  </conditionalFormatting>
  <conditionalFormatting sqref="Q362:R362">
    <cfRule type="cellIs" dxfId="1148" priority="300" operator="equal">
      <formula>"X"</formula>
    </cfRule>
    <cfRule type="cellIs" dxfId="1147" priority="301" operator="equal">
      <formula>"V"</formula>
    </cfRule>
  </conditionalFormatting>
  <conditionalFormatting sqref="Q364:R364">
    <cfRule type="cellIs" dxfId="1146" priority="298" operator="equal">
      <formula>"X"</formula>
    </cfRule>
    <cfRule type="cellIs" dxfId="1145" priority="299" operator="equal">
      <formula>"V"</formula>
    </cfRule>
  </conditionalFormatting>
  <conditionalFormatting sqref="Q365:R365">
    <cfRule type="cellIs" dxfId="1144" priority="296" operator="equal">
      <formula>"X"</formula>
    </cfRule>
    <cfRule type="cellIs" dxfId="1143" priority="297" operator="equal">
      <formula>"V"</formula>
    </cfRule>
  </conditionalFormatting>
  <conditionalFormatting sqref="Q366:R366">
    <cfRule type="cellIs" dxfId="1142" priority="294" operator="equal">
      <formula>"X"</formula>
    </cfRule>
    <cfRule type="cellIs" dxfId="1141" priority="295" operator="equal">
      <formula>"V"</formula>
    </cfRule>
  </conditionalFormatting>
  <conditionalFormatting sqref="Q367:R367">
    <cfRule type="cellIs" dxfId="1140" priority="292" operator="equal">
      <formula>"X"</formula>
    </cfRule>
    <cfRule type="cellIs" dxfId="1139" priority="293" operator="equal">
      <formula>"V"</formula>
    </cfRule>
  </conditionalFormatting>
  <conditionalFormatting sqref="Q368:R368">
    <cfRule type="cellIs" dxfId="1138" priority="290" operator="equal">
      <formula>"X"</formula>
    </cfRule>
    <cfRule type="cellIs" dxfId="1137" priority="291" operator="equal">
      <formula>"V"</formula>
    </cfRule>
  </conditionalFormatting>
  <conditionalFormatting sqref="Q369:R369">
    <cfRule type="cellIs" dxfId="1136" priority="288" operator="equal">
      <formula>"X"</formula>
    </cfRule>
    <cfRule type="cellIs" dxfId="1135" priority="289" operator="equal">
      <formula>"V"</formula>
    </cfRule>
  </conditionalFormatting>
  <conditionalFormatting sqref="Q370:R370">
    <cfRule type="cellIs" dxfId="1134" priority="286" operator="equal">
      <formula>"X"</formula>
    </cfRule>
    <cfRule type="cellIs" dxfId="1133" priority="287" operator="equal">
      <formula>"V"</formula>
    </cfRule>
  </conditionalFormatting>
  <conditionalFormatting sqref="Q371:R371">
    <cfRule type="cellIs" dxfId="1132" priority="284" operator="equal">
      <formula>"X"</formula>
    </cfRule>
    <cfRule type="cellIs" dxfId="1131" priority="285" operator="equal">
      <formula>"V"</formula>
    </cfRule>
  </conditionalFormatting>
  <conditionalFormatting sqref="Q372:R372">
    <cfRule type="cellIs" dxfId="1130" priority="282" operator="equal">
      <formula>"X"</formula>
    </cfRule>
    <cfRule type="cellIs" dxfId="1129" priority="283" operator="equal">
      <formula>"V"</formula>
    </cfRule>
  </conditionalFormatting>
  <conditionalFormatting sqref="Q373:R373">
    <cfRule type="cellIs" dxfId="1128" priority="280" operator="equal">
      <formula>"X"</formula>
    </cfRule>
    <cfRule type="cellIs" dxfId="1127" priority="281" operator="equal">
      <formula>"V"</formula>
    </cfRule>
  </conditionalFormatting>
  <conditionalFormatting sqref="Q374:R375">
    <cfRule type="cellIs" dxfId="1126" priority="278" operator="equal">
      <formula>"X"</formula>
    </cfRule>
    <cfRule type="cellIs" dxfId="1125" priority="279" operator="equal">
      <formula>"V"</formula>
    </cfRule>
  </conditionalFormatting>
  <conditionalFormatting sqref="Q376:R376">
    <cfRule type="cellIs" dxfId="1124" priority="276" operator="equal">
      <formula>"X"</formula>
    </cfRule>
    <cfRule type="cellIs" dxfId="1123" priority="277" operator="equal">
      <formula>"V"</formula>
    </cfRule>
  </conditionalFormatting>
  <conditionalFormatting sqref="Q377:R377">
    <cfRule type="cellIs" dxfId="1122" priority="274" operator="equal">
      <formula>"X"</formula>
    </cfRule>
    <cfRule type="cellIs" dxfId="1121" priority="275" operator="equal">
      <formula>"V"</formula>
    </cfRule>
  </conditionalFormatting>
  <conditionalFormatting sqref="Q378:R378">
    <cfRule type="cellIs" dxfId="1120" priority="272" operator="equal">
      <formula>"X"</formula>
    </cfRule>
    <cfRule type="cellIs" dxfId="1119" priority="273" operator="equal">
      <formula>"V"</formula>
    </cfRule>
  </conditionalFormatting>
  <conditionalFormatting sqref="Q379:R380">
    <cfRule type="cellIs" dxfId="1118" priority="270" operator="equal">
      <formula>"X"</formula>
    </cfRule>
    <cfRule type="cellIs" dxfId="1117" priority="271" operator="equal">
      <formula>"V"</formula>
    </cfRule>
  </conditionalFormatting>
  <conditionalFormatting sqref="Q381:R381">
    <cfRule type="cellIs" dxfId="1116" priority="268" operator="equal">
      <formula>"X"</formula>
    </cfRule>
    <cfRule type="cellIs" dxfId="1115" priority="269" operator="equal">
      <formula>"V"</formula>
    </cfRule>
  </conditionalFormatting>
  <conditionalFormatting sqref="Q382:R382">
    <cfRule type="cellIs" dxfId="1114" priority="266" operator="equal">
      <formula>"X"</formula>
    </cfRule>
    <cfRule type="cellIs" dxfId="1113" priority="267" operator="equal">
      <formula>"V"</formula>
    </cfRule>
  </conditionalFormatting>
  <conditionalFormatting sqref="Q383:R385">
    <cfRule type="cellIs" dxfId="1112" priority="264" operator="equal">
      <formula>"X"</formula>
    </cfRule>
    <cfRule type="cellIs" dxfId="1111" priority="265" operator="equal">
      <formula>"V"</formula>
    </cfRule>
  </conditionalFormatting>
  <conditionalFormatting sqref="Q386:R386">
    <cfRule type="cellIs" dxfId="1110" priority="262" operator="equal">
      <formula>"X"</formula>
    </cfRule>
    <cfRule type="cellIs" dxfId="1109" priority="263" operator="equal">
      <formula>"V"</formula>
    </cfRule>
  </conditionalFormatting>
  <conditionalFormatting sqref="Q387:R387">
    <cfRule type="cellIs" dxfId="1108" priority="260" operator="equal">
      <formula>"X"</formula>
    </cfRule>
    <cfRule type="cellIs" dxfId="1107" priority="261" operator="equal">
      <formula>"V"</formula>
    </cfRule>
  </conditionalFormatting>
  <conditionalFormatting sqref="Q388:R388">
    <cfRule type="cellIs" dxfId="1106" priority="258" operator="equal">
      <formula>"X"</formula>
    </cfRule>
    <cfRule type="cellIs" dxfId="1105" priority="259" operator="equal">
      <formula>"V"</formula>
    </cfRule>
  </conditionalFormatting>
  <conditionalFormatting sqref="Q356:R356">
    <cfRule type="cellIs" dxfId="1104" priority="256" operator="equal">
      <formula>"X"</formula>
    </cfRule>
    <cfRule type="cellIs" dxfId="1103" priority="257" operator="equal">
      <formula>"V"</formula>
    </cfRule>
  </conditionalFormatting>
  <conditionalFormatting sqref="Q389:R389">
    <cfRule type="cellIs" dxfId="1102" priority="254" operator="equal">
      <formula>"X"</formula>
    </cfRule>
    <cfRule type="cellIs" dxfId="1101" priority="255" operator="equal">
      <formula>"V"</formula>
    </cfRule>
  </conditionalFormatting>
  <conditionalFormatting sqref="Q390:R390">
    <cfRule type="cellIs" dxfId="1100" priority="252" operator="equal">
      <formula>"X"</formula>
    </cfRule>
    <cfRule type="cellIs" dxfId="1099" priority="253" operator="equal">
      <formula>"V"</formula>
    </cfRule>
  </conditionalFormatting>
  <conditionalFormatting sqref="Q391:R391">
    <cfRule type="cellIs" dxfId="1098" priority="250" operator="equal">
      <formula>"X"</formula>
    </cfRule>
    <cfRule type="cellIs" dxfId="1097" priority="251" operator="equal">
      <formula>"V"</formula>
    </cfRule>
  </conditionalFormatting>
  <conditionalFormatting sqref="Q399:R399">
    <cfRule type="cellIs" dxfId="1096" priority="248" operator="equal">
      <formula>"X"</formula>
    </cfRule>
    <cfRule type="cellIs" dxfId="1095" priority="249" operator="equal">
      <formula>"V"</formula>
    </cfRule>
  </conditionalFormatting>
  <conditionalFormatting sqref="Q400:R400">
    <cfRule type="cellIs" dxfId="1094" priority="246" operator="equal">
      <formula>"X"</formula>
    </cfRule>
    <cfRule type="cellIs" dxfId="1093" priority="247" operator="equal">
      <formula>"V"</formula>
    </cfRule>
  </conditionalFormatting>
  <conditionalFormatting sqref="Q401:R401">
    <cfRule type="cellIs" dxfId="1092" priority="244" operator="equal">
      <formula>"X"</formula>
    </cfRule>
    <cfRule type="cellIs" dxfId="1091" priority="245" operator="equal">
      <formula>"V"</formula>
    </cfRule>
  </conditionalFormatting>
  <conditionalFormatting sqref="Q402:R402">
    <cfRule type="cellIs" dxfId="1090" priority="242" operator="equal">
      <formula>"X"</formula>
    </cfRule>
    <cfRule type="cellIs" dxfId="1089" priority="243" operator="equal">
      <formula>"V"</formula>
    </cfRule>
  </conditionalFormatting>
  <conditionalFormatting sqref="Q403:R403">
    <cfRule type="cellIs" dxfId="1088" priority="240" operator="equal">
      <formula>"X"</formula>
    </cfRule>
    <cfRule type="cellIs" dxfId="1087" priority="241" operator="equal">
      <formula>"V"</formula>
    </cfRule>
  </conditionalFormatting>
  <conditionalFormatting sqref="Q404:R404">
    <cfRule type="cellIs" dxfId="1086" priority="238" operator="equal">
      <formula>"X"</formula>
    </cfRule>
    <cfRule type="cellIs" dxfId="1085" priority="239" operator="equal">
      <formula>"V"</formula>
    </cfRule>
  </conditionalFormatting>
  <conditionalFormatting sqref="Q405:R405">
    <cfRule type="cellIs" dxfId="1084" priority="236" operator="equal">
      <formula>"X"</formula>
    </cfRule>
    <cfRule type="cellIs" dxfId="1083" priority="237" operator="equal">
      <formula>"V"</formula>
    </cfRule>
  </conditionalFormatting>
  <conditionalFormatting sqref="Q406:R406">
    <cfRule type="cellIs" dxfId="1082" priority="234" operator="equal">
      <formula>"X"</formula>
    </cfRule>
    <cfRule type="cellIs" dxfId="1081" priority="235" operator="equal">
      <formula>"V"</formula>
    </cfRule>
  </conditionalFormatting>
  <conditionalFormatting sqref="Q407:R407">
    <cfRule type="cellIs" dxfId="1080" priority="232" operator="equal">
      <formula>"X"</formula>
    </cfRule>
    <cfRule type="cellIs" dxfId="1079" priority="233" operator="equal">
      <formula>"V"</formula>
    </cfRule>
  </conditionalFormatting>
  <conditionalFormatting sqref="Q408:R408">
    <cfRule type="cellIs" dxfId="1078" priority="230" operator="equal">
      <formula>"X"</formula>
    </cfRule>
    <cfRule type="cellIs" dxfId="1077" priority="231" operator="equal">
      <formula>"V"</formula>
    </cfRule>
  </conditionalFormatting>
  <conditionalFormatting sqref="Q409:R409">
    <cfRule type="cellIs" dxfId="1076" priority="228" operator="equal">
      <formula>"X"</formula>
    </cfRule>
    <cfRule type="cellIs" dxfId="1075" priority="229" operator="equal">
      <formula>"V"</formula>
    </cfRule>
  </conditionalFormatting>
  <conditionalFormatting sqref="Q416:R416">
    <cfRule type="cellIs" dxfId="1074" priority="220" operator="equal">
      <formula>"X"</formula>
    </cfRule>
    <cfRule type="cellIs" dxfId="1073" priority="221" operator="equal">
      <formula>"V"</formula>
    </cfRule>
  </conditionalFormatting>
  <conditionalFormatting sqref="Q411:R411">
    <cfRule type="cellIs" dxfId="1072" priority="224" operator="equal">
      <formula>"X"</formula>
    </cfRule>
    <cfRule type="cellIs" dxfId="1071" priority="225" operator="equal">
      <formula>"V"</formula>
    </cfRule>
  </conditionalFormatting>
  <conditionalFormatting sqref="Q412:R415">
    <cfRule type="cellIs" dxfId="1070" priority="222" operator="equal">
      <formula>"X"</formula>
    </cfRule>
    <cfRule type="cellIs" dxfId="1069" priority="223" operator="equal">
      <formula>"V"</formula>
    </cfRule>
  </conditionalFormatting>
  <conditionalFormatting sqref="Q417:R419">
    <cfRule type="cellIs" dxfId="1068" priority="218" operator="equal">
      <formula>"X"</formula>
    </cfRule>
    <cfRule type="cellIs" dxfId="1067" priority="219" operator="equal">
      <formula>"V"</formula>
    </cfRule>
  </conditionalFormatting>
  <conditionalFormatting sqref="Q420:R421">
    <cfRule type="cellIs" dxfId="1066" priority="216" operator="equal">
      <formula>"X"</formula>
    </cfRule>
    <cfRule type="cellIs" dxfId="1065" priority="217" operator="equal">
      <formula>"V"</formula>
    </cfRule>
  </conditionalFormatting>
  <conditionalFormatting sqref="Q422:R422">
    <cfRule type="cellIs" dxfId="1064" priority="214" operator="equal">
      <formula>"X"</formula>
    </cfRule>
    <cfRule type="cellIs" dxfId="1063" priority="215" operator="equal">
      <formula>"V"</formula>
    </cfRule>
  </conditionalFormatting>
  <conditionalFormatting sqref="Q423:R423">
    <cfRule type="cellIs" dxfId="1062" priority="212" operator="equal">
      <formula>"X"</formula>
    </cfRule>
    <cfRule type="cellIs" dxfId="1061" priority="213" operator="equal">
      <formula>"V"</formula>
    </cfRule>
  </conditionalFormatting>
  <conditionalFormatting sqref="Q424:R424">
    <cfRule type="cellIs" dxfId="1060" priority="210" operator="equal">
      <formula>"X"</formula>
    </cfRule>
    <cfRule type="cellIs" dxfId="1059" priority="211" operator="equal">
      <formula>"V"</formula>
    </cfRule>
  </conditionalFormatting>
  <conditionalFormatting sqref="Q425:R425">
    <cfRule type="cellIs" dxfId="1058" priority="208" operator="equal">
      <formula>"X"</formula>
    </cfRule>
    <cfRule type="cellIs" dxfId="1057" priority="209" operator="equal">
      <formula>"V"</formula>
    </cfRule>
  </conditionalFormatting>
  <conditionalFormatting sqref="Q426:R426">
    <cfRule type="cellIs" dxfId="1056" priority="206" operator="equal">
      <formula>"X"</formula>
    </cfRule>
    <cfRule type="cellIs" dxfId="1055" priority="207" operator="equal">
      <formula>"V"</formula>
    </cfRule>
  </conditionalFormatting>
  <conditionalFormatting sqref="Q427:R427">
    <cfRule type="cellIs" dxfId="1054" priority="204" operator="equal">
      <formula>"X"</formula>
    </cfRule>
    <cfRule type="cellIs" dxfId="1053" priority="205" operator="equal">
      <formula>"V"</formula>
    </cfRule>
  </conditionalFormatting>
  <conditionalFormatting sqref="Q428:R428">
    <cfRule type="cellIs" dxfId="1052" priority="202" operator="equal">
      <formula>"X"</formula>
    </cfRule>
    <cfRule type="cellIs" dxfId="1051" priority="203" operator="equal">
      <formula>"V"</formula>
    </cfRule>
  </conditionalFormatting>
  <conditionalFormatting sqref="Q429:R429">
    <cfRule type="cellIs" dxfId="1050" priority="200" operator="equal">
      <formula>"X"</formula>
    </cfRule>
    <cfRule type="cellIs" dxfId="1049" priority="201" operator="equal">
      <formula>"V"</formula>
    </cfRule>
  </conditionalFormatting>
  <conditionalFormatting sqref="Q430:R430">
    <cfRule type="cellIs" dxfId="1048" priority="198" operator="equal">
      <formula>"X"</formula>
    </cfRule>
    <cfRule type="cellIs" dxfId="1047" priority="199" operator="equal">
      <formula>"V"</formula>
    </cfRule>
  </conditionalFormatting>
  <conditionalFormatting sqref="Q431:R431">
    <cfRule type="cellIs" dxfId="1046" priority="196" operator="equal">
      <formula>"X"</formula>
    </cfRule>
    <cfRule type="cellIs" dxfId="1045" priority="197" operator="equal">
      <formula>"V"</formula>
    </cfRule>
  </conditionalFormatting>
  <conditionalFormatting sqref="Q432:R432">
    <cfRule type="cellIs" dxfId="1044" priority="194" operator="equal">
      <formula>"X"</formula>
    </cfRule>
    <cfRule type="cellIs" dxfId="1043" priority="195" operator="equal">
      <formula>"V"</formula>
    </cfRule>
  </conditionalFormatting>
  <conditionalFormatting sqref="Q433:R433">
    <cfRule type="cellIs" dxfId="1042" priority="192" operator="equal">
      <formula>"X"</formula>
    </cfRule>
    <cfRule type="cellIs" dxfId="1041" priority="193" operator="equal">
      <formula>"V"</formula>
    </cfRule>
  </conditionalFormatting>
  <conditionalFormatting sqref="Q438:R440">
    <cfRule type="cellIs" dxfId="1040" priority="190" operator="equal">
      <formula>"X"</formula>
    </cfRule>
    <cfRule type="cellIs" dxfId="1039" priority="191" operator="equal">
      <formula>"V"</formula>
    </cfRule>
  </conditionalFormatting>
  <conditionalFormatting sqref="Q434:R434">
    <cfRule type="cellIs" dxfId="1038" priority="188" operator="equal">
      <formula>"X"</formula>
    </cfRule>
    <cfRule type="cellIs" dxfId="1037" priority="189" operator="equal">
      <formula>"V"</formula>
    </cfRule>
  </conditionalFormatting>
  <conditionalFormatting sqref="Q435:R435">
    <cfRule type="cellIs" dxfId="1036" priority="186" operator="equal">
      <formula>"X"</formula>
    </cfRule>
    <cfRule type="cellIs" dxfId="1035" priority="187" operator="equal">
      <formula>"V"</formula>
    </cfRule>
  </conditionalFormatting>
  <conditionalFormatting sqref="Q436:R436">
    <cfRule type="cellIs" dxfId="1034" priority="184" operator="equal">
      <formula>"X"</formula>
    </cfRule>
    <cfRule type="cellIs" dxfId="1033" priority="185" operator="equal">
      <formula>"V"</formula>
    </cfRule>
  </conditionalFormatting>
  <conditionalFormatting sqref="Q437:R437">
    <cfRule type="cellIs" dxfId="1032" priority="182" operator="equal">
      <formula>"X"</formula>
    </cfRule>
    <cfRule type="cellIs" dxfId="1031" priority="183" operator="equal">
      <formula>"V"</formula>
    </cfRule>
  </conditionalFormatting>
  <conditionalFormatting sqref="Q441:R441">
    <cfRule type="cellIs" dxfId="1030" priority="180" operator="equal">
      <formula>"X"</formula>
    </cfRule>
    <cfRule type="cellIs" dxfId="1029" priority="181" operator="equal">
      <formula>"V"</formula>
    </cfRule>
  </conditionalFormatting>
  <conditionalFormatting sqref="Q442:R443">
    <cfRule type="cellIs" dxfId="1028" priority="176" operator="equal">
      <formula>"X"</formula>
    </cfRule>
    <cfRule type="cellIs" dxfId="1027" priority="177" operator="equal">
      <formula>"V"</formula>
    </cfRule>
  </conditionalFormatting>
  <conditionalFormatting sqref="Q445:R449">
    <cfRule type="cellIs" dxfId="1026" priority="174" operator="equal">
      <formula>"X"</formula>
    </cfRule>
    <cfRule type="cellIs" dxfId="1025" priority="175" operator="equal">
      <formula>"V"</formula>
    </cfRule>
  </conditionalFormatting>
  <conditionalFormatting sqref="N456:P458">
    <cfRule type="cellIs" dxfId="1024" priority="166" operator="equal">
      <formula>"X"</formula>
    </cfRule>
    <cfRule type="cellIs" dxfId="1023" priority="167" operator="equal">
      <formula>"V"</formula>
    </cfRule>
  </conditionalFormatting>
  <conditionalFormatting sqref="L454:R455">
    <cfRule type="cellIs" dxfId="1022" priority="170" operator="equal">
      <formula>"X"</formula>
    </cfRule>
    <cfRule type="cellIs" dxfId="1021" priority="171" operator="equal">
      <formula>"V"</formula>
    </cfRule>
  </conditionalFormatting>
  <conditionalFormatting sqref="L456:M458 Q456:R458">
    <cfRule type="cellIs" dxfId="1020" priority="168" operator="equal">
      <formula>"X"</formula>
    </cfRule>
    <cfRule type="cellIs" dxfId="1019" priority="169" operator="equal">
      <formula>"V"</formula>
    </cfRule>
  </conditionalFormatting>
  <conditionalFormatting sqref="L459:R459">
    <cfRule type="cellIs" dxfId="1018" priority="164" operator="equal">
      <formula>"X"</formula>
    </cfRule>
    <cfRule type="cellIs" dxfId="1017" priority="165" operator="equal">
      <formula>"V"</formula>
    </cfRule>
  </conditionalFormatting>
  <conditionalFormatting sqref="U8">
    <cfRule type="cellIs" dxfId="1016" priority="161" operator="equal">
      <formula>"F2&gt;$G2"</formula>
    </cfRule>
  </conditionalFormatting>
  <conditionalFormatting sqref="L175:R176">
    <cfRule type="cellIs" dxfId="1015" priority="158" operator="equal">
      <formula>"X"</formula>
    </cfRule>
    <cfRule type="cellIs" dxfId="1014" priority="159" operator="equal">
      <formula>"V"</formula>
    </cfRule>
  </conditionalFormatting>
  <conditionalFormatting sqref="AL1:AU4 AL6:AU11 AL599:AU1048576">
    <cfRule type="cellIs" dxfId="1013" priority="154" operator="equal">
      <formula>"NS"</formula>
    </cfRule>
    <cfRule type="cellIs" dxfId="1012" priority="155" operator="equal">
      <formula>"NA"</formula>
    </cfRule>
    <cfRule type="cellIs" dxfId="1011" priority="156" operator="equal">
      <formula>"X"</formula>
    </cfRule>
    <cfRule type="cellIs" dxfId="1010" priority="157" operator="equal">
      <formula>"V"</formula>
    </cfRule>
  </conditionalFormatting>
  <conditionalFormatting sqref="L323:R323">
    <cfRule type="cellIs" dxfId="1009" priority="149" operator="equal">
      <formula>"X"</formula>
    </cfRule>
    <cfRule type="cellIs" dxfId="1008" priority="150" operator="equal">
      <formula>"V"</formula>
    </cfRule>
  </conditionalFormatting>
  <conditionalFormatting sqref="Q30:R30">
    <cfRule type="cellIs" dxfId="1007" priority="147" operator="equal">
      <formula>"X"</formula>
    </cfRule>
    <cfRule type="cellIs" dxfId="1006" priority="148" operator="equal">
      <formula>"V"</formula>
    </cfRule>
  </conditionalFormatting>
  <conditionalFormatting sqref="L30:P30">
    <cfRule type="cellIs" dxfId="1005" priority="145" operator="equal">
      <formula>"X"</formula>
    </cfRule>
    <cfRule type="cellIs" dxfId="1004" priority="146" operator="equal">
      <formula>"V"</formula>
    </cfRule>
  </conditionalFormatting>
  <conditionalFormatting sqref="L44:P44">
    <cfRule type="cellIs" dxfId="1003" priority="143" operator="equal">
      <formula>"X"</formula>
    </cfRule>
    <cfRule type="cellIs" dxfId="1002" priority="144" operator="equal">
      <formula>"V"</formula>
    </cfRule>
  </conditionalFormatting>
  <conditionalFormatting sqref="L181:O181">
    <cfRule type="cellIs" dxfId="1001" priority="141" operator="equal">
      <formula>"X"</formula>
    </cfRule>
    <cfRule type="cellIs" dxfId="1000" priority="142" operator="equal">
      <formula>"V"</formula>
    </cfRule>
  </conditionalFormatting>
  <conditionalFormatting sqref="L196:R196">
    <cfRule type="cellIs" dxfId="999" priority="139" operator="equal">
      <formula>"X"</formula>
    </cfRule>
    <cfRule type="cellIs" dxfId="998" priority="140" operator="equal">
      <formula>"V"</formula>
    </cfRule>
  </conditionalFormatting>
  <conditionalFormatting sqref="L211:P212">
    <cfRule type="cellIs" dxfId="997" priority="137" operator="equal">
      <formula>"X"</formula>
    </cfRule>
    <cfRule type="cellIs" dxfId="996" priority="138" operator="equal">
      <formula>"V"</formula>
    </cfRule>
  </conditionalFormatting>
  <conditionalFormatting sqref="L467:R467">
    <cfRule type="cellIs" dxfId="995" priority="135" operator="equal">
      <formula>"X"</formula>
    </cfRule>
    <cfRule type="cellIs" dxfId="994" priority="136" operator="equal">
      <formula>"V"</formula>
    </cfRule>
  </conditionalFormatting>
  <conditionalFormatting sqref="N463:P465">
    <cfRule type="cellIs" dxfId="993" priority="129" operator="equal">
      <formula>"X"</formula>
    </cfRule>
    <cfRule type="cellIs" dxfId="992" priority="130" operator="equal">
      <formula>"V"</formula>
    </cfRule>
  </conditionalFormatting>
  <conditionalFormatting sqref="L463:M465 Q463:R465">
    <cfRule type="cellIs" dxfId="991" priority="131" operator="equal">
      <formula>"X"</formula>
    </cfRule>
    <cfRule type="cellIs" dxfId="990" priority="132" operator="equal">
      <formula>"V"</formula>
    </cfRule>
  </conditionalFormatting>
  <conditionalFormatting sqref="L466:R466">
    <cfRule type="cellIs" dxfId="989" priority="127" operator="equal">
      <formula>"X"</formula>
    </cfRule>
    <cfRule type="cellIs" dxfId="988" priority="128" operator="equal">
      <formula>"V"</formula>
    </cfRule>
  </conditionalFormatting>
  <conditionalFormatting sqref="L461:R462">
    <cfRule type="cellIs" dxfId="987" priority="118" operator="equal">
      <formula>"X"</formula>
    </cfRule>
    <cfRule type="cellIs" dxfId="986" priority="119" operator="equal">
      <formula>"V"</formula>
    </cfRule>
  </conditionalFormatting>
  <conditionalFormatting sqref="AL12:AU126 AL453:AU506 AL509:AU509 AL511:AU590 AL289:AU451 AL130:AU286">
    <cfRule type="cellIs" dxfId="985" priority="103" operator="equal">
      <formula>"NA"</formula>
    </cfRule>
    <cfRule type="cellIs" dxfId="984" priority="104" operator="equal">
      <formula>"NS"</formula>
    </cfRule>
    <cfRule type="cellIs" dxfId="983" priority="105" operator="equal">
      <formula>"S"</formula>
    </cfRule>
    <cfRule type="cellIs" dxfId="982" priority="106" operator="equal">
      <formula>"A"</formula>
    </cfRule>
    <cfRule type="cellIs" dxfId="981" priority="107" operator="equal">
      <formula>"X"</formula>
    </cfRule>
    <cfRule type="cellIs" dxfId="980" priority="108" operator="equal">
      <formula>"L"</formula>
    </cfRule>
    <cfRule type="cellIs" dxfId="979" priority="109" operator="equal">
      <formula>"V"</formula>
    </cfRule>
  </conditionalFormatting>
  <conditionalFormatting sqref="Q452:R452">
    <cfRule type="cellIs" dxfId="978" priority="101" operator="equal">
      <formula>"X"</formula>
    </cfRule>
    <cfRule type="cellIs" dxfId="977" priority="102" operator="equal">
      <formula>"V"</formula>
    </cfRule>
  </conditionalFormatting>
  <conditionalFormatting sqref="AL452:AU452">
    <cfRule type="cellIs" dxfId="976" priority="94" operator="equal">
      <formula>"NA"</formula>
    </cfRule>
    <cfRule type="cellIs" dxfId="975" priority="95" operator="equal">
      <formula>"NS"</formula>
    </cfRule>
    <cfRule type="cellIs" dxfId="974" priority="96" operator="equal">
      <formula>"S"</formula>
    </cfRule>
    <cfRule type="cellIs" dxfId="973" priority="97" operator="equal">
      <formula>"A"</formula>
    </cfRule>
    <cfRule type="cellIs" dxfId="972" priority="98" operator="equal">
      <formula>"X"</formula>
    </cfRule>
    <cfRule type="cellIs" dxfId="971" priority="99" operator="equal">
      <formula>"L"</formula>
    </cfRule>
    <cfRule type="cellIs" dxfId="970" priority="100" operator="equal">
      <formula>"V"</formula>
    </cfRule>
  </conditionalFormatting>
  <conditionalFormatting sqref="L127:R127">
    <cfRule type="cellIs" dxfId="969" priority="92" operator="equal">
      <formula>"X"</formula>
    </cfRule>
    <cfRule type="cellIs" dxfId="968" priority="93" operator="equal">
      <formula>"V"</formula>
    </cfRule>
  </conditionalFormatting>
  <conditionalFormatting sqref="AL127:AU127">
    <cfRule type="cellIs" dxfId="967" priority="85" operator="equal">
      <formula>"NA"</formula>
    </cfRule>
    <cfRule type="cellIs" dxfId="966" priority="86" operator="equal">
      <formula>"NS"</formula>
    </cfRule>
    <cfRule type="cellIs" dxfId="965" priority="87" operator="equal">
      <formula>"S"</formula>
    </cfRule>
    <cfRule type="cellIs" dxfId="964" priority="88" operator="equal">
      <formula>"A"</formula>
    </cfRule>
    <cfRule type="cellIs" dxfId="963" priority="89" operator="equal">
      <formula>"X"</formula>
    </cfRule>
    <cfRule type="cellIs" dxfId="962" priority="90" operator="equal">
      <formula>"L"</formula>
    </cfRule>
    <cfRule type="cellIs" dxfId="961" priority="91" operator="equal">
      <formula>"V"</formula>
    </cfRule>
  </conditionalFormatting>
  <conditionalFormatting sqref="L128:R128">
    <cfRule type="cellIs" dxfId="960" priority="83" operator="equal">
      <formula>"X"</formula>
    </cfRule>
    <cfRule type="cellIs" dxfId="959" priority="84" operator="equal">
      <formula>"V"</formula>
    </cfRule>
  </conditionalFormatting>
  <conditionalFormatting sqref="AL128:AU128">
    <cfRule type="cellIs" dxfId="958" priority="76" operator="equal">
      <formula>"NA"</formula>
    </cfRule>
    <cfRule type="cellIs" dxfId="957" priority="77" operator="equal">
      <formula>"NS"</formula>
    </cfRule>
    <cfRule type="cellIs" dxfId="956" priority="78" operator="equal">
      <formula>"S"</formula>
    </cfRule>
    <cfRule type="cellIs" dxfId="955" priority="79" operator="equal">
      <formula>"A"</formula>
    </cfRule>
    <cfRule type="cellIs" dxfId="954" priority="80" operator="equal">
      <formula>"X"</formula>
    </cfRule>
    <cfRule type="cellIs" dxfId="953" priority="81" operator="equal">
      <formula>"L"</formula>
    </cfRule>
    <cfRule type="cellIs" dxfId="952" priority="82" operator="equal">
      <formula>"V"</formula>
    </cfRule>
  </conditionalFormatting>
  <conditionalFormatting sqref="L129:R129">
    <cfRule type="cellIs" dxfId="951" priority="74" operator="equal">
      <formula>"X"</formula>
    </cfRule>
    <cfRule type="cellIs" dxfId="950" priority="75" operator="equal">
      <formula>"V"</formula>
    </cfRule>
  </conditionalFormatting>
  <conditionalFormatting sqref="AL129:AU129">
    <cfRule type="cellIs" dxfId="949" priority="67" operator="equal">
      <formula>"NA"</formula>
    </cfRule>
    <cfRule type="cellIs" dxfId="948" priority="68" operator="equal">
      <formula>"NS"</formula>
    </cfRule>
    <cfRule type="cellIs" dxfId="947" priority="69" operator="equal">
      <formula>"S"</formula>
    </cfRule>
    <cfRule type="cellIs" dxfId="946" priority="70" operator="equal">
      <formula>"A"</formula>
    </cfRule>
    <cfRule type="cellIs" dxfId="945" priority="71" operator="equal">
      <formula>"X"</formula>
    </cfRule>
    <cfRule type="cellIs" dxfId="944" priority="72" operator="equal">
      <formula>"L"</formula>
    </cfRule>
    <cfRule type="cellIs" dxfId="943" priority="73" operator="equal">
      <formula>"V"</formula>
    </cfRule>
  </conditionalFormatting>
  <conditionalFormatting sqref="L591:R598">
    <cfRule type="cellIs" dxfId="942" priority="65" operator="equal">
      <formula>"X"</formula>
    </cfRule>
    <cfRule type="cellIs" dxfId="941" priority="66" operator="equal">
      <formula>"V"</formula>
    </cfRule>
  </conditionalFormatting>
  <conditionalFormatting sqref="AL591:AU598">
    <cfRule type="cellIs" dxfId="940" priority="61" operator="equal">
      <formula>"NS"</formula>
    </cfRule>
    <cfRule type="cellIs" dxfId="939" priority="62" operator="equal">
      <formula>"NA"</formula>
    </cfRule>
    <cfRule type="cellIs" dxfId="938" priority="63" operator="equal">
      <formula>"X"</formula>
    </cfRule>
    <cfRule type="cellIs" dxfId="937" priority="64" operator="equal">
      <formula>"V"</formula>
    </cfRule>
  </conditionalFormatting>
  <conditionalFormatting sqref="L508:R508">
    <cfRule type="cellIs" dxfId="936" priority="50" operator="equal">
      <formula>"X"</formula>
    </cfRule>
    <cfRule type="cellIs" dxfId="935" priority="51" operator="equal">
      <formula>"V"</formula>
    </cfRule>
  </conditionalFormatting>
  <conditionalFormatting sqref="AL508:AU508">
    <cfRule type="cellIs" dxfId="934" priority="43" operator="equal">
      <formula>"NA"</formula>
    </cfRule>
    <cfRule type="cellIs" dxfId="933" priority="44" operator="equal">
      <formula>"NS"</formula>
    </cfRule>
    <cfRule type="cellIs" dxfId="932" priority="45" operator="equal">
      <formula>"S"</formula>
    </cfRule>
    <cfRule type="cellIs" dxfId="931" priority="46" operator="equal">
      <formula>"A"</formula>
    </cfRule>
    <cfRule type="cellIs" dxfId="930" priority="47" operator="equal">
      <formula>"X"</formula>
    </cfRule>
    <cfRule type="cellIs" dxfId="929" priority="48" operator="equal">
      <formula>"L"</formula>
    </cfRule>
    <cfRule type="cellIs" dxfId="928" priority="49" operator="equal">
      <formula>"V"</formula>
    </cfRule>
  </conditionalFormatting>
  <conditionalFormatting sqref="L507:R507">
    <cfRule type="cellIs" dxfId="927" priority="41" operator="equal">
      <formula>"X"</formula>
    </cfRule>
    <cfRule type="cellIs" dxfId="926" priority="42" operator="equal">
      <formula>"V"</formula>
    </cfRule>
  </conditionalFormatting>
  <conditionalFormatting sqref="AL507:AU507">
    <cfRule type="cellIs" dxfId="925" priority="34" operator="equal">
      <formula>"NA"</formula>
    </cfRule>
    <cfRule type="cellIs" dxfId="924" priority="35" operator="equal">
      <formula>"NS"</formula>
    </cfRule>
    <cfRule type="cellIs" dxfId="923" priority="36" operator="equal">
      <formula>"S"</formula>
    </cfRule>
    <cfRule type="cellIs" dxfId="922" priority="37" operator="equal">
      <formula>"A"</formula>
    </cfRule>
    <cfRule type="cellIs" dxfId="921" priority="38" operator="equal">
      <formula>"X"</formula>
    </cfRule>
    <cfRule type="cellIs" dxfId="920" priority="39" operator="equal">
      <formula>"L"</formula>
    </cfRule>
    <cfRule type="cellIs" dxfId="919" priority="40" operator="equal">
      <formula>"V"</formula>
    </cfRule>
  </conditionalFormatting>
  <conditionalFormatting sqref="L510:R510">
    <cfRule type="cellIs" dxfId="918" priority="32" operator="equal">
      <formula>"X"</formula>
    </cfRule>
    <cfRule type="cellIs" dxfId="917" priority="33" operator="equal">
      <formula>"V"</formula>
    </cfRule>
  </conditionalFormatting>
  <conditionalFormatting sqref="AL510:AU510">
    <cfRule type="cellIs" dxfId="916" priority="25" operator="equal">
      <formula>"NA"</formula>
    </cfRule>
    <cfRule type="cellIs" dxfId="915" priority="26" operator="equal">
      <formula>"NS"</formula>
    </cfRule>
    <cfRule type="cellIs" dxfId="914" priority="27" operator="equal">
      <formula>"S"</formula>
    </cfRule>
    <cfRule type="cellIs" dxfId="913" priority="28" operator="equal">
      <formula>"A"</formula>
    </cfRule>
    <cfRule type="cellIs" dxfId="912" priority="29" operator="equal">
      <formula>"X"</formula>
    </cfRule>
    <cfRule type="cellIs" dxfId="911" priority="30" operator="equal">
      <formula>"L"</formula>
    </cfRule>
    <cfRule type="cellIs" dxfId="910" priority="31" operator="equal">
      <formula>"V"</formula>
    </cfRule>
  </conditionalFormatting>
  <conditionalFormatting sqref="I287:J287 L287:R287">
    <cfRule type="cellIs" dxfId="909" priority="24" operator="equal">
      <formula>"F2&gt;$G2"</formula>
    </cfRule>
  </conditionalFormatting>
  <conditionalFormatting sqref="L287:R288">
    <cfRule type="cellIs" dxfId="908" priority="22" operator="equal">
      <formula>"X"</formula>
    </cfRule>
    <cfRule type="cellIs" dxfId="907" priority="23" operator="equal">
      <formula>"V"</formula>
    </cfRule>
  </conditionalFormatting>
  <conditionalFormatting sqref="U287">
    <cfRule type="cellIs" dxfId="906" priority="21" operator="equal">
      <formula>"F2&gt;$G2"</formula>
    </cfRule>
  </conditionalFormatting>
  <conditionalFormatting sqref="AL287:AU288">
    <cfRule type="cellIs" dxfId="6" priority="1" operator="equal">
      <formula>"NA"</formula>
    </cfRule>
    <cfRule type="cellIs" dxfId="5" priority="2" operator="equal">
      <formula>"NS"</formula>
    </cfRule>
    <cfRule type="cellIs" dxfId="4" priority="3" operator="equal">
      <formula>"S"</formula>
    </cfRule>
    <cfRule type="cellIs" dxfId="3" priority="4" operator="equal">
      <formula>"A"</formula>
    </cfRule>
    <cfRule type="cellIs" dxfId="2" priority="5" operator="equal">
      <formula>"X"</formula>
    </cfRule>
    <cfRule type="cellIs" dxfId="1" priority="6" operator="equal">
      <formula>"L"</formula>
    </cfRule>
    <cfRule type="cellIs" dxfId="0" priority="7" operator="equal">
      <formula>"V"</formula>
    </cfRule>
  </conditionalFormatting>
  <hyperlinks>
    <hyperlink ref="B32" r:id="rId2"/>
    <hyperlink ref="B33" r:id="rId3"/>
    <hyperlink ref="B34" r:id="rId4"/>
    <hyperlink ref="B35" r:id="rId5"/>
    <hyperlink ref="B36" r:id="rId6"/>
    <hyperlink ref="B37" r:id="rId7"/>
    <hyperlink ref="B38" r:id="rId8"/>
    <hyperlink ref="B39" r:id="rId9"/>
    <hyperlink ref="B40" r:id="rId10"/>
    <hyperlink ref="B41" r:id="rId11"/>
    <hyperlink ref="B42" r:id="rId12"/>
    <hyperlink ref="B43" r:id="rId13"/>
    <hyperlink ref="B45" r:id="rId14"/>
    <hyperlink ref="B47" r:id="rId15"/>
    <hyperlink ref="B48" r:id="rId16"/>
    <hyperlink ref="B49" r:id="rId17"/>
    <hyperlink ref="B50" r:id="rId18"/>
    <hyperlink ref="B51" r:id="rId19"/>
    <hyperlink ref="B52" r:id="rId20"/>
    <hyperlink ref="B53" r:id="rId21"/>
    <hyperlink ref="B54" r:id="rId22"/>
    <hyperlink ref="B55" r:id="rId23"/>
    <hyperlink ref="B56" r:id="rId24"/>
    <hyperlink ref="B57" r:id="rId25"/>
    <hyperlink ref="B58" r:id="rId26"/>
    <hyperlink ref="B59" r:id="rId27"/>
    <hyperlink ref="B60" r:id="rId28"/>
    <hyperlink ref="B61" r:id="rId29"/>
    <hyperlink ref="B62" r:id="rId30"/>
    <hyperlink ref="B63" r:id="rId31"/>
    <hyperlink ref="B64" r:id="rId32"/>
    <hyperlink ref="B68" r:id="rId33"/>
    <hyperlink ref="B69" r:id="rId34"/>
    <hyperlink ref="B70" r:id="rId35"/>
    <hyperlink ref="B72" r:id="rId36"/>
    <hyperlink ref="B73" r:id="rId37"/>
    <hyperlink ref="B74" r:id="rId38"/>
    <hyperlink ref="B75" r:id="rId39"/>
    <hyperlink ref="B76" r:id="rId40"/>
    <hyperlink ref="B77" r:id="rId41"/>
    <hyperlink ref="B78" r:id="rId42"/>
    <hyperlink ref="B81" r:id="rId43"/>
    <hyperlink ref="B82" r:id="rId44"/>
    <hyperlink ref="B83" r:id="rId45"/>
    <hyperlink ref="B84" r:id="rId46"/>
    <hyperlink ref="B85" r:id="rId47"/>
    <hyperlink ref="B86" r:id="rId48"/>
    <hyperlink ref="B87" r:id="rId49"/>
    <hyperlink ref="B88" r:id="rId50"/>
    <hyperlink ref="B89" r:id="rId51"/>
    <hyperlink ref="B96" r:id="rId52"/>
    <hyperlink ref="B97" r:id="rId53"/>
    <hyperlink ref="B98" r:id="rId54"/>
    <hyperlink ref="B99" r:id="rId55"/>
    <hyperlink ref="B100" r:id="rId56"/>
    <hyperlink ref="B102" r:id="rId57"/>
    <hyperlink ref="B103" r:id="rId58"/>
    <hyperlink ref="B104" r:id="rId59"/>
    <hyperlink ref="B105" r:id="rId60"/>
    <hyperlink ref="B106" r:id="rId61"/>
    <hyperlink ref="B107" r:id="rId62"/>
    <hyperlink ref="B108" r:id="rId63"/>
    <hyperlink ref="B109" r:id="rId64"/>
    <hyperlink ref="B110" r:id="rId65"/>
    <hyperlink ref="B111" r:id="rId66"/>
    <hyperlink ref="B112" r:id="rId67"/>
    <hyperlink ref="B113" r:id="rId68"/>
    <hyperlink ref="B114" r:id="rId69"/>
    <hyperlink ref="B115" r:id="rId70"/>
    <hyperlink ref="B117" r:id="rId71"/>
    <hyperlink ref="B133" r:id="rId72"/>
    <hyperlink ref="B134" r:id="rId73"/>
    <hyperlink ref="B135" r:id="rId74"/>
    <hyperlink ref="B136" r:id="rId75"/>
    <hyperlink ref="B137" r:id="rId76"/>
    <hyperlink ref="B138" r:id="rId77"/>
    <hyperlink ref="B139" r:id="rId78"/>
    <hyperlink ref="B140" r:id="rId79"/>
    <hyperlink ref="B142" r:id="rId80"/>
    <hyperlink ref="B144" r:id="rId81"/>
    <hyperlink ref="B145" r:id="rId82"/>
    <hyperlink ref="B146" r:id="rId83"/>
    <hyperlink ref="B147" r:id="rId84"/>
    <hyperlink ref="B148" r:id="rId85"/>
    <hyperlink ref="B149" r:id="rId86"/>
    <hyperlink ref="B150" r:id="rId87"/>
    <hyperlink ref="B151" r:id="rId88"/>
    <hyperlink ref="B153" r:id="rId89"/>
    <hyperlink ref="B154" r:id="rId90"/>
    <hyperlink ref="B155" r:id="rId91"/>
    <hyperlink ref="B156" r:id="rId92"/>
    <hyperlink ref="B157" r:id="rId93"/>
    <hyperlink ref="B158" r:id="rId94"/>
    <hyperlink ref="B159" r:id="rId95"/>
    <hyperlink ref="B160" r:id="rId96"/>
    <hyperlink ref="B162" r:id="rId97"/>
    <hyperlink ref="B163" r:id="rId98"/>
    <hyperlink ref="B169" r:id="rId99"/>
    <hyperlink ref="B170" r:id="rId100"/>
    <hyperlink ref="B171" r:id="rId101"/>
    <hyperlink ref="B172" r:id="rId102"/>
    <hyperlink ref="B177" r:id="rId103"/>
    <hyperlink ref="B178" r:id="rId104"/>
    <hyperlink ref="B179" r:id="rId105"/>
    <hyperlink ref="B182" r:id="rId106"/>
    <hyperlink ref="B183" r:id="rId107"/>
    <hyperlink ref="B184" r:id="rId108"/>
    <hyperlink ref="B185" r:id="rId109"/>
    <hyperlink ref="B187" r:id="rId110"/>
    <hyperlink ref="B188" r:id="rId111"/>
    <hyperlink ref="B189" r:id="rId112"/>
    <hyperlink ref="B190" r:id="rId113"/>
    <hyperlink ref="B191" r:id="rId114"/>
    <hyperlink ref="B192" r:id="rId115"/>
    <hyperlink ref="B193" r:id="rId116"/>
    <hyperlink ref="B194" r:id="rId117"/>
    <hyperlink ref="B197" r:id="rId118"/>
    <hyperlink ref="B198" r:id="rId119"/>
    <hyperlink ref="B199" r:id="rId120"/>
    <hyperlink ref="B200" r:id="rId121"/>
    <hyperlink ref="B201" r:id="rId122"/>
    <hyperlink ref="B202" r:id="rId123"/>
    <hyperlink ref="B203" r:id="rId124"/>
    <hyperlink ref="B204" r:id="rId125"/>
    <hyperlink ref="B205" r:id="rId126"/>
    <hyperlink ref="B206" r:id="rId127"/>
    <hyperlink ref="B207" r:id="rId128"/>
    <hyperlink ref="B208" r:id="rId129"/>
    <hyperlink ref="B209" r:id="rId130"/>
    <hyperlink ref="B210" r:id="rId131"/>
    <hyperlink ref="B213" r:id="rId132"/>
    <hyperlink ref="B214" r:id="rId133"/>
    <hyperlink ref="B217" r:id="rId134"/>
    <hyperlink ref="B218" r:id="rId135"/>
    <hyperlink ref="B219" r:id="rId136"/>
    <hyperlink ref="B220" r:id="rId137"/>
    <hyperlink ref="B221" r:id="rId138"/>
    <hyperlink ref="B222" r:id="rId139"/>
    <hyperlink ref="B223" r:id="rId140"/>
    <hyperlink ref="B224" r:id="rId141"/>
    <hyperlink ref="B225" r:id="rId142"/>
    <hyperlink ref="B226" r:id="rId143"/>
    <hyperlink ref="B230" r:id="rId144"/>
    <hyperlink ref="B231" r:id="rId145"/>
    <hyperlink ref="B232" r:id="rId146"/>
    <hyperlink ref="B235" r:id="rId147"/>
    <hyperlink ref="B236" r:id="rId148"/>
    <hyperlink ref="B237" r:id="rId149"/>
    <hyperlink ref="B241" r:id="rId150"/>
    <hyperlink ref="B248" r:id="rId151"/>
    <hyperlink ref="B250" r:id="rId152"/>
    <hyperlink ref="B261" r:id="rId153"/>
    <hyperlink ref="B262" r:id="rId154"/>
    <hyperlink ref="B263" r:id="rId155"/>
    <hyperlink ref="B264" r:id="rId156"/>
    <hyperlink ref="B265" r:id="rId157"/>
    <hyperlink ref="B266" r:id="rId158"/>
    <hyperlink ref="B267" r:id="rId159"/>
    <hyperlink ref="B268" r:id="rId160"/>
    <hyperlink ref="B270" r:id="rId161"/>
    <hyperlink ref="B271" r:id="rId162"/>
    <hyperlink ref="B272" r:id="rId163"/>
    <hyperlink ref="B273" r:id="rId164"/>
    <hyperlink ref="B274" r:id="rId165"/>
    <hyperlink ref="B275" r:id="rId166"/>
    <hyperlink ref="B276" r:id="rId167"/>
    <hyperlink ref="B277" r:id="rId168"/>
    <hyperlink ref="B278" r:id="rId169"/>
    <hyperlink ref="B279" r:id="rId170"/>
    <hyperlink ref="B282" r:id="rId171"/>
    <hyperlink ref="B295" r:id="rId172"/>
    <hyperlink ref="B296" r:id="rId173"/>
    <hyperlink ref="B297" r:id="rId174"/>
    <hyperlink ref="B298" r:id="rId175"/>
    <hyperlink ref="B299" r:id="rId176"/>
    <hyperlink ref="B300" r:id="rId177"/>
    <hyperlink ref="B301" r:id="rId178"/>
    <hyperlink ref="B302" r:id="rId179"/>
    <hyperlink ref="B303" r:id="rId180"/>
    <hyperlink ref="B304" r:id="rId181"/>
    <hyperlink ref="B305" r:id="rId182"/>
    <hyperlink ref="B306" r:id="rId183"/>
    <hyperlink ref="B307" r:id="rId184"/>
    <hyperlink ref="B308" r:id="rId185"/>
    <hyperlink ref="B309" r:id="rId186"/>
    <hyperlink ref="B310" r:id="rId187"/>
    <hyperlink ref="B311" r:id="rId188"/>
    <hyperlink ref="B312" r:id="rId189"/>
    <hyperlink ref="B313" r:id="rId190"/>
    <hyperlink ref="B314" r:id="rId191"/>
    <hyperlink ref="B315" r:id="rId192"/>
    <hyperlink ref="B316" r:id="rId193"/>
    <hyperlink ref="B317" r:id="rId194"/>
    <hyperlink ref="B318" r:id="rId195"/>
    <hyperlink ref="B319" r:id="rId196"/>
    <hyperlink ref="B470" r:id="rId197"/>
    <hyperlink ref="B471" r:id="rId198"/>
    <hyperlink ref="B472" r:id="rId199"/>
    <hyperlink ref="B473" r:id="rId200"/>
    <hyperlink ref="B474" r:id="rId201"/>
    <hyperlink ref="B328" r:id="rId202"/>
    <hyperlink ref="B329" r:id="rId203"/>
    <hyperlink ref="B330" r:id="rId204"/>
    <hyperlink ref="B331" r:id="rId205"/>
    <hyperlink ref="B332" r:id="rId206"/>
    <hyperlink ref="B333" r:id="rId207"/>
    <hyperlink ref="B334" r:id="rId208"/>
    <hyperlink ref="B335" r:id="rId209"/>
    <hyperlink ref="B336" r:id="rId210"/>
    <hyperlink ref="B337" r:id="rId211"/>
    <hyperlink ref="B338" r:id="rId212"/>
    <hyperlink ref="B339" r:id="rId213"/>
    <hyperlink ref="B340" r:id="rId214"/>
    <hyperlink ref="B341" r:id="rId215"/>
    <hyperlink ref="B342" r:id="rId216"/>
    <hyperlink ref="B343" r:id="rId217"/>
    <hyperlink ref="B345" r:id="rId218"/>
    <hyperlink ref="B346" r:id="rId219"/>
    <hyperlink ref="B347" r:id="rId220"/>
    <hyperlink ref="B348" r:id="rId221"/>
    <hyperlink ref="B349" r:id="rId222"/>
    <hyperlink ref="B350" r:id="rId223"/>
    <hyperlink ref="B351" r:id="rId224"/>
    <hyperlink ref="B352" r:id="rId225"/>
    <hyperlink ref="B353" r:id="rId226"/>
    <hyperlink ref="B354" r:id="rId227"/>
    <hyperlink ref="B355" r:id="rId228"/>
    <hyperlink ref="B356" r:id="rId229"/>
    <hyperlink ref="B357" r:id="rId230"/>
    <hyperlink ref="B358" r:id="rId231"/>
    <hyperlink ref="B359" r:id="rId232"/>
    <hyperlink ref="B360" r:id="rId233"/>
    <hyperlink ref="B361" r:id="rId234"/>
    <hyperlink ref="B362" r:id="rId235"/>
    <hyperlink ref="B363" r:id="rId236"/>
    <hyperlink ref="B364" r:id="rId237"/>
    <hyperlink ref="B365" r:id="rId238"/>
    <hyperlink ref="B366" r:id="rId239"/>
    <hyperlink ref="B367" r:id="rId240"/>
    <hyperlink ref="B368" r:id="rId241"/>
    <hyperlink ref="B369" r:id="rId242"/>
    <hyperlink ref="B372" r:id="rId243"/>
    <hyperlink ref="B373" r:id="rId244"/>
    <hyperlink ref="B374" r:id="rId245"/>
    <hyperlink ref="B375" r:id="rId246"/>
    <hyperlink ref="B376" r:id="rId247"/>
    <hyperlink ref="B377" r:id="rId248"/>
    <hyperlink ref="B378" r:id="rId249"/>
    <hyperlink ref="B379" r:id="rId250"/>
    <hyperlink ref="B380" r:id="rId251"/>
    <hyperlink ref="B381" r:id="rId252"/>
    <hyperlink ref="B382" r:id="rId253"/>
    <hyperlink ref="B383" r:id="rId254"/>
    <hyperlink ref="B384" r:id="rId255"/>
    <hyperlink ref="B385" r:id="rId256"/>
    <hyperlink ref="B386" r:id="rId257"/>
    <hyperlink ref="B387" r:id="rId258"/>
    <hyperlink ref="B388" r:id="rId259"/>
    <hyperlink ref="B389" r:id="rId260"/>
    <hyperlink ref="B390" r:id="rId261"/>
    <hyperlink ref="B391" r:id="rId262"/>
    <hyperlink ref="B392" r:id="rId263"/>
    <hyperlink ref="B393" r:id="rId264"/>
    <hyperlink ref="B394" r:id="rId265"/>
    <hyperlink ref="B395" r:id="rId266"/>
    <hyperlink ref="B399" r:id="rId267"/>
    <hyperlink ref="B400" r:id="rId268"/>
    <hyperlink ref="B401" r:id="rId269"/>
    <hyperlink ref="B402" r:id="rId270"/>
    <hyperlink ref="B403" r:id="rId271"/>
    <hyperlink ref="B404" r:id="rId272"/>
    <hyperlink ref="B405" r:id="rId273"/>
    <hyperlink ref="B406" r:id="rId274"/>
    <hyperlink ref="B407" r:id="rId275"/>
    <hyperlink ref="B408" r:id="rId276"/>
    <hyperlink ref="B409" r:id="rId277"/>
    <hyperlink ref="B410" r:id="rId278"/>
    <hyperlink ref="B430" r:id="rId279"/>
    <hyperlink ref="B434" r:id="rId280"/>
    <hyperlink ref="B479" r:id="rId281"/>
    <hyperlink ref="B480" r:id="rId282"/>
    <hyperlink ref="B481" r:id="rId283"/>
    <hyperlink ref="B482" r:id="rId284"/>
    <hyperlink ref="B483" r:id="rId285"/>
    <hyperlink ref="B484" r:id="rId286"/>
    <hyperlink ref="B485" r:id="rId287"/>
    <hyperlink ref="B486" r:id="rId288"/>
    <hyperlink ref="B489" r:id="rId289"/>
    <hyperlink ref="B490" r:id="rId290"/>
    <hyperlink ref="B491" r:id="rId291"/>
    <hyperlink ref="B492" r:id="rId292"/>
    <hyperlink ref="B493" r:id="rId293"/>
    <hyperlink ref="B494" r:id="rId294"/>
    <hyperlink ref="B495" r:id="rId295"/>
    <hyperlink ref="B514" r:id="rId296"/>
    <hyperlink ref="B515" r:id="rId297"/>
    <hyperlink ref="B516" r:id="rId298"/>
    <hyperlink ref="B517" r:id="rId299"/>
    <hyperlink ref="B518" r:id="rId300"/>
    <hyperlink ref="B519" r:id="rId301"/>
    <hyperlink ref="B520" r:id="rId302"/>
    <hyperlink ref="B523" r:id="rId303"/>
    <hyperlink ref="B524" r:id="rId304"/>
    <hyperlink ref="B525" r:id="rId305"/>
    <hyperlink ref="B526" r:id="rId306"/>
    <hyperlink ref="B527" r:id="rId307"/>
    <hyperlink ref="B528" r:id="rId308"/>
    <hyperlink ref="B529" r:id="rId309"/>
    <hyperlink ref="B530" r:id="rId310"/>
    <hyperlink ref="B536" r:id="rId311"/>
    <hyperlink ref="B537" r:id="rId312"/>
    <hyperlink ref="B538" r:id="rId313"/>
    <hyperlink ref="B539" r:id="rId314"/>
    <hyperlink ref="B540" r:id="rId315"/>
    <hyperlink ref="B541" r:id="rId316"/>
    <hyperlink ref="B542" r:id="rId317"/>
    <hyperlink ref="B548" r:id="rId318"/>
    <hyperlink ref="B549" r:id="rId319"/>
    <hyperlink ref="B552" r:id="rId320"/>
    <hyperlink ref="B599" r:id="rId321"/>
    <hyperlink ref="B601" r:id="rId322"/>
    <hyperlink ref="B602" r:id="rId323"/>
    <hyperlink ref="B603" r:id="rId324"/>
    <hyperlink ref="B604" r:id="rId325"/>
    <hyperlink ref="B605" r:id="rId326"/>
    <hyperlink ref="B606" r:id="rId327"/>
    <hyperlink ref="B607" r:id="rId328"/>
    <hyperlink ref="B608" r:id="rId329"/>
    <hyperlink ref="B609" r:id="rId330"/>
    <hyperlink ref="B610" r:id="rId331"/>
    <hyperlink ref="B611" r:id="rId332"/>
    <hyperlink ref="B612" r:id="rId333"/>
    <hyperlink ref="B613" r:id="rId334"/>
    <hyperlink ref="B614" r:id="rId335"/>
    <hyperlink ref="B615" r:id="rId336"/>
    <hyperlink ref="B616" r:id="rId337"/>
    <hyperlink ref="B623" r:id="rId338"/>
    <hyperlink ref="B624" r:id="rId339"/>
    <hyperlink ref="B625" r:id="rId340"/>
    <hyperlink ref="B626" r:id="rId341"/>
    <hyperlink ref="B627" r:id="rId342"/>
    <hyperlink ref="B628" r:id="rId343"/>
    <hyperlink ref="B629" r:id="rId344"/>
    <hyperlink ref="B630" r:id="rId345"/>
    <hyperlink ref="B631" r:id="rId346"/>
    <hyperlink ref="B632" r:id="rId347"/>
    <hyperlink ref="B633" r:id="rId348"/>
    <hyperlink ref="B634" r:id="rId349"/>
    <hyperlink ref="B635" r:id="rId350"/>
    <hyperlink ref="B636" r:id="rId351"/>
    <hyperlink ref="B637" r:id="rId352"/>
    <hyperlink ref="B638" r:id="rId353"/>
    <hyperlink ref="B639" r:id="rId354"/>
    <hyperlink ref="B640" r:id="rId355"/>
    <hyperlink ref="B641" r:id="rId356"/>
    <hyperlink ref="B642" r:id="rId357"/>
    <hyperlink ref="B643" r:id="rId358"/>
    <hyperlink ref="B644" r:id="rId359"/>
    <hyperlink ref="B645" r:id="rId360"/>
    <hyperlink ref="B646" r:id="rId361"/>
    <hyperlink ref="B79" r:id="rId362" display="IAA007_03"/>
    <hyperlink ref="B116" r:id="rId363"/>
    <hyperlink ref="B118:B120" r:id="rId364" display="IAA024_04"/>
    <hyperlink ref="B121" r:id="rId365" display="IAA024_04"/>
    <hyperlink ref="B164" r:id="rId366" display="CTA029"/>
    <hyperlink ref="B186" r:id="rId367" display="PSA004_03"/>
    <hyperlink ref="B215" r:id="rId368" display="PSA026"/>
    <hyperlink ref="B435:B440" r:id="rId369" display="APA091"/>
    <hyperlink ref="B439" r:id="rId370" display="APA091"/>
    <hyperlink ref="B216" r:id="rId371" display="PSA026"/>
    <hyperlink ref="B165:B166" r:id="rId372" display="CTA029"/>
    <hyperlink ref="B617" r:id="rId373" display="PLE018"/>
    <hyperlink ref="B618:B620" r:id="rId374" display="PLE018"/>
    <hyperlink ref="B95" r:id="rId375"/>
    <hyperlink ref="B94" r:id="rId376"/>
    <hyperlink ref="B93" r:id="rId377"/>
    <hyperlink ref="B92" r:id="rId378"/>
    <hyperlink ref="B91" r:id="rId379"/>
    <hyperlink ref="B90" r:id="rId380"/>
    <hyperlink ref="B195" r:id="rId381" display="PSA013_02"/>
    <hyperlink ref="B243" r:id="rId382" display="PFA001_11"/>
    <hyperlink ref="B441" r:id="rId383" display="APA091"/>
    <hyperlink ref="B442:B443" r:id="rId384" display="APA091"/>
    <hyperlink ref="B531" r:id="rId385" display="TBD001_01"/>
    <hyperlink ref="B533" r:id="rId386" display="TBD001_01"/>
    <hyperlink ref="B543" r:id="rId387"/>
    <hyperlink ref="B544:B545" r:id="rId388" display="TBD001_08"/>
    <hyperlink ref="B555" r:id="rId389" display="PDA001"/>
    <hyperlink ref="B556:B564" r:id="rId390" display="PDA001"/>
    <hyperlink ref="B567" r:id="rId391" display="PDA001"/>
    <hyperlink ref="B44" r:id="rId392" display="BFA003_08 "/>
    <hyperlink ref="B211" r:id="rId393" display="PSA024"/>
    <hyperlink ref="B212" r:id="rId394" display="PSA024"/>
    <hyperlink ref="B196" r:id="rId395" display="PSA013_02"/>
    <hyperlink ref="B320" r:id="rId396" display="STA027"/>
    <hyperlink ref="B280" r:id="rId397" display="PFA005_05"/>
    <hyperlink ref="B269" r:id="rId398" display="PFA004_03"/>
    <hyperlink ref="B234" r:id="rId399" display="PFA001_06 "/>
    <hyperlink ref="B238" r:id="rId400" display="PFA001_10"/>
    <hyperlink ref="B239" r:id="rId401" display="PFA001_10"/>
    <hyperlink ref="B240" r:id="rId402" display="PFA001_10"/>
    <hyperlink ref="B242" r:id="rId403" display="PFA001_11"/>
    <hyperlink ref="B244" r:id="rId404" display="PFA001_11"/>
    <hyperlink ref="B245:B246" r:id="rId405" display="PFA001_11"/>
    <hyperlink ref="B247" r:id="rId406" display="PFA001_11"/>
    <hyperlink ref="B249" r:id="rId407" display="PFA002_01"/>
    <hyperlink ref="B251" r:id="rId408" display="PFA002_02"/>
    <hyperlink ref="B252:B260" r:id="rId409" display="PFA002_02"/>
    <hyperlink ref="B321" r:id="rId410" display="STA027"/>
    <hyperlink ref="B322" r:id="rId411" display="STA027"/>
    <hyperlink ref="B444" r:id="rId412" display="APA091"/>
    <hyperlink ref="B574" r:id="rId413" display="PDA001"/>
    <hyperlink ref="B575" r:id="rId414" display="PDA001"/>
    <hyperlink ref="B450" r:id="rId415" display="APA091"/>
    <hyperlink ref="B449" r:id="rId416" display="APA091"/>
    <hyperlink ref="B451:B453" r:id="rId417" display="APA091"/>
    <hyperlink ref="B281" r:id="rId418" display="PFA005_05"/>
    <hyperlink ref="B323" r:id="rId419" display="STA027"/>
    <hyperlink ref="B452" r:id="rId420" display="APA091"/>
    <hyperlink ref="B591" r:id="rId421" display="Preload and OS"/>
    <hyperlink ref="B593" r:id="rId422"/>
    <hyperlink ref="B594" r:id="rId423"/>
    <hyperlink ref="B595" r:id="rId424"/>
    <hyperlink ref="B596" r:id="rId425"/>
    <hyperlink ref="B597" r:id="rId426"/>
    <hyperlink ref="B598" r:id="rId427"/>
    <hyperlink ref="B289" r:id="rId428"/>
    <hyperlink ref="B290" r:id="rId429"/>
  </hyperlinks>
  <pageMargins left="0.69861111111111096" right="0.69861111111111096" top="1.1430555555555599" bottom="1.1430555555555599" header="0.51180555555555496" footer="0.51180555555555496"/>
  <pageSetup paperSize="9" scale="42" firstPageNumber="0" orientation="landscape" horizontalDpi="300" verticalDpi="300" r:id="rId430"/>
  <drawing r:id="rId431"/>
  <legacyDrawing r:id="rId43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Y647"/>
  <sheetViews>
    <sheetView showGridLines="0" zoomScale="60" zoomScaleNormal="60" workbookViewId="0">
      <pane xSplit="5" ySplit="9" topLeftCell="P10" activePane="bottomRight" state="frozen"/>
      <selection pane="topRight" activeCell="E1" sqref="E1"/>
      <selection pane="bottomLeft" activeCell="A6" sqref="A6"/>
      <selection pane="bottomRight"/>
    </sheetView>
  </sheetViews>
  <sheetFormatPr defaultColWidth="8.6640625" defaultRowHeight="15" outlineLevelRow="1" outlineLevelCol="1"/>
  <cols>
    <col min="1" max="1" width="0.6640625" style="152" customWidth="1"/>
    <col min="2" max="2" width="17" style="164" customWidth="1"/>
    <col min="3" max="3" width="33.9140625" style="7" customWidth="1"/>
    <col min="4" max="4" width="7.9140625" style="13" customWidth="1"/>
    <col min="5" max="5" width="10.5" style="2" customWidth="1"/>
    <col min="6" max="6" width="7.9140625" style="1" customWidth="1"/>
    <col min="7" max="7" width="6.83203125" style="3" customWidth="1"/>
    <col min="8" max="8" width="9" style="11" customWidth="1"/>
    <col min="9" max="9" width="8.83203125" style="10" customWidth="1"/>
    <col min="10" max="10" width="11.08203125" style="10" customWidth="1"/>
    <col min="11" max="11" width="10.58203125" style="266" customWidth="1"/>
    <col min="12" max="14" width="8.08203125" style="4" customWidth="1" outlineLevel="1"/>
    <col min="15" max="15" width="5.1640625" style="4" customWidth="1" outlineLevel="1"/>
    <col min="16" max="16" width="7.33203125" style="4" customWidth="1" outlineLevel="1"/>
    <col min="17" max="18" width="5" style="4" customWidth="1" outlineLevel="1"/>
    <col min="19" max="19" width="25.6640625" style="5" customWidth="1" outlineLevel="1"/>
    <col min="20" max="20" width="13.83203125" style="4" customWidth="1"/>
    <col min="21" max="21" width="10" style="10" customWidth="1" collapsed="1"/>
    <col min="22" max="22" width="6.83203125" style="5" customWidth="1"/>
    <col min="23" max="23" width="11.1640625" style="5" customWidth="1"/>
    <col min="24" max="24" width="9.33203125" style="4" customWidth="1"/>
    <col min="25" max="25" width="14.4140625" style="10" customWidth="1"/>
    <col min="26" max="26" width="2.6640625" style="152" customWidth="1"/>
    <col min="27" max="27" width="10.58203125" style="4" customWidth="1"/>
    <col min="28" max="28" width="10.58203125" style="10" customWidth="1"/>
    <col min="29" max="29" width="9.83203125" style="4" customWidth="1"/>
    <col min="30" max="30" width="9.83203125" style="10" customWidth="1"/>
    <col min="31" max="31" width="35.58203125" style="10" customWidth="1"/>
    <col min="32" max="33" width="9.83203125" style="4" customWidth="1"/>
    <col min="34" max="34" width="9.83203125" style="10" customWidth="1"/>
    <col min="35" max="35" width="35.58203125" style="4" customWidth="1"/>
    <col min="36" max="36" width="9.83203125" style="4" customWidth="1"/>
    <col min="37" max="37" width="9.6640625" style="5" customWidth="1"/>
    <col min="38" max="47" width="8.9140625" style="4" customWidth="1" outlineLevel="1"/>
    <col min="48" max="50" width="10.58203125" style="10" customWidth="1"/>
    <col min="51" max="51" width="30.4140625" style="152" customWidth="1"/>
    <col min="52" max="1016" width="9" style="152" customWidth="1"/>
    <col min="1017" max="16384" width="8.6640625" style="152"/>
  </cols>
  <sheetData>
    <row r="1" spans="2:51" ht="23.5">
      <c r="B1" s="327" t="s">
        <v>1698</v>
      </c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188"/>
      <c r="U1" s="286"/>
      <c r="V1" s="287"/>
      <c r="W1" s="287"/>
      <c r="X1" s="288"/>
      <c r="Y1" s="286"/>
      <c r="Z1" s="287"/>
      <c r="AA1" s="288"/>
      <c r="AB1" s="286"/>
      <c r="AC1" s="289"/>
      <c r="AD1" s="286"/>
      <c r="AE1" s="286"/>
      <c r="AF1" s="288"/>
      <c r="AG1" s="288"/>
      <c r="AH1" s="286"/>
      <c r="AI1" s="288"/>
      <c r="AJ1" s="286"/>
      <c r="AK1" s="286"/>
      <c r="AL1" s="288"/>
      <c r="AM1" s="288"/>
      <c r="AN1" s="288"/>
      <c r="AO1" s="288"/>
      <c r="AP1" s="288"/>
      <c r="AQ1" s="288"/>
      <c r="AR1" s="288"/>
      <c r="AS1" s="288"/>
      <c r="AT1" s="288"/>
      <c r="AU1" s="288"/>
      <c r="AV1" s="290"/>
      <c r="AW1" s="290"/>
      <c r="AX1" s="286"/>
      <c r="AY1" s="192"/>
    </row>
    <row r="2" spans="2:51" ht="20" customHeight="1">
      <c r="B2" s="151" t="s">
        <v>1699</v>
      </c>
      <c r="C2" s="294" t="s">
        <v>1673</v>
      </c>
      <c r="D2" s="194"/>
      <c r="E2" s="194"/>
      <c r="F2" s="194"/>
      <c r="G2" s="194"/>
      <c r="H2" s="194"/>
      <c r="I2" s="194"/>
      <c r="J2" s="194"/>
      <c r="K2" s="251"/>
      <c r="L2" s="194"/>
      <c r="M2" s="194"/>
      <c r="N2" s="194"/>
      <c r="O2" s="194"/>
      <c r="P2" s="194"/>
      <c r="Q2" s="194"/>
      <c r="R2" s="194"/>
      <c r="S2" s="194"/>
      <c r="T2" s="194"/>
      <c r="U2" s="221"/>
      <c r="V2" s="194"/>
      <c r="W2" s="194"/>
      <c r="X2" s="194"/>
      <c r="Y2" s="221"/>
      <c r="AA2" s="194"/>
      <c r="AB2" s="221"/>
      <c r="AC2" s="194"/>
      <c r="AD2" s="221"/>
      <c r="AE2" s="221"/>
      <c r="AF2" s="194"/>
      <c r="AG2" s="194"/>
      <c r="AH2" s="221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221"/>
      <c r="AW2" s="221"/>
      <c r="AX2" s="221"/>
    </row>
    <row r="3" spans="2:51" ht="20" customHeight="1">
      <c r="B3" s="151" t="s">
        <v>1674</v>
      </c>
      <c r="C3" s="295">
        <v>15</v>
      </c>
      <c r="D3" s="194"/>
      <c r="E3" s="194"/>
      <c r="F3" s="194"/>
      <c r="G3" s="194"/>
      <c r="H3" s="194"/>
      <c r="I3" s="194"/>
      <c r="J3" s="194"/>
      <c r="K3" s="251"/>
      <c r="L3" s="194"/>
      <c r="M3" s="194"/>
      <c r="N3" s="194"/>
      <c r="O3" s="194"/>
      <c r="P3" s="194"/>
      <c r="Q3" s="194"/>
      <c r="R3" s="194"/>
      <c r="S3" s="194"/>
      <c r="T3" s="194"/>
      <c r="U3" s="221"/>
      <c r="V3" s="194"/>
      <c r="W3" s="194"/>
      <c r="X3" s="194"/>
      <c r="Y3" s="221"/>
      <c r="AA3" s="194"/>
      <c r="AB3" s="221"/>
      <c r="AC3" s="194"/>
      <c r="AD3" s="221"/>
      <c r="AE3" s="221"/>
      <c r="AF3" s="194"/>
      <c r="AG3" s="194"/>
      <c r="AH3" s="221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194"/>
      <c r="AV3" s="221"/>
      <c r="AW3" s="221"/>
      <c r="AX3" s="221"/>
      <c r="AY3" s="191"/>
    </row>
    <row r="4" spans="2:51" s="190" customFormat="1" ht="21">
      <c r="B4" s="223" t="s">
        <v>1700</v>
      </c>
      <c r="C4" s="296">
        <v>43813</v>
      </c>
      <c r="D4" s="189"/>
      <c r="E4" s="189"/>
      <c r="F4" s="189"/>
      <c r="G4" s="189"/>
      <c r="H4" s="189"/>
      <c r="I4" s="189"/>
      <c r="J4" s="189"/>
      <c r="K4" s="252"/>
      <c r="L4" s="189"/>
      <c r="M4" s="189"/>
      <c r="N4" s="189"/>
      <c r="O4" s="189"/>
      <c r="P4" s="189"/>
      <c r="Q4" s="189"/>
      <c r="R4" s="189"/>
      <c r="S4" s="189"/>
      <c r="T4" s="189"/>
      <c r="U4" s="221"/>
      <c r="V4" s="189"/>
      <c r="W4" s="189"/>
      <c r="X4" s="189"/>
      <c r="Y4" s="221"/>
      <c r="AA4" s="212"/>
      <c r="AB4" s="212"/>
      <c r="AC4" s="189"/>
      <c r="AD4" s="212"/>
      <c r="AE4" s="212"/>
      <c r="AF4" s="212"/>
      <c r="AG4" s="212"/>
      <c r="AH4" s="212"/>
      <c r="AI4" s="212"/>
      <c r="AJ4" s="212"/>
      <c r="AK4" s="212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212"/>
      <c r="AW4" s="212"/>
      <c r="AX4" s="212"/>
    </row>
    <row r="5" spans="2:51" s="153" customFormat="1" ht="24.5" customHeight="1">
      <c r="B5" s="193"/>
      <c r="C5" s="148"/>
      <c r="D5" s="148"/>
      <c r="E5" s="148"/>
      <c r="F5" s="148"/>
      <c r="G5" s="148"/>
      <c r="H5" s="335" t="s">
        <v>1554</v>
      </c>
      <c r="I5" s="336"/>
      <c r="J5" s="336"/>
      <c r="K5" s="336"/>
      <c r="L5" s="332" t="s">
        <v>1608</v>
      </c>
      <c r="M5" s="333"/>
      <c r="N5" s="333"/>
      <c r="O5" s="333"/>
      <c r="P5" s="333"/>
      <c r="Q5" s="333"/>
      <c r="R5" s="333"/>
      <c r="S5" s="334"/>
      <c r="T5" s="299" t="s">
        <v>1555</v>
      </c>
      <c r="U5" s="238" t="s">
        <v>1556</v>
      </c>
      <c r="V5" s="299" t="s">
        <v>1555</v>
      </c>
      <c r="W5" s="299" t="s">
        <v>1555</v>
      </c>
      <c r="X5" s="299" t="s">
        <v>1555</v>
      </c>
      <c r="Y5" s="238" t="s">
        <v>1556</v>
      </c>
      <c r="AA5" s="299" t="s">
        <v>1555</v>
      </c>
      <c r="AB5" s="238" t="s">
        <v>1556</v>
      </c>
      <c r="AC5" s="299" t="s">
        <v>1555</v>
      </c>
      <c r="AD5" s="238" t="s">
        <v>1556</v>
      </c>
      <c r="AE5" s="299" t="s">
        <v>1555</v>
      </c>
      <c r="AF5" s="299" t="s">
        <v>1555</v>
      </c>
      <c r="AG5" s="299" t="s">
        <v>1701</v>
      </c>
      <c r="AH5" s="238" t="s">
        <v>1556</v>
      </c>
      <c r="AI5" s="299" t="s">
        <v>1555</v>
      </c>
      <c r="AJ5" s="291" t="s">
        <v>1659</v>
      </c>
      <c r="AK5" s="238" t="s">
        <v>1556</v>
      </c>
      <c r="AL5" s="312" t="s">
        <v>1555</v>
      </c>
      <c r="AM5" s="312"/>
      <c r="AN5" s="312"/>
      <c r="AO5" s="312"/>
      <c r="AP5" s="312"/>
      <c r="AQ5" s="312"/>
      <c r="AR5" s="312"/>
      <c r="AS5" s="312"/>
      <c r="AT5" s="312"/>
      <c r="AU5" s="312"/>
      <c r="AV5" s="299" t="s">
        <v>1555</v>
      </c>
      <c r="AW5" s="299" t="s">
        <v>1555</v>
      </c>
      <c r="AX5" s="299" t="s">
        <v>1555</v>
      </c>
    </row>
    <row r="6" spans="2:51" s="154" customFormat="1" ht="18.5" customHeight="1">
      <c r="B6" s="328" t="s">
        <v>0</v>
      </c>
      <c r="C6" s="328" t="s">
        <v>1</v>
      </c>
      <c r="D6" s="329" t="s">
        <v>2</v>
      </c>
      <c r="E6" s="330" t="s">
        <v>3</v>
      </c>
      <c r="F6" s="328" t="s">
        <v>4</v>
      </c>
      <c r="G6" s="328" t="s">
        <v>5</v>
      </c>
      <c r="H6" s="324" t="s">
        <v>1112</v>
      </c>
      <c r="I6" s="324" t="s">
        <v>1685</v>
      </c>
      <c r="J6" s="324" t="s">
        <v>1113</v>
      </c>
      <c r="K6" s="345" t="s">
        <v>1650</v>
      </c>
      <c r="L6" s="337" t="s">
        <v>1139</v>
      </c>
      <c r="M6" s="339" t="s">
        <v>1140</v>
      </c>
      <c r="N6" s="340"/>
      <c r="O6" s="341" t="s">
        <v>1142</v>
      </c>
      <c r="P6" s="342"/>
      <c r="Q6" s="339" t="s">
        <v>1155</v>
      </c>
      <c r="R6" s="340"/>
      <c r="S6" s="331" t="s">
        <v>1118</v>
      </c>
      <c r="T6" s="324" t="s">
        <v>1686</v>
      </c>
      <c r="U6" s="324" t="s">
        <v>1702</v>
      </c>
      <c r="V6" s="321" t="s">
        <v>1119</v>
      </c>
      <c r="W6" s="321" t="s">
        <v>1120</v>
      </c>
      <c r="X6" s="322" t="s">
        <v>1566</v>
      </c>
      <c r="Y6" s="323" t="s">
        <v>1687</v>
      </c>
      <c r="AA6" s="325" t="s">
        <v>1492</v>
      </c>
      <c r="AB6" s="326" t="s">
        <v>1493</v>
      </c>
      <c r="AC6" s="325" t="s">
        <v>1491</v>
      </c>
      <c r="AD6" s="326" t="s">
        <v>1490</v>
      </c>
      <c r="AE6" s="326" t="s">
        <v>1524</v>
      </c>
      <c r="AF6" s="325" t="s">
        <v>1641</v>
      </c>
      <c r="AG6" s="325" t="s">
        <v>1663</v>
      </c>
      <c r="AH6" s="326" t="s">
        <v>1644</v>
      </c>
      <c r="AI6" s="326" t="s">
        <v>1524</v>
      </c>
      <c r="AJ6" s="320" t="s">
        <v>1568</v>
      </c>
      <c r="AK6" s="313" t="s">
        <v>1567</v>
      </c>
      <c r="AL6" s="314" t="s">
        <v>1138</v>
      </c>
      <c r="AM6" s="315"/>
      <c r="AN6" s="315"/>
      <c r="AO6" s="315"/>
      <c r="AP6" s="315"/>
      <c r="AQ6" s="315"/>
      <c r="AR6" s="315"/>
      <c r="AS6" s="315"/>
      <c r="AT6" s="315"/>
      <c r="AU6" s="316"/>
      <c r="AV6" s="311" t="s">
        <v>1649</v>
      </c>
      <c r="AW6" s="311" t="s">
        <v>1670</v>
      </c>
      <c r="AX6" s="311" t="s">
        <v>1597</v>
      </c>
    </row>
    <row r="7" spans="2:51" s="154" customFormat="1" ht="30.5" customHeight="1">
      <c r="B7" s="328"/>
      <c r="C7" s="328"/>
      <c r="D7" s="329"/>
      <c r="E7" s="330"/>
      <c r="F7" s="328"/>
      <c r="G7" s="328"/>
      <c r="H7" s="324"/>
      <c r="I7" s="324"/>
      <c r="J7" s="324"/>
      <c r="K7" s="345"/>
      <c r="L7" s="338"/>
      <c r="M7" s="239" t="s">
        <v>1141</v>
      </c>
      <c r="N7" s="300" t="s">
        <v>1157</v>
      </c>
      <c r="O7" s="300" t="s">
        <v>1152</v>
      </c>
      <c r="P7" s="300" t="s">
        <v>1153</v>
      </c>
      <c r="Q7" s="241" t="s">
        <v>1158</v>
      </c>
      <c r="R7" s="241" t="s">
        <v>940</v>
      </c>
      <c r="S7" s="331"/>
      <c r="T7" s="324"/>
      <c r="U7" s="324"/>
      <c r="V7" s="321"/>
      <c r="W7" s="321"/>
      <c r="X7" s="322"/>
      <c r="Y7" s="323"/>
      <c r="AA7" s="325"/>
      <c r="AB7" s="326"/>
      <c r="AC7" s="325"/>
      <c r="AD7" s="326"/>
      <c r="AE7" s="326"/>
      <c r="AF7" s="325"/>
      <c r="AG7" s="325"/>
      <c r="AH7" s="326"/>
      <c r="AI7" s="326"/>
      <c r="AJ7" s="320"/>
      <c r="AK7" s="313"/>
      <c r="AL7" s="317"/>
      <c r="AM7" s="318"/>
      <c r="AN7" s="318"/>
      <c r="AO7" s="318"/>
      <c r="AP7" s="318"/>
      <c r="AQ7" s="318"/>
      <c r="AR7" s="318"/>
      <c r="AS7" s="318"/>
      <c r="AT7" s="318"/>
      <c r="AU7" s="319"/>
      <c r="AV7" s="311"/>
      <c r="AW7" s="311"/>
      <c r="AX7" s="311"/>
    </row>
    <row r="8" spans="2:51" s="155" customFormat="1" ht="14" customHeight="1">
      <c r="B8" s="343" t="s">
        <v>1143</v>
      </c>
      <c r="C8" s="343"/>
      <c r="D8" s="343"/>
      <c r="E8" s="344" t="s">
        <v>6</v>
      </c>
      <c r="F8" s="19" t="s">
        <v>7</v>
      </c>
      <c r="G8" s="20"/>
      <c r="H8" s="20">
        <f ca="1">H9/60</f>
        <v>5994.1333333333332</v>
      </c>
      <c r="I8" s="20">
        <f ca="1">I9/60</f>
        <v>2077.3833333333332</v>
      </c>
      <c r="J8" s="20">
        <f>J9/60</f>
        <v>3916.75</v>
      </c>
      <c r="K8" s="211">
        <f>K9/60</f>
        <v>86.85</v>
      </c>
      <c r="L8" s="42"/>
      <c r="M8" s="42"/>
      <c r="N8" s="42"/>
      <c r="O8" s="42"/>
      <c r="P8" s="42"/>
      <c r="Q8" s="42"/>
      <c r="R8" s="42"/>
      <c r="S8" s="165"/>
      <c r="T8" s="165"/>
      <c r="U8" s="20">
        <f>U9/60</f>
        <v>26.666666666666668</v>
      </c>
      <c r="V8" s="165"/>
      <c r="W8" s="274"/>
      <c r="X8" s="210"/>
      <c r="Y8" s="211">
        <f>Y9/60</f>
        <v>0</v>
      </c>
      <c r="AA8" s="211"/>
      <c r="AB8" s="211">
        <f t="shared" ref="AB8:AK8" si="0">AB9/60</f>
        <v>0</v>
      </c>
      <c r="AC8" s="211"/>
      <c r="AD8" s="211">
        <f>AD9/60</f>
        <v>0</v>
      </c>
      <c r="AE8" s="211"/>
      <c r="AF8" s="211"/>
      <c r="AG8" s="211"/>
      <c r="AH8" s="211">
        <f>AH9/60</f>
        <v>0</v>
      </c>
      <c r="AI8" s="211"/>
      <c r="AJ8" s="210"/>
      <c r="AK8" s="211">
        <f t="shared" si="0"/>
        <v>0</v>
      </c>
      <c r="AL8" s="166" t="s">
        <v>1121</v>
      </c>
      <c r="AM8" s="166" t="s">
        <v>1122</v>
      </c>
      <c r="AN8" s="166" t="s">
        <v>1123</v>
      </c>
      <c r="AO8" s="166" t="s">
        <v>1124</v>
      </c>
      <c r="AP8" s="166" t="s">
        <v>1125</v>
      </c>
      <c r="AQ8" s="166" t="s">
        <v>1126</v>
      </c>
      <c r="AR8" s="166" t="s">
        <v>1127</v>
      </c>
      <c r="AS8" s="166" t="s">
        <v>1128</v>
      </c>
      <c r="AT8" s="166" t="s">
        <v>1129</v>
      </c>
      <c r="AU8" s="166" t="s">
        <v>1130</v>
      </c>
      <c r="AV8" s="211"/>
      <c r="AW8" s="211"/>
      <c r="AX8" s="211">
        <f>AX9/60</f>
        <v>0</v>
      </c>
    </row>
    <row r="9" spans="2:51" s="155" customFormat="1" ht="13">
      <c r="B9" s="343"/>
      <c r="C9" s="343"/>
      <c r="D9" s="343"/>
      <c r="E9" s="344"/>
      <c r="F9" s="19" t="s">
        <v>8</v>
      </c>
      <c r="G9" s="20"/>
      <c r="H9" s="20">
        <f ca="1">SUM(I9:J9)</f>
        <v>359648</v>
      </c>
      <c r="I9" s="20">
        <f ca="1">SUM(I11,I67,I132,I168,I228,I294,I326,I455,I462,I469,I476,I577)</f>
        <v>124643</v>
      </c>
      <c r="J9" s="20">
        <f>SUM(J11,J67,J132,J168,J228,J294,J326,J455,J462,J469,J476,J577)</f>
        <v>235005</v>
      </c>
      <c r="K9" s="20">
        <f>SUM(K11,K67,K132,K168,K228,K294,K326,K455,K462,K469,K476,K577)</f>
        <v>5211</v>
      </c>
      <c r="L9" s="42"/>
      <c r="M9" s="42"/>
      <c r="N9" s="42"/>
      <c r="O9" s="42"/>
      <c r="P9" s="42"/>
      <c r="Q9" s="42"/>
      <c r="R9" s="42"/>
      <c r="S9" s="165"/>
      <c r="T9" s="165"/>
      <c r="U9" s="20">
        <f>SUM(U11,U67,U132,U168,U228,U294,U326,U455,U462,U469,U476,U577)</f>
        <v>1600</v>
      </c>
      <c r="V9" s="165"/>
      <c r="W9" s="274"/>
      <c r="X9" s="210"/>
      <c r="Y9" s="20">
        <f>SUM(Y11,Y67,Y132,Y168,Y228,Y294,Y326,Y455,Y462,Y469,Y476,Y577)</f>
        <v>0</v>
      </c>
      <c r="AA9" s="211"/>
      <c r="AB9" s="20">
        <f>SUM(AB11,AB67,AB132,AB168,AB228,AB294,AB326,AB455,AB462,AB469,AB476,AB577)</f>
        <v>0</v>
      </c>
      <c r="AC9" s="211"/>
      <c r="AD9" s="20">
        <f>SUM(AD11,AD67,AD132,AD168,AD228,AD294,AD326,AD455,AD462,AD469,AD476,AD577)</f>
        <v>0</v>
      </c>
      <c r="AE9" s="20"/>
      <c r="AF9" s="211"/>
      <c r="AG9" s="20"/>
      <c r="AH9" s="20">
        <f>SUM(AH11,AH67,AH132,AH168,AH228,AH294,AH326,AH455,AH462,AH469,AH476,AH577)</f>
        <v>0</v>
      </c>
      <c r="AI9" s="211"/>
      <c r="AJ9" s="210"/>
      <c r="AK9" s="20">
        <f>SUM(AK11,AK67,AK132,AK168,AK228,AK294,AK326,AK455,AK462,AK469,AK476,AK577)</f>
        <v>0</v>
      </c>
      <c r="AL9" s="166" t="s">
        <v>1131</v>
      </c>
      <c r="AM9" s="166" t="s">
        <v>1135</v>
      </c>
      <c r="AN9" s="166" t="s">
        <v>1136</v>
      </c>
      <c r="AO9" s="166" t="s">
        <v>1137</v>
      </c>
      <c r="AP9" s="166" t="s">
        <v>1131</v>
      </c>
      <c r="AQ9" s="166" t="s">
        <v>1135</v>
      </c>
      <c r="AR9" s="166" t="s">
        <v>1136</v>
      </c>
      <c r="AS9" s="166" t="s">
        <v>1137</v>
      </c>
      <c r="AT9" s="166" t="s">
        <v>1131</v>
      </c>
      <c r="AU9" s="166" t="s">
        <v>1135</v>
      </c>
      <c r="AV9" s="211"/>
      <c r="AW9" s="211"/>
      <c r="AX9" s="20">
        <f>SUM(AX11,AX67,AX132,AX168,AX228,AX294,AX326,AX455,AX462,AX469,AX476,AX577)</f>
        <v>0</v>
      </c>
    </row>
    <row r="10" spans="2:51" s="155" customFormat="1" ht="13">
      <c r="B10" s="343" t="s">
        <v>9</v>
      </c>
      <c r="C10" s="343"/>
      <c r="D10" s="343"/>
      <c r="E10" s="344"/>
      <c r="F10" s="21" t="s">
        <v>7</v>
      </c>
      <c r="G10" s="22"/>
      <c r="H10" s="23">
        <f>H11/60</f>
        <v>1046.2666666666667</v>
      </c>
      <c r="I10" s="23">
        <f>I11/60</f>
        <v>225.13333333333333</v>
      </c>
      <c r="J10" s="23">
        <f>J11/60</f>
        <v>821.13333333333333</v>
      </c>
      <c r="K10" s="253">
        <f>K11/60</f>
        <v>0</v>
      </c>
      <c r="L10" s="42"/>
      <c r="M10" s="42"/>
      <c r="N10" s="42"/>
      <c r="O10" s="42"/>
      <c r="P10" s="42"/>
      <c r="Q10" s="42"/>
      <c r="R10" s="42"/>
      <c r="S10" s="165"/>
      <c r="T10" s="165"/>
      <c r="U10" s="23">
        <f>U11/60</f>
        <v>25.583333333333332</v>
      </c>
      <c r="V10" s="165"/>
      <c r="W10" s="274"/>
      <c r="X10" s="210"/>
      <c r="Y10" s="211">
        <f>Y11/60</f>
        <v>0</v>
      </c>
      <c r="AA10" s="211"/>
      <c r="AB10" s="211">
        <f t="shared" ref="AB10:AK10" si="1">AB11/60</f>
        <v>0</v>
      </c>
      <c r="AC10" s="211"/>
      <c r="AD10" s="211">
        <f>AD11/60</f>
        <v>0</v>
      </c>
      <c r="AE10" s="211"/>
      <c r="AF10" s="211"/>
      <c r="AG10" s="211"/>
      <c r="AH10" s="211">
        <f>AH11/60</f>
        <v>0</v>
      </c>
      <c r="AI10" s="211"/>
      <c r="AJ10" s="210"/>
      <c r="AK10" s="211">
        <f t="shared" si="1"/>
        <v>0</v>
      </c>
      <c r="AL10" s="166" t="s">
        <v>1132</v>
      </c>
      <c r="AM10" s="166" t="s">
        <v>1133</v>
      </c>
      <c r="AN10" s="166" t="s">
        <v>1133</v>
      </c>
      <c r="AO10" s="166" t="s">
        <v>1134</v>
      </c>
      <c r="AP10" s="166" t="s">
        <v>1134</v>
      </c>
      <c r="AQ10" s="166" t="s">
        <v>1134</v>
      </c>
      <c r="AR10" s="166" t="s">
        <v>1134</v>
      </c>
      <c r="AS10" s="166" t="s">
        <v>1134</v>
      </c>
      <c r="AT10" s="166" t="s">
        <v>1134</v>
      </c>
      <c r="AU10" s="166" t="s">
        <v>1134</v>
      </c>
      <c r="AV10" s="211"/>
      <c r="AW10" s="211"/>
      <c r="AX10" s="211">
        <f>AX11/60</f>
        <v>0</v>
      </c>
    </row>
    <row r="11" spans="2:51" s="155" customFormat="1" ht="14" customHeight="1">
      <c r="B11" s="343"/>
      <c r="C11" s="343"/>
      <c r="D11" s="343"/>
      <c r="E11" s="344"/>
      <c r="F11" s="19" t="s">
        <v>8</v>
      </c>
      <c r="G11" s="20"/>
      <c r="H11" s="23">
        <f>SUM(I11:J11)</f>
        <v>62776</v>
      </c>
      <c r="I11" s="23">
        <f>SUMIF($F$12:$F$65,"DQA",I12:I65)</f>
        <v>13508</v>
      </c>
      <c r="J11" s="23">
        <f>SUMIF($F$12:$F$65,"DQA",J12:J65)</f>
        <v>49268</v>
      </c>
      <c r="K11" s="253">
        <f>SUM(K12:K65)</f>
        <v>0</v>
      </c>
      <c r="L11" s="42"/>
      <c r="M11" s="42"/>
      <c r="N11" s="42"/>
      <c r="O11" s="42"/>
      <c r="P11" s="42"/>
      <c r="Q11" s="42"/>
      <c r="R11" s="42"/>
      <c r="S11" s="165"/>
      <c r="T11" s="165"/>
      <c r="U11" s="23">
        <f>SUM(U12:U65)</f>
        <v>1535</v>
      </c>
      <c r="V11" s="165"/>
      <c r="W11" s="274"/>
      <c r="X11" s="210"/>
      <c r="Y11" s="211">
        <f>SUM(Y12:Y65)</f>
        <v>0</v>
      </c>
      <c r="AA11" s="211"/>
      <c r="AB11" s="211">
        <f t="shared" ref="AB11" si="2">SUM(AB12:AB65)</f>
        <v>0</v>
      </c>
      <c r="AC11" s="211"/>
      <c r="AD11" s="211">
        <f>SUM(AD12:AD65)</f>
        <v>0</v>
      </c>
      <c r="AE11" s="211"/>
      <c r="AF11" s="211"/>
      <c r="AG11" s="211"/>
      <c r="AH11" s="211">
        <f>SUM(AH12:AH65)</f>
        <v>0</v>
      </c>
      <c r="AI11" s="211"/>
      <c r="AJ11" s="210"/>
      <c r="AK11" s="211">
        <f t="shared" ref="AK11" si="3">SUM(AK12:AK65)</f>
        <v>0</v>
      </c>
      <c r="AL11" s="268">
        <f t="shared" ref="AL11:AU11" si="4">COUNTIF(AL12:AL646, "V")</f>
        <v>0</v>
      </c>
      <c r="AM11" s="268">
        <f t="shared" si="4"/>
        <v>0</v>
      </c>
      <c r="AN11" s="268">
        <f t="shared" si="4"/>
        <v>0</v>
      </c>
      <c r="AO11" s="268">
        <f t="shared" si="4"/>
        <v>0</v>
      </c>
      <c r="AP11" s="268">
        <f t="shared" si="4"/>
        <v>0</v>
      </c>
      <c r="AQ11" s="268">
        <f t="shared" si="4"/>
        <v>0</v>
      </c>
      <c r="AR11" s="268">
        <f t="shared" si="4"/>
        <v>0</v>
      </c>
      <c r="AS11" s="268">
        <f t="shared" si="4"/>
        <v>0</v>
      </c>
      <c r="AT11" s="268">
        <f t="shared" si="4"/>
        <v>0</v>
      </c>
      <c r="AU11" s="268">
        <f t="shared" si="4"/>
        <v>0</v>
      </c>
      <c r="AV11" s="211"/>
      <c r="AW11" s="211"/>
      <c r="AX11" s="211">
        <f t="shared" ref="AX11" si="5">SUM(AX12:AX65)</f>
        <v>0</v>
      </c>
    </row>
    <row r="12" spans="2:51" s="155" customFormat="1" ht="13" outlineLevel="1">
      <c r="B12" s="156" t="s">
        <v>10</v>
      </c>
      <c r="C12" s="24" t="s">
        <v>11</v>
      </c>
      <c r="D12" s="25" t="s">
        <v>408</v>
      </c>
      <c r="E12" s="16">
        <v>43455</v>
      </c>
      <c r="F12" s="26" t="s">
        <v>12</v>
      </c>
      <c r="G12" s="27" t="s">
        <v>13</v>
      </c>
      <c r="H12" s="28">
        <f>I12+J12</f>
        <v>1390</v>
      </c>
      <c r="I12" s="29">
        <v>695</v>
      </c>
      <c r="J12" s="29">
        <v>695</v>
      </c>
      <c r="K12" s="254">
        <v>0</v>
      </c>
      <c r="L12" s="31" t="s">
        <v>1144</v>
      </c>
      <c r="M12" s="31" t="s">
        <v>1144</v>
      </c>
      <c r="N12" s="31" t="s">
        <v>1145</v>
      </c>
      <c r="O12" s="31" t="s">
        <v>1145</v>
      </c>
      <c r="P12" s="31" t="s">
        <v>1145</v>
      </c>
      <c r="Q12" s="31" t="s">
        <v>1144</v>
      </c>
      <c r="R12" s="31" t="s">
        <v>1144</v>
      </c>
      <c r="S12" s="55" t="s">
        <v>1149</v>
      </c>
      <c r="T12" s="31" t="s">
        <v>1487</v>
      </c>
      <c r="U12" s="31">
        <f t="shared" ref="U12:U65" si="6">SUMIF(T12,"Y",I12)</f>
        <v>695</v>
      </c>
      <c r="V12" s="30"/>
      <c r="W12" s="275"/>
      <c r="X12" s="31"/>
      <c r="Y12" s="31">
        <f t="shared" ref="Y12:Y65" si="7">U12*X12</f>
        <v>0</v>
      </c>
      <c r="AA12" s="31"/>
      <c r="AB12" s="31">
        <f t="shared" ref="AB12:AB65" si="8">SUMIF(AA12,"Y",K12)*X12</f>
        <v>0</v>
      </c>
      <c r="AC12" s="31"/>
      <c r="AD12" s="31">
        <f>(I12-AB12)*COUNTIF(AL12:AU12,"L")</f>
        <v>0</v>
      </c>
      <c r="AE12" s="31"/>
      <c r="AF12" s="31"/>
      <c r="AG12" s="31">
        <f>IFERROR(COUNTIF(AL12:AU12,"S")/(COUNTIF(AL12:AU12,"V")+COUNTIF(AL12:AU12,"S")),0)</f>
        <v>0</v>
      </c>
      <c r="AH12" s="31">
        <f t="shared" ref="AH12:AH65" si="9">(Y12-AB12-AD12)*AG12</f>
        <v>0</v>
      </c>
      <c r="AI12" s="31"/>
      <c r="AJ12" s="31">
        <f>COUNTIF(AL12:AU12,"V")</f>
        <v>0</v>
      </c>
      <c r="AK12" s="31">
        <f>Y12-AB12-AD12-AH12</f>
        <v>0</v>
      </c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</row>
    <row r="13" spans="2:51" s="155" customFormat="1" ht="13" outlineLevel="1">
      <c r="B13" s="156" t="s">
        <v>14</v>
      </c>
      <c r="C13" s="32" t="s">
        <v>15</v>
      </c>
      <c r="D13" s="25" t="s">
        <v>16</v>
      </c>
      <c r="E13" s="16">
        <v>42636</v>
      </c>
      <c r="F13" s="26" t="s">
        <v>12</v>
      </c>
      <c r="G13" s="27" t="s">
        <v>13</v>
      </c>
      <c r="H13" s="28">
        <f t="shared" ref="H13:H65" si="10">I13+J13</f>
        <v>980</v>
      </c>
      <c r="I13" s="29">
        <v>490</v>
      </c>
      <c r="J13" s="29">
        <v>490</v>
      </c>
      <c r="K13" s="254">
        <v>0</v>
      </c>
      <c r="L13" s="31" t="s">
        <v>1145</v>
      </c>
      <c r="M13" s="31" t="s">
        <v>1145</v>
      </c>
      <c r="N13" s="31" t="s">
        <v>1145</v>
      </c>
      <c r="O13" s="31" t="s">
        <v>1144</v>
      </c>
      <c r="P13" s="31" t="s">
        <v>1145</v>
      </c>
      <c r="Q13" s="31" t="s">
        <v>1144</v>
      </c>
      <c r="R13" s="31" t="s">
        <v>1144</v>
      </c>
      <c r="S13" s="55" t="s">
        <v>1149</v>
      </c>
      <c r="T13" s="31" t="s">
        <v>1487</v>
      </c>
      <c r="U13" s="31">
        <f t="shared" si="6"/>
        <v>490</v>
      </c>
      <c r="V13" s="30"/>
      <c r="W13" s="275"/>
      <c r="X13" s="31"/>
      <c r="Y13" s="31">
        <f t="shared" si="7"/>
        <v>0</v>
      </c>
      <c r="AA13" s="31"/>
      <c r="AB13" s="31">
        <f t="shared" si="8"/>
        <v>0</v>
      </c>
      <c r="AC13" s="31"/>
      <c r="AD13" s="31">
        <f t="shared" ref="AD13:AD65" si="11">(I13-AB13)*COUNTIF(AL13:AU13,"L")</f>
        <v>0</v>
      </c>
      <c r="AE13" s="31"/>
      <c r="AF13" s="31"/>
      <c r="AG13" s="31">
        <f t="shared" ref="AG13:AG65" si="12">IFERROR(COUNTIF(AL13:AU13,"S")/(COUNTIF(AL13:AU13,"V")+COUNTIF(AL13:AU13,"S")),0)</f>
        <v>0</v>
      </c>
      <c r="AH13" s="31">
        <f t="shared" si="9"/>
        <v>0</v>
      </c>
      <c r="AI13" s="31"/>
      <c r="AJ13" s="31">
        <f t="shared" ref="AJ13:AJ65" si="13">COUNTIF(AL13:AU13,"V")</f>
        <v>0</v>
      </c>
      <c r="AK13" s="31">
        <f t="shared" ref="AK13:AK65" si="14">Y13-AB13-AD13-AH13</f>
        <v>0</v>
      </c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</row>
    <row r="14" spans="2:51" s="155" customFormat="1" ht="13" outlineLevel="1">
      <c r="B14" s="156" t="s">
        <v>17</v>
      </c>
      <c r="C14" s="32" t="s">
        <v>18</v>
      </c>
      <c r="D14" s="25" t="s">
        <v>19</v>
      </c>
      <c r="E14" s="16">
        <v>43210</v>
      </c>
      <c r="F14" s="26" t="s">
        <v>12</v>
      </c>
      <c r="G14" s="27" t="s">
        <v>13</v>
      </c>
      <c r="H14" s="28">
        <f t="shared" si="10"/>
        <v>185</v>
      </c>
      <c r="I14" s="29">
        <v>80</v>
      </c>
      <c r="J14" s="29">
        <v>105</v>
      </c>
      <c r="K14" s="254">
        <v>0</v>
      </c>
      <c r="L14" s="31" t="s">
        <v>1144</v>
      </c>
      <c r="M14" s="31" t="s">
        <v>1144</v>
      </c>
      <c r="N14" s="31" t="s">
        <v>1145</v>
      </c>
      <c r="O14" s="31" t="s">
        <v>1144</v>
      </c>
      <c r="P14" s="31" t="s">
        <v>1144</v>
      </c>
      <c r="Q14" s="31" t="s">
        <v>1144</v>
      </c>
      <c r="R14" s="31" t="s">
        <v>1144</v>
      </c>
      <c r="S14" s="55" t="s">
        <v>1149</v>
      </c>
      <c r="T14" s="31" t="s">
        <v>1487</v>
      </c>
      <c r="U14" s="31">
        <f t="shared" si="6"/>
        <v>80</v>
      </c>
      <c r="V14" s="30"/>
      <c r="W14" s="275"/>
      <c r="X14" s="31"/>
      <c r="Y14" s="31">
        <f t="shared" si="7"/>
        <v>0</v>
      </c>
      <c r="AA14" s="31"/>
      <c r="AB14" s="31">
        <f t="shared" si="8"/>
        <v>0</v>
      </c>
      <c r="AC14" s="31"/>
      <c r="AD14" s="31">
        <f t="shared" si="11"/>
        <v>0</v>
      </c>
      <c r="AE14" s="31"/>
      <c r="AF14" s="31"/>
      <c r="AG14" s="31">
        <f t="shared" si="12"/>
        <v>0</v>
      </c>
      <c r="AH14" s="31">
        <f t="shared" si="9"/>
        <v>0</v>
      </c>
      <c r="AI14" s="31"/>
      <c r="AJ14" s="31">
        <f t="shared" si="13"/>
        <v>0</v>
      </c>
      <c r="AK14" s="31">
        <f t="shared" si="14"/>
        <v>0</v>
      </c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</row>
    <row r="15" spans="2:51" s="155" customFormat="1" ht="13" outlineLevel="1">
      <c r="B15" s="156" t="s">
        <v>21</v>
      </c>
      <c r="C15" s="32" t="s">
        <v>22</v>
      </c>
      <c r="D15" s="25" t="s">
        <v>23</v>
      </c>
      <c r="E15" s="16">
        <v>43138</v>
      </c>
      <c r="F15" s="26" t="s">
        <v>12</v>
      </c>
      <c r="G15" s="27" t="s">
        <v>24</v>
      </c>
      <c r="H15" s="28">
        <f t="shared" si="10"/>
        <v>395</v>
      </c>
      <c r="I15" s="29">
        <v>160</v>
      </c>
      <c r="J15" s="29">
        <v>235</v>
      </c>
      <c r="K15" s="254">
        <v>0</v>
      </c>
      <c r="L15" s="31" t="s">
        <v>1144</v>
      </c>
      <c r="M15" s="31" t="s">
        <v>1144</v>
      </c>
      <c r="N15" s="31" t="s">
        <v>1145</v>
      </c>
      <c r="O15" s="31" t="s">
        <v>1144</v>
      </c>
      <c r="P15" s="31" t="s">
        <v>1145</v>
      </c>
      <c r="Q15" s="31" t="s">
        <v>1144</v>
      </c>
      <c r="R15" s="31" t="s">
        <v>1144</v>
      </c>
      <c r="S15" s="55" t="s">
        <v>1149</v>
      </c>
      <c r="T15" s="31" t="s">
        <v>1487</v>
      </c>
      <c r="U15" s="31">
        <f t="shared" si="6"/>
        <v>160</v>
      </c>
      <c r="V15" s="30"/>
      <c r="W15" s="275"/>
      <c r="X15" s="31"/>
      <c r="Y15" s="31">
        <f t="shared" si="7"/>
        <v>0</v>
      </c>
      <c r="AA15" s="31"/>
      <c r="AB15" s="31">
        <f t="shared" si="8"/>
        <v>0</v>
      </c>
      <c r="AC15" s="31"/>
      <c r="AD15" s="31">
        <f t="shared" si="11"/>
        <v>0</v>
      </c>
      <c r="AE15" s="31"/>
      <c r="AF15" s="31"/>
      <c r="AG15" s="31">
        <f t="shared" si="12"/>
        <v>0</v>
      </c>
      <c r="AH15" s="31">
        <f t="shared" si="9"/>
        <v>0</v>
      </c>
      <c r="AI15" s="31"/>
      <c r="AJ15" s="31">
        <f t="shared" si="13"/>
        <v>0</v>
      </c>
      <c r="AK15" s="31">
        <f t="shared" si="14"/>
        <v>0</v>
      </c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</row>
    <row r="16" spans="2:51" s="155" customFormat="1" ht="13" outlineLevel="1">
      <c r="B16" s="156" t="s">
        <v>25</v>
      </c>
      <c r="C16" s="32" t="s">
        <v>26</v>
      </c>
      <c r="D16" s="25" t="s">
        <v>27</v>
      </c>
      <c r="E16" s="16">
        <v>42516</v>
      </c>
      <c r="F16" s="26" t="s">
        <v>28</v>
      </c>
      <c r="G16" s="27" t="s">
        <v>13</v>
      </c>
      <c r="H16" s="28">
        <f t="shared" si="10"/>
        <v>100</v>
      </c>
      <c r="I16" s="29">
        <v>35</v>
      </c>
      <c r="J16" s="29">
        <v>65</v>
      </c>
      <c r="K16" s="254">
        <v>0</v>
      </c>
      <c r="L16" s="31" t="s">
        <v>1144</v>
      </c>
      <c r="M16" s="31" t="s">
        <v>1144</v>
      </c>
      <c r="N16" s="31" t="s">
        <v>1145</v>
      </c>
      <c r="O16" s="31" t="s">
        <v>1144</v>
      </c>
      <c r="P16" s="31" t="s">
        <v>1145</v>
      </c>
      <c r="Q16" s="31" t="s">
        <v>1144</v>
      </c>
      <c r="R16" s="31" t="s">
        <v>1144</v>
      </c>
      <c r="S16" s="55" t="s">
        <v>1149</v>
      </c>
      <c r="T16" s="31" t="s">
        <v>1488</v>
      </c>
      <c r="U16" s="31">
        <f t="shared" si="6"/>
        <v>0</v>
      </c>
      <c r="V16" s="30"/>
      <c r="W16" s="275"/>
      <c r="X16" s="31"/>
      <c r="Y16" s="31">
        <f t="shared" si="7"/>
        <v>0</v>
      </c>
      <c r="AA16" s="31"/>
      <c r="AB16" s="31">
        <f t="shared" si="8"/>
        <v>0</v>
      </c>
      <c r="AC16" s="31"/>
      <c r="AD16" s="31">
        <f t="shared" si="11"/>
        <v>0</v>
      </c>
      <c r="AE16" s="31"/>
      <c r="AF16" s="31"/>
      <c r="AG16" s="31">
        <f t="shared" si="12"/>
        <v>0</v>
      </c>
      <c r="AH16" s="31">
        <f t="shared" si="9"/>
        <v>0</v>
      </c>
      <c r="AI16" s="31"/>
      <c r="AJ16" s="31">
        <f t="shared" si="13"/>
        <v>0</v>
      </c>
      <c r="AK16" s="31">
        <f t="shared" si="14"/>
        <v>0</v>
      </c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</row>
    <row r="17" spans="2:50" s="155" customFormat="1" ht="13" outlineLevel="1">
      <c r="B17" s="156" t="s">
        <v>29</v>
      </c>
      <c r="C17" s="32" t="s">
        <v>30</v>
      </c>
      <c r="D17" s="25" t="s">
        <v>1321</v>
      </c>
      <c r="E17" s="16">
        <v>43622</v>
      </c>
      <c r="F17" s="26" t="s">
        <v>28</v>
      </c>
      <c r="G17" s="27" t="s">
        <v>24</v>
      </c>
      <c r="H17" s="28">
        <f t="shared" si="10"/>
        <v>30</v>
      </c>
      <c r="I17" s="29">
        <v>15</v>
      </c>
      <c r="J17" s="29">
        <v>15</v>
      </c>
      <c r="K17" s="254">
        <v>0</v>
      </c>
      <c r="L17" s="31" t="s">
        <v>1144</v>
      </c>
      <c r="M17" s="31" t="s">
        <v>1144</v>
      </c>
      <c r="N17" s="31" t="s">
        <v>1145</v>
      </c>
      <c r="O17" s="31" t="s">
        <v>1144</v>
      </c>
      <c r="P17" s="31" t="s">
        <v>1145</v>
      </c>
      <c r="Q17" s="31" t="s">
        <v>1144</v>
      </c>
      <c r="R17" s="31" t="s">
        <v>1144</v>
      </c>
      <c r="S17" s="55" t="s">
        <v>1149</v>
      </c>
      <c r="T17" s="31" t="s">
        <v>1488</v>
      </c>
      <c r="U17" s="31">
        <f t="shared" si="6"/>
        <v>0</v>
      </c>
      <c r="V17" s="30"/>
      <c r="W17" s="275"/>
      <c r="X17" s="31"/>
      <c r="Y17" s="31">
        <f t="shared" si="7"/>
        <v>0</v>
      </c>
      <c r="AA17" s="31"/>
      <c r="AB17" s="31">
        <f t="shared" si="8"/>
        <v>0</v>
      </c>
      <c r="AC17" s="31"/>
      <c r="AD17" s="31">
        <f t="shared" si="11"/>
        <v>0</v>
      </c>
      <c r="AE17" s="31"/>
      <c r="AF17" s="31"/>
      <c r="AG17" s="31">
        <f t="shared" si="12"/>
        <v>0</v>
      </c>
      <c r="AH17" s="31">
        <f t="shared" si="9"/>
        <v>0</v>
      </c>
      <c r="AI17" s="31"/>
      <c r="AJ17" s="31">
        <f t="shared" si="13"/>
        <v>0</v>
      </c>
      <c r="AK17" s="31">
        <f t="shared" si="14"/>
        <v>0</v>
      </c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</row>
    <row r="18" spans="2:50" s="155" customFormat="1" ht="13" outlineLevel="1">
      <c r="B18" s="156" t="s">
        <v>32</v>
      </c>
      <c r="C18" s="32" t="s">
        <v>33</v>
      </c>
      <c r="D18" s="25" t="s">
        <v>36</v>
      </c>
      <c r="E18" s="16">
        <v>43620</v>
      </c>
      <c r="F18" s="26" t="s">
        <v>12</v>
      </c>
      <c r="G18" s="27" t="s">
        <v>13</v>
      </c>
      <c r="H18" s="28">
        <f t="shared" si="10"/>
        <v>30</v>
      </c>
      <c r="I18" s="29">
        <v>20</v>
      </c>
      <c r="J18" s="29">
        <v>10</v>
      </c>
      <c r="K18" s="254">
        <v>0</v>
      </c>
      <c r="L18" s="31" t="s">
        <v>1144</v>
      </c>
      <c r="M18" s="31" t="s">
        <v>1144</v>
      </c>
      <c r="N18" s="31" t="s">
        <v>1145</v>
      </c>
      <c r="O18" s="31" t="s">
        <v>1144</v>
      </c>
      <c r="P18" s="31" t="s">
        <v>1145</v>
      </c>
      <c r="Q18" s="31" t="s">
        <v>1144</v>
      </c>
      <c r="R18" s="31" t="s">
        <v>1144</v>
      </c>
      <c r="S18" s="55" t="s">
        <v>1149</v>
      </c>
      <c r="T18" s="31" t="s">
        <v>1487</v>
      </c>
      <c r="U18" s="31">
        <f t="shared" si="6"/>
        <v>20</v>
      </c>
      <c r="V18" s="30"/>
      <c r="W18" s="275"/>
      <c r="X18" s="31"/>
      <c r="Y18" s="31">
        <f t="shared" si="7"/>
        <v>0</v>
      </c>
      <c r="AA18" s="31"/>
      <c r="AB18" s="31">
        <f t="shared" si="8"/>
        <v>0</v>
      </c>
      <c r="AC18" s="31"/>
      <c r="AD18" s="31">
        <f t="shared" si="11"/>
        <v>0</v>
      </c>
      <c r="AE18" s="31"/>
      <c r="AF18" s="31"/>
      <c r="AG18" s="31">
        <f t="shared" si="12"/>
        <v>0</v>
      </c>
      <c r="AH18" s="31">
        <f t="shared" si="9"/>
        <v>0</v>
      </c>
      <c r="AI18" s="31"/>
      <c r="AJ18" s="31">
        <f t="shared" si="13"/>
        <v>0</v>
      </c>
      <c r="AK18" s="31">
        <f t="shared" si="14"/>
        <v>0</v>
      </c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</row>
    <row r="19" spans="2:50" s="155" customFormat="1" ht="13" outlineLevel="1">
      <c r="B19" s="156" t="s">
        <v>34</v>
      </c>
      <c r="C19" s="32" t="s">
        <v>35</v>
      </c>
      <c r="D19" s="25" t="s">
        <v>23</v>
      </c>
      <c r="E19" s="16">
        <v>43570</v>
      </c>
      <c r="F19" s="26" t="s">
        <v>12</v>
      </c>
      <c r="G19" s="27" t="s">
        <v>24</v>
      </c>
      <c r="H19" s="28">
        <f t="shared" si="10"/>
        <v>90</v>
      </c>
      <c r="I19" s="29">
        <v>90</v>
      </c>
      <c r="J19" s="29">
        <v>0</v>
      </c>
      <c r="K19" s="254">
        <v>0</v>
      </c>
      <c r="L19" s="31" t="s">
        <v>1144</v>
      </c>
      <c r="M19" s="31" t="s">
        <v>1144</v>
      </c>
      <c r="N19" s="31" t="s">
        <v>1145</v>
      </c>
      <c r="O19" s="31" t="s">
        <v>1144</v>
      </c>
      <c r="P19" s="31" t="s">
        <v>1145</v>
      </c>
      <c r="Q19" s="31" t="s">
        <v>1144</v>
      </c>
      <c r="R19" s="31" t="s">
        <v>1144</v>
      </c>
      <c r="S19" s="55" t="s">
        <v>1162</v>
      </c>
      <c r="T19" s="31" t="s">
        <v>1487</v>
      </c>
      <c r="U19" s="31">
        <f t="shared" si="6"/>
        <v>90</v>
      </c>
      <c r="V19" s="30"/>
      <c r="W19" s="275"/>
      <c r="X19" s="31"/>
      <c r="Y19" s="31">
        <f t="shared" si="7"/>
        <v>0</v>
      </c>
      <c r="AA19" s="31"/>
      <c r="AB19" s="31">
        <f t="shared" si="8"/>
        <v>0</v>
      </c>
      <c r="AC19" s="31"/>
      <c r="AD19" s="31">
        <f t="shared" si="11"/>
        <v>0</v>
      </c>
      <c r="AE19" s="31"/>
      <c r="AF19" s="31"/>
      <c r="AG19" s="31">
        <f t="shared" si="12"/>
        <v>0</v>
      </c>
      <c r="AH19" s="31">
        <f t="shared" si="9"/>
        <v>0</v>
      </c>
      <c r="AI19" s="31"/>
      <c r="AJ19" s="31">
        <f t="shared" si="13"/>
        <v>0</v>
      </c>
      <c r="AK19" s="31">
        <f t="shared" si="14"/>
        <v>0</v>
      </c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</row>
    <row r="20" spans="2:50" s="155" customFormat="1" ht="13" outlineLevel="1">
      <c r="B20" s="156" t="s">
        <v>37</v>
      </c>
      <c r="C20" s="32" t="s">
        <v>38</v>
      </c>
      <c r="D20" s="25" t="s">
        <v>39</v>
      </c>
      <c r="E20" s="16">
        <v>42535</v>
      </c>
      <c r="F20" s="26" t="s">
        <v>40</v>
      </c>
      <c r="G20" s="27" t="s">
        <v>13</v>
      </c>
      <c r="H20" s="28">
        <f t="shared" si="10"/>
        <v>17300</v>
      </c>
      <c r="I20" s="29">
        <v>20</v>
      </c>
      <c r="J20" s="29">
        <v>17280</v>
      </c>
      <c r="K20" s="254">
        <v>0</v>
      </c>
      <c r="L20" s="31" t="s">
        <v>1144</v>
      </c>
      <c r="M20" s="31" t="s">
        <v>1144</v>
      </c>
      <c r="N20" s="31" t="s">
        <v>1145</v>
      </c>
      <c r="O20" s="31" t="s">
        <v>1144</v>
      </c>
      <c r="P20" s="31" t="s">
        <v>1145</v>
      </c>
      <c r="Q20" s="31" t="s">
        <v>1144</v>
      </c>
      <c r="R20" s="31" t="s">
        <v>1144</v>
      </c>
      <c r="S20" s="55" t="s">
        <v>1149</v>
      </c>
      <c r="T20" s="31" t="s">
        <v>1488</v>
      </c>
      <c r="U20" s="31">
        <f t="shared" si="6"/>
        <v>0</v>
      </c>
      <c r="V20" s="30"/>
      <c r="W20" s="275"/>
      <c r="X20" s="31"/>
      <c r="Y20" s="31">
        <f t="shared" si="7"/>
        <v>0</v>
      </c>
      <c r="AA20" s="31"/>
      <c r="AB20" s="31">
        <f t="shared" si="8"/>
        <v>0</v>
      </c>
      <c r="AC20" s="31"/>
      <c r="AD20" s="31">
        <f t="shared" si="11"/>
        <v>0</v>
      </c>
      <c r="AE20" s="31"/>
      <c r="AF20" s="31"/>
      <c r="AG20" s="31">
        <f t="shared" si="12"/>
        <v>0</v>
      </c>
      <c r="AH20" s="31">
        <f t="shared" si="9"/>
        <v>0</v>
      </c>
      <c r="AI20" s="31"/>
      <c r="AJ20" s="31">
        <f t="shared" si="13"/>
        <v>0</v>
      </c>
      <c r="AK20" s="31">
        <f t="shared" si="14"/>
        <v>0</v>
      </c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</row>
    <row r="21" spans="2:50" s="155" customFormat="1" ht="13" outlineLevel="1">
      <c r="B21" s="156" t="s">
        <v>41</v>
      </c>
      <c r="C21" s="32" t="s">
        <v>42</v>
      </c>
      <c r="D21" s="25" t="s">
        <v>27</v>
      </c>
      <c r="E21" s="16">
        <v>43620</v>
      </c>
      <c r="F21" s="26" t="s">
        <v>44</v>
      </c>
      <c r="G21" s="27" t="s">
        <v>24</v>
      </c>
      <c r="H21" s="28">
        <f t="shared" si="10"/>
        <v>365</v>
      </c>
      <c r="I21" s="29">
        <v>170</v>
      </c>
      <c r="J21" s="29">
        <v>195</v>
      </c>
      <c r="K21" s="254">
        <v>0</v>
      </c>
      <c r="L21" s="31" t="s">
        <v>1144</v>
      </c>
      <c r="M21" s="31" t="s">
        <v>1144</v>
      </c>
      <c r="N21" s="31" t="s">
        <v>1145</v>
      </c>
      <c r="O21" s="31" t="s">
        <v>1144</v>
      </c>
      <c r="P21" s="31" t="s">
        <v>1145</v>
      </c>
      <c r="Q21" s="31" t="s">
        <v>1145</v>
      </c>
      <c r="R21" s="31" t="s">
        <v>1145</v>
      </c>
      <c r="S21" s="55" t="s">
        <v>1149</v>
      </c>
      <c r="T21" s="31" t="s">
        <v>1488</v>
      </c>
      <c r="U21" s="31">
        <f t="shared" si="6"/>
        <v>0</v>
      </c>
      <c r="V21" s="30"/>
      <c r="W21" s="275"/>
      <c r="X21" s="31"/>
      <c r="Y21" s="31">
        <f t="shared" si="7"/>
        <v>0</v>
      </c>
      <c r="AA21" s="31"/>
      <c r="AB21" s="31">
        <f t="shared" si="8"/>
        <v>0</v>
      </c>
      <c r="AC21" s="31"/>
      <c r="AD21" s="31">
        <f t="shared" si="11"/>
        <v>0</v>
      </c>
      <c r="AE21" s="31"/>
      <c r="AF21" s="31"/>
      <c r="AG21" s="31">
        <f t="shared" si="12"/>
        <v>0</v>
      </c>
      <c r="AH21" s="31">
        <f t="shared" si="9"/>
        <v>0</v>
      </c>
      <c r="AI21" s="31"/>
      <c r="AJ21" s="31">
        <f t="shared" si="13"/>
        <v>0</v>
      </c>
      <c r="AK21" s="31">
        <f t="shared" si="14"/>
        <v>0</v>
      </c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</row>
    <row r="22" spans="2:50" s="155" customFormat="1" ht="13" outlineLevel="1">
      <c r="B22" s="156" t="s">
        <v>45</v>
      </c>
      <c r="C22" s="32" t="s">
        <v>46</v>
      </c>
      <c r="D22" s="25" t="s">
        <v>47</v>
      </c>
      <c r="E22" s="16">
        <v>43132</v>
      </c>
      <c r="F22" s="26" t="s">
        <v>28</v>
      </c>
      <c r="G22" s="27" t="s">
        <v>24</v>
      </c>
      <c r="H22" s="28">
        <f t="shared" si="10"/>
        <v>245</v>
      </c>
      <c r="I22" s="29">
        <v>120</v>
      </c>
      <c r="J22" s="33">
        <v>125</v>
      </c>
      <c r="K22" s="254">
        <v>0</v>
      </c>
      <c r="L22" s="31" t="s">
        <v>1144</v>
      </c>
      <c r="M22" s="31" t="s">
        <v>1144</v>
      </c>
      <c r="N22" s="31" t="s">
        <v>1145</v>
      </c>
      <c r="O22" s="31" t="s">
        <v>1144</v>
      </c>
      <c r="P22" s="31" t="s">
        <v>1145</v>
      </c>
      <c r="Q22" s="31" t="s">
        <v>1144</v>
      </c>
      <c r="R22" s="31" t="s">
        <v>1144</v>
      </c>
      <c r="S22" s="55" t="s">
        <v>1149</v>
      </c>
      <c r="T22" s="31"/>
      <c r="U22" s="31">
        <f t="shared" si="6"/>
        <v>0</v>
      </c>
      <c r="V22" s="30"/>
      <c r="W22" s="275"/>
      <c r="X22" s="31"/>
      <c r="Y22" s="31">
        <f t="shared" si="7"/>
        <v>0</v>
      </c>
      <c r="AA22" s="31"/>
      <c r="AB22" s="31">
        <f t="shared" si="8"/>
        <v>0</v>
      </c>
      <c r="AC22" s="31"/>
      <c r="AD22" s="31">
        <f t="shared" si="11"/>
        <v>0</v>
      </c>
      <c r="AE22" s="31"/>
      <c r="AF22" s="31"/>
      <c r="AG22" s="31">
        <f t="shared" si="12"/>
        <v>0</v>
      </c>
      <c r="AH22" s="31">
        <f t="shared" si="9"/>
        <v>0</v>
      </c>
      <c r="AI22" s="31"/>
      <c r="AJ22" s="31">
        <f t="shared" si="13"/>
        <v>0</v>
      </c>
      <c r="AK22" s="31">
        <f t="shared" si="14"/>
        <v>0</v>
      </c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</row>
    <row r="23" spans="2:50" s="155" customFormat="1" ht="13" outlineLevel="1">
      <c r="B23" s="156" t="s">
        <v>48</v>
      </c>
      <c r="C23" s="32" t="s">
        <v>49</v>
      </c>
      <c r="D23" s="25" t="s">
        <v>50</v>
      </c>
      <c r="E23" s="16">
        <v>42423</v>
      </c>
      <c r="F23" s="26" t="s">
        <v>28</v>
      </c>
      <c r="G23" s="27" t="s">
        <v>24</v>
      </c>
      <c r="H23" s="28">
        <f t="shared" si="10"/>
        <v>55</v>
      </c>
      <c r="I23" s="29">
        <v>20</v>
      </c>
      <c r="J23" s="33">
        <v>35</v>
      </c>
      <c r="K23" s="254">
        <v>0</v>
      </c>
      <c r="L23" s="31" t="s">
        <v>1144</v>
      </c>
      <c r="M23" s="31" t="s">
        <v>1144</v>
      </c>
      <c r="N23" s="31" t="s">
        <v>1145</v>
      </c>
      <c r="O23" s="31" t="s">
        <v>1144</v>
      </c>
      <c r="P23" s="31" t="s">
        <v>1145</v>
      </c>
      <c r="Q23" s="31" t="s">
        <v>1145</v>
      </c>
      <c r="R23" s="31" t="s">
        <v>1144</v>
      </c>
      <c r="S23" s="55" t="s">
        <v>1162</v>
      </c>
      <c r="T23" s="31"/>
      <c r="U23" s="31">
        <f t="shared" si="6"/>
        <v>0</v>
      </c>
      <c r="V23" s="30"/>
      <c r="W23" s="275"/>
      <c r="X23" s="31"/>
      <c r="Y23" s="31">
        <f t="shared" si="7"/>
        <v>0</v>
      </c>
      <c r="AA23" s="31"/>
      <c r="AB23" s="31">
        <f t="shared" si="8"/>
        <v>0</v>
      </c>
      <c r="AC23" s="31"/>
      <c r="AD23" s="31">
        <f t="shared" si="11"/>
        <v>0</v>
      </c>
      <c r="AE23" s="31"/>
      <c r="AF23" s="31"/>
      <c r="AG23" s="31">
        <f t="shared" si="12"/>
        <v>0</v>
      </c>
      <c r="AH23" s="31">
        <f t="shared" si="9"/>
        <v>0</v>
      </c>
      <c r="AI23" s="31"/>
      <c r="AJ23" s="31">
        <f t="shared" si="13"/>
        <v>0</v>
      </c>
      <c r="AK23" s="31">
        <f t="shared" si="14"/>
        <v>0</v>
      </c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</row>
    <row r="24" spans="2:50" s="155" customFormat="1" ht="13" outlineLevel="1">
      <c r="B24" s="156" t="s">
        <v>51</v>
      </c>
      <c r="C24" s="32" t="s">
        <v>52</v>
      </c>
      <c r="D24" s="25" t="s">
        <v>50</v>
      </c>
      <c r="E24" s="16">
        <v>42451</v>
      </c>
      <c r="F24" s="26" t="s">
        <v>12</v>
      </c>
      <c r="G24" s="27" t="s">
        <v>24</v>
      </c>
      <c r="H24" s="28">
        <f t="shared" si="10"/>
        <v>60</v>
      </c>
      <c r="I24" s="29">
        <v>20</v>
      </c>
      <c r="J24" s="33">
        <v>40</v>
      </c>
      <c r="K24" s="254">
        <v>0</v>
      </c>
      <c r="L24" s="31" t="s">
        <v>1144</v>
      </c>
      <c r="M24" s="31" t="s">
        <v>1144</v>
      </c>
      <c r="N24" s="31" t="s">
        <v>1145</v>
      </c>
      <c r="O24" s="31" t="s">
        <v>1144</v>
      </c>
      <c r="P24" s="31" t="s">
        <v>1145</v>
      </c>
      <c r="Q24" s="31" t="s">
        <v>1145</v>
      </c>
      <c r="R24" s="31" t="s">
        <v>1144</v>
      </c>
      <c r="S24" s="55" t="s">
        <v>1162</v>
      </c>
      <c r="T24" s="31"/>
      <c r="U24" s="31">
        <f t="shared" si="6"/>
        <v>0</v>
      </c>
      <c r="V24" s="30"/>
      <c r="W24" s="275"/>
      <c r="X24" s="31"/>
      <c r="Y24" s="31">
        <f t="shared" si="7"/>
        <v>0</v>
      </c>
      <c r="AA24" s="31"/>
      <c r="AB24" s="31">
        <f t="shared" si="8"/>
        <v>0</v>
      </c>
      <c r="AC24" s="31"/>
      <c r="AD24" s="31">
        <f t="shared" si="11"/>
        <v>0</v>
      </c>
      <c r="AE24" s="31"/>
      <c r="AF24" s="31"/>
      <c r="AG24" s="31">
        <f t="shared" si="12"/>
        <v>0</v>
      </c>
      <c r="AH24" s="31">
        <f t="shared" si="9"/>
        <v>0</v>
      </c>
      <c r="AI24" s="31"/>
      <c r="AJ24" s="31">
        <f t="shared" si="13"/>
        <v>0</v>
      </c>
      <c r="AK24" s="31">
        <f t="shared" si="14"/>
        <v>0</v>
      </c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</row>
    <row r="25" spans="2:50" s="155" customFormat="1" ht="13" outlineLevel="1">
      <c r="B25" s="156" t="s">
        <v>54</v>
      </c>
      <c r="C25" s="32" t="s">
        <v>55</v>
      </c>
      <c r="D25" s="25" t="s">
        <v>43</v>
      </c>
      <c r="E25" s="16">
        <v>42468</v>
      </c>
      <c r="F25" s="26" t="s">
        <v>12</v>
      </c>
      <c r="G25" s="27" t="s">
        <v>24</v>
      </c>
      <c r="H25" s="28">
        <f t="shared" si="10"/>
        <v>83</v>
      </c>
      <c r="I25" s="29">
        <v>53</v>
      </c>
      <c r="J25" s="33">
        <v>30</v>
      </c>
      <c r="K25" s="254">
        <v>0</v>
      </c>
      <c r="L25" s="31" t="s">
        <v>1144</v>
      </c>
      <c r="M25" s="31" t="s">
        <v>1144</v>
      </c>
      <c r="N25" s="31" t="s">
        <v>1145</v>
      </c>
      <c r="O25" s="31" t="s">
        <v>1144</v>
      </c>
      <c r="P25" s="31" t="s">
        <v>1145</v>
      </c>
      <c r="Q25" s="31" t="s">
        <v>1145</v>
      </c>
      <c r="R25" s="31" t="s">
        <v>1144</v>
      </c>
      <c r="S25" s="55" t="s">
        <v>1162</v>
      </c>
      <c r="T25" s="31"/>
      <c r="U25" s="31">
        <f t="shared" si="6"/>
        <v>0</v>
      </c>
      <c r="V25" s="30"/>
      <c r="W25" s="275"/>
      <c r="X25" s="31"/>
      <c r="Y25" s="31">
        <f t="shared" si="7"/>
        <v>0</v>
      </c>
      <c r="AA25" s="31"/>
      <c r="AB25" s="31">
        <f t="shared" si="8"/>
        <v>0</v>
      </c>
      <c r="AC25" s="31"/>
      <c r="AD25" s="31">
        <f t="shared" si="11"/>
        <v>0</v>
      </c>
      <c r="AE25" s="31"/>
      <c r="AF25" s="31"/>
      <c r="AG25" s="31">
        <f t="shared" si="12"/>
        <v>0</v>
      </c>
      <c r="AH25" s="31">
        <f t="shared" si="9"/>
        <v>0</v>
      </c>
      <c r="AI25" s="31"/>
      <c r="AJ25" s="31">
        <f t="shared" si="13"/>
        <v>0</v>
      </c>
      <c r="AK25" s="31">
        <f t="shared" si="14"/>
        <v>0</v>
      </c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</row>
    <row r="26" spans="2:50" s="155" customFormat="1" ht="13" outlineLevel="1">
      <c r="B26" s="156" t="s">
        <v>56</v>
      </c>
      <c r="C26" s="32" t="s">
        <v>57</v>
      </c>
      <c r="D26" s="25" t="s">
        <v>58</v>
      </c>
      <c r="E26" s="16">
        <v>42578</v>
      </c>
      <c r="F26" s="26" t="s">
        <v>12</v>
      </c>
      <c r="G26" s="27" t="s">
        <v>24</v>
      </c>
      <c r="H26" s="28">
        <f t="shared" si="10"/>
        <v>270</v>
      </c>
      <c r="I26" s="29">
        <v>60</v>
      </c>
      <c r="J26" s="33">
        <v>210</v>
      </c>
      <c r="K26" s="254">
        <v>0</v>
      </c>
      <c r="L26" s="31" t="s">
        <v>1144</v>
      </c>
      <c r="M26" s="31" t="s">
        <v>1144</v>
      </c>
      <c r="N26" s="31" t="s">
        <v>1145</v>
      </c>
      <c r="O26" s="31" t="s">
        <v>1144</v>
      </c>
      <c r="P26" s="31" t="s">
        <v>1145</v>
      </c>
      <c r="Q26" s="31" t="s">
        <v>1145</v>
      </c>
      <c r="R26" s="31" t="s">
        <v>1144</v>
      </c>
      <c r="S26" s="55" t="s">
        <v>1162</v>
      </c>
      <c r="T26" s="72"/>
      <c r="U26" s="31">
        <f t="shared" si="6"/>
        <v>0</v>
      </c>
      <c r="V26" s="34"/>
      <c r="W26" s="276"/>
      <c r="X26" s="72"/>
      <c r="Y26" s="72">
        <f t="shared" si="7"/>
        <v>0</v>
      </c>
      <c r="AA26" s="72"/>
      <c r="AB26" s="31">
        <f t="shared" si="8"/>
        <v>0</v>
      </c>
      <c r="AC26" s="72"/>
      <c r="AD26" s="31">
        <f t="shared" si="11"/>
        <v>0</v>
      </c>
      <c r="AE26" s="31"/>
      <c r="AF26" s="72"/>
      <c r="AG26" s="72">
        <f t="shared" si="12"/>
        <v>0</v>
      </c>
      <c r="AH26" s="31">
        <f t="shared" si="9"/>
        <v>0</v>
      </c>
      <c r="AI26" s="72"/>
      <c r="AJ26" s="31">
        <f t="shared" si="13"/>
        <v>0</v>
      </c>
      <c r="AK26" s="31">
        <f t="shared" si="14"/>
        <v>0</v>
      </c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31"/>
      <c r="AW26" s="31"/>
      <c r="AX26" s="31"/>
    </row>
    <row r="27" spans="2:50" s="155" customFormat="1" ht="13" outlineLevel="1">
      <c r="B27" s="157" t="s">
        <v>60</v>
      </c>
      <c r="C27" s="32" t="s">
        <v>61</v>
      </c>
      <c r="D27" s="25" t="s">
        <v>27</v>
      </c>
      <c r="E27" s="16">
        <v>43108</v>
      </c>
      <c r="F27" s="26" t="s">
        <v>12</v>
      </c>
      <c r="G27" s="27" t="s">
        <v>24</v>
      </c>
      <c r="H27" s="28">
        <f t="shared" si="10"/>
        <v>760</v>
      </c>
      <c r="I27" s="29">
        <v>380</v>
      </c>
      <c r="J27" s="29">
        <v>380</v>
      </c>
      <c r="K27" s="254">
        <v>0</v>
      </c>
      <c r="L27" s="31" t="s">
        <v>1144</v>
      </c>
      <c r="M27" s="31" t="s">
        <v>1144</v>
      </c>
      <c r="N27" s="31" t="s">
        <v>1145</v>
      </c>
      <c r="O27" s="31" t="s">
        <v>1144</v>
      </c>
      <c r="P27" s="31" t="s">
        <v>1145</v>
      </c>
      <c r="Q27" s="31" t="s">
        <v>1144</v>
      </c>
      <c r="R27" s="31" t="s">
        <v>1144</v>
      </c>
      <c r="S27" s="55" t="s">
        <v>1162</v>
      </c>
      <c r="T27" s="72"/>
      <c r="U27" s="31">
        <f t="shared" si="6"/>
        <v>0</v>
      </c>
      <c r="V27" s="34"/>
      <c r="W27" s="276"/>
      <c r="X27" s="72"/>
      <c r="Y27" s="72">
        <f t="shared" si="7"/>
        <v>0</v>
      </c>
      <c r="AA27" s="72"/>
      <c r="AB27" s="31">
        <f t="shared" si="8"/>
        <v>0</v>
      </c>
      <c r="AC27" s="72"/>
      <c r="AD27" s="31">
        <f t="shared" si="11"/>
        <v>0</v>
      </c>
      <c r="AE27" s="31"/>
      <c r="AF27" s="72"/>
      <c r="AG27" s="72">
        <f t="shared" si="12"/>
        <v>0</v>
      </c>
      <c r="AH27" s="31">
        <f t="shared" si="9"/>
        <v>0</v>
      </c>
      <c r="AI27" s="72"/>
      <c r="AJ27" s="31">
        <f t="shared" si="13"/>
        <v>0</v>
      </c>
      <c r="AK27" s="31">
        <f t="shared" si="14"/>
        <v>0</v>
      </c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31"/>
      <c r="AW27" s="31"/>
      <c r="AX27" s="31"/>
    </row>
    <row r="28" spans="2:50" s="155" customFormat="1" ht="13" outlineLevel="1">
      <c r="B28" s="156" t="s">
        <v>62</v>
      </c>
      <c r="C28" s="32" t="s">
        <v>63</v>
      </c>
      <c r="D28" s="25" t="s">
        <v>43</v>
      </c>
      <c r="E28" s="16">
        <v>43033</v>
      </c>
      <c r="F28" s="26" t="s">
        <v>12</v>
      </c>
      <c r="G28" s="27" t="s">
        <v>24</v>
      </c>
      <c r="H28" s="28">
        <f t="shared" si="10"/>
        <v>3408</v>
      </c>
      <c r="I28" s="28">
        <v>443</v>
      </c>
      <c r="J28" s="29">
        <v>2965</v>
      </c>
      <c r="K28" s="254">
        <v>0</v>
      </c>
      <c r="L28" s="31" t="s">
        <v>1144</v>
      </c>
      <c r="M28" s="31" t="s">
        <v>1144</v>
      </c>
      <c r="N28" s="31" t="s">
        <v>1145</v>
      </c>
      <c r="O28" s="31" t="s">
        <v>1144</v>
      </c>
      <c r="P28" s="31" t="s">
        <v>1145</v>
      </c>
      <c r="Q28" s="31" t="s">
        <v>1144</v>
      </c>
      <c r="R28" s="31" t="s">
        <v>1144</v>
      </c>
      <c r="S28" s="55" t="s">
        <v>1162</v>
      </c>
      <c r="T28" s="72"/>
      <c r="U28" s="31">
        <f t="shared" si="6"/>
        <v>0</v>
      </c>
      <c r="V28" s="34"/>
      <c r="W28" s="276"/>
      <c r="X28" s="72"/>
      <c r="Y28" s="72">
        <f t="shared" si="7"/>
        <v>0</v>
      </c>
      <c r="AA28" s="72"/>
      <c r="AB28" s="31">
        <f t="shared" si="8"/>
        <v>0</v>
      </c>
      <c r="AC28" s="72"/>
      <c r="AD28" s="31">
        <f t="shared" si="11"/>
        <v>0</v>
      </c>
      <c r="AE28" s="31"/>
      <c r="AF28" s="72"/>
      <c r="AG28" s="72">
        <f t="shared" si="12"/>
        <v>0</v>
      </c>
      <c r="AH28" s="31">
        <f t="shared" si="9"/>
        <v>0</v>
      </c>
      <c r="AI28" s="72"/>
      <c r="AJ28" s="31">
        <f t="shared" si="13"/>
        <v>0</v>
      </c>
      <c r="AK28" s="31">
        <f t="shared" si="14"/>
        <v>0</v>
      </c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31"/>
      <c r="AW28" s="31"/>
      <c r="AX28" s="31"/>
    </row>
    <row r="29" spans="2:50" s="155" customFormat="1" ht="13" outlineLevel="1">
      <c r="B29" s="156" t="s">
        <v>64</v>
      </c>
      <c r="C29" s="32" t="s">
        <v>65</v>
      </c>
      <c r="D29" s="25" t="s">
        <v>50</v>
      </c>
      <c r="E29" s="16">
        <v>43257</v>
      </c>
      <c r="F29" s="26" t="s">
        <v>12</v>
      </c>
      <c r="G29" s="27" t="s">
        <v>24</v>
      </c>
      <c r="H29" s="28">
        <f t="shared" si="10"/>
        <v>1140</v>
      </c>
      <c r="I29" s="28">
        <v>570</v>
      </c>
      <c r="J29" s="29">
        <v>570</v>
      </c>
      <c r="K29" s="254">
        <v>0</v>
      </c>
      <c r="L29" s="31" t="s">
        <v>1144</v>
      </c>
      <c r="M29" s="31" t="s">
        <v>1144</v>
      </c>
      <c r="N29" s="31" t="s">
        <v>1145</v>
      </c>
      <c r="O29" s="31" t="s">
        <v>1144</v>
      </c>
      <c r="P29" s="31" t="s">
        <v>1145</v>
      </c>
      <c r="Q29" s="31" t="s">
        <v>1145</v>
      </c>
      <c r="R29" s="31" t="s">
        <v>1144</v>
      </c>
      <c r="S29" s="55" t="s">
        <v>1162</v>
      </c>
      <c r="T29" s="72"/>
      <c r="U29" s="31">
        <f t="shared" si="6"/>
        <v>0</v>
      </c>
      <c r="V29" s="34"/>
      <c r="W29" s="276"/>
      <c r="X29" s="72"/>
      <c r="Y29" s="72">
        <f t="shared" si="7"/>
        <v>0</v>
      </c>
      <c r="AA29" s="72"/>
      <c r="AB29" s="31">
        <f t="shared" si="8"/>
        <v>0</v>
      </c>
      <c r="AC29" s="72"/>
      <c r="AD29" s="31">
        <f t="shared" si="11"/>
        <v>0</v>
      </c>
      <c r="AE29" s="31"/>
      <c r="AF29" s="72"/>
      <c r="AG29" s="72">
        <f t="shared" si="12"/>
        <v>0</v>
      </c>
      <c r="AH29" s="31">
        <f t="shared" si="9"/>
        <v>0</v>
      </c>
      <c r="AI29" s="72"/>
      <c r="AJ29" s="31">
        <f t="shared" si="13"/>
        <v>0</v>
      </c>
      <c r="AK29" s="31">
        <f t="shared" si="14"/>
        <v>0</v>
      </c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31"/>
      <c r="AW29" s="31"/>
      <c r="AX29" s="31"/>
    </row>
    <row r="30" spans="2:50" s="155" customFormat="1" ht="13" outlineLevel="1">
      <c r="B30" s="156" t="s">
        <v>1322</v>
      </c>
      <c r="C30" s="32" t="s">
        <v>1323</v>
      </c>
      <c r="D30" s="25" t="s">
        <v>50</v>
      </c>
      <c r="E30" s="16">
        <v>43654</v>
      </c>
      <c r="F30" s="26" t="s">
        <v>12</v>
      </c>
      <c r="G30" s="27" t="s">
        <v>24</v>
      </c>
      <c r="H30" s="28">
        <f t="shared" si="10"/>
        <v>30</v>
      </c>
      <c r="I30" s="28">
        <v>30</v>
      </c>
      <c r="J30" s="29">
        <v>0</v>
      </c>
      <c r="K30" s="254">
        <v>0</v>
      </c>
      <c r="L30" s="31" t="s">
        <v>1144</v>
      </c>
      <c r="M30" s="31" t="s">
        <v>1144</v>
      </c>
      <c r="N30" s="31" t="s">
        <v>1145</v>
      </c>
      <c r="O30" s="31" t="s">
        <v>1144</v>
      </c>
      <c r="P30" s="31" t="s">
        <v>1145</v>
      </c>
      <c r="Q30" s="31" t="s">
        <v>1145</v>
      </c>
      <c r="R30" s="31" t="s">
        <v>1144</v>
      </c>
      <c r="S30" s="179" t="s">
        <v>1609</v>
      </c>
      <c r="T30" s="72"/>
      <c r="U30" s="31">
        <f t="shared" si="6"/>
        <v>0</v>
      </c>
      <c r="V30" s="34"/>
      <c r="W30" s="276"/>
      <c r="X30" s="72"/>
      <c r="Y30" s="72">
        <f t="shared" si="7"/>
        <v>0</v>
      </c>
      <c r="AA30" s="72"/>
      <c r="AB30" s="31">
        <f t="shared" si="8"/>
        <v>0</v>
      </c>
      <c r="AC30" s="72"/>
      <c r="AD30" s="31">
        <f t="shared" si="11"/>
        <v>0</v>
      </c>
      <c r="AE30" s="31"/>
      <c r="AF30" s="72"/>
      <c r="AG30" s="72">
        <f t="shared" si="12"/>
        <v>0</v>
      </c>
      <c r="AH30" s="31">
        <f t="shared" si="9"/>
        <v>0</v>
      </c>
      <c r="AI30" s="72"/>
      <c r="AJ30" s="31">
        <f t="shared" si="13"/>
        <v>0</v>
      </c>
      <c r="AK30" s="31">
        <f t="shared" si="14"/>
        <v>0</v>
      </c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31"/>
      <c r="AW30" s="31"/>
      <c r="AX30" s="31"/>
    </row>
    <row r="31" spans="2:50" s="155" customFormat="1" ht="13" outlineLevel="1">
      <c r="B31" s="156" t="s">
        <v>1116</v>
      </c>
      <c r="C31" s="32" t="s">
        <v>1324</v>
      </c>
      <c r="D31" s="25" t="s">
        <v>50</v>
      </c>
      <c r="E31" s="16">
        <v>43690</v>
      </c>
      <c r="F31" s="26" t="s">
        <v>12</v>
      </c>
      <c r="G31" s="26"/>
      <c r="H31" s="28">
        <f t="shared" si="10"/>
        <v>180</v>
      </c>
      <c r="I31" s="28">
        <v>100</v>
      </c>
      <c r="J31" s="29">
        <v>80</v>
      </c>
      <c r="K31" s="254">
        <v>0</v>
      </c>
      <c r="L31" s="174"/>
      <c r="M31" s="174"/>
      <c r="N31" s="174"/>
      <c r="O31" s="174"/>
      <c r="P31" s="174"/>
      <c r="Q31" s="31" t="s">
        <v>1145</v>
      </c>
      <c r="R31" s="174" t="s">
        <v>1144</v>
      </c>
      <c r="S31" s="179"/>
      <c r="T31" s="72"/>
      <c r="U31" s="31">
        <f t="shared" si="6"/>
        <v>0</v>
      </c>
      <c r="V31" s="34"/>
      <c r="W31" s="276"/>
      <c r="X31" s="72"/>
      <c r="Y31" s="72">
        <f t="shared" si="7"/>
        <v>0</v>
      </c>
      <c r="AA31" s="72"/>
      <c r="AB31" s="31">
        <f t="shared" si="8"/>
        <v>0</v>
      </c>
      <c r="AC31" s="72"/>
      <c r="AD31" s="31">
        <f t="shared" si="11"/>
        <v>0</v>
      </c>
      <c r="AE31" s="31"/>
      <c r="AF31" s="72"/>
      <c r="AG31" s="72">
        <f t="shared" si="12"/>
        <v>0</v>
      </c>
      <c r="AH31" s="31">
        <f t="shared" si="9"/>
        <v>0</v>
      </c>
      <c r="AI31" s="72"/>
      <c r="AJ31" s="31">
        <f t="shared" si="13"/>
        <v>0</v>
      </c>
      <c r="AK31" s="31">
        <f t="shared" si="14"/>
        <v>0</v>
      </c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31"/>
      <c r="AW31" s="31"/>
      <c r="AX31" s="31"/>
    </row>
    <row r="32" spans="2:50" s="155" customFormat="1" ht="13" outlineLevel="1">
      <c r="B32" s="156" t="s">
        <v>66</v>
      </c>
      <c r="C32" s="32" t="s">
        <v>67</v>
      </c>
      <c r="D32" s="25" t="s">
        <v>68</v>
      </c>
      <c r="E32" s="16">
        <v>43238</v>
      </c>
      <c r="F32" s="26" t="s">
        <v>12</v>
      </c>
      <c r="G32" s="27" t="s">
        <v>13</v>
      </c>
      <c r="H32" s="28">
        <f t="shared" si="10"/>
        <v>826</v>
      </c>
      <c r="I32" s="29">
        <v>413</v>
      </c>
      <c r="J32" s="29">
        <v>413</v>
      </c>
      <c r="K32" s="254">
        <v>0</v>
      </c>
      <c r="L32" s="31" t="s">
        <v>1144</v>
      </c>
      <c r="M32" s="31" t="s">
        <v>1144</v>
      </c>
      <c r="N32" s="31" t="s">
        <v>1145</v>
      </c>
      <c r="O32" s="31" t="s">
        <v>1144</v>
      </c>
      <c r="P32" s="31" t="s">
        <v>1145</v>
      </c>
      <c r="Q32" s="31" t="s">
        <v>1144</v>
      </c>
      <c r="R32" s="31" t="s">
        <v>1144</v>
      </c>
      <c r="S32" s="55" t="s">
        <v>1149</v>
      </c>
      <c r="T32" s="31"/>
      <c r="U32" s="31">
        <f t="shared" si="6"/>
        <v>0</v>
      </c>
      <c r="V32" s="30"/>
      <c r="W32" s="275"/>
      <c r="X32" s="31"/>
      <c r="Y32" s="31">
        <f t="shared" si="7"/>
        <v>0</v>
      </c>
      <c r="AA32" s="31"/>
      <c r="AB32" s="31">
        <f t="shared" si="8"/>
        <v>0</v>
      </c>
      <c r="AC32" s="31"/>
      <c r="AD32" s="31">
        <f t="shared" si="11"/>
        <v>0</v>
      </c>
      <c r="AE32" s="31"/>
      <c r="AF32" s="31"/>
      <c r="AG32" s="31">
        <f t="shared" si="12"/>
        <v>0</v>
      </c>
      <c r="AH32" s="31">
        <f t="shared" si="9"/>
        <v>0</v>
      </c>
      <c r="AI32" s="31"/>
      <c r="AJ32" s="31">
        <f t="shared" si="13"/>
        <v>0</v>
      </c>
      <c r="AK32" s="31">
        <f t="shared" si="14"/>
        <v>0</v>
      </c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</row>
    <row r="33" spans="2:50" s="155" customFormat="1" ht="13" outlineLevel="1">
      <c r="B33" s="156" t="s">
        <v>69</v>
      </c>
      <c r="C33" s="32" t="s">
        <v>70</v>
      </c>
      <c r="D33" s="36" t="s">
        <v>71</v>
      </c>
      <c r="E33" s="16">
        <v>43077</v>
      </c>
      <c r="F33" s="17" t="s">
        <v>12</v>
      </c>
      <c r="G33" s="27" t="s">
        <v>13</v>
      </c>
      <c r="H33" s="28">
        <f t="shared" si="10"/>
        <v>985</v>
      </c>
      <c r="I33" s="29">
        <v>470</v>
      </c>
      <c r="J33" s="29">
        <v>515</v>
      </c>
      <c r="K33" s="254">
        <v>0</v>
      </c>
      <c r="L33" s="31" t="s">
        <v>1144</v>
      </c>
      <c r="M33" s="31" t="s">
        <v>1144</v>
      </c>
      <c r="N33" s="31" t="s">
        <v>1145</v>
      </c>
      <c r="O33" s="31" t="s">
        <v>1144</v>
      </c>
      <c r="P33" s="31" t="s">
        <v>1145</v>
      </c>
      <c r="Q33" s="31" t="s">
        <v>1144</v>
      </c>
      <c r="R33" s="31" t="s">
        <v>1144</v>
      </c>
      <c r="S33" s="55" t="s">
        <v>1149</v>
      </c>
      <c r="T33" s="31"/>
      <c r="U33" s="31">
        <f t="shared" si="6"/>
        <v>0</v>
      </c>
      <c r="V33" s="30"/>
      <c r="W33" s="275"/>
      <c r="X33" s="31"/>
      <c r="Y33" s="31">
        <f t="shared" si="7"/>
        <v>0</v>
      </c>
      <c r="AA33" s="31"/>
      <c r="AB33" s="31">
        <f t="shared" si="8"/>
        <v>0</v>
      </c>
      <c r="AC33" s="31"/>
      <c r="AD33" s="31">
        <f t="shared" si="11"/>
        <v>0</v>
      </c>
      <c r="AE33" s="31"/>
      <c r="AF33" s="31"/>
      <c r="AG33" s="31">
        <f t="shared" si="12"/>
        <v>0</v>
      </c>
      <c r="AH33" s="31">
        <f t="shared" si="9"/>
        <v>0</v>
      </c>
      <c r="AI33" s="31"/>
      <c r="AJ33" s="31">
        <f t="shared" si="13"/>
        <v>0</v>
      </c>
      <c r="AK33" s="31">
        <f t="shared" si="14"/>
        <v>0</v>
      </c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</row>
    <row r="34" spans="2:50" s="155" customFormat="1" ht="26" outlineLevel="1">
      <c r="B34" s="156" t="s">
        <v>72</v>
      </c>
      <c r="C34" s="32" t="s">
        <v>73</v>
      </c>
      <c r="D34" s="25" t="s">
        <v>1325</v>
      </c>
      <c r="E34" s="16">
        <v>43672</v>
      </c>
      <c r="F34" s="17" t="s">
        <v>12</v>
      </c>
      <c r="G34" s="27" t="s">
        <v>13</v>
      </c>
      <c r="H34" s="28">
        <f t="shared" si="10"/>
        <v>2405</v>
      </c>
      <c r="I34" s="29">
        <v>580</v>
      </c>
      <c r="J34" s="29">
        <v>1825</v>
      </c>
      <c r="K34" s="254">
        <v>0</v>
      </c>
      <c r="L34" s="31" t="s">
        <v>1144</v>
      </c>
      <c r="M34" s="31" t="s">
        <v>1144</v>
      </c>
      <c r="N34" s="31" t="s">
        <v>1145</v>
      </c>
      <c r="O34" s="31" t="s">
        <v>1145</v>
      </c>
      <c r="P34" s="31" t="s">
        <v>1145</v>
      </c>
      <c r="Q34" s="31" t="s">
        <v>1144</v>
      </c>
      <c r="R34" s="31" t="s">
        <v>1144</v>
      </c>
      <c r="S34" s="55" t="s">
        <v>1655</v>
      </c>
      <c r="T34" s="31"/>
      <c r="U34" s="31">
        <f t="shared" si="6"/>
        <v>0</v>
      </c>
      <c r="V34" s="30"/>
      <c r="W34" s="275"/>
      <c r="X34" s="31"/>
      <c r="Y34" s="31">
        <f t="shared" si="7"/>
        <v>0</v>
      </c>
      <c r="AA34" s="31"/>
      <c r="AB34" s="31">
        <f t="shared" si="8"/>
        <v>0</v>
      </c>
      <c r="AC34" s="31"/>
      <c r="AD34" s="31">
        <f t="shared" si="11"/>
        <v>0</v>
      </c>
      <c r="AE34" s="31"/>
      <c r="AF34" s="31"/>
      <c r="AG34" s="31">
        <f t="shared" si="12"/>
        <v>0</v>
      </c>
      <c r="AH34" s="31">
        <f t="shared" si="9"/>
        <v>0</v>
      </c>
      <c r="AI34" s="31"/>
      <c r="AJ34" s="31">
        <f t="shared" si="13"/>
        <v>0</v>
      </c>
      <c r="AK34" s="31">
        <f t="shared" si="14"/>
        <v>0</v>
      </c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</row>
    <row r="35" spans="2:50" s="155" customFormat="1" ht="26" outlineLevel="1">
      <c r="B35" s="156" t="s">
        <v>75</v>
      </c>
      <c r="C35" s="32" t="s">
        <v>76</v>
      </c>
      <c r="D35" s="25" t="s">
        <v>71</v>
      </c>
      <c r="E35" s="16">
        <v>43286</v>
      </c>
      <c r="F35" s="17" t="s">
        <v>12</v>
      </c>
      <c r="G35" s="27" t="s">
        <v>13</v>
      </c>
      <c r="H35" s="28">
        <f t="shared" si="10"/>
        <v>2670</v>
      </c>
      <c r="I35" s="29">
        <v>465</v>
      </c>
      <c r="J35" s="29">
        <v>2205</v>
      </c>
      <c r="K35" s="254">
        <v>0</v>
      </c>
      <c r="L35" s="31" t="s">
        <v>1144</v>
      </c>
      <c r="M35" s="31" t="s">
        <v>1144</v>
      </c>
      <c r="N35" s="31" t="s">
        <v>1145</v>
      </c>
      <c r="O35" s="31" t="s">
        <v>1144</v>
      </c>
      <c r="P35" s="31" t="s">
        <v>1145</v>
      </c>
      <c r="Q35" s="31" t="s">
        <v>1144</v>
      </c>
      <c r="R35" s="31" t="s">
        <v>1144</v>
      </c>
      <c r="S35" s="55" t="s">
        <v>1655</v>
      </c>
      <c r="T35" s="31"/>
      <c r="U35" s="31">
        <f t="shared" si="6"/>
        <v>0</v>
      </c>
      <c r="V35" s="30"/>
      <c r="W35" s="275"/>
      <c r="X35" s="31"/>
      <c r="Y35" s="31">
        <f t="shared" si="7"/>
        <v>0</v>
      </c>
      <c r="AA35" s="31"/>
      <c r="AB35" s="31">
        <f t="shared" si="8"/>
        <v>0</v>
      </c>
      <c r="AC35" s="31"/>
      <c r="AD35" s="31">
        <f t="shared" si="11"/>
        <v>0</v>
      </c>
      <c r="AE35" s="31"/>
      <c r="AF35" s="31"/>
      <c r="AG35" s="31">
        <f t="shared" si="12"/>
        <v>0</v>
      </c>
      <c r="AH35" s="31">
        <f t="shared" si="9"/>
        <v>0</v>
      </c>
      <c r="AI35" s="31"/>
      <c r="AJ35" s="31">
        <f t="shared" si="13"/>
        <v>0</v>
      </c>
      <c r="AK35" s="31">
        <f t="shared" si="14"/>
        <v>0</v>
      </c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</row>
    <row r="36" spans="2:50" s="155" customFormat="1" ht="13" outlineLevel="1">
      <c r="B36" s="156" t="s">
        <v>77</v>
      </c>
      <c r="C36" s="32" t="s">
        <v>78</v>
      </c>
      <c r="D36" s="25" t="s">
        <v>1326</v>
      </c>
      <c r="E36" s="16">
        <v>43550</v>
      </c>
      <c r="F36" s="17" t="s">
        <v>12</v>
      </c>
      <c r="G36" s="27" t="s">
        <v>13</v>
      </c>
      <c r="H36" s="28">
        <f t="shared" si="10"/>
        <v>1295</v>
      </c>
      <c r="I36" s="29">
        <v>105</v>
      </c>
      <c r="J36" s="29">
        <v>1190</v>
      </c>
      <c r="K36" s="254">
        <v>0</v>
      </c>
      <c r="L36" s="31" t="s">
        <v>1144</v>
      </c>
      <c r="M36" s="31" t="s">
        <v>1144</v>
      </c>
      <c r="N36" s="31" t="s">
        <v>1145</v>
      </c>
      <c r="O36" s="31" t="s">
        <v>1145</v>
      </c>
      <c r="P36" s="31" t="s">
        <v>1145</v>
      </c>
      <c r="Q36" s="31" t="s">
        <v>1144</v>
      </c>
      <c r="R36" s="31" t="s">
        <v>1144</v>
      </c>
      <c r="S36" s="55" t="s">
        <v>1167</v>
      </c>
      <c r="T36" s="31"/>
      <c r="U36" s="31">
        <f t="shared" si="6"/>
        <v>0</v>
      </c>
      <c r="V36" s="30"/>
      <c r="W36" s="275"/>
      <c r="X36" s="31"/>
      <c r="Y36" s="31">
        <f t="shared" si="7"/>
        <v>0</v>
      </c>
      <c r="AA36" s="31"/>
      <c r="AB36" s="31">
        <f t="shared" si="8"/>
        <v>0</v>
      </c>
      <c r="AC36" s="31"/>
      <c r="AD36" s="31">
        <f t="shared" si="11"/>
        <v>0</v>
      </c>
      <c r="AE36" s="31"/>
      <c r="AF36" s="31"/>
      <c r="AG36" s="31">
        <f t="shared" si="12"/>
        <v>0</v>
      </c>
      <c r="AH36" s="31">
        <f t="shared" si="9"/>
        <v>0</v>
      </c>
      <c r="AI36" s="31"/>
      <c r="AJ36" s="31">
        <f t="shared" si="13"/>
        <v>0</v>
      </c>
      <c r="AK36" s="31">
        <f t="shared" si="14"/>
        <v>0</v>
      </c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</row>
    <row r="37" spans="2:50" s="155" customFormat="1" ht="13" outlineLevel="1">
      <c r="B37" s="156" t="s">
        <v>79</v>
      </c>
      <c r="C37" s="32" t="s">
        <v>80</v>
      </c>
      <c r="D37" s="25" t="s">
        <v>68</v>
      </c>
      <c r="E37" s="16">
        <v>43077</v>
      </c>
      <c r="F37" s="17" t="s">
        <v>12</v>
      </c>
      <c r="G37" s="27" t="s">
        <v>24</v>
      </c>
      <c r="H37" s="28">
        <f t="shared" si="10"/>
        <v>245</v>
      </c>
      <c r="I37" s="29">
        <v>115</v>
      </c>
      <c r="J37" s="29">
        <v>130</v>
      </c>
      <c r="K37" s="254">
        <v>0</v>
      </c>
      <c r="L37" s="31" t="s">
        <v>1144</v>
      </c>
      <c r="M37" s="31" t="s">
        <v>1144</v>
      </c>
      <c r="N37" s="31" t="s">
        <v>1145</v>
      </c>
      <c r="O37" s="31" t="s">
        <v>1145</v>
      </c>
      <c r="P37" s="31" t="s">
        <v>1145</v>
      </c>
      <c r="Q37" s="31" t="s">
        <v>1144</v>
      </c>
      <c r="R37" s="31" t="s">
        <v>1144</v>
      </c>
      <c r="S37" s="55" t="s">
        <v>1167</v>
      </c>
      <c r="T37" s="31"/>
      <c r="U37" s="31">
        <f t="shared" si="6"/>
        <v>0</v>
      </c>
      <c r="V37" s="30"/>
      <c r="W37" s="275"/>
      <c r="X37" s="31"/>
      <c r="Y37" s="31">
        <f t="shared" si="7"/>
        <v>0</v>
      </c>
      <c r="AA37" s="31"/>
      <c r="AB37" s="31">
        <f t="shared" si="8"/>
        <v>0</v>
      </c>
      <c r="AC37" s="31"/>
      <c r="AD37" s="31">
        <f t="shared" si="11"/>
        <v>0</v>
      </c>
      <c r="AE37" s="31"/>
      <c r="AF37" s="31"/>
      <c r="AG37" s="31">
        <f t="shared" si="12"/>
        <v>0</v>
      </c>
      <c r="AH37" s="31">
        <f t="shared" si="9"/>
        <v>0</v>
      </c>
      <c r="AI37" s="31"/>
      <c r="AJ37" s="31">
        <f t="shared" si="13"/>
        <v>0</v>
      </c>
      <c r="AK37" s="31">
        <f t="shared" si="14"/>
        <v>0</v>
      </c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</row>
    <row r="38" spans="2:50" s="155" customFormat="1" ht="13" outlineLevel="1">
      <c r="B38" s="156" t="s">
        <v>81</v>
      </c>
      <c r="C38" s="32" t="s">
        <v>82</v>
      </c>
      <c r="D38" s="25" t="s">
        <v>71</v>
      </c>
      <c r="E38" s="16">
        <v>43077</v>
      </c>
      <c r="F38" s="17" t="s">
        <v>12</v>
      </c>
      <c r="G38" s="27" t="s">
        <v>13</v>
      </c>
      <c r="H38" s="28">
        <f t="shared" si="10"/>
        <v>20230</v>
      </c>
      <c r="I38" s="29">
        <v>40</v>
      </c>
      <c r="J38" s="29">
        <v>20190</v>
      </c>
      <c r="K38" s="254">
        <v>0</v>
      </c>
      <c r="L38" s="31" t="s">
        <v>1144</v>
      </c>
      <c r="M38" s="31" t="s">
        <v>1144</v>
      </c>
      <c r="N38" s="31" t="s">
        <v>1145</v>
      </c>
      <c r="O38" s="31" t="s">
        <v>1145</v>
      </c>
      <c r="P38" s="31" t="s">
        <v>1145</v>
      </c>
      <c r="Q38" s="31" t="s">
        <v>1144</v>
      </c>
      <c r="R38" s="31" t="s">
        <v>1144</v>
      </c>
      <c r="S38" s="55" t="s">
        <v>1167</v>
      </c>
      <c r="T38" s="31"/>
      <c r="U38" s="31">
        <f t="shared" si="6"/>
        <v>0</v>
      </c>
      <c r="V38" s="30"/>
      <c r="W38" s="275"/>
      <c r="X38" s="31"/>
      <c r="Y38" s="31">
        <f t="shared" si="7"/>
        <v>0</v>
      </c>
      <c r="AA38" s="31"/>
      <c r="AB38" s="31">
        <f t="shared" si="8"/>
        <v>0</v>
      </c>
      <c r="AC38" s="31"/>
      <c r="AD38" s="31">
        <f t="shared" si="11"/>
        <v>0</v>
      </c>
      <c r="AE38" s="31"/>
      <c r="AF38" s="31"/>
      <c r="AG38" s="31">
        <f t="shared" si="12"/>
        <v>0</v>
      </c>
      <c r="AH38" s="31">
        <f t="shared" si="9"/>
        <v>0</v>
      </c>
      <c r="AI38" s="31"/>
      <c r="AJ38" s="31">
        <f t="shared" si="13"/>
        <v>0</v>
      </c>
      <c r="AK38" s="31">
        <f t="shared" si="14"/>
        <v>0</v>
      </c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</row>
    <row r="39" spans="2:50" s="155" customFormat="1" ht="13" outlineLevel="1">
      <c r="B39" s="156" t="s">
        <v>83</v>
      </c>
      <c r="C39" s="32" t="s">
        <v>84</v>
      </c>
      <c r="D39" s="25" t="s">
        <v>127</v>
      </c>
      <c r="E39" s="16">
        <v>43647</v>
      </c>
      <c r="F39" s="17" t="s">
        <v>12</v>
      </c>
      <c r="G39" s="27" t="s">
        <v>24</v>
      </c>
      <c r="H39" s="28">
        <f t="shared" si="10"/>
        <v>575</v>
      </c>
      <c r="I39" s="29">
        <v>95</v>
      </c>
      <c r="J39" s="29">
        <v>480</v>
      </c>
      <c r="K39" s="254">
        <v>0</v>
      </c>
      <c r="L39" s="31" t="s">
        <v>1144</v>
      </c>
      <c r="M39" s="31" t="s">
        <v>1144</v>
      </c>
      <c r="N39" s="31" t="s">
        <v>1145</v>
      </c>
      <c r="O39" s="31" t="s">
        <v>1145</v>
      </c>
      <c r="P39" s="31" t="s">
        <v>1145</v>
      </c>
      <c r="Q39" s="31" t="s">
        <v>1144</v>
      </c>
      <c r="R39" s="31" t="s">
        <v>1144</v>
      </c>
      <c r="S39" s="55" t="s">
        <v>1167</v>
      </c>
      <c r="T39" s="31"/>
      <c r="U39" s="31">
        <f t="shared" si="6"/>
        <v>0</v>
      </c>
      <c r="V39" s="30"/>
      <c r="W39" s="275"/>
      <c r="X39" s="31"/>
      <c r="Y39" s="31">
        <f t="shared" si="7"/>
        <v>0</v>
      </c>
      <c r="AA39" s="31"/>
      <c r="AB39" s="31">
        <f t="shared" si="8"/>
        <v>0</v>
      </c>
      <c r="AC39" s="31"/>
      <c r="AD39" s="31">
        <f t="shared" si="11"/>
        <v>0</v>
      </c>
      <c r="AE39" s="31"/>
      <c r="AF39" s="31"/>
      <c r="AG39" s="31">
        <f t="shared" si="12"/>
        <v>0</v>
      </c>
      <c r="AH39" s="31">
        <f t="shared" si="9"/>
        <v>0</v>
      </c>
      <c r="AI39" s="31"/>
      <c r="AJ39" s="31">
        <f t="shared" si="13"/>
        <v>0</v>
      </c>
      <c r="AK39" s="31">
        <f t="shared" si="14"/>
        <v>0</v>
      </c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</row>
    <row r="40" spans="2:50" s="155" customFormat="1" ht="13" outlineLevel="1">
      <c r="B40" s="156" t="s">
        <v>85</v>
      </c>
      <c r="C40" s="32" t="s">
        <v>86</v>
      </c>
      <c r="D40" s="36" t="s">
        <v>87</v>
      </c>
      <c r="E40" s="16">
        <v>43077</v>
      </c>
      <c r="F40" s="17" t="s">
        <v>12</v>
      </c>
      <c r="G40" s="27" t="s">
        <v>13</v>
      </c>
      <c r="H40" s="28">
        <f t="shared" si="10"/>
        <v>420</v>
      </c>
      <c r="I40" s="29">
        <v>80</v>
      </c>
      <c r="J40" s="29">
        <v>340</v>
      </c>
      <c r="K40" s="254">
        <v>0</v>
      </c>
      <c r="L40" s="31" t="s">
        <v>1144</v>
      </c>
      <c r="M40" s="31" t="s">
        <v>1145</v>
      </c>
      <c r="N40" s="31" t="s">
        <v>1145</v>
      </c>
      <c r="O40" s="31" t="s">
        <v>1145</v>
      </c>
      <c r="P40" s="31" t="s">
        <v>1145</v>
      </c>
      <c r="Q40" s="31" t="s">
        <v>1144</v>
      </c>
      <c r="R40" s="31" t="s">
        <v>1144</v>
      </c>
      <c r="S40" s="55" t="s">
        <v>1167</v>
      </c>
      <c r="T40" s="31"/>
      <c r="U40" s="31">
        <f t="shared" si="6"/>
        <v>0</v>
      </c>
      <c r="V40" s="30"/>
      <c r="W40" s="275"/>
      <c r="X40" s="31"/>
      <c r="Y40" s="31">
        <f t="shared" si="7"/>
        <v>0</v>
      </c>
      <c r="AA40" s="31"/>
      <c r="AB40" s="31">
        <f t="shared" si="8"/>
        <v>0</v>
      </c>
      <c r="AC40" s="31"/>
      <c r="AD40" s="31">
        <f t="shared" si="11"/>
        <v>0</v>
      </c>
      <c r="AE40" s="31"/>
      <c r="AF40" s="31"/>
      <c r="AG40" s="31">
        <f t="shared" si="12"/>
        <v>0</v>
      </c>
      <c r="AH40" s="31">
        <f t="shared" si="9"/>
        <v>0</v>
      </c>
      <c r="AI40" s="31"/>
      <c r="AJ40" s="31">
        <f t="shared" si="13"/>
        <v>0</v>
      </c>
      <c r="AK40" s="31">
        <f t="shared" si="14"/>
        <v>0</v>
      </c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</row>
    <row r="41" spans="2:50" s="155" customFormat="1" ht="13" outlineLevel="1">
      <c r="B41" s="156" t="s">
        <v>88</v>
      </c>
      <c r="C41" s="32" t="s">
        <v>89</v>
      </c>
      <c r="D41" s="25" t="s">
        <v>90</v>
      </c>
      <c r="E41" s="16">
        <v>43210</v>
      </c>
      <c r="F41" s="17" t="s">
        <v>12</v>
      </c>
      <c r="G41" s="27" t="s">
        <v>13</v>
      </c>
      <c r="H41" s="28">
        <f t="shared" si="10"/>
        <v>400</v>
      </c>
      <c r="I41" s="29">
        <v>280</v>
      </c>
      <c r="J41" s="29">
        <v>120</v>
      </c>
      <c r="K41" s="254">
        <v>0</v>
      </c>
      <c r="L41" s="31" t="s">
        <v>1144</v>
      </c>
      <c r="M41" s="31" t="s">
        <v>1144</v>
      </c>
      <c r="N41" s="31" t="s">
        <v>1145</v>
      </c>
      <c r="O41" s="31" t="s">
        <v>1144</v>
      </c>
      <c r="P41" s="31" t="s">
        <v>1145</v>
      </c>
      <c r="Q41" s="31" t="s">
        <v>1144</v>
      </c>
      <c r="R41" s="31" t="s">
        <v>1144</v>
      </c>
      <c r="S41" s="55" t="s">
        <v>1167</v>
      </c>
      <c r="T41" s="31"/>
      <c r="U41" s="31">
        <f t="shared" si="6"/>
        <v>0</v>
      </c>
      <c r="V41" s="30"/>
      <c r="W41" s="275"/>
      <c r="X41" s="31"/>
      <c r="Y41" s="31">
        <f t="shared" si="7"/>
        <v>0</v>
      </c>
      <c r="AA41" s="31"/>
      <c r="AB41" s="31">
        <f t="shared" si="8"/>
        <v>0</v>
      </c>
      <c r="AC41" s="31"/>
      <c r="AD41" s="31">
        <f t="shared" si="11"/>
        <v>0</v>
      </c>
      <c r="AE41" s="31"/>
      <c r="AF41" s="31"/>
      <c r="AG41" s="31">
        <f t="shared" si="12"/>
        <v>0</v>
      </c>
      <c r="AH41" s="31">
        <f t="shared" si="9"/>
        <v>0</v>
      </c>
      <c r="AI41" s="31"/>
      <c r="AJ41" s="31">
        <f t="shared" si="13"/>
        <v>0</v>
      </c>
      <c r="AK41" s="31">
        <f t="shared" si="14"/>
        <v>0</v>
      </c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</row>
    <row r="42" spans="2:50" s="155" customFormat="1" ht="26" outlineLevel="1">
      <c r="B42" s="156" t="s">
        <v>91</v>
      </c>
      <c r="C42" s="6" t="s">
        <v>92</v>
      </c>
      <c r="D42" s="25" t="s">
        <v>1327</v>
      </c>
      <c r="E42" s="16">
        <v>42978</v>
      </c>
      <c r="F42" s="17" t="s">
        <v>12</v>
      </c>
      <c r="G42" s="27" t="s">
        <v>13</v>
      </c>
      <c r="H42" s="28">
        <f t="shared" si="10"/>
        <v>2710</v>
      </c>
      <c r="I42" s="29">
        <v>640</v>
      </c>
      <c r="J42" s="29">
        <v>2070</v>
      </c>
      <c r="K42" s="254">
        <v>0</v>
      </c>
      <c r="L42" s="31" t="s">
        <v>1144</v>
      </c>
      <c r="M42" s="31" t="s">
        <v>1144</v>
      </c>
      <c r="N42" s="31" t="s">
        <v>1145</v>
      </c>
      <c r="O42" s="31" t="s">
        <v>1144</v>
      </c>
      <c r="P42" s="31" t="s">
        <v>1145</v>
      </c>
      <c r="Q42" s="31" t="s">
        <v>1144</v>
      </c>
      <c r="R42" s="31" t="s">
        <v>1144</v>
      </c>
      <c r="S42" s="55" t="s">
        <v>1167</v>
      </c>
      <c r="T42" s="31"/>
      <c r="U42" s="31">
        <f t="shared" si="6"/>
        <v>0</v>
      </c>
      <c r="V42" s="30"/>
      <c r="W42" s="275"/>
      <c r="X42" s="31"/>
      <c r="Y42" s="31">
        <f t="shared" si="7"/>
        <v>0</v>
      </c>
      <c r="AA42" s="31"/>
      <c r="AB42" s="31">
        <f t="shared" si="8"/>
        <v>0</v>
      </c>
      <c r="AC42" s="31"/>
      <c r="AD42" s="31">
        <f t="shared" si="11"/>
        <v>0</v>
      </c>
      <c r="AE42" s="31"/>
      <c r="AF42" s="31"/>
      <c r="AG42" s="31">
        <f t="shared" si="12"/>
        <v>0</v>
      </c>
      <c r="AH42" s="31">
        <f t="shared" si="9"/>
        <v>0</v>
      </c>
      <c r="AI42" s="31"/>
      <c r="AJ42" s="31">
        <f t="shared" si="13"/>
        <v>0</v>
      </c>
      <c r="AK42" s="31">
        <f t="shared" si="14"/>
        <v>0</v>
      </c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</row>
    <row r="43" spans="2:50" s="155" customFormat="1" ht="26" outlineLevel="1">
      <c r="B43" s="156" t="s">
        <v>93</v>
      </c>
      <c r="C43" s="6" t="s">
        <v>94</v>
      </c>
      <c r="D43" s="25" t="s">
        <v>95</v>
      </c>
      <c r="E43" s="16">
        <v>42979</v>
      </c>
      <c r="F43" s="26" t="s">
        <v>12</v>
      </c>
      <c r="G43" s="27" t="s">
        <v>13</v>
      </c>
      <c r="H43" s="28">
        <f t="shared" si="10"/>
        <v>3290</v>
      </c>
      <c r="I43" s="29">
        <v>800</v>
      </c>
      <c r="J43" s="29">
        <v>2490</v>
      </c>
      <c r="K43" s="254">
        <v>0</v>
      </c>
      <c r="L43" s="31" t="s">
        <v>1144</v>
      </c>
      <c r="M43" s="31" t="s">
        <v>1144</v>
      </c>
      <c r="N43" s="31" t="s">
        <v>1145</v>
      </c>
      <c r="O43" s="31" t="s">
        <v>1144</v>
      </c>
      <c r="P43" s="31" t="s">
        <v>1145</v>
      </c>
      <c r="Q43" s="31" t="s">
        <v>1144</v>
      </c>
      <c r="R43" s="31" t="s">
        <v>1144</v>
      </c>
      <c r="S43" s="55" t="s">
        <v>1167</v>
      </c>
      <c r="T43" s="31"/>
      <c r="U43" s="31">
        <f t="shared" si="6"/>
        <v>0</v>
      </c>
      <c r="V43" s="30"/>
      <c r="W43" s="275"/>
      <c r="X43" s="31"/>
      <c r="Y43" s="31">
        <f t="shared" si="7"/>
        <v>0</v>
      </c>
      <c r="AA43" s="31"/>
      <c r="AB43" s="31">
        <f t="shared" si="8"/>
        <v>0</v>
      </c>
      <c r="AC43" s="31"/>
      <c r="AD43" s="31">
        <f t="shared" si="11"/>
        <v>0</v>
      </c>
      <c r="AE43" s="31"/>
      <c r="AF43" s="31"/>
      <c r="AG43" s="31">
        <f t="shared" si="12"/>
        <v>0</v>
      </c>
      <c r="AH43" s="31">
        <f t="shared" si="9"/>
        <v>0</v>
      </c>
      <c r="AI43" s="31"/>
      <c r="AJ43" s="31">
        <f t="shared" si="13"/>
        <v>0</v>
      </c>
      <c r="AK43" s="31">
        <f t="shared" si="14"/>
        <v>0</v>
      </c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</row>
    <row r="44" spans="2:50" s="155" customFormat="1" ht="13" outlineLevel="1">
      <c r="B44" s="156" t="s">
        <v>1070</v>
      </c>
      <c r="C44" s="6" t="s">
        <v>1071</v>
      </c>
      <c r="D44" s="25" t="s">
        <v>118</v>
      </c>
      <c r="E44" s="16">
        <v>43622</v>
      </c>
      <c r="F44" s="26" t="s">
        <v>12</v>
      </c>
      <c r="G44" s="27" t="s">
        <v>13</v>
      </c>
      <c r="H44" s="28">
        <v>60</v>
      </c>
      <c r="I44" s="29">
        <v>60</v>
      </c>
      <c r="J44" s="29">
        <v>300</v>
      </c>
      <c r="K44" s="254">
        <v>0</v>
      </c>
      <c r="L44" s="31" t="s">
        <v>1144</v>
      </c>
      <c r="M44" s="31" t="s">
        <v>1144</v>
      </c>
      <c r="N44" s="31" t="s">
        <v>1145</v>
      </c>
      <c r="O44" s="31" t="s">
        <v>1144</v>
      </c>
      <c r="P44" s="31" t="s">
        <v>1145</v>
      </c>
      <c r="Q44" s="174" t="s">
        <v>1144</v>
      </c>
      <c r="R44" s="174" t="s">
        <v>1144</v>
      </c>
      <c r="S44" s="55" t="s">
        <v>1167</v>
      </c>
      <c r="T44" s="31"/>
      <c r="U44" s="31">
        <f t="shared" si="6"/>
        <v>0</v>
      </c>
      <c r="V44" s="30"/>
      <c r="W44" s="275"/>
      <c r="X44" s="31"/>
      <c r="Y44" s="31">
        <f t="shared" si="7"/>
        <v>0</v>
      </c>
      <c r="AA44" s="31"/>
      <c r="AB44" s="31">
        <f t="shared" si="8"/>
        <v>0</v>
      </c>
      <c r="AC44" s="31"/>
      <c r="AD44" s="31">
        <f t="shared" si="11"/>
        <v>0</v>
      </c>
      <c r="AE44" s="31"/>
      <c r="AF44" s="31"/>
      <c r="AG44" s="31">
        <f t="shared" si="12"/>
        <v>0</v>
      </c>
      <c r="AH44" s="31">
        <f t="shared" si="9"/>
        <v>0</v>
      </c>
      <c r="AI44" s="31"/>
      <c r="AJ44" s="31">
        <f t="shared" si="13"/>
        <v>0</v>
      </c>
      <c r="AK44" s="31">
        <f t="shared" si="14"/>
        <v>0</v>
      </c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</row>
    <row r="45" spans="2:50" s="155" customFormat="1" ht="13" outlineLevel="1">
      <c r="B45" s="156" t="s">
        <v>96</v>
      </c>
      <c r="C45" s="32" t="s">
        <v>97</v>
      </c>
      <c r="D45" s="25" t="s">
        <v>1328</v>
      </c>
      <c r="E45" s="16">
        <v>43518</v>
      </c>
      <c r="F45" s="17" t="s">
        <v>12</v>
      </c>
      <c r="G45" s="27" t="s">
        <v>13</v>
      </c>
      <c r="H45" s="28">
        <f t="shared" si="10"/>
        <v>71</v>
      </c>
      <c r="I45" s="29">
        <v>40</v>
      </c>
      <c r="J45" s="29">
        <v>31</v>
      </c>
      <c r="K45" s="254">
        <v>0</v>
      </c>
      <c r="L45" s="31" t="s">
        <v>1144</v>
      </c>
      <c r="M45" s="31" t="s">
        <v>1144</v>
      </c>
      <c r="N45" s="31" t="s">
        <v>1145</v>
      </c>
      <c r="O45" s="31" t="s">
        <v>1144</v>
      </c>
      <c r="P45" s="31" t="s">
        <v>1145</v>
      </c>
      <c r="Q45" s="31" t="s">
        <v>1144</v>
      </c>
      <c r="R45" s="31" t="s">
        <v>1144</v>
      </c>
      <c r="S45" s="55" t="s">
        <v>1149</v>
      </c>
      <c r="T45" s="31"/>
      <c r="U45" s="31">
        <f t="shared" si="6"/>
        <v>0</v>
      </c>
      <c r="V45" s="30"/>
      <c r="W45" s="275"/>
      <c r="X45" s="31"/>
      <c r="Y45" s="31">
        <f t="shared" si="7"/>
        <v>0</v>
      </c>
      <c r="AA45" s="31"/>
      <c r="AB45" s="31">
        <f t="shared" si="8"/>
        <v>0</v>
      </c>
      <c r="AC45" s="31"/>
      <c r="AD45" s="31">
        <f t="shared" si="11"/>
        <v>0</v>
      </c>
      <c r="AE45" s="31"/>
      <c r="AF45" s="31"/>
      <c r="AG45" s="31">
        <f t="shared" si="12"/>
        <v>0</v>
      </c>
      <c r="AH45" s="31">
        <f t="shared" si="9"/>
        <v>0</v>
      </c>
      <c r="AI45" s="31"/>
      <c r="AJ45" s="31">
        <f t="shared" si="13"/>
        <v>0</v>
      </c>
      <c r="AK45" s="31">
        <f t="shared" si="14"/>
        <v>0</v>
      </c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</row>
    <row r="46" spans="2:50" s="155" customFormat="1" ht="39" outlineLevel="1">
      <c r="B46" s="156" t="s">
        <v>99</v>
      </c>
      <c r="C46" s="32" t="s">
        <v>1525</v>
      </c>
      <c r="D46" s="25" t="s">
        <v>74</v>
      </c>
      <c r="E46" s="16">
        <v>43297</v>
      </c>
      <c r="F46" s="17" t="s">
        <v>12</v>
      </c>
      <c r="G46" s="27" t="s">
        <v>13</v>
      </c>
      <c r="H46" s="28">
        <f t="shared" si="10"/>
        <v>2540</v>
      </c>
      <c r="I46" s="29">
        <v>280</v>
      </c>
      <c r="J46" s="29">
        <v>2260</v>
      </c>
      <c r="K46" s="254">
        <v>0</v>
      </c>
      <c r="L46" s="31" t="s">
        <v>1144</v>
      </c>
      <c r="M46" s="31" t="s">
        <v>1144</v>
      </c>
      <c r="N46" s="31" t="s">
        <v>1145</v>
      </c>
      <c r="O46" s="31" t="s">
        <v>1144</v>
      </c>
      <c r="P46" s="31" t="s">
        <v>1145</v>
      </c>
      <c r="Q46" s="31" t="s">
        <v>1144</v>
      </c>
      <c r="R46" s="31" t="s">
        <v>1144</v>
      </c>
      <c r="S46" s="55" t="s">
        <v>1520</v>
      </c>
      <c r="T46" s="31"/>
      <c r="U46" s="31">
        <f t="shared" si="6"/>
        <v>0</v>
      </c>
      <c r="V46" s="30"/>
      <c r="W46" s="275"/>
      <c r="X46" s="31"/>
      <c r="Y46" s="31">
        <f t="shared" si="7"/>
        <v>0</v>
      </c>
      <c r="AA46" s="31"/>
      <c r="AB46" s="31">
        <f t="shared" si="8"/>
        <v>0</v>
      </c>
      <c r="AC46" s="31"/>
      <c r="AD46" s="31">
        <f t="shared" si="11"/>
        <v>0</v>
      </c>
      <c r="AE46" s="31"/>
      <c r="AF46" s="31"/>
      <c r="AG46" s="31">
        <f t="shared" si="12"/>
        <v>0</v>
      </c>
      <c r="AH46" s="31">
        <f t="shared" si="9"/>
        <v>0</v>
      </c>
      <c r="AI46" s="31"/>
      <c r="AJ46" s="31">
        <f t="shared" si="13"/>
        <v>0</v>
      </c>
      <c r="AK46" s="31">
        <f t="shared" si="14"/>
        <v>0</v>
      </c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</row>
    <row r="47" spans="2:50" s="155" customFormat="1" ht="13" outlineLevel="1">
      <c r="B47" s="156" t="s">
        <v>100</v>
      </c>
      <c r="C47" s="32" t="s">
        <v>101</v>
      </c>
      <c r="D47" s="25" t="s">
        <v>90</v>
      </c>
      <c r="E47" s="16">
        <v>42930</v>
      </c>
      <c r="F47" s="17" t="s">
        <v>12</v>
      </c>
      <c r="G47" s="27" t="s">
        <v>13</v>
      </c>
      <c r="H47" s="28">
        <f t="shared" si="10"/>
        <v>766</v>
      </c>
      <c r="I47" s="33">
        <v>494</v>
      </c>
      <c r="J47" s="33">
        <v>272</v>
      </c>
      <c r="K47" s="254">
        <v>0</v>
      </c>
      <c r="L47" s="31" t="s">
        <v>1144</v>
      </c>
      <c r="M47" s="31" t="s">
        <v>1144</v>
      </c>
      <c r="N47" s="31" t="s">
        <v>1144</v>
      </c>
      <c r="O47" s="31" t="s">
        <v>1144</v>
      </c>
      <c r="P47" s="31" t="s">
        <v>1144</v>
      </c>
      <c r="Q47" s="31" t="s">
        <v>1144</v>
      </c>
      <c r="R47" s="31" t="s">
        <v>1144</v>
      </c>
      <c r="S47" s="55" t="s">
        <v>1173</v>
      </c>
      <c r="T47" s="31"/>
      <c r="U47" s="31">
        <f t="shared" si="6"/>
        <v>0</v>
      </c>
      <c r="V47" s="30"/>
      <c r="W47" s="275"/>
      <c r="X47" s="31"/>
      <c r="Y47" s="31">
        <f t="shared" si="7"/>
        <v>0</v>
      </c>
      <c r="AA47" s="31"/>
      <c r="AB47" s="31">
        <f t="shared" si="8"/>
        <v>0</v>
      </c>
      <c r="AC47" s="31"/>
      <c r="AD47" s="31">
        <f t="shared" si="11"/>
        <v>0</v>
      </c>
      <c r="AE47" s="31"/>
      <c r="AF47" s="31"/>
      <c r="AG47" s="31">
        <f t="shared" si="12"/>
        <v>0</v>
      </c>
      <c r="AH47" s="31">
        <f t="shared" si="9"/>
        <v>0</v>
      </c>
      <c r="AI47" s="31"/>
      <c r="AJ47" s="31">
        <f t="shared" si="13"/>
        <v>0</v>
      </c>
      <c r="AK47" s="31">
        <f t="shared" si="14"/>
        <v>0</v>
      </c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</row>
    <row r="48" spans="2:50" s="155" customFormat="1" ht="13" outlineLevel="1">
      <c r="B48" s="156" t="s">
        <v>102</v>
      </c>
      <c r="C48" s="32" t="s">
        <v>103</v>
      </c>
      <c r="D48" s="25" t="s">
        <v>19</v>
      </c>
      <c r="E48" s="16">
        <v>43570</v>
      </c>
      <c r="F48" s="17" t="s">
        <v>12</v>
      </c>
      <c r="G48" s="27" t="s">
        <v>13</v>
      </c>
      <c r="H48" s="28">
        <f t="shared" si="10"/>
        <v>580</v>
      </c>
      <c r="I48" s="29">
        <v>260</v>
      </c>
      <c r="J48" s="29">
        <v>320</v>
      </c>
      <c r="K48" s="254">
        <v>0</v>
      </c>
      <c r="L48" s="31" t="s">
        <v>1144</v>
      </c>
      <c r="M48" s="31" t="s">
        <v>1144</v>
      </c>
      <c r="N48" s="31" t="s">
        <v>1145</v>
      </c>
      <c r="O48" s="31" t="s">
        <v>1144</v>
      </c>
      <c r="P48" s="31" t="s">
        <v>1145</v>
      </c>
      <c r="Q48" s="31" t="s">
        <v>1144</v>
      </c>
      <c r="R48" s="31" t="s">
        <v>1144</v>
      </c>
      <c r="S48" s="55" t="s">
        <v>1149</v>
      </c>
      <c r="T48" s="31"/>
      <c r="U48" s="31">
        <f t="shared" si="6"/>
        <v>0</v>
      </c>
      <c r="V48" s="30"/>
      <c r="W48" s="275"/>
      <c r="X48" s="31"/>
      <c r="Y48" s="31">
        <f t="shared" si="7"/>
        <v>0</v>
      </c>
      <c r="AA48" s="31"/>
      <c r="AB48" s="31">
        <f t="shared" si="8"/>
        <v>0</v>
      </c>
      <c r="AC48" s="31"/>
      <c r="AD48" s="31">
        <f t="shared" si="11"/>
        <v>0</v>
      </c>
      <c r="AE48" s="31"/>
      <c r="AF48" s="31"/>
      <c r="AG48" s="31">
        <f t="shared" si="12"/>
        <v>0</v>
      </c>
      <c r="AH48" s="31">
        <f t="shared" si="9"/>
        <v>0</v>
      </c>
      <c r="AI48" s="31"/>
      <c r="AJ48" s="31">
        <f t="shared" si="13"/>
        <v>0</v>
      </c>
      <c r="AK48" s="31">
        <f t="shared" si="14"/>
        <v>0</v>
      </c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</row>
    <row r="49" spans="2:50" s="155" customFormat="1" ht="13" outlineLevel="1">
      <c r="B49" s="156" t="s">
        <v>104</v>
      </c>
      <c r="C49" s="32" t="s">
        <v>105</v>
      </c>
      <c r="D49" s="25" t="s">
        <v>58</v>
      </c>
      <c r="E49" s="16">
        <v>42194</v>
      </c>
      <c r="F49" s="17" t="s">
        <v>44</v>
      </c>
      <c r="G49" s="27" t="s">
        <v>24</v>
      </c>
      <c r="H49" s="28">
        <f t="shared" si="10"/>
        <v>50</v>
      </c>
      <c r="I49" s="29">
        <v>25</v>
      </c>
      <c r="J49" s="29">
        <v>25</v>
      </c>
      <c r="K49" s="254">
        <v>0</v>
      </c>
      <c r="L49" s="31" t="s">
        <v>1144</v>
      </c>
      <c r="M49" s="31" t="s">
        <v>1144</v>
      </c>
      <c r="N49" s="31" t="s">
        <v>1145</v>
      </c>
      <c r="O49" s="31" t="s">
        <v>1144</v>
      </c>
      <c r="P49" s="31" t="s">
        <v>1145</v>
      </c>
      <c r="Q49" s="31" t="s">
        <v>1144</v>
      </c>
      <c r="R49" s="31" t="s">
        <v>1144</v>
      </c>
      <c r="S49" s="55" t="s">
        <v>1162</v>
      </c>
      <c r="T49" s="31"/>
      <c r="U49" s="31">
        <f t="shared" si="6"/>
        <v>0</v>
      </c>
      <c r="V49" s="30"/>
      <c r="W49" s="275"/>
      <c r="X49" s="31"/>
      <c r="Y49" s="31">
        <f t="shared" si="7"/>
        <v>0</v>
      </c>
      <c r="AA49" s="31"/>
      <c r="AB49" s="31">
        <f t="shared" si="8"/>
        <v>0</v>
      </c>
      <c r="AC49" s="31"/>
      <c r="AD49" s="31">
        <f t="shared" si="11"/>
        <v>0</v>
      </c>
      <c r="AE49" s="31"/>
      <c r="AF49" s="31"/>
      <c r="AG49" s="31">
        <f t="shared" si="12"/>
        <v>0</v>
      </c>
      <c r="AH49" s="31">
        <f t="shared" si="9"/>
        <v>0</v>
      </c>
      <c r="AI49" s="31"/>
      <c r="AJ49" s="31">
        <f t="shared" si="13"/>
        <v>0</v>
      </c>
      <c r="AK49" s="31">
        <f t="shared" si="14"/>
        <v>0</v>
      </c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</row>
    <row r="50" spans="2:50" s="155" customFormat="1" ht="13" outlineLevel="1">
      <c r="B50" s="157" t="s">
        <v>106</v>
      </c>
      <c r="C50" s="32" t="s">
        <v>107</v>
      </c>
      <c r="D50" s="25" t="s">
        <v>27</v>
      </c>
      <c r="E50" s="16">
        <v>42507</v>
      </c>
      <c r="F50" s="17" t="s">
        <v>44</v>
      </c>
      <c r="G50" s="27" t="s">
        <v>24</v>
      </c>
      <c r="H50" s="28">
        <f t="shared" si="10"/>
        <v>1870</v>
      </c>
      <c r="I50" s="29">
        <v>905</v>
      </c>
      <c r="J50" s="29">
        <v>965</v>
      </c>
      <c r="K50" s="254">
        <v>0</v>
      </c>
      <c r="L50" s="31" t="s">
        <v>1144</v>
      </c>
      <c r="M50" s="31" t="s">
        <v>1144</v>
      </c>
      <c r="N50" s="31" t="s">
        <v>1145</v>
      </c>
      <c r="O50" s="31" t="s">
        <v>1144</v>
      </c>
      <c r="P50" s="31" t="s">
        <v>1145</v>
      </c>
      <c r="Q50" s="31" t="s">
        <v>1144</v>
      </c>
      <c r="R50" s="31" t="s">
        <v>1144</v>
      </c>
      <c r="S50" s="55" t="s">
        <v>1162</v>
      </c>
      <c r="T50" s="31"/>
      <c r="U50" s="31">
        <f t="shared" si="6"/>
        <v>0</v>
      </c>
      <c r="V50" s="30"/>
      <c r="W50" s="275"/>
      <c r="X50" s="31"/>
      <c r="Y50" s="31">
        <f t="shared" si="7"/>
        <v>0</v>
      </c>
      <c r="AA50" s="31"/>
      <c r="AB50" s="31">
        <f t="shared" si="8"/>
        <v>0</v>
      </c>
      <c r="AC50" s="31"/>
      <c r="AD50" s="31">
        <f t="shared" si="11"/>
        <v>0</v>
      </c>
      <c r="AE50" s="31"/>
      <c r="AF50" s="31"/>
      <c r="AG50" s="31">
        <f t="shared" si="12"/>
        <v>0</v>
      </c>
      <c r="AH50" s="31">
        <f t="shared" si="9"/>
        <v>0</v>
      </c>
      <c r="AI50" s="31"/>
      <c r="AJ50" s="31">
        <f t="shared" si="13"/>
        <v>0</v>
      </c>
      <c r="AK50" s="31">
        <f t="shared" si="14"/>
        <v>0</v>
      </c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</row>
    <row r="51" spans="2:50" s="155" customFormat="1" ht="13" outlineLevel="1">
      <c r="B51" s="157" t="s">
        <v>108</v>
      </c>
      <c r="C51" s="32" t="s">
        <v>109</v>
      </c>
      <c r="D51" s="25" t="s">
        <v>23</v>
      </c>
      <c r="E51" s="16">
        <v>42839</v>
      </c>
      <c r="F51" s="17" t="s">
        <v>12</v>
      </c>
      <c r="G51" s="27" t="s">
        <v>13</v>
      </c>
      <c r="H51" s="28">
        <f t="shared" si="10"/>
        <v>175</v>
      </c>
      <c r="I51" s="29">
        <v>95</v>
      </c>
      <c r="J51" s="33">
        <v>80</v>
      </c>
      <c r="K51" s="254">
        <v>0</v>
      </c>
      <c r="L51" s="31" t="s">
        <v>1144</v>
      </c>
      <c r="M51" s="31" t="s">
        <v>1144</v>
      </c>
      <c r="N51" s="31" t="s">
        <v>1145</v>
      </c>
      <c r="O51" s="31" t="s">
        <v>1144</v>
      </c>
      <c r="P51" s="31" t="s">
        <v>1145</v>
      </c>
      <c r="Q51" s="31" t="s">
        <v>1144</v>
      </c>
      <c r="R51" s="31" t="s">
        <v>1144</v>
      </c>
      <c r="S51" s="55" t="s">
        <v>1149</v>
      </c>
      <c r="T51" s="31"/>
      <c r="U51" s="31">
        <f t="shared" si="6"/>
        <v>0</v>
      </c>
      <c r="V51" s="30"/>
      <c r="W51" s="275"/>
      <c r="X51" s="31"/>
      <c r="Y51" s="31">
        <f t="shared" si="7"/>
        <v>0</v>
      </c>
      <c r="AA51" s="31"/>
      <c r="AB51" s="31">
        <f t="shared" si="8"/>
        <v>0</v>
      </c>
      <c r="AC51" s="31"/>
      <c r="AD51" s="31">
        <f t="shared" si="11"/>
        <v>0</v>
      </c>
      <c r="AE51" s="31"/>
      <c r="AF51" s="31"/>
      <c r="AG51" s="31">
        <f t="shared" si="12"/>
        <v>0</v>
      </c>
      <c r="AH51" s="31">
        <f t="shared" si="9"/>
        <v>0</v>
      </c>
      <c r="AI51" s="31"/>
      <c r="AJ51" s="31">
        <f t="shared" si="13"/>
        <v>0</v>
      </c>
      <c r="AK51" s="31">
        <f t="shared" si="14"/>
        <v>0</v>
      </c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</row>
    <row r="52" spans="2:50" s="155" customFormat="1" ht="13" outlineLevel="1">
      <c r="B52" s="157" t="s">
        <v>110</v>
      </c>
      <c r="C52" s="32" t="s">
        <v>111</v>
      </c>
      <c r="D52" s="25" t="s">
        <v>27</v>
      </c>
      <c r="E52" s="16">
        <v>42950</v>
      </c>
      <c r="F52" s="17" t="s">
        <v>12</v>
      </c>
      <c r="G52" s="27" t="s">
        <v>13</v>
      </c>
      <c r="H52" s="28">
        <f t="shared" si="10"/>
        <v>52</v>
      </c>
      <c r="I52" s="29">
        <v>30</v>
      </c>
      <c r="J52" s="29">
        <v>22</v>
      </c>
      <c r="K52" s="254">
        <v>0</v>
      </c>
      <c r="L52" s="31" t="s">
        <v>1144</v>
      </c>
      <c r="M52" s="31" t="s">
        <v>1144</v>
      </c>
      <c r="N52" s="31" t="s">
        <v>1145</v>
      </c>
      <c r="O52" s="31" t="s">
        <v>1144</v>
      </c>
      <c r="P52" s="31" t="s">
        <v>1145</v>
      </c>
      <c r="Q52" s="31" t="s">
        <v>1144</v>
      </c>
      <c r="R52" s="31" t="s">
        <v>1144</v>
      </c>
      <c r="S52" s="55" t="s">
        <v>1149</v>
      </c>
      <c r="T52" s="31"/>
      <c r="U52" s="31">
        <f t="shared" si="6"/>
        <v>0</v>
      </c>
      <c r="V52" s="30"/>
      <c r="W52" s="275"/>
      <c r="X52" s="31"/>
      <c r="Y52" s="31">
        <f t="shared" si="7"/>
        <v>0</v>
      </c>
      <c r="AA52" s="31"/>
      <c r="AB52" s="31">
        <f t="shared" si="8"/>
        <v>0</v>
      </c>
      <c r="AC52" s="31"/>
      <c r="AD52" s="31">
        <f t="shared" si="11"/>
        <v>0</v>
      </c>
      <c r="AE52" s="31"/>
      <c r="AF52" s="31"/>
      <c r="AG52" s="31">
        <f t="shared" si="12"/>
        <v>0</v>
      </c>
      <c r="AH52" s="31">
        <f t="shared" si="9"/>
        <v>0</v>
      </c>
      <c r="AI52" s="31"/>
      <c r="AJ52" s="31">
        <f t="shared" si="13"/>
        <v>0</v>
      </c>
      <c r="AK52" s="31">
        <f t="shared" si="14"/>
        <v>0</v>
      </c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</row>
    <row r="53" spans="2:50" s="155" customFormat="1" ht="13" outlineLevel="1">
      <c r="B53" s="157" t="s">
        <v>112</v>
      </c>
      <c r="C53" s="32" t="s">
        <v>113</v>
      </c>
      <c r="D53" s="25" t="s">
        <v>39</v>
      </c>
      <c r="E53" s="16">
        <v>42723</v>
      </c>
      <c r="F53" s="17" t="s">
        <v>28</v>
      </c>
      <c r="G53" s="27" t="s">
        <v>13</v>
      </c>
      <c r="H53" s="28">
        <f t="shared" si="10"/>
        <v>150</v>
      </c>
      <c r="I53" s="29">
        <v>70</v>
      </c>
      <c r="J53" s="33">
        <v>80</v>
      </c>
      <c r="K53" s="254">
        <v>0</v>
      </c>
      <c r="L53" s="31" t="s">
        <v>1144</v>
      </c>
      <c r="M53" s="31" t="s">
        <v>1145</v>
      </c>
      <c r="N53" s="31" t="s">
        <v>1145</v>
      </c>
      <c r="O53" s="31" t="s">
        <v>1145</v>
      </c>
      <c r="P53" s="31" t="s">
        <v>1145</v>
      </c>
      <c r="Q53" s="31" t="s">
        <v>1144</v>
      </c>
      <c r="R53" s="31" t="s">
        <v>1144</v>
      </c>
      <c r="S53" s="55" t="s">
        <v>1175</v>
      </c>
      <c r="T53" s="31"/>
      <c r="U53" s="31">
        <f t="shared" si="6"/>
        <v>0</v>
      </c>
      <c r="V53" s="30"/>
      <c r="W53" s="275"/>
      <c r="X53" s="31"/>
      <c r="Y53" s="31">
        <f t="shared" si="7"/>
        <v>0</v>
      </c>
      <c r="AA53" s="31"/>
      <c r="AB53" s="31">
        <f t="shared" si="8"/>
        <v>0</v>
      </c>
      <c r="AC53" s="31"/>
      <c r="AD53" s="31">
        <f t="shared" si="11"/>
        <v>0</v>
      </c>
      <c r="AE53" s="31"/>
      <c r="AF53" s="31"/>
      <c r="AG53" s="31">
        <f t="shared" si="12"/>
        <v>0</v>
      </c>
      <c r="AH53" s="31">
        <f t="shared" si="9"/>
        <v>0</v>
      </c>
      <c r="AI53" s="31"/>
      <c r="AJ53" s="31">
        <f t="shared" si="13"/>
        <v>0</v>
      </c>
      <c r="AK53" s="31">
        <f t="shared" si="14"/>
        <v>0</v>
      </c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</row>
    <row r="54" spans="2:50" s="155" customFormat="1" ht="13" outlineLevel="1">
      <c r="B54" s="157" t="s">
        <v>114</v>
      </c>
      <c r="C54" s="32" t="s">
        <v>115</v>
      </c>
      <c r="D54" s="25" t="s">
        <v>50</v>
      </c>
      <c r="E54" s="16">
        <v>43003</v>
      </c>
      <c r="F54" s="26" t="s">
        <v>28</v>
      </c>
      <c r="G54" s="27" t="s">
        <v>13</v>
      </c>
      <c r="H54" s="28">
        <f t="shared" si="10"/>
        <v>120</v>
      </c>
      <c r="I54" s="29">
        <v>60</v>
      </c>
      <c r="J54" s="33">
        <v>60</v>
      </c>
      <c r="K54" s="254">
        <v>0</v>
      </c>
      <c r="L54" s="31" t="s">
        <v>1144</v>
      </c>
      <c r="M54" s="31" t="s">
        <v>1144</v>
      </c>
      <c r="N54" s="31" t="s">
        <v>1145</v>
      </c>
      <c r="O54" s="31" t="s">
        <v>1144</v>
      </c>
      <c r="P54" s="31" t="s">
        <v>1145</v>
      </c>
      <c r="Q54" s="31" t="s">
        <v>1144</v>
      </c>
      <c r="R54" s="31" t="s">
        <v>1144</v>
      </c>
      <c r="S54" s="55" t="s">
        <v>1162</v>
      </c>
      <c r="T54" s="31"/>
      <c r="U54" s="31">
        <f t="shared" si="6"/>
        <v>0</v>
      </c>
      <c r="V54" s="30"/>
      <c r="W54" s="275"/>
      <c r="X54" s="31"/>
      <c r="Y54" s="31">
        <f t="shared" si="7"/>
        <v>0</v>
      </c>
      <c r="AA54" s="31"/>
      <c r="AB54" s="31">
        <f t="shared" si="8"/>
        <v>0</v>
      </c>
      <c r="AC54" s="31"/>
      <c r="AD54" s="31">
        <f t="shared" si="11"/>
        <v>0</v>
      </c>
      <c r="AE54" s="31"/>
      <c r="AF54" s="31"/>
      <c r="AG54" s="31">
        <f t="shared" si="12"/>
        <v>0</v>
      </c>
      <c r="AH54" s="31">
        <f t="shared" si="9"/>
        <v>0</v>
      </c>
      <c r="AI54" s="31"/>
      <c r="AJ54" s="31">
        <f t="shared" si="13"/>
        <v>0</v>
      </c>
      <c r="AK54" s="31">
        <f t="shared" si="14"/>
        <v>0</v>
      </c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</row>
    <row r="55" spans="2:50" s="155" customFormat="1" ht="13" outlineLevel="1">
      <c r="B55" s="157" t="s">
        <v>116</v>
      </c>
      <c r="C55" s="32" t="s">
        <v>117</v>
      </c>
      <c r="D55" s="25" t="s">
        <v>118</v>
      </c>
      <c r="E55" s="16">
        <v>43038</v>
      </c>
      <c r="F55" s="26" t="s">
        <v>28</v>
      </c>
      <c r="G55" s="27" t="s">
        <v>13</v>
      </c>
      <c r="H55" s="28">
        <f t="shared" si="10"/>
        <v>70</v>
      </c>
      <c r="I55" s="29">
        <v>35</v>
      </c>
      <c r="J55" s="33">
        <v>35</v>
      </c>
      <c r="K55" s="254">
        <v>0</v>
      </c>
      <c r="L55" s="31" t="s">
        <v>1144</v>
      </c>
      <c r="M55" s="31" t="s">
        <v>1144</v>
      </c>
      <c r="N55" s="31" t="s">
        <v>1145</v>
      </c>
      <c r="O55" s="31" t="s">
        <v>1144</v>
      </c>
      <c r="P55" s="31" t="s">
        <v>1145</v>
      </c>
      <c r="Q55" s="31" t="s">
        <v>1145</v>
      </c>
      <c r="R55" s="31" t="s">
        <v>1144</v>
      </c>
      <c r="S55" s="55" t="s">
        <v>1162</v>
      </c>
      <c r="T55" s="31"/>
      <c r="U55" s="31">
        <f t="shared" si="6"/>
        <v>0</v>
      </c>
      <c r="V55" s="30"/>
      <c r="W55" s="275"/>
      <c r="X55" s="31"/>
      <c r="Y55" s="31">
        <f t="shared" si="7"/>
        <v>0</v>
      </c>
      <c r="AA55" s="31"/>
      <c r="AB55" s="31">
        <f t="shared" si="8"/>
        <v>0</v>
      </c>
      <c r="AC55" s="31"/>
      <c r="AD55" s="31">
        <f t="shared" si="11"/>
        <v>0</v>
      </c>
      <c r="AE55" s="31"/>
      <c r="AF55" s="31"/>
      <c r="AG55" s="31">
        <f t="shared" si="12"/>
        <v>0</v>
      </c>
      <c r="AH55" s="31">
        <f t="shared" si="9"/>
        <v>0</v>
      </c>
      <c r="AI55" s="31"/>
      <c r="AJ55" s="31">
        <f t="shared" si="13"/>
        <v>0</v>
      </c>
      <c r="AK55" s="31">
        <f t="shared" si="14"/>
        <v>0</v>
      </c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</row>
    <row r="56" spans="2:50" s="155" customFormat="1" ht="13" outlineLevel="1">
      <c r="B56" s="157" t="s">
        <v>119</v>
      </c>
      <c r="C56" s="32" t="s">
        <v>120</v>
      </c>
      <c r="D56" s="25" t="s">
        <v>43</v>
      </c>
      <c r="E56" s="16">
        <v>42194</v>
      </c>
      <c r="F56" s="26" t="s">
        <v>121</v>
      </c>
      <c r="G56" s="27" t="s">
        <v>24</v>
      </c>
      <c r="H56" s="28">
        <f t="shared" si="10"/>
        <v>770</v>
      </c>
      <c r="I56" s="29">
        <v>370</v>
      </c>
      <c r="J56" s="29">
        <v>400</v>
      </c>
      <c r="K56" s="254">
        <v>0</v>
      </c>
      <c r="L56" s="31" t="s">
        <v>1144</v>
      </c>
      <c r="M56" s="31" t="s">
        <v>1144</v>
      </c>
      <c r="N56" s="31" t="s">
        <v>1145</v>
      </c>
      <c r="O56" s="31" t="s">
        <v>1144</v>
      </c>
      <c r="P56" s="31" t="s">
        <v>1145</v>
      </c>
      <c r="Q56" s="31" t="s">
        <v>1145</v>
      </c>
      <c r="R56" s="31" t="s">
        <v>1145</v>
      </c>
      <c r="S56" s="55" t="s">
        <v>1162</v>
      </c>
      <c r="T56" s="31"/>
      <c r="U56" s="31">
        <f t="shared" si="6"/>
        <v>0</v>
      </c>
      <c r="V56" s="30"/>
      <c r="W56" s="275"/>
      <c r="X56" s="31"/>
      <c r="Y56" s="31">
        <f t="shared" si="7"/>
        <v>0</v>
      </c>
      <c r="AA56" s="31"/>
      <c r="AB56" s="31">
        <f t="shared" si="8"/>
        <v>0</v>
      </c>
      <c r="AC56" s="31"/>
      <c r="AD56" s="31">
        <f t="shared" si="11"/>
        <v>0</v>
      </c>
      <c r="AE56" s="31"/>
      <c r="AF56" s="31"/>
      <c r="AG56" s="31">
        <f t="shared" si="12"/>
        <v>0</v>
      </c>
      <c r="AH56" s="31">
        <f t="shared" si="9"/>
        <v>0</v>
      </c>
      <c r="AI56" s="31"/>
      <c r="AJ56" s="31">
        <f t="shared" si="13"/>
        <v>0</v>
      </c>
      <c r="AK56" s="31">
        <f t="shared" si="14"/>
        <v>0</v>
      </c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</row>
    <row r="57" spans="2:50" s="155" customFormat="1" ht="13" outlineLevel="1">
      <c r="B57" s="157" t="s">
        <v>122</v>
      </c>
      <c r="C57" s="32" t="s">
        <v>123</v>
      </c>
      <c r="D57" s="25" t="s">
        <v>36</v>
      </c>
      <c r="E57" s="16">
        <v>43644</v>
      </c>
      <c r="F57" s="17" t="s">
        <v>124</v>
      </c>
      <c r="G57" s="27" t="s">
        <v>24</v>
      </c>
      <c r="H57" s="28">
        <f t="shared" si="10"/>
        <v>4360</v>
      </c>
      <c r="I57" s="29">
        <v>1195</v>
      </c>
      <c r="J57" s="29">
        <v>3165</v>
      </c>
      <c r="K57" s="254">
        <v>0</v>
      </c>
      <c r="L57" s="31" t="s">
        <v>1144</v>
      </c>
      <c r="M57" s="31" t="s">
        <v>1144</v>
      </c>
      <c r="N57" s="31" t="s">
        <v>1145</v>
      </c>
      <c r="O57" s="31" t="s">
        <v>1144</v>
      </c>
      <c r="P57" s="31" t="s">
        <v>1145</v>
      </c>
      <c r="Q57" s="31" t="s">
        <v>1145</v>
      </c>
      <c r="R57" s="31" t="s">
        <v>1145</v>
      </c>
      <c r="S57" s="55" t="s">
        <v>1162</v>
      </c>
      <c r="T57" s="31"/>
      <c r="U57" s="31">
        <f t="shared" si="6"/>
        <v>0</v>
      </c>
      <c r="V57" s="30"/>
      <c r="W57" s="275"/>
      <c r="X57" s="31"/>
      <c r="Y57" s="31">
        <f t="shared" si="7"/>
        <v>0</v>
      </c>
      <c r="AA57" s="31"/>
      <c r="AB57" s="31">
        <f t="shared" si="8"/>
        <v>0</v>
      </c>
      <c r="AC57" s="31"/>
      <c r="AD57" s="31">
        <f t="shared" si="11"/>
        <v>0</v>
      </c>
      <c r="AE57" s="31"/>
      <c r="AF57" s="31"/>
      <c r="AG57" s="31">
        <f t="shared" si="12"/>
        <v>0</v>
      </c>
      <c r="AH57" s="31">
        <f t="shared" si="9"/>
        <v>0</v>
      </c>
      <c r="AI57" s="31"/>
      <c r="AJ57" s="31">
        <f t="shared" si="13"/>
        <v>0</v>
      </c>
      <c r="AK57" s="31">
        <f t="shared" si="14"/>
        <v>0</v>
      </c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</row>
    <row r="58" spans="2:50" s="155" customFormat="1" ht="65" outlineLevel="1">
      <c r="B58" s="157" t="s">
        <v>125</v>
      </c>
      <c r="C58" s="32" t="s">
        <v>126</v>
      </c>
      <c r="D58" s="25" t="s">
        <v>98</v>
      </c>
      <c r="E58" s="16">
        <v>43570</v>
      </c>
      <c r="F58" s="17" t="s">
        <v>12</v>
      </c>
      <c r="G58" s="27" t="s">
        <v>13</v>
      </c>
      <c r="H58" s="28">
        <f t="shared" si="10"/>
        <v>2074</v>
      </c>
      <c r="I58" s="33">
        <v>646</v>
      </c>
      <c r="J58" s="33">
        <v>1428</v>
      </c>
      <c r="K58" s="254">
        <v>0</v>
      </c>
      <c r="L58" s="31" t="s">
        <v>1144</v>
      </c>
      <c r="M58" s="31" t="s">
        <v>1144</v>
      </c>
      <c r="N58" s="31" t="s">
        <v>1145</v>
      </c>
      <c r="O58" s="31" t="s">
        <v>1144</v>
      </c>
      <c r="P58" s="31" t="s">
        <v>1145</v>
      </c>
      <c r="Q58" s="31" t="s">
        <v>1144</v>
      </c>
      <c r="R58" s="31" t="s">
        <v>1144</v>
      </c>
      <c r="S58" s="55" t="s">
        <v>1178</v>
      </c>
      <c r="T58" s="31"/>
      <c r="U58" s="31">
        <f t="shared" si="6"/>
        <v>0</v>
      </c>
      <c r="V58" s="30"/>
      <c r="W58" s="275"/>
      <c r="X58" s="31"/>
      <c r="Y58" s="31">
        <f t="shared" si="7"/>
        <v>0</v>
      </c>
      <c r="AA58" s="31"/>
      <c r="AB58" s="31">
        <f t="shared" si="8"/>
        <v>0</v>
      </c>
      <c r="AC58" s="31"/>
      <c r="AD58" s="31">
        <f t="shared" si="11"/>
        <v>0</v>
      </c>
      <c r="AE58" s="31"/>
      <c r="AF58" s="31"/>
      <c r="AG58" s="31">
        <f t="shared" si="12"/>
        <v>0</v>
      </c>
      <c r="AH58" s="31">
        <f t="shared" si="9"/>
        <v>0</v>
      </c>
      <c r="AI58" s="31"/>
      <c r="AJ58" s="31">
        <f t="shared" si="13"/>
        <v>0</v>
      </c>
      <c r="AK58" s="31">
        <f t="shared" si="14"/>
        <v>0</v>
      </c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</row>
    <row r="59" spans="2:50" s="155" customFormat="1" ht="39" outlineLevel="1">
      <c r="B59" s="157" t="s">
        <v>128</v>
      </c>
      <c r="C59" s="32" t="s">
        <v>129</v>
      </c>
      <c r="D59" s="25" t="s">
        <v>127</v>
      </c>
      <c r="E59" s="16">
        <v>43073</v>
      </c>
      <c r="F59" s="17" t="s">
        <v>12</v>
      </c>
      <c r="G59" s="27" t="s">
        <v>13</v>
      </c>
      <c r="H59" s="28">
        <f t="shared" si="10"/>
        <v>725</v>
      </c>
      <c r="I59" s="33">
        <v>375</v>
      </c>
      <c r="J59" s="33">
        <v>350</v>
      </c>
      <c r="K59" s="254">
        <v>0</v>
      </c>
      <c r="L59" s="31" t="s">
        <v>1144</v>
      </c>
      <c r="M59" s="31" t="s">
        <v>1144</v>
      </c>
      <c r="N59" s="31" t="s">
        <v>1145</v>
      </c>
      <c r="O59" s="31" t="s">
        <v>1144</v>
      </c>
      <c r="P59" s="31" t="s">
        <v>1145</v>
      </c>
      <c r="Q59" s="31" t="s">
        <v>1144</v>
      </c>
      <c r="R59" s="31" t="s">
        <v>1144</v>
      </c>
      <c r="S59" s="55" t="s">
        <v>1179</v>
      </c>
      <c r="T59" s="31"/>
      <c r="U59" s="31">
        <f t="shared" si="6"/>
        <v>0</v>
      </c>
      <c r="V59" s="30"/>
      <c r="W59" s="275"/>
      <c r="X59" s="31"/>
      <c r="Y59" s="31">
        <f t="shared" si="7"/>
        <v>0</v>
      </c>
      <c r="AA59" s="31"/>
      <c r="AB59" s="31">
        <f t="shared" si="8"/>
        <v>0</v>
      </c>
      <c r="AC59" s="31"/>
      <c r="AD59" s="31">
        <f t="shared" si="11"/>
        <v>0</v>
      </c>
      <c r="AE59" s="31"/>
      <c r="AF59" s="31"/>
      <c r="AG59" s="31">
        <f t="shared" si="12"/>
        <v>0</v>
      </c>
      <c r="AH59" s="31">
        <f t="shared" si="9"/>
        <v>0</v>
      </c>
      <c r="AI59" s="31"/>
      <c r="AJ59" s="31">
        <f t="shared" si="13"/>
        <v>0</v>
      </c>
      <c r="AK59" s="31">
        <f t="shared" si="14"/>
        <v>0</v>
      </c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</row>
    <row r="60" spans="2:50" s="155" customFormat="1" ht="39" outlineLevel="1">
      <c r="B60" s="157" t="s">
        <v>128</v>
      </c>
      <c r="C60" s="38" t="s">
        <v>969</v>
      </c>
      <c r="D60" s="25" t="s">
        <v>1329</v>
      </c>
      <c r="E60" s="16">
        <v>43637</v>
      </c>
      <c r="F60" s="17" t="s">
        <v>12</v>
      </c>
      <c r="G60" s="27" t="s">
        <v>13</v>
      </c>
      <c r="H60" s="28">
        <f t="shared" si="10"/>
        <v>1250</v>
      </c>
      <c r="I60" s="33">
        <v>460</v>
      </c>
      <c r="J60" s="33">
        <v>790</v>
      </c>
      <c r="K60" s="254">
        <v>0</v>
      </c>
      <c r="L60" s="31" t="s">
        <v>1144</v>
      </c>
      <c r="M60" s="31" t="s">
        <v>1144</v>
      </c>
      <c r="N60" s="31" t="s">
        <v>1144</v>
      </c>
      <c r="O60" s="31" t="s">
        <v>1144</v>
      </c>
      <c r="P60" s="31" t="s">
        <v>1145</v>
      </c>
      <c r="Q60" s="31" t="s">
        <v>1144</v>
      </c>
      <c r="R60" s="31" t="s">
        <v>1144</v>
      </c>
      <c r="S60" s="55" t="s">
        <v>1179</v>
      </c>
      <c r="T60" s="31"/>
      <c r="U60" s="31">
        <f t="shared" si="6"/>
        <v>0</v>
      </c>
      <c r="V60" s="30"/>
      <c r="W60" s="275"/>
      <c r="X60" s="31"/>
      <c r="Y60" s="31">
        <f t="shared" si="7"/>
        <v>0</v>
      </c>
      <c r="AA60" s="31"/>
      <c r="AB60" s="31">
        <f t="shared" si="8"/>
        <v>0</v>
      </c>
      <c r="AC60" s="31"/>
      <c r="AD60" s="31">
        <f t="shared" si="11"/>
        <v>0</v>
      </c>
      <c r="AE60" s="31"/>
      <c r="AF60" s="31"/>
      <c r="AG60" s="31">
        <f t="shared" si="12"/>
        <v>0</v>
      </c>
      <c r="AH60" s="31">
        <f t="shared" si="9"/>
        <v>0</v>
      </c>
      <c r="AI60" s="31"/>
      <c r="AJ60" s="31">
        <f t="shared" si="13"/>
        <v>0</v>
      </c>
      <c r="AK60" s="31">
        <f t="shared" si="14"/>
        <v>0</v>
      </c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</row>
    <row r="61" spans="2:50" s="155" customFormat="1" ht="39" outlineLevel="1">
      <c r="B61" s="157" t="s">
        <v>131</v>
      </c>
      <c r="C61" s="24" t="s">
        <v>132</v>
      </c>
      <c r="D61" s="25" t="s">
        <v>130</v>
      </c>
      <c r="E61" s="16">
        <v>43621</v>
      </c>
      <c r="F61" s="17" t="s">
        <v>12</v>
      </c>
      <c r="G61" s="27" t="s">
        <v>1252</v>
      </c>
      <c r="H61" s="28">
        <f t="shared" si="10"/>
        <v>1049</v>
      </c>
      <c r="I61" s="33">
        <v>579</v>
      </c>
      <c r="J61" s="33">
        <v>470</v>
      </c>
      <c r="K61" s="254">
        <v>0</v>
      </c>
      <c r="L61" s="31" t="s">
        <v>1144</v>
      </c>
      <c r="M61" s="31" t="s">
        <v>1144</v>
      </c>
      <c r="N61" s="31" t="s">
        <v>1145</v>
      </c>
      <c r="O61" s="175" t="s">
        <v>1181</v>
      </c>
      <c r="P61" s="31" t="s">
        <v>1144</v>
      </c>
      <c r="Q61" s="31" t="s">
        <v>1144</v>
      </c>
      <c r="R61" s="31" t="s">
        <v>1144</v>
      </c>
      <c r="S61" s="55" t="s">
        <v>1180</v>
      </c>
      <c r="T61" s="31"/>
      <c r="U61" s="31">
        <f t="shared" si="6"/>
        <v>0</v>
      </c>
      <c r="V61" s="30"/>
      <c r="W61" s="275"/>
      <c r="X61" s="31"/>
      <c r="Y61" s="31">
        <f t="shared" si="7"/>
        <v>0</v>
      </c>
      <c r="AA61" s="31"/>
      <c r="AB61" s="31">
        <f t="shared" si="8"/>
        <v>0</v>
      </c>
      <c r="AC61" s="31"/>
      <c r="AD61" s="31">
        <f t="shared" si="11"/>
        <v>0</v>
      </c>
      <c r="AE61" s="31"/>
      <c r="AF61" s="31"/>
      <c r="AG61" s="31">
        <f t="shared" si="12"/>
        <v>0</v>
      </c>
      <c r="AH61" s="31">
        <f t="shared" si="9"/>
        <v>0</v>
      </c>
      <c r="AI61" s="31"/>
      <c r="AJ61" s="31">
        <f t="shared" si="13"/>
        <v>0</v>
      </c>
      <c r="AK61" s="31">
        <f t="shared" si="14"/>
        <v>0</v>
      </c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</row>
    <row r="62" spans="2:50" s="155" customFormat="1" ht="39" outlineLevel="1">
      <c r="B62" s="157" t="s">
        <v>133</v>
      </c>
      <c r="C62" s="24" t="s">
        <v>134</v>
      </c>
      <c r="D62" s="25" t="s">
        <v>130</v>
      </c>
      <c r="E62" s="16">
        <v>43570</v>
      </c>
      <c r="F62" s="17" t="s">
        <v>12</v>
      </c>
      <c r="G62" s="27" t="s">
        <v>13</v>
      </c>
      <c r="H62" s="28">
        <f t="shared" si="10"/>
        <v>4525</v>
      </c>
      <c r="I62" s="33">
        <v>1725</v>
      </c>
      <c r="J62" s="33">
        <v>2800</v>
      </c>
      <c r="K62" s="254">
        <v>0</v>
      </c>
      <c r="L62" s="31" t="s">
        <v>1144</v>
      </c>
      <c r="M62" s="31" t="s">
        <v>1144</v>
      </c>
      <c r="N62" s="31" t="s">
        <v>1144</v>
      </c>
      <c r="O62" s="31" t="s">
        <v>1144</v>
      </c>
      <c r="P62" s="31" t="s">
        <v>1144</v>
      </c>
      <c r="Q62" s="31" t="s">
        <v>1144</v>
      </c>
      <c r="R62" s="31" t="s">
        <v>1144</v>
      </c>
      <c r="S62" s="55" t="s">
        <v>1182</v>
      </c>
      <c r="T62" s="31"/>
      <c r="U62" s="31">
        <f t="shared" si="6"/>
        <v>0</v>
      </c>
      <c r="V62" s="30"/>
      <c r="W62" s="275"/>
      <c r="X62" s="31"/>
      <c r="Y62" s="31">
        <f t="shared" si="7"/>
        <v>0</v>
      </c>
      <c r="AA62" s="31"/>
      <c r="AB62" s="31">
        <f t="shared" si="8"/>
        <v>0</v>
      </c>
      <c r="AC62" s="31"/>
      <c r="AD62" s="31">
        <f t="shared" si="11"/>
        <v>0</v>
      </c>
      <c r="AE62" s="31"/>
      <c r="AF62" s="31"/>
      <c r="AG62" s="31">
        <f t="shared" si="12"/>
        <v>0</v>
      </c>
      <c r="AH62" s="31">
        <f t="shared" si="9"/>
        <v>0</v>
      </c>
      <c r="AI62" s="31"/>
      <c r="AJ62" s="31">
        <f t="shared" si="13"/>
        <v>0</v>
      </c>
      <c r="AK62" s="31">
        <f t="shared" si="14"/>
        <v>0</v>
      </c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</row>
    <row r="63" spans="2:50" s="155" customFormat="1" ht="39" outlineLevel="1">
      <c r="B63" s="157" t="s">
        <v>135</v>
      </c>
      <c r="C63" s="24" t="s">
        <v>136</v>
      </c>
      <c r="D63" s="25" t="s">
        <v>68</v>
      </c>
      <c r="E63" s="16">
        <v>43651</v>
      </c>
      <c r="F63" s="17" t="s">
        <v>12</v>
      </c>
      <c r="G63" s="27" t="s">
        <v>13</v>
      </c>
      <c r="H63" s="28">
        <f t="shared" si="10"/>
        <v>1747</v>
      </c>
      <c r="I63" s="33">
        <v>565</v>
      </c>
      <c r="J63" s="33">
        <v>1182</v>
      </c>
      <c r="K63" s="254">
        <v>0</v>
      </c>
      <c r="L63" s="31" t="s">
        <v>1144</v>
      </c>
      <c r="M63" s="31" t="s">
        <v>1144</v>
      </c>
      <c r="N63" s="31" t="s">
        <v>1144</v>
      </c>
      <c r="O63" s="31" t="s">
        <v>1144</v>
      </c>
      <c r="P63" s="31" t="s">
        <v>1144</v>
      </c>
      <c r="Q63" s="31" t="s">
        <v>1144</v>
      </c>
      <c r="R63" s="31" t="s">
        <v>1144</v>
      </c>
      <c r="S63" s="55" t="s">
        <v>1183</v>
      </c>
      <c r="T63" s="31"/>
      <c r="U63" s="31">
        <f t="shared" si="6"/>
        <v>0</v>
      </c>
      <c r="V63" s="30"/>
      <c r="W63" s="275"/>
      <c r="X63" s="31"/>
      <c r="Y63" s="31">
        <f t="shared" si="7"/>
        <v>0</v>
      </c>
      <c r="AA63" s="31"/>
      <c r="AB63" s="31">
        <f t="shared" si="8"/>
        <v>0</v>
      </c>
      <c r="AC63" s="31"/>
      <c r="AD63" s="31">
        <f t="shared" si="11"/>
        <v>0</v>
      </c>
      <c r="AE63" s="31"/>
      <c r="AF63" s="31"/>
      <c r="AG63" s="31">
        <f t="shared" si="12"/>
        <v>0</v>
      </c>
      <c r="AH63" s="31">
        <f t="shared" si="9"/>
        <v>0</v>
      </c>
      <c r="AI63" s="31"/>
      <c r="AJ63" s="31">
        <f t="shared" si="13"/>
        <v>0</v>
      </c>
      <c r="AK63" s="31">
        <f t="shared" si="14"/>
        <v>0</v>
      </c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</row>
    <row r="64" spans="2:50" s="155" customFormat="1" ht="13" outlineLevel="1">
      <c r="B64" s="157" t="s">
        <v>137</v>
      </c>
      <c r="C64" s="24" t="s">
        <v>138</v>
      </c>
      <c r="D64" s="25" t="s">
        <v>139</v>
      </c>
      <c r="E64" s="16">
        <v>43073</v>
      </c>
      <c r="F64" s="17" t="s">
        <v>12</v>
      </c>
      <c r="G64" s="27" t="s">
        <v>24</v>
      </c>
      <c r="H64" s="28">
        <f t="shared" si="10"/>
        <v>770</v>
      </c>
      <c r="I64" s="33">
        <v>250</v>
      </c>
      <c r="J64" s="33">
        <v>520</v>
      </c>
      <c r="K64" s="254">
        <v>0</v>
      </c>
      <c r="L64" s="31" t="s">
        <v>1144</v>
      </c>
      <c r="M64" s="31" t="s">
        <v>1144</v>
      </c>
      <c r="N64" s="31" t="s">
        <v>1145</v>
      </c>
      <c r="O64" s="31" t="s">
        <v>1145</v>
      </c>
      <c r="P64" s="31" t="s">
        <v>1144</v>
      </c>
      <c r="Q64" s="31" t="s">
        <v>1144</v>
      </c>
      <c r="R64" s="31" t="s">
        <v>1144</v>
      </c>
      <c r="S64" s="55" t="s">
        <v>1184</v>
      </c>
      <c r="T64" s="31"/>
      <c r="U64" s="31">
        <f t="shared" si="6"/>
        <v>0</v>
      </c>
      <c r="V64" s="30"/>
      <c r="W64" s="275"/>
      <c r="X64" s="31"/>
      <c r="Y64" s="31">
        <f t="shared" si="7"/>
        <v>0</v>
      </c>
      <c r="AA64" s="31"/>
      <c r="AB64" s="31">
        <f t="shared" si="8"/>
        <v>0</v>
      </c>
      <c r="AC64" s="31"/>
      <c r="AD64" s="31">
        <f t="shared" si="11"/>
        <v>0</v>
      </c>
      <c r="AE64" s="31"/>
      <c r="AF64" s="31"/>
      <c r="AG64" s="31">
        <f t="shared" si="12"/>
        <v>0</v>
      </c>
      <c r="AH64" s="31">
        <f t="shared" si="9"/>
        <v>0</v>
      </c>
      <c r="AI64" s="31"/>
      <c r="AJ64" s="31">
        <f t="shared" si="13"/>
        <v>0</v>
      </c>
      <c r="AK64" s="31">
        <f t="shared" si="14"/>
        <v>0</v>
      </c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</row>
    <row r="65" spans="2:50" s="155" customFormat="1" ht="26" outlineLevel="1">
      <c r="B65" s="157" t="s">
        <v>140</v>
      </c>
      <c r="C65" s="38" t="s">
        <v>970</v>
      </c>
      <c r="D65" s="25" t="s">
        <v>90</v>
      </c>
      <c r="E65" s="16">
        <v>43590</v>
      </c>
      <c r="F65" s="26" t="s">
        <v>12</v>
      </c>
      <c r="G65" s="27" t="s">
        <v>13</v>
      </c>
      <c r="H65" s="28">
        <f t="shared" si="10"/>
        <v>1040</v>
      </c>
      <c r="I65" s="33">
        <v>375</v>
      </c>
      <c r="J65" s="33">
        <v>665</v>
      </c>
      <c r="K65" s="254">
        <v>0</v>
      </c>
      <c r="L65" s="31" t="s">
        <v>1144</v>
      </c>
      <c r="M65" s="31" t="s">
        <v>1144</v>
      </c>
      <c r="N65" s="31" t="s">
        <v>1144</v>
      </c>
      <c r="O65" s="31" t="s">
        <v>1144</v>
      </c>
      <c r="P65" s="31" t="s">
        <v>1145</v>
      </c>
      <c r="Q65" s="31" t="s">
        <v>1144</v>
      </c>
      <c r="R65" s="31" t="s">
        <v>1144</v>
      </c>
      <c r="S65" s="55" t="s">
        <v>1185</v>
      </c>
      <c r="T65" s="31"/>
      <c r="U65" s="31">
        <f t="shared" si="6"/>
        <v>0</v>
      </c>
      <c r="V65" s="30"/>
      <c r="W65" s="275"/>
      <c r="X65" s="31"/>
      <c r="Y65" s="31">
        <f t="shared" si="7"/>
        <v>0</v>
      </c>
      <c r="AA65" s="31"/>
      <c r="AB65" s="31">
        <f t="shared" si="8"/>
        <v>0</v>
      </c>
      <c r="AC65" s="31"/>
      <c r="AD65" s="31">
        <f t="shared" si="11"/>
        <v>0</v>
      </c>
      <c r="AE65" s="31"/>
      <c r="AF65" s="31"/>
      <c r="AG65" s="31">
        <f t="shared" si="12"/>
        <v>0</v>
      </c>
      <c r="AH65" s="31">
        <f t="shared" si="9"/>
        <v>0</v>
      </c>
      <c r="AI65" s="31"/>
      <c r="AJ65" s="31">
        <f t="shared" si="13"/>
        <v>0</v>
      </c>
      <c r="AK65" s="31">
        <f t="shared" si="14"/>
        <v>0</v>
      </c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</row>
    <row r="66" spans="2:50" s="155" customFormat="1" ht="13">
      <c r="B66" s="343" t="s">
        <v>143</v>
      </c>
      <c r="C66" s="343"/>
      <c r="D66" s="343"/>
      <c r="E66" s="346"/>
      <c r="F66" s="41" t="s">
        <v>7</v>
      </c>
      <c r="G66" s="42"/>
      <c r="H66" s="23">
        <f>H67/60</f>
        <v>610.35</v>
      </c>
      <c r="I66" s="23">
        <f>I67/60</f>
        <v>242.1</v>
      </c>
      <c r="J66" s="23">
        <f>J67/60</f>
        <v>368.25</v>
      </c>
      <c r="K66" s="253">
        <f>K67/60</f>
        <v>0</v>
      </c>
      <c r="L66" s="42"/>
      <c r="M66" s="42"/>
      <c r="N66" s="42"/>
      <c r="O66" s="42"/>
      <c r="P66" s="42"/>
      <c r="Q66" s="42"/>
      <c r="R66" s="42"/>
      <c r="S66" s="43"/>
      <c r="T66" s="42"/>
      <c r="U66" s="23">
        <f>U67/60</f>
        <v>0</v>
      </c>
      <c r="V66" s="43"/>
      <c r="W66" s="277"/>
      <c r="X66" s="42"/>
      <c r="Y66" s="23">
        <f>Y67/60</f>
        <v>0</v>
      </c>
      <c r="AA66" s="45"/>
      <c r="AB66" s="45">
        <f t="shared" ref="AB66:AK66" si="15">AB67/60</f>
        <v>0</v>
      </c>
      <c r="AC66" s="45"/>
      <c r="AD66" s="45">
        <f>AD67/60</f>
        <v>0</v>
      </c>
      <c r="AE66" s="45"/>
      <c r="AF66" s="45"/>
      <c r="AG66" s="45"/>
      <c r="AH66" s="45">
        <f>AH67/60</f>
        <v>0</v>
      </c>
      <c r="AI66" s="45"/>
      <c r="AJ66" s="42"/>
      <c r="AK66" s="45">
        <f t="shared" si="15"/>
        <v>0</v>
      </c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5"/>
      <c r="AW66" s="45"/>
      <c r="AX66" s="45">
        <f>AX67/60</f>
        <v>0</v>
      </c>
    </row>
    <row r="67" spans="2:50" s="155" customFormat="1" ht="13">
      <c r="B67" s="343"/>
      <c r="C67" s="343"/>
      <c r="D67" s="343"/>
      <c r="E67" s="346"/>
      <c r="F67" s="44" t="s">
        <v>8</v>
      </c>
      <c r="G67" s="45"/>
      <c r="H67" s="23">
        <f>SUM(I67:J67)</f>
        <v>36621</v>
      </c>
      <c r="I67" s="23">
        <f>SUMIF(F68:F130,"DQA",$I68:$I130)+SUMIF(F68:F130,"Audio/DQA",$I68:$I130)+SUMIF(F68:F130,"LNV/DQA",$I68:$I130)</f>
        <v>14526</v>
      </c>
      <c r="J67" s="23">
        <f>SUMIF(F68:F130,"DQA",$J68:$J130)+SUMIF(F68:F130,"Audio/DQA",$J68:$J130)+SUMIF(F68:F130,"LNV/DQA",$J68:$J130)</f>
        <v>22095</v>
      </c>
      <c r="K67" s="253">
        <f>SUM(K68:K130)</f>
        <v>0</v>
      </c>
      <c r="L67" s="42"/>
      <c r="M67" s="42"/>
      <c r="N67" s="42"/>
      <c r="O67" s="42"/>
      <c r="P67" s="42"/>
      <c r="Q67" s="42"/>
      <c r="R67" s="42"/>
      <c r="S67" s="43"/>
      <c r="T67" s="42"/>
      <c r="U67" s="23">
        <f>SUM(U68:U130)</f>
        <v>0</v>
      </c>
      <c r="V67" s="43"/>
      <c r="W67" s="277"/>
      <c r="X67" s="42"/>
      <c r="Y67" s="23">
        <f>SUM(Y68:Y130)</f>
        <v>0</v>
      </c>
      <c r="AA67" s="45"/>
      <c r="AB67" s="45">
        <f t="shared" ref="AB67" si="16">SUM(AB68:AB130)</f>
        <v>0</v>
      </c>
      <c r="AC67" s="45"/>
      <c r="AD67" s="45">
        <f>SUM(AD68:AD130)</f>
        <v>0</v>
      </c>
      <c r="AE67" s="45"/>
      <c r="AF67" s="45"/>
      <c r="AG67" s="45"/>
      <c r="AH67" s="45">
        <f>SUM(AH68:AH130)</f>
        <v>0</v>
      </c>
      <c r="AI67" s="45"/>
      <c r="AJ67" s="42"/>
      <c r="AK67" s="45">
        <f t="shared" ref="AK67" si="17">SUM(AK68:AK130)</f>
        <v>0</v>
      </c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5"/>
      <c r="AW67" s="45"/>
      <c r="AX67" s="45">
        <f t="shared" ref="AX67" si="18">SUM(AX68:AX130)</f>
        <v>0</v>
      </c>
    </row>
    <row r="68" spans="2:50" s="155" customFormat="1" ht="26" outlineLevel="1">
      <c r="B68" s="156" t="s">
        <v>144</v>
      </c>
      <c r="C68" s="32" t="s">
        <v>145</v>
      </c>
      <c r="D68" s="37" t="s">
        <v>1500</v>
      </c>
      <c r="E68" s="75">
        <v>43762</v>
      </c>
      <c r="F68" s="26" t="s">
        <v>146</v>
      </c>
      <c r="G68" s="46" t="s">
        <v>13</v>
      </c>
      <c r="H68" s="28">
        <f t="shared" ref="H68:H130" si="19">I68+J68</f>
        <v>1268</v>
      </c>
      <c r="I68" s="47">
        <v>665</v>
      </c>
      <c r="J68" s="48">
        <v>603</v>
      </c>
      <c r="K68" s="254">
        <v>0</v>
      </c>
      <c r="L68" s="31" t="s">
        <v>1144</v>
      </c>
      <c r="M68" s="31" t="s">
        <v>1144</v>
      </c>
      <c r="N68" s="31" t="s">
        <v>1145</v>
      </c>
      <c r="O68" s="31" t="s">
        <v>1144</v>
      </c>
      <c r="P68" s="31" t="s">
        <v>1145</v>
      </c>
      <c r="Q68" s="31" t="s">
        <v>1144</v>
      </c>
      <c r="R68" s="31" t="s">
        <v>1144</v>
      </c>
      <c r="S68" s="55" t="s">
        <v>1521</v>
      </c>
      <c r="T68" s="31"/>
      <c r="U68" s="31">
        <f t="shared" ref="U68:U130" si="20">SUMIF(T68,"Y",I68)</f>
        <v>0</v>
      </c>
      <c r="V68" s="30"/>
      <c r="W68" s="275"/>
      <c r="X68" s="31"/>
      <c r="Y68" s="31">
        <f t="shared" ref="Y68:Y130" si="21">U68*X68</f>
        <v>0</v>
      </c>
      <c r="AA68" s="31"/>
      <c r="AB68" s="31">
        <f t="shared" ref="AB68:AB130" si="22">SUMIF(AA68,"Y",K68)*X68</f>
        <v>0</v>
      </c>
      <c r="AC68" s="31"/>
      <c r="AD68" s="31">
        <f t="shared" ref="AD68:AD130" si="23">(I68-AB68)*COUNTIF(AL68:AU68,"L")</f>
        <v>0</v>
      </c>
      <c r="AE68" s="31"/>
      <c r="AF68" s="31"/>
      <c r="AG68" s="31">
        <f t="shared" ref="AG68:AG130" si="24">IFERROR(COUNTIF(AL68:AU68,"S")/(COUNTIF(AL68:AU68,"V")+COUNTIF(AL68:AU68,"S")),0)</f>
        <v>0</v>
      </c>
      <c r="AH68" s="31">
        <f t="shared" ref="AH68:AH130" si="25">(Y68-AB68-AD68)*AG68</f>
        <v>0</v>
      </c>
      <c r="AI68" s="31"/>
      <c r="AJ68" s="31">
        <f t="shared" ref="AJ68:AJ130" si="26">COUNTIF(AL68:AU68,"V")</f>
        <v>0</v>
      </c>
      <c r="AK68" s="31">
        <f t="shared" ref="AK68:AK130" si="27">Y68-AB68-AD68-AH68</f>
        <v>0</v>
      </c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</row>
    <row r="69" spans="2:50" s="155" customFormat="1" ht="26" outlineLevel="1">
      <c r="B69" s="157" t="s">
        <v>147</v>
      </c>
      <c r="C69" s="32" t="s">
        <v>148</v>
      </c>
      <c r="D69" s="25" t="s">
        <v>428</v>
      </c>
      <c r="E69" s="16">
        <v>43528</v>
      </c>
      <c r="F69" s="26" t="s">
        <v>146</v>
      </c>
      <c r="G69" s="46" t="s">
        <v>13</v>
      </c>
      <c r="H69" s="28">
        <f t="shared" si="19"/>
        <v>305</v>
      </c>
      <c r="I69" s="48">
        <v>185</v>
      </c>
      <c r="J69" s="48">
        <v>120</v>
      </c>
      <c r="K69" s="254">
        <v>0</v>
      </c>
      <c r="L69" s="31" t="s">
        <v>1144</v>
      </c>
      <c r="M69" s="31" t="s">
        <v>1144</v>
      </c>
      <c r="N69" s="31" t="s">
        <v>1145</v>
      </c>
      <c r="O69" s="31" t="s">
        <v>1144</v>
      </c>
      <c r="P69" s="31" t="s">
        <v>1145</v>
      </c>
      <c r="Q69" s="31" t="s">
        <v>1144</v>
      </c>
      <c r="R69" s="31" t="s">
        <v>1144</v>
      </c>
      <c r="S69" s="55" t="s">
        <v>1522</v>
      </c>
      <c r="T69" s="31"/>
      <c r="U69" s="31">
        <f t="shared" si="20"/>
        <v>0</v>
      </c>
      <c r="V69" s="30"/>
      <c r="W69" s="275"/>
      <c r="X69" s="31"/>
      <c r="Y69" s="31">
        <f t="shared" si="21"/>
        <v>0</v>
      </c>
      <c r="AA69" s="31"/>
      <c r="AB69" s="31">
        <f t="shared" si="22"/>
        <v>0</v>
      </c>
      <c r="AC69" s="31"/>
      <c r="AD69" s="31">
        <f t="shared" si="23"/>
        <v>0</v>
      </c>
      <c r="AE69" s="31"/>
      <c r="AF69" s="31"/>
      <c r="AG69" s="31">
        <f t="shared" si="24"/>
        <v>0</v>
      </c>
      <c r="AH69" s="31">
        <f t="shared" si="25"/>
        <v>0</v>
      </c>
      <c r="AI69" s="31"/>
      <c r="AJ69" s="31">
        <f t="shared" si="26"/>
        <v>0</v>
      </c>
      <c r="AK69" s="31">
        <f t="shared" si="27"/>
        <v>0</v>
      </c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</row>
    <row r="70" spans="2:50" s="155" customFormat="1" ht="13" outlineLevel="1">
      <c r="B70" s="157" t="s">
        <v>150</v>
      </c>
      <c r="C70" s="32" t="s">
        <v>151</v>
      </c>
      <c r="D70" s="25" t="s">
        <v>152</v>
      </c>
      <c r="E70" s="16">
        <v>43068</v>
      </c>
      <c r="F70" s="26" t="s">
        <v>12</v>
      </c>
      <c r="G70" s="46" t="s">
        <v>24</v>
      </c>
      <c r="H70" s="28">
        <f t="shared" si="19"/>
        <v>65</v>
      </c>
      <c r="I70" s="48">
        <v>65</v>
      </c>
      <c r="J70" s="48">
        <v>0</v>
      </c>
      <c r="K70" s="254">
        <v>0</v>
      </c>
      <c r="L70" s="31" t="s">
        <v>1144</v>
      </c>
      <c r="M70" s="31" t="s">
        <v>1144</v>
      </c>
      <c r="N70" s="31" t="s">
        <v>1145</v>
      </c>
      <c r="O70" s="31" t="s">
        <v>1144</v>
      </c>
      <c r="P70" s="31" t="s">
        <v>1145</v>
      </c>
      <c r="Q70" s="31" t="s">
        <v>1144</v>
      </c>
      <c r="R70" s="31" t="s">
        <v>1144</v>
      </c>
      <c r="S70" s="55" t="s">
        <v>1187</v>
      </c>
      <c r="T70" s="31"/>
      <c r="U70" s="31">
        <f t="shared" si="20"/>
        <v>0</v>
      </c>
      <c r="V70" s="30"/>
      <c r="W70" s="275"/>
      <c r="X70" s="31"/>
      <c r="Y70" s="31">
        <f t="shared" si="21"/>
        <v>0</v>
      </c>
      <c r="AA70" s="31"/>
      <c r="AB70" s="31">
        <f t="shared" si="22"/>
        <v>0</v>
      </c>
      <c r="AC70" s="31"/>
      <c r="AD70" s="31">
        <f t="shared" si="23"/>
        <v>0</v>
      </c>
      <c r="AE70" s="31"/>
      <c r="AF70" s="31"/>
      <c r="AG70" s="31">
        <f t="shared" si="24"/>
        <v>0</v>
      </c>
      <c r="AH70" s="31">
        <f t="shared" si="25"/>
        <v>0</v>
      </c>
      <c r="AI70" s="31"/>
      <c r="AJ70" s="31">
        <f t="shared" si="26"/>
        <v>0</v>
      </c>
      <c r="AK70" s="31">
        <f t="shared" si="27"/>
        <v>0</v>
      </c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</row>
    <row r="71" spans="2:50" s="155" customFormat="1" ht="13" outlineLevel="1">
      <c r="B71" s="157" t="s">
        <v>153</v>
      </c>
      <c r="C71" s="32" t="s">
        <v>154</v>
      </c>
      <c r="D71" s="25" t="s">
        <v>27</v>
      </c>
      <c r="E71" s="16">
        <v>43574</v>
      </c>
      <c r="F71" s="26" t="s">
        <v>12</v>
      </c>
      <c r="G71" s="46" t="s">
        <v>24</v>
      </c>
      <c r="H71" s="28">
        <f t="shared" si="19"/>
        <v>85</v>
      </c>
      <c r="I71" s="48">
        <v>85</v>
      </c>
      <c r="J71" s="48">
        <v>0</v>
      </c>
      <c r="K71" s="254">
        <v>0</v>
      </c>
      <c r="L71" s="31" t="s">
        <v>1144</v>
      </c>
      <c r="M71" s="31" t="s">
        <v>1144</v>
      </c>
      <c r="N71" s="31" t="s">
        <v>1145</v>
      </c>
      <c r="O71" s="31" t="s">
        <v>1144</v>
      </c>
      <c r="P71" s="31" t="s">
        <v>1145</v>
      </c>
      <c r="Q71" s="31" t="s">
        <v>1144</v>
      </c>
      <c r="R71" s="31" t="s">
        <v>1144</v>
      </c>
      <c r="S71" s="55" t="s">
        <v>1187</v>
      </c>
      <c r="T71" s="31"/>
      <c r="U71" s="31">
        <f t="shared" si="20"/>
        <v>0</v>
      </c>
      <c r="V71" s="30"/>
      <c r="W71" s="275"/>
      <c r="X71" s="31"/>
      <c r="Y71" s="31">
        <f t="shared" si="21"/>
        <v>0</v>
      </c>
      <c r="AA71" s="31"/>
      <c r="AB71" s="31">
        <f t="shared" si="22"/>
        <v>0</v>
      </c>
      <c r="AC71" s="31"/>
      <c r="AD71" s="31">
        <f t="shared" si="23"/>
        <v>0</v>
      </c>
      <c r="AE71" s="31"/>
      <c r="AF71" s="31"/>
      <c r="AG71" s="31">
        <f t="shared" si="24"/>
        <v>0</v>
      </c>
      <c r="AH71" s="31">
        <f t="shared" si="25"/>
        <v>0</v>
      </c>
      <c r="AI71" s="31"/>
      <c r="AJ71" s="31">
        <f t="shared" si="26"/>
        <v>0</v>
      </c>
      <c r="AK71" s="31">
        <f t="shared" si="27"/>
        <v>0</v>
      </c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</row>
    <row r="72" spans="2:50" s="155" customFormat="1" ht="26" outlineLevel="1">
      <c r="B72" s="156" t="s">
        <v>155</v>
      </c>
      <c r="C72" s="32" t="s">
        <v>156</v>
      </c>
      <c r="D72" s="25" t="s">
        <v>152</v>
      </c>
      <c r="E72" s="16">
        <v>43574</v>
      </c>
      <c r="F72" s="26" t="s">
        <v>12</v>
      </c>
      <c r="G72" s="46" t="s">
        <v>24</v>
      </c>
      <c r="H72" s="28">
        <f t="shared" si="19"/>
        <v>75</v>
      </c>
      <c r="I72" s="48">
        <v>75</v>
      </c>
      <c r="J72" s="48">
        <v>0</v>
      </c>
      <c r="K72" s="254">
        <v>0</v>
      </c>
      <c r="L72" s="31" t="s">
        <v>1144</v>
      </c>
      <c r="M72" s="31" t="s">
        <v>1144</v>
      </c>
      <c r="N72" s="31" t="s">
        <v>1145</v>
      </c>
      <c r="O72" s="31" t="s">
        <v>1144</v>
      </c>
      <c r="P72" s="31" t="s">
        <v>1145</v>
      </c>
      <c r="Q72" s="31" t="s">
        <v>1144</v>
      </c>
      <c r="R72" s="31" t="s">
        <v>1144</v>
      </c>
      <c r="S72" s="55" t="s">
        <v>1188</v>
      </c>
      <c r="T72" s="31"/>
      <c r="U72" s="31">
        <f t="shared" si="20"/>
        <v>0</v>
      </c>
      <c r="V72" s="30"/>
      <c r="W72" s="275"/>
      <c r="X72" s="31"/>
      <c r="Y72" s="31">
        <f t="shared" si="21"/>
        <v>0</v>
      </c>
      <c r="AA72" s="31"/>
      <c r="AB72" s="31">
        <f t="shared" si="22"/>
        <v>0</v>
      </c>
      <c r="AC72" s="31"/>
      <c r="AD72" s="31">
        <f t="shared" si="23"/>
        <v>0</v>
      </c>
      <c r="AE72" s="31"/>
      <c r="AF72" s="31"/>
      <c r="AG72" s="31">
        <f t="shared" si="24"/>
        <v>0</v>
      </c>
      <c r="AH72" s="31">
        <f t="shared" si="25"/>
        <v>0</v>
      </c>
      <c r="AI72" s="31"/>
      <c r="AJ72" s="31">
        <f t="shared" si="26"/>
        <v>0</v>
      </c>
      <c r="AK72" s="31">
        <f t="shared" si="27"/>
        <v>0</v>
      </c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</row>
    <row r="73" spans="2:50" s="155" customFormat="1" ht="13" outlineLevel="1">
      <c r="B73" s="156" t="s">
        <v>158</v>
      </c>
      <c r="C73" s="32" t="s">
        <v>159</v>
      </c>
      <c r="D73" s="25" t="s">
        <v>27</v>
      </c>
      <c r="E73" s="16">
        <v>43068</v>
      </c>
      <c r="F73" s="26" t="s">
        <v>12</v>
      </c>
      <c r="G73" s="46" t="s">
        <v>24</v>
      </c>
      <c r="H73" s="28">
        <f t="shared" si="19"/>
        <v>45</v>
      </c>
      <c r="I73" s="48">
        <v>45</v>
      </c>
      <c r="J73" s="48">
        <v>0</v>
      </c>
      <c r="K73" s="254">
        <v>0</v>
      </c>
      <c r="L73" s="31" t="s">
        <v>1144</v>
      </c>
      <c r="M73" s="31" t="s">
        <v>1144</v>
      </c>
      <c r="N73" s="31" t="s">
        <v>1145</v>
      </c>
      <c r="O73" s="31" t="s">
        <v>1144</v>
      </c>
      <c r="P73" s="31" t="s">
        <v>1145</v>
      </c>
      <c r="Q73" s="31" t="s">
        <v>1144</v>
      </c>
      <c r="R73" s="31" t="s">
        <v>1144</v>
      </c>
      <c r="S73" s="55" t="s">
        <v>1189</v>
      </c>
      <c r="T73" s="31"/>
      <c r="U73" s="31">
        <f t="shared" si="20"/>
        <v>0</v>
      </c>
      <c r="V73" s="30"/>
      <c r="W73" s="275"/>
      <c r="X73" s="31"/>
      <c r="Y73" s="31">
        <f t="shared" si="21"/>
        <v>0</v>
      </c>
      <c r="AA73" s="31"/>
      <c r="AB73" s="31">
        <f t="shared" si="22"/>
        <v>0</v>
      </c>
      <c r="AC73" s="31"/>
      <c r="AD73" s="31">
        <f t="shared" si="23"/>
        <v>0</v>
      </c>
      <c r="AE73" s="31"/>
      <c r="AF73" s="31"/>
      <c r="AG73" s="31">
        <f t="shared" si="24"/>
        <v>0</v>
      </c>
      <c r="AH73" s="31">
        <f t="shared" si="25"/>
        <v>0</v>
      </c>
      <c r="AI73" s="31"/>
      <c r="AJ73" s="31">
        <f t="shared" si="26"/>
        <v>0</v>
      </c>
      <c r="AK73" s="31">
        <f t="shared" si="27"/>
        <v>0</v>
      </c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</row>
    <row r="74" spans="2:50" s="155" customFormat="1" ht="13" outlineLevel="1">
      <c r="B74" s="156" t="s">
        <v>160</v>
      </c>
      <c r="C74" s="32" t="s">
        <v>161</v>
      </c>
      <c r="D74" s="25" t="s">
        <v>23</v>
      </c>
      <c r="E74" s="16">
        <v>43063</v>
      </c>
      <c r="F74" s="26" t="s">
        <v>12</v>
      </c>
      <c r="G74" s="46" t="s">
        <v>13</v>
      </c>
      <c r="H74" s="28">
        <f t="shared" si="19"/>
        <v>425</v>
      </c>
      <c r="I74" s="48">
        <v>425</v>
      </c>
      <c r="J74" s="48">
        <v>0</v>
      </c>
      <c r="K74" s="254">
        <v>0</v>
      </c>
      <c r="L74" s="31" t="s">
        <v>1144</v>
      </c>
      <c r="M74" s="31" t="s">
        <v>1144</v>
      </c>
      <c r="N74" s="31" t="s">
        <v>1145</v>
      </c>
      <c r="O74" s="31" t="s">
        <v>1144</v>
      </c>
      <c r="P74" s="31" t="s">
        <v>1145</v>
      </c>
      <c r="Q74" s="31" t="s">
        <v>1144</v>
      </c>
      <c r="R74" s="31" t="s">
        <v>1144</v>
      </c>
      <c r="S74" s="55" t="s">
        <v>1190</v>
      </c>
      <c r="T74" s="31"/>
      <c r="U74" s="31">
        <f t="shared" si="20"/>
        <v>0</v>
      </c>
      <c r="V74" s="30"/>
      <c r="W74" s="275"/>
      <c r="X74" s="31"/>
      <c r="Y74" s="31">
        <f t="shared" si="21"/>
        <v>0</v>
      </c>
      <c r="AA74" s="31"/>
      <c r="AB74" s="31">
        <f t="shared" si="22"/>
        <v>0</v>
      </c>
      <c r="AC74" s="31"/>
      <c r="AD74" s="31">
        <f t="shared" si="23"/>
        <v>0</v>
      </c>
      <c r="AE74" s="31"/>
      <c r="AF74" s="31"/>
      <c r="AG74" s="31">
        <f t="shared" si="24"/>
        <v>0</v>
      </c>
      <c r="AH74" s="31">
        <f t="shared" si="25"/>
        <v>0</v>
      </c>
      <c r="AI74" s="31"/>
      <c r="AJ74" s="31">
        <f t="shared" si="26"/>
        <v>0</v>
      </c>
      <c r="AK74" s="31">
        <f t="shared" si="27"/>
        <v>0</v>
      </c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</row>
    <row r="75" spans="2:50" s="155" customFormat="1" ht="13" outlineLevel="1">
      <c r="B75" s="156" t="s">
        <v>162</v>
      </c>
      <c r="C75" s="32" t="s">
        <v>163</v>
      </c>
      <c r="D75" s="25" t="s">
        <v>19</v>
      </c>
      <c r="E75" s="16">
        <v>43063</v>
      </c>
      <c r="F75" s="26" t="s">
        <v>12</v>
      </c>
      <c r="G75" s="46" t="s">
        <v>13</v>
      </c>
      <c r="H75" s="28">
        <f t="shared" si="19"/>
        <v>305</v>
      </c>
      <c r="I75" s="48">
        <v>305</v>
      </c>
      <c r="J75" s="48">
        <v>0</v>
      </c>
      <c r="K75" s="254">
        <v>0</v>
      </c>
      <c r="L75" s="31" t="s">
        <v>1144</v>
      </c>
      <c r="M75" s="31" t="s">
        <v>1144</v>
      </c>
      <c r="N75" s="31" t="s">
        <v>1145</v>
      </c>
      <c r="O75" s="31" t="s">
        <v>1144</v>
      </c>
      <c r="P75" s="31" t="s">
        <v>1145</v>
      </c>
      <c r="Q75" s="31" t="s">
        <v>1144</v>
      </c>
      <c r="R75" s="31" t="s">
        <v>1144</v>
      </c>
      <c r="S75" s="55" t="s">
        <v>1190</v>
      </c>
      <c r="T75" s="31"/>
      <c r="U75" s="31">
        <f t="shared" si="20"/>
        <v>0</v>
      </c>
      <c r="V75" s="30"/>
      <c r="W75" s="275"/>
      <c r="X75" s="31"/>
      <c r="Y75" s="31">
        <f t="shared" si="21"/>
        <v>0</v>
      </c>
      <c r="AA75" s="31"/>
      <c r="AB75" s="31">
        <f t="shared" si="22"/>
        <v>0</v>
      </c>
      <c r="AC75" s="31"/>
      <c r="AD75" s="31">
        <f t="shared" si="23"/>
        <v>0</v>
      </c>
      <c r="AE75" s="31"/>
      <c r="AF75" s="31"/>
      <c r="AG75" s="31">
        <f t="shared" si="24"/>
        <v>0</v>
      </c>
      <c r="AH75" s="31">
        <f t="shared" si="25"/>
        <v>0</v>
      </c>
      <c r="AI75" s="31"/>
      <c r="AJ75" s="31">
        <f t="shared" si="26"/>
        <v>0</v>
      </c>
      <c r="AK75" s="31">
        <f t="shared" si="27"/>
        <v>0</v>
      </c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</row>
    <row r="76" spans="2:50" s="155" customFormat="1" ht="13" outlineLevel="1">
      <c r="B76" s="156" t="s">
        <v>164</v>
      </c>
      <c r="C76" s="32" t="s">
        <v>165</v>
      </c>
      <c r="D76" s="25" t="s">
        <v>1332</v>
      </c>
      <c r="E76" s="16">
        <v>43637</v>
      </c>
      <c r="F76" s="26" t="s">
        <v>12</v>
      </c>
      <c r="G76" s="46" t="s">
        <v>13</v>
      </c>
      <c r="H76" s="28">
        <f t="shared" si="19"/>
        <v>276</v>
      </c>
      <c r="I76" s="48">
        <v>275</v>
      </c>
      <c r="J76" s="48">
        <v>1</v>
      </c>
      <c r="K76" s="254">
        <v>0</v>
      </c>
      <c r="L76" s="31" t="s">
        <v>1144</v>
      </c>
      <c r="M76" s="31" t="s">
        <v>1144</v>
      </c>
      <c r="N76" s="31" t="s">
        <v>1145</v>
      </c>
      <c r="O76" s="31" t="s">
        <v>1144</v>
      </c>
      <c r="P76" s="31" t="s">
        <v>1145</v>
      </c>
      <c r="Q76" s="31" t="s">
        <v>1144</v>
      </c>
      <c r="R76" s="31" t="s">
        <v>1144</v>
      </c>
      <c r="S76" s="55" t="s">
        <v>1191</v>
      </c>
      <c r="T76" s="31"/>
      <c r="U76" s="31">
        <f t="shared" si="20"/>
        <v>0</v>
      </c>
      <c r="V76" s="30"/>
      <c r="W76" s="275"/>
      <c r="X76" s="31"/>
      <c r="Y76" s="31">
        <f t="shared" si="21"/>
        <v>0</v>
      </c>
      <c r="AA76" s="31"/>
      <c r="AB76" s="31">
        <f t="shared" si="22"/>
        <v>0</v>
      </c>
      <c r="AC76" s="31"/>
      <c r="AD76" s="31">
        <f t="shared" si="23"/>
        <v>0</v>
      </c>
      <c r="AE76" s="31"/>
      <c r="AF76" s="31"/>
      <c r="AG76" s="31">
        <f t="shared" si="24"/>
        <v>0</v>
      </c>
      <c r="AH76" s="31">
        <f t="shared" si="25"/>
        <v>0</v>
      </c>
      <c r="AI76" s="31"/>
      <c r="AJ76" s="31">
        <f t="shared" si="26"/>
        <v>0</v>
      </c>
      <c r="AK76" s="31">
        <f t="shared" si="27"/>
        <v>0</v>
      </c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</row>
    <row r="77" spans="2:50" s="155" customFormat="1" ht="13" outlineLevel="1">
      <c r="B77" s="156" t="s">
        <v>166</v>
      </c>
      <c r="C77" s="24" t="s">
        <v>167</v>
      </c>
      <c r="D77" s="25" t="s">
        <v>149</v>
      </c>
      <c r="E77" s="16">
        <v>43525</v>
      </c>
      <c r="F77" s="26" t="s">
        <v>12</v>
      </c>
      <c r="G77" s="46" t="s">
        <v>13</v>
      </c>
      <c r="H77" s="28">
        <f t="shared" si="19"/>
        <v>278</v>
      </c>
      <c r="I77" s="48">
        <v>275</v>
      </c>
      <c r="J77" s="48">
        <v>3</v>
      </c>
      <c r="K77" s="254">
        <v>0</v>
      </c>
      <c r="L77" s="31" t="s">
        <v>1144</v>
      </c>
      <c r="M77" s="31" t="s">
        <v>1144</v>
      </c>
      <c r="N77" s="31" t="s">
        <v>1145</v>
      </c>
      <c r="O77" s="31" t="s">
        <v>1144</v>
      </c>
      <c r="P77" s="31" t="s">
        <v>1145</v>
      </c>
      <c r="Q77" s="31" t="s">
        <v>1144</v>
      </c>
      <c r="R77" s="31" t="s">
        <v>1144</v>
      </c>
      <c r="S77" s="55" t="s">
        <v>1191</v>
      </c>
      <c r="T77" s="31"/>
      <c r="U77" s="31">
        <f t="shared" si="20"/>
        <v>0</v>
      </c>
      <c r="V77" s="30"/>
      <c r="W77" s="275"/>
      <c r="X77" s="31"/>
      <c r="Y77" s="31">
        <f t="shared" si="21"/>
        <v>0</v>
      </c>
      <c r="AA77" s="31"/>
      <c r="AB77" s="31">
        <f t="shared" si="22"/>
        <v>0</v>
      </c>
      <c r="AC77" s="31"/>
      <c r="AD77" s="31">
        <f t="shared" si="23"/>
        <v>0</v>
      </c>
      <c r="AE77" s="31"/>
      <c r="AF77" s="31"/>
      <c r="AG77" s="31">
        <f t="shared" si="24"/>
        <v>0</v>
      </c>
      <c r="AH77" s="31">
        <f t="shared" si="25"/>
        <v>0</v>
      </c>
      <c r="AI77" s="31"/>
      <c r="AJ77" s="31">
        <f t="shared" si="26"/>
        <v>0</v>
      </c>
      <c r="AK77" s="31">
        <f t="shared" si="27"/>
        <v>0</v>
      </c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</row>
    <row r="78" spans="2:50" s="155" customFormat="1" ht="13" outlineLevel="1">
      <c r="B78" s="156" t="s">
        <v>168</v>
      </c>
      <c r="C78" s="24" t="s">
        <v>169</v>
      </c>
      <c r="D78" s="25" t="s">
        <v>1002</v>
      </c>
      <c r="E78" s="16">
        <v>43525</v>
      </c>
      <c r="F78" s="26" t="s">
        <v>12</v>
      </c>
      <c r="G78" s="46" t="s">
        <v>13</v>
      </c>
      <c r="H78" s="28">
        <f t="shared" si="19"/>
        <v>270</v>
      </c>
      <c r="I78" s="48">
        <v>270</v>
      </c>
      <c r="J78" s="48">
        <v>0</v>
      </c>
      <c r="K78" s="254">
        <v>0</v>
      </c>
      <c r="L78" s="31" t="s">
        <v>1144</v>
      </c>
      <c r="M78" s="31" t="s">
        <v>1144</v>
      </c>
      <c r="N78" s="31" t="s">
        <v>1145</v>
      </c>
      <c r="O78" s="31" t="s">
        <v>1144</v>
      </c>
      <c r="P78" s="31" t="s">
        <v>1145</v>
      </c>
      <c r="Q78" s="31" t="s">
        <v>1144</v>
      </c>
      <c r="R78" s="31" t="s">
        <v>1144</v>
      </c>
      <c r="S78" s="55" t="s">
        <v>1191</v>
      </c>
      <c r="T78" s="31"/>
      <c r="U78" s="31">
        <f t="shared" si="20"/>
        <v>0</v>
      </c>
      <c r="V78" s="30"/>
      <c r="W78" s="275"/>
      <c r="X78" s="31"/>
      <c r="Y78" s="31">
        <f t="shared" si="21"/>
        <v>0</v>
      </c>
      <c r="AA78" s="31"/>
      <c r="AB78" s="31">
        <f t="shared" si="22"/>
        <v>0</v>
      </c>
      <c r="AC78" s="31"/>
      <c r="AD78" s="31">
        <f t="shared" si="23"/>
        <v>0</v>
      </c>
      <c r="AE78" s="31"/>
      <c r="AF78" s="31"/>
      <c r="AG78" s="31">
        <f t="shared" si="24"/>
        <v>0</v>
      </c>
      <c r="AH78" s="31">
        <f t="shared" si="25"/>
        <v>0</v>
      </c>
      <c r="AI78" s="31"/>
      <c r="AJ78" s="31">
        <f t="shared" si="26"/>
        <v>0</v>
      </c>
      <c r="AK78" s="31">
        <f t="shared" si="27"/>
        <v>0</v>
      </c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</row>
    <row r="79" spans="2:50" s="155" customFormat="1" ht="13" outlineLevel="1">
      <c r="B79" s="156" t="s">
        <v>1333</v>
      </c>
      <c r="C79" s="24" t="s">
        <v>1334</v>
      </c>
      <c r="D79" s="25" t="s">
        <v>43</v>
      </c>
      <c r="E79" s="16">
        <v>43516</v>
      </c>
      <c r="F79" s="26" t="s">
        <v>12</v>
      </c>
      <c r="G79" s="46" t="s">
        <v>13</v>
      </c>
      <c r="H79" s="28">
        <f t="shared" si="19"/>
        <v>160</v>
      </c>
      <c r="I79" s="48">
        <v>80</v>
      </c>
      <c r="J79" s="48">
        <v>80</v>
      </c>
      <c r="K79" s="254">
        <v>0</v>
      </c>
      <c r="L79" s="31" t="s">
        <v>1144</v>
      </c>
      <c r="M79" s="31" t="s">
        <v>1144</v>
      </c>
      <c r="N79" s="31" t="s">
        <v>1145</v>
      </c>
      <c r="O79" s="31" t="s">
        <v>1144</v>
      </c>
      <c r="P79" s="31" t="s">
        <v>1145</v>
      </c>
      <c r="Q79" s="31" t="s">
        <v>1144</v>
      </c>
      <c r="R79" s="31" t="s">
        <v>1144</v>
      </c>
      <c r="S79" s="55" t="s">
        <v>1191</v>
      </c>
      <c r="T79" s="31"/>
      <c r="U79" s="31">
        <f t="shared" si="20"/>
        <v>0</v>
      </c>
      <c r="V79" s="30"/>
      <c r="W79" s="275"/>
      <c r="X79" s="31"/>
      <c r="Y79" s="31">
        <f t="shared" si="21"/>
        <v>0</v>
      </c>
      <c r="AA79" s="31"/>
      <c r="AB79" s="31">
        <f t="shared" si="22"/>
        <v>0</v>
      </c>
      <c r="AC79" s="31"/>
      <c r="AD79" s="31">
        <f t="shared" si="23"/>
        <v>0</v>
      </c>
      <c r="AE79" s="31"/>
      <c r="AF79" s="31"/>
      <c r="AG79" s="31">
        <f t="shared" si="24"/>
        <v>0</v>
      </c>
      <c r="AH79" s="31">
        <f t="shared" si="25"/>
        <v>0</v>
      </c>
      <c r="AI79" s="31"/>
      <c r="AJ79" s="31">
        <f t="shared" si="26"/>
        <v>0</v>
      </c>
      <c r="AK79" s="31">
        <f t="shared" si="27"/>
        <v>0</v>
      </c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</row>
    <row r="80" spans="2:50" s="155" customFormat="1" ht="13" outlineLevel="1">
      <c r="B80" s="156" t="s">
        <v>1003</v>
      </c>
      <c r="C80" s="24" t="s">
        <v>1004</v>
      </c>
      <c r="D80" s="25" t="s">
        <v>95</v>
      </c>
      <c r="E80" s="16">
        <v>43707</v>
      </c>
      <c r="F80" s="26" t="s">
        <v>12</v>
      </c>
      <c r="G80" s="46" t="s">
        <v>13</v>
      </c>
      <c r="H80" s="28">
        <f t="shared" si="19"/>
        <v>170</v>
      </c>
      <c r="I80" s="48">
        <v>85</v>
      </c>
      <c r="J80" s="48">
        <v>85</v>
      </c>
      <c r="K80" s="254">
        <v>0</v>
      </c>
      <c r="L80" s="31" t="s">
        <v>1144</v>
      </c>
      <c r="M80" s="31" t="s">
        <v>1144</v>
      </c>
      <c r="N80" s="31" t="s">
        <v>1145</v>
      </c>
      <c r="O80" s="31" t="s">
        <v>1144</v>
      </c>
      <c r="P80" s="31" t="s">
        <v>1145</v>
      </c>
      <c r="Q80" s="31" t="s">
        <v>1144</v>
      </c>
      <c r="R80" s="31" t="s">
        <v>1144</v>
      </c>
      <c r="S80" s="55" t="s">
        <v>1191</v>
      </c>
      <c r="T80" s="31"/>
      <c r="U80" s="31">
        <f t="shared" si="20"/>
        <v>0</v>
      </c>
      <c r="V80" s="30"/>
      <c r="W80" s="275"/>
      <c r="X80" s="31"/>
      <c r="Y80" s="31">
        <f t="shared" si="21"/>
        <v>0</v>
      </c>
      <c r="AA80" s="31"/>
      <c r="AB80" s="31">
        <f t="shared" si="22"/>
        <v>0</v>
      </c>
      <c r="AC80" s="31"/>
      <c r="AD80" s="31">
        <f t="shared" si="23"/>
        <v>0</v>
      </c>
      <c r="AE80" s="31"/>
      <c r="AF80" s="31"/>
      <c r="AG80" s="31">
        <f t="shared" si="24"/>
        <v>0</v>
      </c>
      <c r="AH80" s="31">
        <f t="shared" si="25"/>
        <v>0</v>
      </c>
      <c r="AI80" s="31"/>
      <c r="AJ80" s="31">
        <f t="shared" si="26"/>
        <v>0</v>
      </c>
      <c r="AK80" s="31">
        <f t="shared" si="27"/>
        <v>0</v>
      </c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</row>
    <row r="81" spans="2:50" s="155" customFormat="1" ht="13" outlineLevel="1">
      <c r="B81" s="156" t="s">
        <v>171</v>
      </c>
      <c r="C81" s="24" t="s">
        <v>1335</v>
      </c>
      <c r="D81" s="25" t="s">
        <v>19</v>
      </c>
      <c r="E81" s="16">
        <v>43525</v>
      </c>
      <c r="F81" s="26" t="s">
        <v>12</v>
      </c>
      <c r="G81" s="46" t="s">
        <v>13</v>
      </c>
      <c r="H81" s="28">
        <f t="shared" si="19"/>
        <v>85</v>
      </c>
      <c r="I81" s="48">
        <v>85</v>
      </c>
      <c r="J81" s="48">
        <v>0</v>
      </c>
      <c r="K81" s="254">
        <v>0</v>
      </c>
      <c r="L81" s="31" t="s">
        <v>1144</v>
      </c>
      <c r="M81" s="31" t="s">
        <v>1144</v>
      </c>
      <c r="N81" s="31" t="s">
        <v>1145</v>
      </c>
      <c r="O81" s="31" t="s">
        <v>1144</v>
      </c>
      <c r="P81" s="31" t="s">
        <v>1145</v>
      </c>
      <c r="Q81" s="31" t="s">
        <v>1144</v>
      </c>
      <c r="R81" s="31" t="s">
        <v>1144</v>
      </c>
      <c r="S81" s="55" t="s">
        <v>1192</v>
      </c>
      <c r="T81" s="31"/>
      <c r="U81" s="31">
        <f t="shared" si="20"/>
        <v>0</v>
      </c>
      <c r="V81" s="30"/>
      <c r="W81" s="275"/>
      <c r="X81" s="31"/>
      <c r="Y81" s="31">
        <f t="shared" si="21"/>
        <v>0</v>
      </c>
      <c r="AA81" s="31"/>
      <c r="AB81" s="31">
        <f t="shared" si="22"/>
        <v>0</v>
      </c>
      <c r="AC81" s="31"/>
      <c r="AD81" s="31">
        <f t="shared" si="23"/>
        <v>0</v>
      </c>
      <c r="AE81" s="31"/>
      <c r="AF81" s="31"/>
      <c r="AG81" s="31">
        <f t="shared" si="24"/>
        <v>0</v>
      </c>
      <c r="AH81" s="31">
        <f t="shared" si="25"/>
        <v>0</v>
      </c>
      <c r="AI81" s="31"/>
      <c r="AJ81" s="31">
        <f t="shared" si="26"/>
        <v>0</v>
      </c>
      <c r="AK81" s="31">
        <f t="shared" si="27"/>
        <v>0</v>
      </c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</row>
    <row r="82" spans="2:50" s="155" customFormat="1" ht="13" outlineLevel="1">
      <c r="B82" s="156" t="s">
        <v>1336</v>
      </c>
      <c r="C82" s="24" t="s">
        <v>1337</v>
      </c>
      <c r="D82" s="25" t="s">
        <v>47</v>
      </c>
      <c r="E82" s="16">
        <v>43728</v>
      </c>
      <c r="F82" s="26" t="s">
        <v>12</v>
      </c>
      <c r="G82" s="46" t="s">
        <v>24</v>
      </c>
      <c r="H82" s="28">
        <f t="shared" si="19"/>
        <v>1270</v>
      </c>
      <c r="I82" s="48">
        <v>170</v>
      </c>
      <c r="J82" s="48">
        <v>1100</v>
      </c>
      <c r="K82" s="254">
        <v>0</v>
      </c>
      <c r="L82" s="31" t="s">
        <v>1144</v>
      </c>
      <c r="M82" s="31" t="s">
        <v>1144</v>
      </c>
      <c r="N82" s="31" t="s">
        <v>1144</v>
      </c>
      <c r="O82" s="31" t="s">
        <v>1144</v>
      </c>
      <c r="P82" s="31" t="s">
        <v>1145</v>
      </c>
      <c r="Q82" s="31" t="s">
        <v>1144</v>
      </c>
      <c r="R82" s="31" t="s">
        <v>1144</v>
      </c>
      <c r="S82" s="55" t="s">
        <v>1195</v>
      </c>
      <c r="T82" s="31"/>
      <c r="U82" s="31">
        <f t="shared" si="20"/>
        <v>0</v>
      </c>
      <c r="V82" s="30"/>
      <c r="W82" s="275"/>
      <c r="X82" s="31"/>
      <c r="Y82" s="31">
        <f t="shared" si="21"/>
        <v>0</v>
      </c>
      <c r="AA82" s="31"/>
      <c r="AB82" s="31">
        <f t="shared" si="22"/>
        <v>0</v>
      </c>
      <c r="AC82" s="31"/>
      <c r="AD82" s="31">
        <f t="shared" si="23"/>
        <v>0</v>
      </c>
      <c r="AE82" s="31"/>
      <c r="AF82" s="31"/>
      <c r="AG82" s="31">
        <f t="shared" si="24"/>
        <v>0</v>
      </c>
      <c r="AH82" s="31">
        <f t="shared" si="25"/>
        <v>0</v>
      </c>
      <c r="AI82" s="31"/>
      <c r="AJ82" s="31">
        <f t="shared" si="26"/>
        <v>0</v>
      </c>
      <c r="AK82" s="31">
        <f t="shared" si="27"/>
        <v>0</v>
      </c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</row>
    <row r="83" spans="2:50" s="155" customFormat="1" ht="13" outlineLevel="1">
      <c r="B83" s="156" t="s">
        <v>1338</v>
      </c>
      <c r="C83" s="24" t="s">
        <v>1339</v>
      </c>
      <c r="D83" s="25" t="s">
        <v>152</v>
      </c>
      <c r="E83" s="16">
        <v>43619</v>
      </c>
      <c r="F83" s="26" t="s">
        <v>12</v>
      </c>
      <c r="G83" s="46" t="s">
        <v>13</v>
      </c>
      <c r="H83" s="28">
        <f t="shared" si="19"/>
        <v>320</v>
      </c>
      <c r="I83" s="48">
        <v>170</v>
      </c>
      <c r="J83" s="48">
        <v>150</v>
      </c>
      <c r="K83" s="254">
        <v>0</v>
      </c>
      <c r="L83" s="31" t="s">
        <v>1144</v>
      </c>
      <c r="M83" s="31" t="s">
        <v>1144</v>
      </c>
      <c r="N83" s="31" t="s">
        <v>1145</v>
      </c>
      <c r="O83" s="31" t="s">
        <v>1144</v>
      </c>
      <c r="P83" s="31" t="s">
        <v>1145</v>
      </c>
      <c r="Q83" s="31" t="s">
        <v>1144</v>
      </c>
      <c r="R83" s="31" t="s">
        <v>1144</v>
      </c>
      <c r="S83" s="55" t="s">
        <v>1196</v>
      </c>
      <c r="T83" s="31"/>
      <c r="U83" s="31">
        <f t="shared" si="20"/>
        <v>0</v>
      </c>
      <c r="V83" s="30"/>
      <c r="W83" s="275"/>
      <c r="X83" s="31"/>
      <c r="Y83" s="31">
        <f t="shared" si="21"/>
        <v>0</v>
      </c>
      <c r="AA83" s="31"/>
      <c r="AB83" s="31">
        <f t="shared" si="22"/>
        <v>0</v>
      </c>
      <c r="AC83" s="31"/>
      <c r="AD83" s="31">
        <f t="shared" si="23"/>
        <v>0</v>
      </c>
      <c r="AE83" s="31"/>
      <c r="AF83" s="31"/>
      <c r="AG83" s="31">
        <f t="shared" si="24"/>
        <v>0</v>
      </c>
      <c r="AH83" s="31">
        <f t="shared" si="25"/>
        <v>0</v>
      </c>
      <c r="AI83" s="31"/>
      <c r="AJ83" s="31">
        <f t="shared" si="26"/>
        <v>0</v>
      </c>
      <c r="AK83" s="31">
        <f t="shared" si="27"/>
        <v>0</v>
      </c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</row>
    <row r="84" spans="2:50" s="155" customFormat="1" ht="13" outlineLevel="1">
      <c r="B84" s="156" t="s">
        <v>172</v>
      </c>
      <c r="C84" s="24" t="s">
        <v>173</v>
      </c>
      <c r="D84" s="25" t="s">
        <v>58</v>
      </c>
      <c r="E84" s="16">
        <v>43546</v>
      </c>
      <c r="F84" s="302" t="s">
        <v>1703</v>
      </c>
      <c r="G84" s="46" t="s">
        <v>13</v>
      </c>
      <c r="H84" s="28">
        <f t="shared" si="19"/>
        <v>5575</v>
      </c>
      <c r="I84" s="48">
        <v>415</v>
      </c>
      <c r="J84" s="48">
        <v>5160</v>
      </c>
      <c r="K84" s="254">
        <v>0</v>
      </c>
      <c r="L84" s="31" t="s">
        <v>1144</v>
      </c>
      <c r="M84" s="31" t="s">
        <v>1144</v>
      </c>
      <c r="N84" s="31" t="s">
        <v>1145</v>
      </c>
      <c r="O84" s="31" t="s">
        <v>1144</v>
      </c>
      <c r="P84" s="31" t="s">
        <v>1145</v>
      </c>
      <c r="Q84" s="31" t="s">
        <v>1144</v>
      </c>
      <c r="R84" s="31" t="s">
        <v>1144</v>
      </c>
      <c r="S84" s="55" t="s">
        <v>1186</v>
      </c>
      <c r="T84" s="31"/>
      <c r="U84" s="31">
        <f t="shared" si="20"/>
        <v>0</v>
      </c>
      <c r="V84" s="30"/>
      <c r="W84" s="275"/>
      <c r="X84" s="31"/>
      <c r="Y84" s="31">
        <f t="shared" si="21"/>
        <v>0</v>
      </c>
      <c r="AA84" s="31"/>
      <c r="AB84" s="31">
        <f t="shared" si="22"/>
        <v>0</v>
      </c>
      <c r="AC84" s="31"/>
      <c r="AD84" s="31">
        <f t="shared" si="23"/>
        <v>0</v>
      </c>
      <c r="AE84" s="31"/>
      <c r="AF84" s="31"/>
      <c r="AG84" s="31">
        <f t="shared" si="24"/>
        <v>0</v>
      </c>
      <c r="AH84" s="31">
        <f t="shared" si="25"/>
        <v>0</v>
      </c>
      <c r="AI84" s="31"/>
      <c r="AJ84" s="31">
        <f t="shared" si="26"/>
        <v>0</v>
      </c>
      <c r="AK84" s="31">
        <f t="shared" si="27"/>
        <v>0</v>
      </c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</row>
    <row r="85" spans="2:50" s="155" customFormat="1" ht="13" outlineLevel="1">
      <c r="B85" s="156" t="s">
        <v>175</v>
      </c>
      <c r="C85" s="24" t="s">
        <v>176</v>
      </c>
      <c r="D85" s="25" t="s">
        <v>157</v>
      </c>
      <c r="E85" s="16">
        <v>43528</v>
      </c>
      <c r="F85" s="26" t="s">
        <v>12</v>
      </c>
      <c r="G85" s="46" t="s">
        <v>13</v>
      </c>
      <c r="H85" s="28">
        <f t="shared" si="19"/>
        <v>250</v>
      </c>
      <c r="I85" s="31">
        <v>65</v>
      </c>
      <c r="J85" s="31">
        <v>185</v>
      </c>
      <c r="K85" s="254">
        <v>0</v>
      </c>
      <c r="L85" s="31" t="s">
        <v>1144</v>
      </c>
      <c r="M85" s="31" t="s">
        <v>1144</v>
      </c>
      <c r="N85" s="31" t="s">
        <v>1145</v>
      </c>
      <c r="O85" s="31" t="s">
        <v>1145</v>
      </c>
      <c r="P85" s="175" t="s">
        <v>1181</v>
      </c>
      <c r="Q85" s="31" t="s">
        <v>1144</v>
      </c>
      <c r="R85" s="31" t="s">
        <v>1144</v>
      </c>
      <c r="S85" s="55" t="s">
        <v>1199</v>
      </c>
      <c r="T85" s="31"/>
      <c r="U85" s="31">
        <f t="shared" si="20"/>
        <v>0</v>
      </c>
      <c r="V85" s="30"/>
      <c r="W85" s="275"/>
      <c r="X85" s="31"/>
      <c r="Y85" s="31">
        <f t="shared" si="21"/>
        <v>0</v>
      </c>
      <c r="AA85" s="31"/>
      <c r="AB85" s="31">
        <f t="shared" si="22"/>
        <v>0</v>
      </c>
      <c r="AC85" s="31"/>
      <c r="AD85" s="31">
        <f t="shared" si="23"/>
        <v>0</v>
      </c>
      <c r="AE85" s="31"/>
      <c r="AF85" s="31"/>
      <c r="AG85" s="31">
        <f t="shared" si="24"/>
        <v>0</v>
      </c>
      <c r="AH85" s="31">
        <f t="shared" si="25"/>
        <v>0</v>
      </c>
      <c r="AI85" s="31"/>
      <c r="AJ85" s="31">
        <f t="shared" si="26"/>
        <v>0</v>
      </c>
      <c r="AK85" s="31">
        <f t="shared" si="27"/>
        <v>0</v>
      </c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</row>
    <row r="86" spans="2:50" s="155" customFormat="1" ht="26" outlineLevel="1">
      <c r="B86" s="156" t="s">
        <v>177</v>
      </c>
      <c r="C86" s="32" t="s">
        <v>178</v>
      </c>
      <c r="D86" s="25" t="s">
        <v>179</v>
      </c>
      <c r="E86" s="16">
        <v>43311</v>
      </c>
      <c r="F86" s="26" t="s">
        <v>12</v>
      </c>
      <c r="G86" s="46" t="s">
        <v>24</v>
      </c>
      <c r="H86" s="28">
        <f t="shared" si="19"/>
        <v>485</v>
      </c>
      <c r="I86" s="31">
        <v>185</v>
      </c>
      <c r="J86" s="31">
        <v>300</v>
      </c>
      <c r="K86" s="254">
        <v>0</v>
      </c>
      <c r="L86" s="31" t="s">
        <v>1144</v>
      </c>
      <c r="M86" s="31" t="s">
        <v>1144</v>
      </c>
      <c r="N86" s="31" t="s">
        <v>1145</v>
      </c>
      <c r="O86" s="31" t="s">
        <v>1145</v>
      </c>
      <c r="P86" s="175" t="s">
        <v>1181</v>
      </c>
      <c r="Q86" s="31" t="s">
        <v>1144</v>
      </c>
      <c r="R86" s="31" t="s">
        <v>1144</v>
      </c>
      <c r="S86" s="55" t="s">
        <v>1200</v>
      </c>
      <c r="T86" s="31"/>
      <c r="U86" s="31">
        <f t="shared" si="20"/>
        <v>0</v>
      </c>
      <c r="V86" s="30"/>
      <c r="W86" s="275"/>
      <c r="X86" s="31"/>
      <c r="Y86" s="31">
        <f t="shared" si="21"/>
        <v>0</v>
      </c>
      <c r="AA86" s="31"/>
      <c r="AB86" s="31">
        <f t="shared" si="22"/>
        <v>0</v>
      </c>
      <c r="AC86" s="31"/>
      <c r="AD86" s="31">
        <f t="shared" si="23"/>
        <v>0</v>
      </c>
      <c r="AE86" s="31"/>
      <c r="AF86" s="31"/>
      <c r="AG86" s="31">
        <f t="shared" si="24"/>
        <v>0</v>
      </c>
      <c r="AH86" s="31">
        <f t="shared" si="25"/>
        <v>0</v>
      </c>
      <c r="AI86" s="31"/>
      <c r="AJ86" s="31">
        <f t="shared" si="26"/>
        <v>0</v>
      </c>
      <c r="AK86" s="31">
        <f t="shared" si="27"/>
        <v>0</v>
      </c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</row>
    <row r="87" spans="2:50" s="155" customFormat="1" ht="13" outlineLevel="1">
      <c r="B87" s="156" t="s">
        <v>180</v>
      </c>
      <c r="C87" s="32" t="s">
        <v>181</v>
      </c>
      <c r="D87" s="25" t="s">
        <v>157</v>
      </c>
      <c r="E87" s="16">
        <v>43530</v>
      </c>
      <c r="F87" s="26" t="s">
        <v>12</v>
      </c>
      <c r="G87" s="46" t="s">
        <v>13</v>
      </c>
      <c r="H87" s="28">
        <f t="shared" si="19"/>
        <v>435</v>
      </c>
      <c r="I87" s="31">
        <v>285</v>
      </c>
      <c r="J87" s="31">
        <v>150</v>
      </c>
      <c r="K87" s="254">
        <v>0</v>
      </c>
      <c r="L87" s="31" t="s">
        <v>1144</v>
      </c>
      <c r="M87" s="31" t="s">
        <v>1144</v>
      </c>
      <c r="N87" s="31" t="s">
        <v>1145</v>
      </c>
      <c r="O87" s="31" t="s">
        <v>1145</v>
      </c>
      <c r="P87" s="175" t="s">
        <v>1181</v>
      </c>
      <c r="Q87" s="31" t="s">
        <v>1144</v>
      </c>
      <c r="R87" s="31" t="s">
        <v>1144</v>
      </c>
      <c r="S87" s="55" t="s">
        <v>1199</v>
      </c>
      <c r="T87" s="31"/>
      <c r="U87" s="31">
        <f t="shared" si="20"/>
        <v>0</v>
      </c>
      <c r="V87" s="30"/>
      <c r="W87" s="275"/>
      <c r="X87" s="31"/>
      <c r="Y87" s="31">
        <f t="shared" si="21"/>
        <v>0</v>
      </c>
      <c r="AA87" s="31"/>
      <c r="AB87" s="31">
        <f t="shared" si="22"/>
        <v>0</v>
      </c>
      <c r="AC87" s="31"/>
      <c r="AD87" s="31">
        <f t="shared" si="23"/>
        <v>0</v>
      </c>
      <c r="AE87" s="31"/>
      <c r="AF87" s="31"/>
      <c r="AG87" s="31">
        <f t="shared" si="24"/>
        <v>0</v>
      </c>
      <c r="AH87" s="31">
        <f t="shared" si="25"/>
        <v>0</v>
      </c>
      <c r="AI87" s="31"/>
      <c r="AJ87" s="31">
        <f t="shared" si="26"/>
        <v>0</v>
      </c>
      <c r="AK87" s="31">
        <f t="shared" si="27"/>
        <v>0</v>
      </c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</row>
    <row r="88" spans="2:50" s="155" customFormat="1" ht="13" outlineLevel="1">
      <c r="B88" s="156" t="s">
        <v>182</v>
      </c>
      <c r="C88" s="32" t="s">
        <v>1340</v>
      </c>
      <c r="D88" s="25" t="s">
        <v>36</v>
      </c>
      <c r="E88" s="16">
        <v>43525</v>
      </c>
      <c r="F88" s="26" t="s">
        <v>12</v>
      </c>
      <c r="G88" s="46" t="s">
        <v>13</v>
      </c>
      <c r="H88" s="28">
        <f t="shared" si="19"/>
        <v>250</v>
      </c>
      <c r="I88" s="31">
        <v>65</v>
      </c>
      <c r="J88" s="31">
        <v>185</v>
      </c>
      <c r="K88" s="254">
        <v>0</v>
      </c>
      <c r="L88" s="31" t="s">
        <v>1144</v>
      </c>
      <c r="M88" s="31" t="s">
        <v>1144</v>
      </c>
      <c r="N88" s="31" t="s">
        <v>1145</v>
      </c>
      <c r="O88" s="31" t="s">
        <v>1145</v>
      </c>
      <c r="P88" s="175" t="s">
        <v>1181</v>
      </c>
      <c r="Q88" s="31" t="s">
        <v>1144</v>
      </c>
      <c r="R88" s="31" t="s">
        <v>1144</v>
      </c>
      <c r="S88" s="55" t="s">
        <v>1201</v>
      </c>
      <c r="T88" s="31"/>
      <c r="U88" s="31">
        <f t="shared" si="20"/>
        <v>0</v>
      </c>
      <c r="V88" s="30"/>
      <c r="W88" s="275"/>
      <c r="X88" s="31"/>
      <c r="Y88" s="31">
        <f t="shared" si="21"/>
        <v>0</v>
      </c>
      <c r="AA88" s="31"/>
      <c r="AB88" s="31">
        <f t="shared" si="22"/>
        <v>0</v>
      </c>
      <c r="AC88" s="31"/>
      <c r="AD88" s="31">
        <f t="shared" si="23"/>
        <v>0</v>
      </c>
      <c r="AE88" s="31"/>
      <c r="AF88" s="31"/>
      <c r="AG88" s="31">
        <f t="shared" si="24"/>
        <v>0</v>
      </c>
      <c r="AH88" s="31">
        <f t="shared" si="25"/>
        <v>0</v>
      </c>
      <c r="AI88" s="31"/>
      <c r="AJ88" s="31">
        <f t="shared" si="26"/>
        <v>0</v>
      </c>
      <c r="AK88" s="31">
        <f t="shared" si="27"/>
        <v>0</v>
      </c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</row>
    <row r="89" spans="2:50" s="155" customFormat="1" ht="13" outlineLevel="1">
      <c r="B89" s="156" t="s">
        <v>183</v>
      </c>
      <c r="C89" s="32" t="s">
        <v>1341</v>
      </c>
      <c r="D89" s="25" t="s">
        <v>58</v>
      </c>
      <c r="E89" s="16">
        <v>43066</v>
      </c>
      <c r="F89" s="26" t="s">
        <v>12</v>
      </c>
      <c r="G89" s="46" t="s">
        <v>13</v>
      </c>
      <c r="H89" s="28">
        <f t="shared" si="19"/>
        <v>245</v>
      </c>
      <c r="I89" s="31">
        <v>65</v>
      </c>
      <c r="J89" s="31">
        <v>180</v>
      </c>
      <c r="K89" s="254">
        <v>0</v>
      </c>
      <c r="L89" s="31" t="s">
        <v>1144</v>
      </c>
      <c r="M89" s="31" t="s">
        <v>1144</v>
      </c>
      <c r="N89" s="31" t="s">
        <v>1145</v>
      </c>
      <c r="O89" s="31" t="s">
        <v>1145</v>
      </c>
      <c r="P89" s="175" t="s">
        <v>1181</v>
      </c>
      <c r="Q89" s="31" t="s">
        <v>1144</v>
      </c>
      <c r="R89" s="31" t="s">
        <v>1144</v>
      </c>
      <c r="S89" s="55" t="s">
        <v>1201</v>
      </c>
      <c r="T89" s="31"/>
      <c r="U89" s="31">
        <f t="shared" si="20"/>
        <v>0</v>
      </c>
      <c r="V89" s="30"/>
      <c r="W89" s="275"/>
      <c r="X89" s="31"/>
      <c r="Y89" s="31">
        <f t="shared" si="21"/>
        <v>0</v>
      </c>
      <c r="AA89" s="31"/>
      <c r="AB89" s="31">
        <f t="shared" si="22"/>
        <v>0</v>
      </c>
      <c r="AC89" s="31"/>
      <c r="AD89" s="31">
        <f t="shared" si="23"/>
        <v>0</v>
      </c>
      <c r="AE89" s="31"/>
      <c r="AF89" s="31"/>
      <c r="AG89" s="31">
        <f t="shared" si="24"/>
        <v>0</v>
      </c>
      <c r="AH89" s="31">
        <f t="shared" si="25"/>
        <v>0</v>
      </c>
      <c r="AI89" s="31"/>
      <c r="AJ89" s="31">
        <f t="shared" si="26"/>
        <v>0</v>
      </c>
      <c r="AK89" s="31">
        <f t="shared" si="27"/>
        <v>0</v>
      </c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</row>
    <row r="90" spans="2:50" s="155" customFormat="1" ht="13" outlineLevel="1">
      <c r="B90" s="156" t="s">
        <v>184</v>
      </c>
      <c r="C90" s="32" t="s">
        <v>185</v>
      </c>
      <c r="D90" s="25" t="s">
        <v>193</v>
      </c>
      <c r="E90" s="16">
        <v>43525</v>
      </c>
      <c r="F90" s="26" t="s">
        <v>12</v>
      </c>
      <c r="G90" s="46" t="s">
        <v>24</v>
      </c>
      <c r="H90" s="28">
        <f t="shared" si="19"/>
        <v>305</v>
      </c>
      <c r="I90" s="31">
        <v>95</v>
      </c>
      <c r="J90" s="31">
        <v>210</v>
      </c>
      <c r="K90" s="254">
        <v>0</v>
      </c>
      <c r="L90" s="31" t="s">
        <v>1144</v>
      </c>
      <c r="M90" s="31" t="s">
        <v>1144</v>
      </c>
      <c r="N90" s="31" t="s">
        <v>1145</v>
      </c>
      <c r="O90" s="31" t="s">
        <v>1145</v>
      </c>
      <c r="P90" s="175" t="s">
        <v>1181</v>
      </c>
      <c r="Q90" s="31" t="s">
        <v>1144</v>
      </c>
      <c r="R90" s="31" t="s">
        <v>1144</v>
      </c>
      <c r="S90" s="55" t="s">
        <v>1201</v>
      </c>
      <c r="T90" s="31"/>
      <c r="U90" s="31">
        <f t="shared" si="20"/>
        <v>0</v>
      </c>
      <c r="V90" s="30"/>
      <c r="W90" s="275"/>
      <c r="X90" s="31"/>
      <c r="Y90" s="31">
        <f t="shared" si="21"/>
        <v>0</v>
      </c>
      <c r="AA90" s="31"/>
      <c r="AB90" s="31">
        <f t="shared" si="22"/>
        <v>0</v>
      </c>
      <c r="AC90" s="31"/>
      <c r="AD90" s="31">
        <f t="shared" si="23"/>
        <v>0</v>
      </c>
      <c r="AE90" s="31"/>
      <c r="AF90" s="31"/>
      <c r="AG90" s="31">
        <f t="shared" si="24"/>
        <v>0</v>
      </c>
      <c r="AH90" s="31">
        <f t="shared" si="25"/>
        <v>0</v>
      </c>
      <c r="AI90" s="31"/>
      <c r="AJ90" s="31">
        <f t="shared" si="26"/>
        <v>0</v>
      </c>
      <c r="AK90" s="31">
        <f t="shared" si="27"/>
        <v>0</v>
      </c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</row>
    <row r="91" spans="2:50" s="155" customFormat="1" ht="13" outlineLevel="1">
      <c r="B91" s="156" t="s">
        <v>187</v>
      </c>
      <c r="C91" s="32" t="s">
        <v>188</v>
      </c>
      <c r="D91" s="25" t="s">
        <v>19</v>
      </c>
      <c r="E91" s="16">
        <v>43529</v>
      </c>
      <c r="F91" s="26" t="s">
        <v>12</v>
      </c>
      <c r="G91" s="46" t="s">
        <v>13</v>
      </c>
      <c r="H91" s="28">
        <f t="shared" si="19"/>
        <v>435</v>
      </c>
      <c r="I91" s="31">
        <v>285</v>
      </c>
      <c r="J91" s="31">
        <v>150</v>
      </c>
      <c r="K91" s="254">
        <v>0</v>
      </c>
      <c r="L91" s="31" t="s">
        <v>1144</v>
      </c>
      <c r="M91" s="31" t="s">
        <v>1144</v>
      </c>
      <c r="N91" s="31" t="s">
        <v>1145</v>
      </c>
      <c r="O91" s="31" t="s">
        <v>1145</v>
      </c>
      <c r="P91" s="175" t="s">
        <v>1181</v>
      </c>
      <c r="Q91" s="31" t="s">
        <v>1144</v>
      </c>
      <c r="R91" s="31" t="s">
        <v>1144</v>
      </c>
      <c r="S91" s="55" t="s">
        <v>1201</v>
      </c>
      <c r="T91" s="31"/>
      <c r="U91" s="31">
        <f t="shared" si="20"/>
        <v>0</v>
      </c>
      <c r="V91" s="30"/>
      <c r="W91" s="275"/>
      <c r="X91" s="31"/>
      <c r="Y91" s="31">
        <f t="shared" si="21"/>
        <v>0</v>
      </c>
      <c r="AA91" s="31"/>
      <c r="AB91" s="31">
        <f t="shared" si="22"/>
        <v>0</v>
      </c>
      <c r="AC91" s="31"/>
      <c r="AD91" s="31">
        <f t="shared" si="23"/>
        <v>0</v>
      </c>
      <c r="AE91" s="31"/>
      <c r="AF91" s="31"/>
      <c r="AG91" s="31">
        <f t="shared" si="24"/>
        <v>0</v>
      </c>
      <c r="AH91" s="31">
        <f t="shared" si="25"/>
        <v>0</v>
      </c>
      <c r="AI91" s="31"/>
      <c r="AJ91" s="31">
        <f t="shared" si="26"/>
        <v>0</v>
      </c>
      <c r="AK91" s="31">
        <f t="shared" si="27"/>
        <v>0</v>
      </c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</row>
    <row r="92" spans="2:50" s="155" customFormat="1" ht="13" outlineLevel="1">
      <c r="B92" s="156" t="s">
        <v>189</v>
      </c>
      <c r="C92" s="32" t="s">
        <v>190</v>
      </c>
      <c r="D92" s="25" t="s">
        <v>36</v>
      </c>
      <c r="E92" s="16">
        <v>43525</v>
      </c>
      <c r="F92" s="26" t="s">
        <v>12</v>
      </c>
      <c r="G92" s="46" t="s">
        <v>13</v>
      </c>
      <c r="H92" s="28">
        <f t="shared" si="19"/>
        <v>865</v>
      </c>
      <c r="I92" s="31">
        <v>355</v>
      </c>
      <c r="J92" s="31">
        <v>510</v>
      </c>
      <c r="K92" s="254">
        <v>0</v>
      </c>
      <c r="L92" s="31" t="s">
        <v>1144</v>
      </c>
      <c r="M92" s="31" t="s">
        <v>1144</v>
      </c>
      <c r="N92" s="31" t="s">
        <v>1145</v>
      </c>
      <c r="O92" s="31" t="s">
        <v>1145</v>
      </c>
      <c r="P92" s="175" t="s">
        <v>1181</v>
      </c>
      <c r="Q92" s="31" t="s">
        <v>1145</v>
      </c>
      <c r="R92" s="31" t="s">
        <v>1144</v>
      </c>
      <c r="S92" s="55" t="s">
        <v>1201</v>
      </c>
      <c r="T92" s="31"/>
      <c r="U92" s="31">
        <f t="shared" si="20"/>
        <v>0</v>
      </c>
      <c r="V92" s="30"/>
      <c r="W92" s="275"/>
      <c r="X92" s="31"/>
      <c r="Y92" s="31">
        <f t="shared" si="21"/>
        <v>0</v>
      </c>
      <c r="AA92" s="31"/>
      <c r="AB92" s="31">
        <f t="shared" si="22"/>
        <v>0</v>
      </c>
      <c r="AC92" s="31"/>
      <c r="AD92" s="31">
        <f t="shared" si="23"/>
        <v>0</v>
      </c>
      <c r="AE92" s="31"/>
      <c r="AF92" s="31"/>
      <c r="AG92" s="31">
        <f t="shared" si="24"/>
        <v>0</v>
      </c>
      <c r="AH92" s="31">
        <f t="shared" si="25"/>
        <v>0</v>
      </c>
      <c r="AI92" s="31"/>
      <c r="AJ92" s="31">
        <f t="shared" si="26"/>
        <v>0</v>
      </c>
      <c r="AK92" s="31">
        <f t="shared" si="27"/>
        <v>0</v>
      </c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</row>
    <row r="93" spans="2:50" s="155" customFormat="1" ht="13" outlineLevel="1">
      <c r="B93" s="156" t="s">
        <v>191</v>
      </c>
      <c r="C93" s="32" t="s">
        <v>192</v>
      </c>
      <c r="D93" s="25" t="s">
        <v>170</v>
      </c>
      <c r="E93" s="16">
        <v>43525</v>
      </c>
      <c r="F93" s="26" t="s">
        <v>12</v>
      </c>
      <c r="G93" s="46" t="s">
        <v>13</v>
      </c>
      <c r="H93" s="28">
        <f t="shared" si="19"/>
        <v>320</v>
      </c>
      <c r="I93" s="31">
        <v>100</v>
      </c>
      <c r="J93" s="31">
        <v>220</v>
      </c>
      <c r="K93" s="254">
        <v>0</v>
      </c>
      <c r="L93" s="31" t="s">
        <v>1144</v>
      </c>
      <c r="M93" s="31" t="s">
        <v>1144</v>
      </c>
      <c r="N93" s="31" t="s">
        <v>1144</v>
      </c>
      <c r="O93" s="31" t="s">
        <v>1144</v>
      </c>
      <c r="P93" s="31" t="s">
        <v>1144</v>
      </c>
      <c r="Q93" s="31" t="s">
        <v>1144</v>
      </c>
      <c r="R93" s="31" t="s">
        <v>1144</v>
      </c>
      <c r="S93" s="55" t="s">
        <v>1205</v>
      </c>
      <c r="T93" s="31"/>
      <c r="U93" s="31">
        <f t="shared" si="20"/>
        <v>0</v>
      </c>
      <c r="V93" s="30"/>
      <c r="W93" s="275"/>
      <c r="X93" s="31"/>
      <c r="Y93" s="31">
        <f t="shared" si="21"/>
        <v>0</v>
      </c>
      <c r="AA93" s="31"/>
      <c r="AB93" s="31">
        <f t="shared" si="22"/>
        <v>0</v>
      </c>
      <c r="AC93" s="31"/>
      <c r="AD93" s="31">
        <f t="shared" si="23"/>
        <v>0</v>
      </c>
      <c r="AE93" s="31"/>
      <c r="AF93" s="31"/>
      <c r="AG93" s="31">
        <f t="shared" si="24"/>
        <v>0</v>
      </c>
      <c r="AH93" s="31">
        <f t="shared" si="25"/>
        <v>0</v>
      </c>
      <c r="AI93" s="31"/>
      <c r="AJ93" s="31">
        <f t="shared" si="26"/>
        <v>0</v>
      </c>
      <c r="AK93" s="31">
        <f t="shared" si="27"/>
        <v>0</v>
      </c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</row>
    <row r="94" spans="2:50" s="155" customFormat="1" ht="13" outlineLevel="1">
      <c r="B94" s="156" t="s">
        <v>194</v>
      </c>
      <c r="C94" s="32" t="s">
        <v>195</v>
      </c>
      <c r="D94" s="25" t="s">
        <v>23</v>
      </c>
      <c r="E94" s="16">
        <v>43525</v>
      </c>
      <c r="F94" s="26" t="s">
        <v>12</v>
      </c>
      <c r="G94" s="46" t="s">
        <v>13</v>
      </c>
      <c r="H94" s="28">
        <f t="shared" si="19"/>
        <v>460</v>
      </c>
      <c r="I94" s="31">
        <v>170</v>
      </c>
      <c r="J94" s="31">
        <v>290</v>
      </c>
      <c r="K94" s="254">
        <v>0</v>
      </c>
      <c r="L94" s="31" t="s">
        <v>1144</v>
      </c>
      <c r="M94" s="31" t="s">
        <v>1144</v>
      </c>
      <c r="N94" s="31" t="s">
        <v>1144</v>
      </c>
      <c r="O94" s="31" t="s">
        <v>1144</v>
      </c>
      <c r="P94" s="31" t="s">
        <v>1144</v>
      </c>
      <c r="Q94" s="31" t="s">
        <v>1144</v>
      </c>
      <c r="R94" s="31" t="s">
        <v>1144</v>
      </c>
      <c r="S94" s="55" t="s">
        <v>1205</v>
      </c>
      <c r="T94" s="31"/>
      <c r="U94" s="31">
        <f t="shared" si="20"/>
        <v>0</v>
      </c>
      <c r="V94" s="30"/>
      <c r="W94" s="275"/>
      <c r="X94" s="31"/>
      <c r="Y94" s="31">
        <f t="shared" si="21"/>
        <v>0</v>
      </c>
      <c r="AA94" s="31"/>
      <c r="AB94" s="31">
        <f t="shared" si="22"/>
        <v>0</v>
      </c>
      <c r="AC94" s="31"/>
      <c r="AD94" s="31">
        <f t="shared" si="23"/>
        <v>0</v>
      </c>
      <c r="AE94" s="31"/>
      <c r="AF94" s="31"/>
      <c r="AG94" s="31">
        <f t="shared" si="24"/>
        <v>0</v>
      </c>
      <c r="AH94" s="31">
        <f t="shared" si="25"/>
        <v>0</v>
      </c>
      <c r="AI94" s="31"/>
      <c r="AJ94" s="31">
        <f t="shared" si="26"/>
        <v>0</v>
      </c>
      <c r="AK94" s="31">
        <f t="shared" si="27"/>
        <v>0</v>
      </c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</row>
    <row r="95" spans="2:50" s="155" customFormat="1" ht="13" outlineLevel="1">
      <c r="B95" s="156" t="s">
        <v>196</v>
      </c>
      <c r="C95" s="32" t="s">
        <v>197</v>
      </c>
      <c r="D95" s="25" t="s">
        <v>157</v>
      </c>
      <c r="E95" s="16">
        <v>43529</v>
      </c>
      <c r="F95" s="26" t="s">
        <v>12</v>
      </c>
      <c r="G95" s="46" t="s">
        <v>13</v>
      </c>
      <c r="H95" s="28">
        <f t="shared" si="19"/>
        <v>280</v>
      </c>
      <c r="I95" s="31">
        <v>130</v>
      </c>
      <c r="J95" s="31">
        <v>150</v>
      </c>
      <c r="K95" s="254">
        <v>0</v>
      </c>
      <c r="L95" s="31" t="s">
        <v>1144</v>
      </c>
      <c r="M95" s="31" t="s">
        <v>1144</v>
      </c>
      <c r="N95" s="31" t="s">
        <v>1144</v>
      </c>
      <c r="O95" s="31" t="s">
        <v>1144</v>
      </c>
      <c r="P95" s="31" t="s">
        <v>1144</v>
      </c>
      <c r="Q95" s="31" t="s">
        <v>1144</v>
      </c>
      <c r="R95" s="31" t="s">
        <v>1144</v>
      </c>
      <c r="S95" s="55" t="s">
        <v>1205</v>
      </c>
      <c r="T95" s="31"/>
      <c r="U95" s="31">
        <f t="shared" si="20"/>
        <v>0</v>
      </c>
      <c r="V95" s="30"/>
      <c r="W95" s="275"/>
      <c r="X95" s="31"/>
      <c r="Y95" s="31">
        <f t="shared" si="21"/>
        <v>0</v>
      </c>
      <c r="AA95" s="31"/>
      <c r="AB95" s="31">
        <f t="shared" si="22"/>
        <v>0</v>
      </c>
      <c r="AC95" s="31"/>
      <c r="AD95" s="31">
        <f t="shared" si="23"/>
        <v>0</v>
      </c>
      <c r="AE95" s="31"/>
      <c r="AF95" s="31"/>
      <c r="AG95" s="31">
        <f t="shared" si="24"/>
        <v>0</v>
      </c>
      <c r="AH95" s="31">
        <f t="shared" si="25"/>
        <v>0</v>
      </c>
      <c r="AI95" s="31"/>
      <c r="AJ95" s="31">
        <f t="shared" si="26"/>
        <v>0</v>
      </c>
      <c r="AK95" s="31">
        <f t="shared" si="27"/>
        <v>0</v>
      </c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</row>
    <row r="96" spans="2:50" s="155" customFormat="1" ht="13" outlineLevel="1">
      <c r="B96" s="156" t="s">
        <v>198</v>
      </c>
      <c r="C96" s="32" t="s">
        <v>199</v>
      </c>
      <c r="D96" s="25" t="s">
        <v>1342</v>
      </c>
      <c r="E96" s="16">
        <v>43595</v>
      </c>
      <c r="F96" s="26" t="s">
        <v>12</v>
      </c>
      <c r="G96" s="46" t="s">
        <v>13</v>
      </c>
      <c r="H96" s="28">
        <f t="shared" si="19"/>
        <v>555</v>
      </c>
      <c r="I96" s="31">
        <v>420</v>
      </c>
      <c r="J96" s="31">
        <v>135</v>
      </c>
      <c r="K96" s="254">
        <v>0</v>
      </c>
      <c r="L96" s="31" t="s">
        <v>1144</v>
      </c>
      <c r="M96" s="31" t="s">
        <v>1144</v>
      </c>
      <c r="N96" s="31" t="s">
        <v>1144</v>
      </c>
      <c r="O96" s="31" t="s">
        <v>1144</v>
      </c>
      <c r="P96" s="31" t="s">
        <v>1144</v>
      </c>
      <c r="Q96" s="31" t="s">
        <v>1144</v>
      </c>
      <c r="R96" s="31" t="s">
        <v>1144</v>
      </c>
      <c r="S96" s="55" t="s">
        <v>1205</v>
      </c>
      <c r="T96" s="31"/>
      <c r="U96" s="31">
        <f t="shared" si="20"/>
        <v>0</v>
      </c>
      <c r="V96" s="30"/>
      <c r="W96" s="275"/>
      <c r="X96" s="31"/>
      <c r="Y96" s="31">
        <f t="shared" si="21"/>
        <v>0</v>
      </c>
      <c r="AA96" s="31"/>
      <c r="AB96" s="31">
        <f t="shared" si="22"/>
        <v>0</v>
      </c>
      <c r="AC96" s="31"/>
      <c r="AD96" s="31">
        <f t="shared" si="23"/>
        <v>0</v>
      </c>
      <c r="AE96" s="31"/>
      <c r="AF96" s="31"/>
      <c r="AG96" s="31">
        <f t="shared" si="24"/>
        <v>0</v>
      </c>
      <c r="AH96" s="31">
        <f t="shared" si="25"/>
        <v>0</v>
      </c>
      <c r="AI96" s="31"/>
      <c r="AJ96" s="31">
        <f t="shared" si="26"/>
        <v>0</v>
      </c>
      <c r="AK96" s="31">
        <f t="shared" si="27"/>
        <v>0</v>
      </c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</row>
    <row r="97" spans="2:50" s="155" customFormat="1" ht="13" outlineLevel="1">
      <c r="B97" s="156" t="s">
        <v>200</v>
      </c>
      <c r="C97" s="32" t="s">
        <v>1005</v>
      </c>
      <c r="D97" s="25" t="s">
        <v>193</v>
      </c>
      <c r="E97" s="16">
        <v>43525</v>
      </c>
      <c r="F97" s="26" t="s">
        <v>12</v>
      </c>
      <c r="G97" s="46" t="s">
        <v>13</v>
      </c>
      <c r="H97" s="28">
        <f t="shared" si="19"/>
        <v>385</v>
      </c>
      <c r="I97" s="31">
        <v>235</v>
      </c>
      <c r="J97" s="31">
        <v>150</v>
      </c>
      <c r="K97" s="254">
        <v>0</v>
      </c>
      <c r="L97" s="31" t="s">
        <v>1144</v>
      </c>
      <c r="M97" s="31" t="s">
        <v>1144</v>
      </c>
      <c r="N97" s="31" t="s">
        <v>1144</v>
      </c>
      <c r="O97" s="31" t="s">
        <v>1144</v>
      </c>
      <c r="P97" s="31" t="s">
        <v>1144</v>
      </c>
      <c r="Q97" s="31" t="s">
        <v>1144</v>
      </c>
      <c r="R97" s="31" t="s">
        <v>1144</v>
      </c>
      <c r="S97" s="55" t="s">
        <v>1205</v>
      </c>
      <c r="T97" s="31"/>
      <c r="U97" s="31">
        <f t="shared" si="20"/>
        <v>0</v>
      </c>
      <c r="V97" s="30"/>
      <c r="W97" s="275"/>
      <c r="X97" s="31"/>
      <c r="Y97" s="31">
        <f t="shared" si="21"/>
        <v>0</v>
      </c>
      <c r="AA97" s="31"/>
      <c r="AB97" s="31">
        <f t="shared" si="22"/>
        <v>0</v>
      </c>
      <c r="AC97" s="31"/>
      <c r="AD97" s="31">
        <f t="shared" si="23"/>
        <v>0</v>
      </c>
      <c r="AE97" s="31"/>
      <c r="AF97" s="31"/>
      <c r="AG97" s="31">
        <f t="shared" si="24"/>
        <v>0</v>
      </c>
      <c r="AH97" s="31">
        <f t="shared" si="25"/>
        <v>0</v>
      </c>
      <c r="AI97" s="31"/>
      <c r="AJ97" s="31">
        <f t="shared" si="26"/>
        <v>0</v>
      </c>
      <c r="AK97" s="31">
        <f t="shared" si="27"/>
        <v>0</v>
      </c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</row>
    <row r="98" spans="2:50" s="155" customFormat="1" ht="13" outlineLevel="1">
      <c r="B98" s="156" t="s">
        <v>201</v>
      </c>
      <c r="C98" s="32" t="s">
        <v>202</v>
      </c>
      <c r="D98" s="25" t="s">
        <v>186</v>
      </c>
      <c r="E98" s="16">
        <v>43203</v>
      </c>
      <c r="F98" s="26" t="s">
        <v>12</v>
      </c>
      <c r="G98" s="46" t="s">
        <v>13</v>
      </c>
      <c r="H98" s="28">
        <f t="shared" si="19"/>
        <v>100</v>
      </c>
      <c r="I98" s="31">
        <v>100</v>
      </c>
      <c r="J98" s="31">
        <v>0</v>
      </c>
      <c r="K98" s="254">
        <v>0</v>
      </c>
      <c r="L98" s="31" t="s">
        <v>1144</v>
      </c>
      <c r="M98" s="31" t="s">
        <v>1144</v>
      </c>
      <c r="N98" s="31" t="s">
        <v>1145</v>
      </c>
      <c r="O98" s="31" t="s">
        <v>1144</v>
      </c>
      <c r="P98" s="31" t="s">
        <v>1145</v>
      </c>
      <c r="Q98" s="31" t="s">
        <v>1144</v>
      </c>
      <c r="R98" s="31" t="s">
        <v>1144</v>
      </c>
      <c r="S98" s="55" t="s">
        <v>1210</v>
      </c>
      <c r="T98" s="31"/>
      <c r="U98" s="31">
        <f t="shared" si="20"/>
        <v>0</v>
      </c>
      <c r="V98" s="30"/>
      <c r="W98" s="275"/>
      <c r="X98" s="31"/>
      <c r="Y98" s="31">
        <f t="shared" si="21"/>
        <v>0</v>
      </c>
      <c r="AA98" s="31"/>
      <c r="AB98" s="31">
        <f t="shared" si="22"/>
        <v>0</v>
      </c>
      <c r="AC98" s="31"/>
      <c r="AD98" s="31">
        <f t="shared" si="23"/>
        <v>0</v>
      </c>
      <c r="AE98" s="31"/>
      <c r="AF98" s="31"/>
      <c r="AG98" s="31">
        <f t="shared" si="24"/>
        <v>0</v>
      </c>
      <c r="AH98" s="31">
        <f t="shared" si="25"/>
        <v>0</v>
      </c>
      <c r="AI98" s="31"/>
      <c r="AJ98" s="31">
        <f t="shared" si="26"/>
        <v>0</v>
      </c>
      <c r="AK98" s="31">
        <f t="shared" si="27"/>
        <v>0</v>
      </c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</row>
    <row r="99" spans="2:50" s="155" customFormat="1" ht="13" outlineLevel="1">
      <c r="B99" s="156" t="s">
        <v>203</v>
      </c>
      <c r="C99" s="32" t="s">
        <v>204</v>
      </c>
      <c r="D99" s="25" t="s">
        <v>205</v>
      </c>
      <c r="E99" s="16">
        <v>43229</v>
      </c>
      <c r="F99" s="26" t="s">
        <v>12</v>
      </c>
      <c r="G99" s="46" t="s">
        <v>13</v>
      </c>
      <c r="H99" s="28">
        <f t="shared" si="19"/>
        <v>100</v>
      </c>
      <c r="I99" s="31">
        <v>50</v>
      </c>
      <c r="J99" s="48">
        <v>50</v>
      </c>
      <c r="K99" s="254">
        <v>0</v>
      </c>
      <c r="L99" s="31" t="s">
        <v>1144</v>
      </c>
      <c r="M99" s="31" t="s">
        <v>1144</v>
      </c>
      <c r="N99" s="31" t="s">
        <v>1145</v>
      </c>
      <c r="O99" s="31" t="s">
        <v>1144</v>
      </c>
      <c r="P99" s="31" t="s">
        <v>1145</v>
      </c>
      <c r="Q99" s="31" t="s">
        <v>1144</v>
      </c>
      <c r="R99" s="31" t="s">
        <v>1144</v>
      </c>
      <c r="S99" s="55" t="s">
        <v>1210</v>
      </c>
      <c r="T99" s="31"/>
      <c r="U99" s="31">
        <f t="shared" si="20"/>
        <v>0</v>
      </c>
      <c r="V99" s="30"/>
      <c r="W99" s="275"/>
      <c r="X99" s="31"/>
      <c r="Y99" s="31">
        <f t="shared" si="21"/>
        <v>0</v>
      </c>
      <c r="AA99" s="31"/>
      <c r="AB99" s="31">
        <f t="shared" si="22"/>
        <v>0</v>
      </c>
      <c r="AC99" s="31"/>
      <c r="AD99" s="31">
        <f t="shared" si="23"/>
        <v>0</v>
      </c>
      <c r="AE99" s="31"/>
      <c r="AF99" s="31"/>
      <c r="AG99" s="31">
        <f t="shared" si="24"/>
        <v>0</v>
      </c>
      <c r="AH99" s="31">
        <f t="shared" si="25"/>
        <v>0</v>
      </c>
      <c r="AI99" s="31"/>
      <c r="AJ99" s="31">
        <f t="shared" si="26"/>
        <v>0</v>
      </c>
      <c r="AK99" s="31">
        <f t="shared" si="27"/>
        <v>0</v>
      </c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</row>
    <row r="100" spans="2:50" s="155" customFormat="1" ht="13" outlineLevel="1">
      <c r="B100" s="156" t="s">
        <v>206</v>
      </c>
      <c r="C100" s="32" t="s">
        <v>207</v>
      </c>
      <c r="D100" s="25" t="s">
        <v>186</v>
      </c>
      <c r="E100" s="16">
        <v>43528</v>
      </c>
      <c r="F100" s="26" t="s">
        <v>12</v>
      </c>
      <c r="G100" s="46" t="s">
        <v>13</v>
      </c>
      <c r="H100" s="28">
        <f t="shared" si="19"/>
        <v>50</v>
      </c>
      <c r="I100" s="31">
        <v>30</v>
      </c>
      <c r="J100" s="31">
        <v>20</v>
      </c>
      <c r="K100" s="254">
        <v>0</v>
      </c>
      <c r="L100" s="31" t="s">
        <v>1144</v>
      </c>
      <c r="M100" s="31" t="s">
        <v>1144</v>
      </c>
      <c r="N100" s="31" t="s">
        <v>1145</v>
      </c>
      <c r="O100" s="31" t="s">
        <v>1145</v>
      </c>
      <c r="P100" s="31" t="s">
        <v>1144</v>
      </c>
      <c r="Q100" s="31" t="s">
        <v>1144</v>
      </c>
      <c r="R100" s="31" t="s">
        <v>1144</v>
      </c>
      <c r="S100" s="55" t="s">
        <v>1210</v>
      </c>
      <c r="T100" s="31"/>
      <c r="U100" s="31">
        <f t="shared" si="20"/>
        <v>0</v>
      </c>
      <c r="V100" s="30"/>
      <c r="W100" s="275"/>
      <c r="X100" s="31"/>
      <c r="Y100" s="31">
        <f t="shared" si="21"/>
        <v>0</v>
      </c>
      <c r="AA100" s="31"/>
      <c r="AB100" s="31">
        <f t="shared" si="22"/>
        <v>0</v>
      </c>
      <c r="AC100" s="31"/>
      <c r="AD100" s="31">
        <f t="shared" si="23"/>
        <v>0</v>
      </c>
      <c r="AE100" s="31"/>
      <c r="AF100" s="31"/>
      <c r="AG100" s="31">
        <f t="shared" si="24"/>
        <v>0</v>
      </c>
      <c r="AH100" s="31">
        <f t="shared" si="25"/>
        <v>0</v>
      </c>
      <c r="AI100" s="31"/>
      <c r="AJ100" s="31">
        <f t="shared" si="26"/>
        <v>0</v>
      </c>
      <c r="AK100" s="31">
        <f t="shared" si="27"/>
        <v>0</v>
      </c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</row>
    <row r="101" spans="2:50" s="155" customFormat="1" ht="13" outlineLevel="1">
      <c r="B101" s="156" t="s">
        <v>208</v>
      </c>
      <c r="C101" s="32" t="s">
        <v>209</v>
      </c>
      <c r="D101" s="25" t="s">
        <v>139</v>
      </c>
      <c r="E101" s="16">
        <v>43528</v>
      </c>
      <c r="F101" s="26" t="s">
        <v>12</v>
      </c>
      <c r="G101" s="46" t="s">
        <v>13</v>
      </c>
      <c r="H101" s="28">
        <f t="shared" si="19"/>
        <v>250</v>
      </c>
      <c r="I101" s="31">
        <v>70</v>
      </c>
      <c r="J101" s="31">
        <v>180</v>
      </c>
      <c r="K101" s="254">
        <v>0</v>
      </c>
      <c r="L101" s="31" t="s">
        <v>1144</v>
      </c>
      <c r="M101" s="31" t="s">
        <v>1144</v>
      </c>
      <c r="N101" s="31" t="s">
        <v>1145</v>
      </c>
      <c r="O101" s="31" t="s">
        <v>1145</v>
      </c>
      <c r="P101" s="31" t="s">
        <v>1144</v>
      </c>
      <c r="Q101" s="31" t="s">
        <v>1144</v>
      </c>
      <c r="R101" s="31" t="s">
        <v>1144</v>
      </c>
      <c r="S101" s="55" t="s">
        <v>1210</v>
      </c>
      <c r="T101" s="31"/>
      <c r="U101" s="31">
        <f t="shared" si="20"/>
        <v>0</v>
      </c>
      <c r="V101" s="30"/>
      <c r="W101" s="275"/>
      <c r="X101" s="31"/>
      <c r="Y101" s="31">
        <f t="shared" si="21"/>
        <v>0</v>
      </c>
      <c r="AA101" s="31"/>
      <c r="AB101" s="31">
        <f t="shared" si="22"/>
        <v>0</v>
      </c>
      <c r="AC101" s="31"/>
      <c r="AD101" s="31">
        <f t="shared" si="23"/>
        <v>0</v>
      </c>
      <c r="AE101" s="31"/>
      <c r="AF101" s="31"/>
      <c r="AG101" s="31">
        <f t="shared" si="24"/>
        <v>0</v>
      </c>
      <c r="AH101" s="31">
        <f t="shared" si="25"/>
        <v>0</v>
      </c>
      <c r="AI101" s="31"/>
      <c r="AJ101" s="31">
        <f t="shared" si="26"/>
        <v>0</v>
      </c>
      <c r="AK101" s="31">
        <f t="shared" si="27"/>
        <v>0</v>
      </c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</row>
    <row r="102" spans="2:50" s="155" customFormat="1" ht="13" outlineLevel="1">
      <c r="B102" s="156" t="s">
        <v>210</v>
      </c>
      <c r="C102" s="32" t="s">
        <v>211</v>
      </c>
      <c r="D102" s="25" t="s">
        <v>23</v>
      </c>
      <c r="E102" s="16">
        <v>43733</v>
      </c>
      <c r="F102" s="26" t="s">
        <v>12</v>
      </c>
      <c r="G102" s="46" t="s">
        <v>13</v>
      </c>
      <c r="H102" s="28">
        <f t="shared" si="19"/>
        <v>350</v>
      </c>
      <c r="I102" s="31">
        <v>175</v>
      </c>
      <c r="J102" s="31">
        <v>175</v>
      </c>
      <c r="K102" s="254">
        <v>0</v>
      </c>
      <c r="L102" s="31" t="s">
        <v>1144</v>
      </c>
      <c r="M102" s="31" t="s">
        <v>1144</v>
      </c>
      <c r="N102" s="31" t="s">
        <v>1144</v>
      </c>
      <c r="O102" s="31" t="s">
        <v>1144</v>
      </c>
      <c r="P102" s="175" t="s">
        <v>1181</v>
      </c>
      <c r="Q102" s="31" t="s">
        <v>1144</v>
      </c>
      <c r="R102" s="31" t="s">
        <v>1144</v>
      </c>
      <c r="S102" s="55" t="s">
        <v>1213</v>
      </c>
      <c r="T102" s="31"/>
      <c r="U102" s="31">
        <f t="shared" si="20"/>
        <v>0</v>
      </c>
      <c r="V102" s="30"/>
      <c r="W102" s="275"/>
      <c r="X102" s="31"/>
      <c r="Y102" s="31">
        <f t="shared" si="21"/>
        <v>0</v>
      </c>
      <c r="AA102" s="31"/>
      <c r="AB102" s="31">
        <f t="shared" si="22"/>
        <v>0</v>
      </c>
      <c r="AC102" s="31"/>
      <c r="AD102" s="31">
        <f t="shared" si="23"/>
        <v>0</v>
      </c>
      <c r="AE102" s="31"/>
      <c r="AF102" s="31"/>
      <c r="AG102" s="31">
        <f t="shared" si="24"/>
        <v>0</v>
      </c>
      <c r="AH102" s="31">
        <f t="shared" si="25"/>
        <v>0</v>
      </c>
      <c r="AI102" s="31"/>
      <c r="AJ102" s="31">
        <f t="shared" si="26"/>
        <v>0</v>
      </c>
      <c r="AK102" s="31">
        <f t="shared" si="27"/>
        <v>0</v>
      </c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</row>
    <row r="103" spans="2:50" s="155" customFormat="1" ht="13" outlineLevel="1">
      <c r="B103" s="156" t="s">
        <v>212</v>
      </c>
      <c r="C103" s="32" t="s">
        <v>213</v>
      </c>
      <c r="D103" s="25" t="s">
        <v>27</v>
      </c>
      <c r="E103" s="16">
        <v>43066</v>
      </c>
      <c r="F103" s="26" t="s">
        <v>12</v>
      </c>
      <c r="G103" s="46" t="s">
        <v>13</v>
      </c>
      <c r="H103" s="28">
        <f t="shared" si="19"/>
        <v>830</v>
      </c>
      <c r="I103" s="31">
        <v>415</v>
      </c>
      <c r="J103" s="31">
        <v>415</v>
      </c>
      <c r="K103" s="254">
        <v>0</v>
      </c>
      <c r="L103" s="31" t="s">
        <v>1144</v>
      </c>
      <c r="M103" s="31" t="s">
        <v>1144</v>
      </c>
      <c r="N103" s="31" t="s">
        <v>1144</v>
      </c>
      <c r="O103" s="31" t="s">
        <v>1144</v>
      </c>
      <c r="P103" s="175" t="s">
        <v>1181</v>
      </c>
      <c r="Q103" s="31" t="s">
        <v>1144</v>
      </c>
      <c r="R103" s="31" t="s">
        <v>1144</v>
      </c>
      <c r="S103" s="55" t="s">
        <v>1213</v>
      </c>
      <c r="T103" s="31"/>
      <c r="U103" s="31">
        <f t="shared" si="20"/>
        <v>0</v>
      </c>
      <c r="V103" s="30"/>
      <c r="W103" s="275"/>
      <c r="X103" s="31"/>
      <c r="Y103" s="31">
        <f t="shared" si="21"/>
        <v>0</v>
      </c>
      <c r="AA103" s="31"/>
      <c r="AB103" s="31">
        <f t="shared" si="22"/>
        <v>0</v>
      </c>
      <c r="AC103" s="31"/>
      <c r="AD103" s="31">
        <f t="shared" si="23"/>
        <v>0</v>
      </c>
      <c r="AE103" s="31"/>
      <c r="AF103" s="31"/>
      <c r="AG103" s="31">
        <f t="shared" si="24"/>
        <v>0</v>
      </c>
      <c r="AH103" s="31">
        <f t="shared" si="25"/>
        <v>0</v>
      </c>
      <c r="AI103" s="31"/>
      <c r="AJ103" s="31">
        <f t="shared" si="26"/>
        <v>0</v>
      </c>
      <c r="AK103" s="31">
        <f t="shared" si="27"/>
        <v>0</v>
      </c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</row>
    <row r="104" spans="2:50" s="155" customFormat="1" ht="13" outlineLevel="1">
      <c r="B104" s="156" t="s">
        <v>214</v>
      </c>
      <c r="C104" s="32" t="s">
        <v>215</v>
      </c>
      <c r="D104" s="25" t="s">
        <v>1343</v>
      </c>
      <c r="E104" s="16">
        <v>43528</v>
      </c>
      <c r="F104" s="26" t="s">
        <v>12</v>
      </c>
      <c r="G104" s="46" t="s">
        <v>13</v>
      </c>
      <c r="H104" s="28">
        <f t="shared" si="19"/>
        <v>430</v>
      </c>
      <c r="I104" s="31">
        <v>285</v>
      </c>
      <c r="J104" s="31">
        <v>145</v>
      </c>
      <c r="K104" s="254">
        <v>0</v>
      </c>
      <c r="L104" s="31" t="s">
        <v>1144</v>
      </c>
      <c r="M104" s="31" t="s">
        <v>1144</v>
      </c>
      <c r="N104" s="31" t="s">
        <v>1145</v>
      </c>
      <c r="O104" s="31" t="s">
        <v>1145</v>
      </c>
      <c r="P104" s="31" t="s">
        <v>1145</v>
      </c>
      <c r="Q104" s="31" t="s">
        <v>1144</v>
      </c>
      <c r="R104" s="31" t="s">
        <v>1144</v>
      </c>
      <c r="S104" s="55" t="s">
        <v>1175</v>
      </c>
      <c r="T104" s="31"/>
      <c r="U104" s="31">
        <f t="shared" si="20"/>
        <v>0</v>
      </c>
      <c r="V104" s="30"/>
      <c r="W104" s="275"/>
      <c r="X104" s="31"/>
      <c r="Y104" s="31">
        <f t="shared" si="21"/>
        <v>0</v>
      </c>
      <c r="AA104" s="31"/>
      <c r="AB104" s="31">
        <f t="shared" si="22"/>
        <v>0</v>
      </c>
      <c r="AC104" s="31"/>
      <c r="AD104" s="31">
        <f t="shared" si="23"/>
        <v>0</v>
      </c>
      <c r="AE104" s="31"/>
      <c r="AF104" s="31"/>
      <c r="AG104" s="31">
        <f t="shared" si="24"/>
        <v>0</v>
      </c>
      <c r="AH104" s="31">
        <f t="shared" si="25"/>
        <v>0</v>
      </c>
      <c r="AI104" s="31"/>
      <c r="AJ104" s="31">
        <f t="shared" si="26"/>
        <v>0</v>
      </c>
      <c r="AK104" s="31">
        <f t="shared" si="27"/>
        <v>0</v>
      </c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</row>
    <row r="105" spans="2:50" s="155" customFormat="1" ht="13" outlineLevel="1">
      <c r="B105" s="156" t="s">
        <v>216</v>
      </c>
      <c r="C105" s="24" t="s">
        <v>217</v>
      </c>
      <c r="D105" s="15" t="s">
        <v>218</v>
      </c>
      <c r="E105" s="38">
        <v>43066</v>
      </c>
      <c r="F105" s="26" t="s">
        <v>12</v>
      </c>
      <c r="G105" s="46" t="s">
        <v>13</v>
      </c>
      <c r="H105" s="28">
        <f t="shared" si="19"/>
        <v>280</v>
      </c>
      <c r="I105" s="31">
        <v>160</v>
      </c>
      <c r="J105" s="31">
        <v>120</v>
      </c>
      <c r="K105" s="254">
        <v>0</v>
      </c>
      <c r="L105" s="31" t="s">
        <v>1144</v>
      </c>
      <c r="M105" s="31" t="s">
        <v>1144</v>
      </c>
      <c r="N105" s="31" t="s">
        <v>1145</v>
      </c>
      <c r="O105" s="31" t="s">
        <v>1145</v>
      </c>
      <c r="P105" s="31" t="s">
        <v>1145</v>
      </c>
      <c r="Q105" s="31" t="s">
        <v>1144</v>
      </c>
      <c r="R105" s="31" t="s">
        <v>1144</v>
      </c>
      <c r="S105" s="55" t="s">
        <v>1175</v>
      </c>
      <c r="T105" s="31"/>
      <c r="U105" s="31">
        <f t="shared" si="20"/>
        <v>0</v>
      </c>
      <c r="V105" s="30"/>
      <c r="W105" s="275"/>
      <c r="X105" s="31"/>
      <c r="Y105" s="31">
        <f t="shared" si="21"/>
        <v>0</v>
      </c>
      <c r="AA105" s="31"/>
      <c r="AB105" s="31">
        <f t="shared" si="22"/>
        <v>0</v>
      </c>
      <c r="AC105" s="31"/>
      <c r="AD105" s="31">
        <f t="shared" si="23"/>
        <v>0</v>
      </c>
      <c r="AE105" s="31"/>
      <c r="AF105" s="31"/>
      <c r="AG105" s="31">
        <f t="shared" si="24"/>
        <v>0</v>
      </c>
      <c r="AH105" s="31">
        <f t="shared" si="25"/>
        <v>0</v>
      </c>
      <c r="AI105" s="31"/>
      <c r="AJ105" s="31">
        <f t="shared" si="26"/>
        <v>0</v>
      </c>
      <c r="AK105" s="31">
        <f t="shared" si="27"/>
        <v>0</v>
      </c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</row>
    <row r="106" spans="2:50" s="155" customFormat="1" ht="13" outlineLevel="1">
      <c r="B106" s="156" t="s">
        <v>219</v>
      </c>
      <c r="C106" s="24" t="s">
        <v>220</v>
      </c>
      <c r="D106" s="15" t="s">
        <v>43</v>
      </c>
      <c r="E106" s="38">
        <v>43066</v>
      </c>
      <c r="F106" s="26" t="s">
        <v>221</v>
      </c>
      <c r="G106" s="46" t="s">
        <v>13</v>
      </c>
      <c r="H106" s="28">
        <f t="shared" si="19"/>
        <v>590</v>
      </c>
      <c r="I106" s="31">
        <v>240</v>
      </c>
      <c r="J106" s="48">
        <v>350</v>
      </c>
      <c r="K106" s="254">
        <v>0</v>
      </c>
      <c r="L106" s="31" t="s">
        <v>1144</v>
      </c>
      <c r="M106" s="31" t="s">
        <v>1144</v>
      </c>
      <c r="N106" s="31" t="s">
        <v>1145</v>
      </c>
      <c r="O106" s="31" t="s">
        <v>1145</v>
      </c>
      <c r="P106" s="31" t="s">
        <v>1145</v>
      </c>
      <c r="Q106" s="31" t="s">
        <v>1144</v>
      </c>
      <c r="R106" s="31" t="s">
        <v>1144</v>
      </c>
      <c r="S106" s="55" t="s">
        <v>1175</v>
      </c>
      <c r="T106" s="31"/>
      <c r="U106" s="31">
        <f t="shared" si="20"/>
        <v>0</v>
      </c>
      <c r="V106" s="30"/>
      <c r="W106" s="275"/>
      <c r="X106" s="31"/>
      <c r="Y106" s="31">
        <f t="shared" si="21"/>
        <v>0</v>
      </c>
      <c r="AA106" s="31"/>
      <c r="AB106" s="31">
        <f t="shared" si="22"/>
        <v>0</v>
      </c>
      <c r="AC106" s="31"/>
      <c r="AD106" s="31">
        <f t="shared" si="23"/>
        <v>0</v>
      </c>
      <c r="AE106" s="31"/>
      <c r="AF106" s="31"/>
      <c r="AG106" s="31">
        <f t="shared" si="24"/>
        <v>0</v>
      </c>
      <c r="AH106" s="31">
        <f t="shared" si="25"/>
        <v>0</v>
      </c>
      <c r="AI106" s="31"/>
      <c r="AJ106" s="31">
        <f t="shared" si="26"/>
        <v>0</v>
      </c>
      <c r="AK106" s="31">
        <f t="shared" si="27"/>
        <v>0</v>
      </c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</row>
    <row r="107" spans="2:50" s="155" customFormat="1" ht="26" outlineLevel="1">
      <c r="B107" s="157" t="s">
        <v>222</v>
      </c>
      <c r="C107" s="24" t="s">
        <v>223</v>
      </c>
      <c r="D107" s="15" t="s">
        <v>1006</v>
      </c>
      <c r="E107" s="38">
        <v>43525</v>
      </c>
      <c r="F107" s="26" t="s">
        <v>12</v>
      </c>
      <c r="G107" s="46" t="s">
        <v>13</v>
      </c>
      <c r="H107" s="28">
        <f t="shared" si="19"/>
        <v>1619</v>
      </c>
      <c r="I107" s="50">
        <v>176</v>
      </c>
      <c r="J107" s="50">
        <v>1443</v>
      </c>
      <c r="K107" s="254">
        <v>0</v>
      </c>
      <c r="L107" s="54" t="s">
        <v>1144</v>
      </c>
      <c r="M107" s="54" t="s">
        <v>1144</v>
      </c>
      <c r="N107" s="54" t="s">
        <v>1145</v>
      </c>
      <c r="O107" s="54" t="s">
        <v>1144</v>
      </c>
      <c r="P107" s="54" t="s">
        <v>1145</v>
      </c>
      <c r="Q107" s="54" t="s">
        <v>1144</v>
      </c>
      <c r="R107" s="54" t="s">
        <v>1144</v>
      </c>
      <c r="S107" s="55" t="s">
        <v>1217</v>
      </c>
      <c r="T107" s="31"/>
      <c r="U107" s="31">
        <f t="shared" si="20"/>
        <v>0</v>
      </c>
      <c r="V107" s="30"/>
      <c r="W107" s="275"/>
      <c r="X107" s="31"/>
      <c r="Y107" s="31">
        <f t="shared" si="21"/>
        <v>0</v>
      </c>
      <c r="AA107" s="31"/>
      <c r="AB107" s="31">
        <f t="shared" si="22"/>
        <v>0</v>
      </c>
      <c r="AC107" s="31"/>
      <c r="AD107" s="31">
        <f t="shared" si="23"/>
        <v>0</v>
      </c>
      <c r="AE107" s="31"/>
      <c r="AF107" s="31"/>
      <c r="AG107" s="31">
        <f t="shared" si="24"/>
        <v>0</v>
      </c>
      <c r="AH107" s="31">
        <f t="shared" si="25"/>
        <v>0</v>
      </c>
      <c r="AI107" s="31"/>
      <c r="AJ107" s="31">
        <f t="shared" si="26"/>
        <v>0</v>
      </c>
      <c r="AK107" s="31">
        <f t="shared" si="27"/>
        <v>0</v>
      </c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</row>
    <row r="108" spans="2:50" s="155" customFormat="1" ht="26" outlineLevel="1">
      <c r="B108" s="157" t="s">
        <v>224</v>
      </c>
      <c r="C108" s="24" t="s">
        <v>225</v>
      </c>
      <c r="D108" s="15" t="s">
        <v>1007</v>
      </c>
      <c r="E108" s="38">
        <v>43525</v>
      </c>
      <c r="F108" s="26" t="s">
        <v>12</v>
      </c>
      <c r="G108" s="46" t="s">
        <v>13</v>
      </c>
      <c r="H108" s="28">
        <f t="shared" si="19"/>
        <v>1576</v>
      </c>
      <c r="I108" s="50">
        <v>136</v>
      </c>
      <c r="J108" s="50">
        <v>1440</v>
      </c>
      <c r="K108" s="254">
        <v>0</v>
      </c>
      <c r="L108" s="54" t="s">
        <v>1144</v>
      </c>
      <c r="M108" s="54" t="s">
        <v>1144</v>
      </c>
      <c r="N108" s="54" t="s">
        <v>1145</v>
      </c>
      <c r="O108" s="54" t="s">
        <v>1144</v>
      </c>
      <c r="P108" s="54" t="s">
        <v>1145</v>
      </c>
      <c r="Q108" s="54" t="s">
        <v>1144</v>
      </c>
      <c r="R108" s="54" t="s">
        <v>1144</v>
      </c>
      <c r="S108" s="55" t="s">
        <v>1217</v>
      </c>
      <c r="T108" s="31"/>
      <c r="U108" s="31">
        <f t="shared" si="20"/>
        <v>0</v>
      </c>
      <c r="V108" s="30"/>
      <c r="W108" s="275"/>
      <c r="X108" s="31"/>
      <c r="Y108" s="31">
        <f t="shared" si="21"/>
        <v>0</v>
      </c>
      <c r="AA108" s="31"/>
      <c r="AB108" s="31">
        <f t="shared" si="22"/>
        <v>0</v>
      </c>
      <c r="AC108" s="31"/>
      <c r="AD108" s="31">
        <f t="shared" si="23"/>
        <v>0</v>
      </c>
      <c r="AE108" s="31"/>
      <c r="AF108" s="31"/>
      <c r="AG108" s="31">
        <f t="shared" si="24"/>
        <v>0</v>
      </c>
      <c r="AH108" s="31">
        <f t="shared" si="25"/>
        <v>0</v>
      </c>
      <c r="AI108" s="31"/>
      <c r="AJ108" s="31">
        <f t="shared" si="26"/>
        <v>0</v>
      </c>
      <c r="AK108" s="31">
        <f t="shared" si="27"/>
        <v>0</v>
      </c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</row>
    <row r="109" spans="2:50" s="155" customFormat="1" ht="26" outlineLevel="1">
      <c r="B109" s="156" t="s">
        <v>226</v>
      </c>
      <c r="C109" s="24" t="s">
        <v>227</v>
      </c>
      <c r="D109" s="49" t="s">
        <v>1344</v>
      </c>
      <c r="E109" s="38">
        <v>43656</v>
      </c>
      <c r="F109" s="26" t="s">
        <v>12</v>
      </c>
      <c r="G109" s="46" t="s">
        <v>13</v>
      </c>
      <c r="H109" s="28">
        <f t="shared" si="19"/>
        <v>2847</v>
      </c>
      <c r="I109" s="48">
        <v>1406</v>
      </c>
      <c r="J109" s="48">
        <v>1441</v>
      </c>
      <c r="K109" s="254">
        <v>0</v>
      </c>
      <c r="L109" s="31" t="s">
        <v>1144</v>
      </c>
      <c r="M109" s="31" t="s">
        <v>1144</v>
      </c>
      <c r="N109" s="31" t="s">
        <v>1144</v>
      </c>
      <c r="O109" s="31" t="s">
        <v>1144</v>
      </c>
      <c r="P109" s="31" t="s">
        <v>1145</v>
      </c>
      <c r="Q109" s="31" t="s">
        <v>1144</v>
      </c>
      <c r="R109" s="31" t="s">
        <v>1144</v>
      </c>
      <c r="S109" s="55" t="s">
        <v>1218</v>
      </c>
      <c r="T109" s="31"/>
      <c r="U109" s="31">
        <f t="shared" si="20"/>
        <v>0</v>
      </c>
      <c r="V109" s="30"/>
      <c r="W109" s="275"/>
      <c r="X109" s="31"/>
      <c r="Y109" s="31">
        <f t="shared" si="21"/>
        <v>0</v>
      </c>
      <c r="AA109" s="31"/>
      <c r="AB109" s="31">
        <f t="shared" si="22"/>
        <v>0</v>
      </c>
      <c r="AC109" s="31"/>
      <c r="AD109" s="31">
        <f t="shared" si="23"/>
        <v>0</v>
      </c>
      <c r="AE109" s="31"/>
      <c r="AF109" s="31"/>
      <c r="AG109" s="31">
        <f t="shared" si="24"/>
        <v>0</v>
      </c>
      <c r="AH109" s="31">
        <f t="shared" si="25"/>
        <v>0</v>
      </c>
      <c r="AI109" s="31"/>
      <c r="AJ109" s="31">
        <f t="shared" si="26"/>
        <v>0</v>
      </c>
      <c r="AK109" s="31">
        <f t="shared" si="27"/>
        <v>0</v>
      </c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</row>
    <row r="110" spans="2:50" s="155" customFormat="1" ht="26" outlineLevel="1">
      <c r="B110" s="156" t="s">
        <v>228</v>
      </c>
      <c r="C110" s="24" t="s">
        <v>1345</v>
      </c>
      <c r="D110" s="49" t="s">
        <v>1346</v>
      </c>
      <c r="E110" s="38">
        <v>43656</v>
      </c>
      <c r="F110" s="26" t="s">
        <v>12</v>
      </c>
      <c r="G110" s="46" t="s">
        <v>13</v>
      </c>
      <c r="H110" s="28">
        <f t="shared" si="19"/>
        <v>2866</v>
      </c>
      <c r="I110" s="48">
        <v>1406</v>
      </c>
      <c r="J110" s="48">
        <v>1460</v>
      </c>
      <c r="K110" s="254">
        <v>0</v>
      </c>
      <c r="L110" s="31" t="s">
        <v>1144</v>
      </c>
      <c r="M110" s="31" t="s">
        <v>1144</v>
      </c>
      <c r="N110" s="31" t="s">
        <v>1145</v>
      </c>
      <c r="O110" s="31" t="s">
        <v>1144</v>
      </c>
      <c r="P110" s="31" t="s">
        <v>1145</v>
      </c>
      <c r="Q110" s="31" t="s">
        <v>1144</v>
      </c>
      <c r="R110" s="31" t="s">
        <v>1144</v>
      </c>
      <c r="S110" s="55" t="s">
        <v>1219</v>
      </c>
      <c r="T110" s="31"/>
      <c r="U110" s="31">
        <f t="shared" si="20"/>
        <v>0</v>
      </c>
      <c r="V110" s="30"/>
      <c r="W110" s="275"/>
      <c r="X110" s="31"/>
      <c r="Y110" s="31">
        <f t="shared" si="21"/>
        <v>0</v>
      </c>
      <c r="AA110" s="31"/>
      <c r="AB110" s="31">
        <f t="shared" si="22"/>
        <v>0</v>
      </c>
      <c r="AC110" s="31"/>
      <c r="AD110" s="31">
        <f t="shared" si="23"/>
        <v>0</v>
      </c>
      <c r="AE110" s="31"/>
      <c r="AF110" s="31"/>
      <c r="AG110" s="31">
        <f t="shared" si="24"/>
        <v>0</v>
      </c>
      <c r="AH110" s="31">
        <f t="shared" si="25"/>
        <v>0</v>
      </c>
      <c r="AI110" s="31"/>
      <c r="AJ110" s="31">
        <f t="shared" si="26"/>
        <v>0</v>
      </c>
      <c r="AK110" s="31">
        <f t="shared" si="27"/>
        <v>0</v>
      </c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</row>
    <row r="111" spans="2:50" s="155" customFormat="1" ht="26" outlineLevel="1">
      <c r="B111" s="156" t="s">
        <v>229</v>
      </c>
      <c r="C111" s="24" t="s">
        <v>1008</v>
      </c>
      <c r="D111" s="49" t="s">
        <v>1347</v>
      </c>
      <c r="E111" s="38">
        <v>43656</v>
      </c>
      <c r="F111" s="26" t="s">
        <v>12</v>
      </c>
      <c r="G111" s="46" t="s">
        <v>13</v>
      </c>
      <c r="H111" s="28">
        <f t="shared" si="19"/>
        <v>2276</v>
      </c>
      <c r="I111" s="48">
        <v>836</v>
      </c>
      <c r="J111" s="48">
        <v>1440</v>
      </c>
      <c r="K111" s="254">
        <v>0</v>
      </c>
      <c r="L111" s="31" t="s">
        <v>1144</v>
      </c>
      <c r="M111" s="31" t="s">
        <v>1144</v>
      </c>
      <c r="N111" s="31" t="s">
        <v>1145</v>
      </c>
      <c r="O111" s="31" t="s">
        <v>1144</v>
      </c>
      <c r="P111" s="31" t="s">
        <v>1145</v>
      </c>
      <c r="Q111" s="31" t="s">
        <v>1144</v>
      </c>
      <c r="R111" s="31" t="s">
        <v>1144</v>
      </c>
      <c r="S111" s="55" t="s">
        <v>1219</v>
      </c>
      <c r="T111" s="31"/>
      <c r="U111" s="31">
        <f t="shared" si="20"/>
        <v>0</v>
      </c>
      <c r="V111" s="30"/>
      <c r="W111" s="275"/>
      <c r="X111" s="31"/>
      <c r="Y111" s="31">
        <f t="shared" si="21"/>
        <v>0</v>
      </c>
      <c r="AA111" s="31"/>
      <c r="AB111" s="31">
        <f t="shared" si="22"/>
        <v>0</v>
      </c>
      <c r="AC111" s="31"/>
      <c r="AD111" s="31">
        <f t="shared" si="23"/>
        <v>0</v>
      </c>
      <c r="AE111" s="31"/>
      <c r="AF111" s="31"/>
      <c r="AG111" s="31">
        <f t="shared" si="24"/>
        <v>0</v>
      </c>
      <c r="AH111" s="31">
        <f t="shared" si="25"/>
        <v>0</v>
      </c>
      <c r="AI111" s="31"/>
      <c r="AJ111" s="31">
        <f t="shared" si="26"/>
        <v>0</v>
      </c>
      <c r="AK111" s="31">
        <f t="shared" si="27"/>
        <v>0</v>
      </c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</row>
    <row r="112" spans="2:50" s="155" customFormat="1" ht="13" outlineLevel="1">
      <c r="B112" s="156" t="s">
        <v>230</v>
      </c>
      <c r="C112" s="24" t="s">
        <v>231</v>
      </c>
      <c r="D112" s="49" t="s">
        <v>68</v>
      </c>
      <c r="E112" s="38">
        <v>43070</v>
      </c>
      <c r="F112" s="26" t="s">
        <v>12</v>
      </c>
      <c r="G112" s="46" t="s">
        <v>24</v>
      </c>
      <c r="H112" s="28">
        <f t="shared" si="19"/>
        <v>236</v>
      </c>
      <c r="I112" s="48">
        <v>116</v>
      </c>
      <c r="J112" s="48">
        <v>120</v>
      </c>
      <c r="K112" s="254">
        <v>0</v>
      </c>
      <c r="L112" s="31" t="s">
        <v>1144</v>
      </c>
      <c r="M112" s="31" t="s">
        <v>1144</v>
      </c>
      <c r="N112" s="31" t="s">
        <v>1144</v>
      </c>
      <c r="O112" s="31" t="s">
        <v>1144</v>
      </c>
      <c r="P112" s="31" t="s">
        <v>1144</v>
      </c>
      <c r="Q112" s="31" t="s">
        <v>1144</v>
      </c>
      <c r="R112" s="31" t="s">
        <v>1144</v>
      </c>
      <c r="S112" s="55" t="s">
        <v>1220</v>
      </c>
      <c r="T112" s="31"/>
      <c r="U112" s="31">
        <f t="shared" si="20"/>
        <v>0</v>
      </c>
      <c r="V112" s="30"/>
      <c r="W112" s="275"/>
      <c r="X112" s="31"/>
      <c r="Y112" s="31">
        <f t="shared" si="21"/>
        <v>0</v>
      </c>
      <c r="AA112" s="31"/>
      <c r="AB112" s="31">
        <f t="shared" si="22"/>
        <v>0</v>
      </c>
      <c r="AC112" s="31"/>
      <c r="AD112" s="31">
        <f t="shared" si="23"/>
        <v>0</v>
      </c>
      <c r="AE112" s="31"/>
      <c r="AF112" s="31"/>
      <c r="AG112" s="31">
        <f t="shared" si="24"/>
        <v>0</v>
      </c>
      <c r="AH112" s="31">
        <f t="shared" si="25"/>
        <v>0</v>
      </c>
      <c r="AI112" s="31"/>
      <c r="AJ112" s="31">
        <f t="shared" si="26"/>
        <v>0</v>
      </c>
      <c r="AK112" s="31">
        <f t="shared" si="27"/>
        <v>0</v>
      </c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</row>
    <row r="113" spans="2:50" s="155" customFormat="1" ht="26" outlineLevel="1">
      <c r="B113" s="156" t="s">
        <v>232</v>
      </c>
      <c r="C113" s="24" t="s">
        <v>233</v>
      </c>
      <c r="D113" s="49" t="s">
        <v>87</v>
      </c>
      <c r="E113" s="38">
        <v>43525</v>
      </c>
      <c r="F113" s="26" t="s">
        <v>12</v>
      </c>
      <c r="G113" s="46" t="s">
        <v>13</v>
      </c>
      <c r="H113" s="28">
        <f t="shared" si="19"/>
        <v>710</v>
      </c>
      <c r="I113" s="48">
        <v>230</v>
      </c>
      <c r="J113" s="48">
        <v>480</v>
      </c>
      <c r="K113" s="254">
        <v>0</v>
      </c>
      <c r="L113" s="31" t="s">
        <v>1145</v>
      </c>
      <c r="M113" s="31" t="s">
        <v>1144</v>
      </c>
      <c r="N113" s="31" t="s">
        <v>1144</v>
      </c>
      <c r="O113" s="31" t="s">
        <v>1145</v>
      </c>
      <c r="P113" s="31" t="s">
        <v>1145</v>
      </c>
      <c r="Q113" s="31" t="s">
        <v>1144</v>
      </c>
      <c r="R113" s="31" t="s">
        <v>1144</v>
      </c>
      <c r="S113" s="55" t="s">
        <v>1221</v>
      </c>
      <c r="T113" s="31"/>
      <c r="U113" s="31">
        <f t="shared" si="20"/>
        <v>0</v>
      </c>
      <c r="V113" s="30"/>
      <c r="W113" s="275"/>
      <c r="X113" s="31"/>
      <c r="Y113" s="31">
        <f t="shared" si="21"/>
        <v>0</v>
      </c>
      <c r="AA113" s="31"/>
      <c r="AB113" s="31">
        <f t="shared" si="22"/>
        <v>0</v>
      </c>
      <c r="AC113" s="31"/>
      <c r="AD113" s="31">
        <f t="shared" si="23"/>
        <v>0</v>
      </c>
      <c r="AE113" s="31"/>
      <c r="AF113" s="31"/>
      <c r="AG113" s="31">
        <f t="shared" si="24"/>
        <v>0</v>
      </c>
      <c r="AH113" s="31">
        <f t="shared" si="25"/>
        <v>0</v>
      </c>
      <c r="AI113" s="31"/>
      <c r="AJ113" s="31">
        <f t="shared" si="26"/>
        <v>0</v>
      </c>
      <c r="AK113" s="31">
        <f t="shared" si="27"/>
        <v>0</v>
      </c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</row>
    <row r="114" spans="2:50" s="155" customFormat="1" ht="13" outlineLevel="1">
      <c r="B114" s="156" t="s">
        <v>234</v>
      </c>
      <c r="C114" s="24" t="s">
        <v>235</v>
      </c>
      <c r="D114" s="49" t="s">
        <v>19</v>
      </c>
      <c r="E114" s="38">
        <v>43431</v>
      </c>
      <c r="F114" s="26" t="s">
        <v>12</v>
      </c>
      <c r="G114" s="46" t="s">
        <v>24</v>
      </c>
      <c r="H114" s="28">
        <f t="shared" si="19"/>
        <v>60</v>
      </c>
      <c r="I114" s="48">
        <v>60</v>
      </c>
      <c r="J114" s="48">
        <v>0</v>
      </c>
      <c r="K114" s="254">
        <v>0</v>
      </c>
      <c r="L114" s="31" t="s">
        <v>1144</v>
      </c>
      <c r="M114" s="31" t="s">
        <v>1144</v>
      </c>
      <c r="N114" s="31" t="s">
        <v>1145</v>
      </c>
      <c r="O114" s="31" t="s">
        <v>1145</v>
      </c>
      <c r="P114" s="31" t="s">
        <v>1145</v>
      </c>
      <c r="Q114" s="31" t="s">
        <v>1144</v>
      </c>
      <c r="R114" s="31" t="s">
        <v>1144</v>
      </c>
      <c r="S114" s="55" t="s">
        <v>1186</v>
      </c>
      <c r="T114" s="31"/>
      <c r="U114" s="31">
        <f t="shared" si="20"/>
        <v>0</v>
      </c>
      <c r="V114" s="30"/>
      <c r="W114" s="275"/>
      <c r="X114" s="31"/>
      <c r="Y114" s="31">
        <f t="shared" si="21"/>
        <v>0</v>
      </c>
      <c r="AA114" s="31"/>
      <c r="AB114" s="31">
        <f t="shared" si="22"/>
        <v>0</v>
      </c>
      <c r="AC114" s="31"/>
      <c r="AD114" s="31">
        <f t="shared" si="23"/>
        <v>0</v>
      </c>
      <c r="AE114" s="31"/>
      <c r="AF114" s="31"/>
      <c r="AG114" s="31">
        <f t="shared" si="24"/>
        <v>0</v>
      </c>
      <c r="AH114" s="31">
        <f t="shared" si="25"/>
        <v>0</v>
      </c>
      <c r="AI114" s="31"/>
      <c r="AJ114" s="31">
        <f t="shared" si="26"/>
        <v>0</v>
      </c>
      <c r="AK114" s="31">
        <f t="shared" si="27"/>
        <v>0</v>
      </c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</row>
    <row r="115" spans="2:50" s="155" customFormat="1" ht="13" outlineLevel="1">
      <c r="B115" s="52" t="s">
        <v>236</v>
      </c>
      <c r="C115" s="24" t="s">
        <v>1348</v>
      </c>
      <c r="D115" s="49" t="s">
        <v>39</v>
      </c>
      <c r="E115" s="38">
        <v>43441</v>
      </c>
      <c r="F115" s="26" t="s">
        <v>12</v>
      </c>
      <c r="G115" s="46" t="s">
        <v>24</v>
      </c>
      <c r="H115" s="28">
        <f t="shared" si="19"/>
        <v>60</v>
      </c>
      <c r="I115" s="48">
        <v>60</v>
      </c>
      <c r="J115" s="48">
        <v>0</v>
      </c>
      <c r="K115" s="254">
        <v>0</v>
      </c>
      <c r="L115" s="31" t="s">
        <v>1144</v>
      </c>
      <c r="M115" s="31" t="s">
        <v>1144</v>
      </c>
      <c r="N115" s="31" t="s">
        <v>1145</v>
      </c>
      <c r="O115" s="31" t="s">
        <v>1145</v>
      </c>
      <c r="P115" s="31" t="s">
        <v>1145</v>
      </c>
      <c r="Q115" s="31" t="s">
        <v>1144</v>
      </c>
      <c r="R115" s="31" t="s">
        <v>1144</v>
      </c>
      <c r="S115" s="55" t="s">
        <v>1186</v>
      </c>
      <c r="T115" s="31"/>
      <c r="U115" s="31">
        <f t="shared" si="20"/>
        <v>0</v>
      </c>
      <c r="V115" s="30"/>
      <c r="W115" s="275"/>
      <c r="X115" s="31"/>
      <c r="Y115" s="31">
        <f t="shared" si="21"/>
        <v>0</v>
      </c>
      <c r="AA115" s="31"/>
      <c r="AB115" s="31">
        <f t="shared" si="22"/>
        <v>0</v>
      </c>
      <c r="AC115" s="31"/>
      <c r="AD115" s="31">
        <f t="shared" si="23"/>
        <v>0</v>
      </c>
      <c r="AE115" s="31"/>
      <c r="AF115" s="31"/>
      <c r="AG115" s="31">
        <f t="shared" si="24"/>
        <v>0</v>
      </c>
      <c r="AH115" s="31">
        <f t="shared" si="25"/>
        <v>0</v>
      </c>
      <c r="AI115" s="31"/>
      <c r="AJ115" s="31">
        <f t="shared" si="26"/>
        <v>0</v>
      </c>
      <c r="AK115" s="31">
        <f t="shared" si="27"/>
        <v>0</v>
      </c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</row>
    <row r="116" spans="2:50" s="155" customFormat="1" ht="13" outlineLevel="1">
      <c r="B116" s="156" t="s">
        <v>237</v>
      </c>
      <c r="C116" s="24" t="s">
        <v>1349</v>
      </c>
      <c r="D116" s="49" t="s">
        <v>58</v>
      </c>
      <c r="E116" s="38">
        <v>43434</v>
      </c>
      <c r="F116" s="26" t="s">
        <v>12</v>
      </c>
      <c r="G116" s="46" t="s">
        <v>24</v>
      </c>
      <c r="H116" s="28">
        <f t="shared" si="19"/>
        <v>60</v>
      </c>
      <c r="I116" s="48">
        <v>60</v>
      </c>
      <c r="J116" s="48">
        <v>0</v>
      </c>
      <c r="K116" s="254">
        <v>0</v>
      </c>
      <c r="L116" s="31" t="s">
        <v>1144</v>
      </c>
      <c r="M116" s="31" t="s">
        <v>1144</v>
      </c>
      <c r="N116" s="31" t="s">
        <v>1145</v>
      </c>
      <c r="O116" s="31" t="s">
        <v>1145</v>
      </c>
      <c r="P116" s="31" t="s">
        <v>1145</v>
      </c>
      <c r="Q116" s="31" t="s">
        <v>1144</v>
      </c>
      <c r="R116" s="31" t="s">
        <v>1144</v>
      </c>
      <c r="S116" s="55" t="s">
        <v>1186</v>
      </c>
      <c r="T116" s="31"/>
      <c r="U116" s="31">
        <f t="shared" si="20"/>
        <v>0</v>
      </c>
      <c r="V116" s="30"/>
      <c r="W116" s="275"/>
      <c r="X116" s="31"/>
      <c r="Y116" s="31">
        <f t="shared" si="21"/>
        <v>0</v>
      </c>
      <c r="AA116" s="31"/>
      <c r="AB116" s="31">
        <f t="shared" si="22"/>
        <v>0</v>
      </c>
      <c r="AC116" s="31"/>
      <c r="AD116" s="31">
        <f t="shared" si="23"/>
        <v>0</v>
      </c>
      <c r="AE116" s="31"/>
      <c r="AF116" s="31"/>
      <c r="AG116" s="31">
        <f t="shared" si="24"/>
        <v>0</v>
      </c>
      <c r="AH116" s="31">
        <f t="shared" si="25"/>
        <v>0</v>
      </c>
      <c r="AI116" s="31"/>
      <c r="AJ116" s="31">
        <f t="shared" si="26"/>
        <v>0</v>
      </c>
      <c r="AK116" s="31">
        <f t="shared" si="27"/>
        <v>0</v>
      </c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</row>
    <row r="117" spans="2:50" s="155" customFormat="1" ht="13" outlineLevel="1">
      <c r="B117" s="52" t="s">
        <v>238</v>
      </c>
      <c r="C117" s="24" t="s">
        <v>239</v>
      </c>
      <c r="D117" s="49" t="s">
        <v>50</v>
      </c>
      <c r="E117" s="38">
        <v>43203</v>
      </c>
      <c r="F117" s="26" t="s">
        <v>12</v>
      </c>
      <c r="G117" s="46" t="s">
        <v>24</v>
      </c>
      <c r="H117" s="28">
        <f t="shared" si="19"/>
        <v>25</v>
      </c>
      <c r="I117" s="48">
        <v>25</v>
      </c>
      <c r="J117" s="48">
        <v>0</v>
      </c>
      <c r="K117" s="254">
        <v>0</v>
      </c>
      <c r="L117" s="31" t="s">
        <v>1144</v>
      </c>
      <c r="M117" s="31" t="s">
        <v>1144</v>
      </c>
      <c r="N117" s="31" t="s">
        <v>1145</v>
      </c>
      <c r="O117" s="31" t="s">
        <v>1145</v>
      </c>
      <c r="P117" s="31" t="s">
        <v>1145</v>
      </c>
      <c r="Q117" s="31" t="s">
        <v>1144</v>
      </c>
      <c r="R117" s="31" t="s">
        <v>1144</v>
      </c>
      <c r="S117" s="55" t="s">
        <v>1186</v>
      </c>
      <c r="T117" s="31"/>
      <c r="U117" s="31">
        <f t="shared" si="20"/>
        <v>0</v>
      </c>
      <c r="V117" s="30"/>
      <c r="W117" s="275"/>
      <c r="X117" s="31"/>
      <c r="Y117" s="31">
        <f t="shared" si="21"/>
        <v>0</v>
      </c>
      <c r="AA117" s="31"/>
      <c r="AB117" s="31">
        <f t="shared" si="22"/>
        <v>0</v>
      </c>
      <c r="AC117" s="31"/>
      <c r="AD117" s="31">
        <f t="shared" si="23"/>
        <v>0</v>
      </c>
      <c r="AE117" s="31"/>
      <c r="AF117" s="31"/>
      <c r="AG117" s="31">
        <f t="shared" si="24"/>
        <v>0</v>
      </c>
      <c r="AH117" s="31">
        <f t="shared" si="25"/>
        <v>0</v>
      </c>
      <c r="AI117" s="31"/>
      <c r="AJ117" s="31">
        <f t="shared" si="26"/>
        <v>0</v>
      </c>
      <c r="AK117" s="31">
        <f t="shared" si="27"/>
        <v>0</v>
      </c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</row>
    <row r="118" spans="2:50" s="155" customFormat="1" ht="13" outlineLevel="1">
      <c r="B118" s="52" t="s">
        <v>941</v>
      </c>
      <c r="C118" s="24" t="s">
        <v>1350</v>
      </c>
      <c r="D118" s="49" t="s">
        <v>50</v>
      </c>
      <c r="E118" s="38">
        <v>43409</v>
      </c>
      <c r="F118" s="26" t="s">
        <v>12</v>
      </c>
      <c r="G118" s="46" t="s">
        <v>24</v>
      </c>
      <c r="H118" s="28">
        <f t="shared" si="19"/>
        <v>60</v>
      </c>
      <c r="I118" s="48">
        <v>60</v>
      </c>
      <c r="J118" s="48">
        <v>0</v>
      </c>
      <c r="K118" s="254">
        <v>0</v>
      </c>
      <c r="L118" s="31" t="s">
        <v>1144</v>
      </c>
      <c r="M118" s="31" t="s">
        <v>1144</v>
      </c>
      <c r="N118" s="31" t="s">
        <v>1145</v>
      </c>
      <c r="O118" s="31" t="s">
        <v>1145</v>
      </c>
      <c r="P118" s="31" t="s">
        <v>1145</v>
      </c>
      <c r="Q118" s="31" t="s">
        <v>1144</v>
      </c>
      <c r="R118" s="31" t="s">
        <v>1144</v>
      </c>
      <c r="S118" s="55" t="s">
        <v>1186</v>
      </c>
      <c r="T118" s="31"/>
      <c r="U118" s="31">
        <f t="shared" si="20"/>
        <v>0</v>
      </c>
      <c r="V118" s="30"/>
      <c r="W118" s="275"/>
      <c r="X118" s="31"/>
      <c r="Y118" s="31">
        <f t="shared" si="21"/>
        <v>0</v>
      </c>
      <c r="AA118" s="31"/>
      <c r="AB118" s="31">
        <f t="shared" si="22"/>
        <v>0</v>
      </c>
      <c r="AC118" s="31"/>
      <c r="AD118" s="31">
        <f t="shared" si="23"/>
        <v>0</v>
      </c>
      <c r="AE118" s="31"/>
      <c r="AF118" s="31"/>
      <c r="AG118" s="31">
        <f t="shared" si="24"/>
        <v>0</v>
      </c>
      <c r="AH118" s="31">
        <f t="shared" si="25"/>
        <v>0</v>
      </c>
      <c r="AI118" s="31"/>
      <c r="AJ118" s="31">
        <f t="shared" si="26"/>
        <v>0</v>
      </c>
      <c r="AK118" s="31">
        <f t="shared" si="27"/>
        <v>0</v>
      </c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</row>
    <row r="119" spans="2:50" s="155" customFormat="1" ht="13" outlineLevel="1">
      <c r="B119" s="52" t="s">
        <v>942</v>
      </c>
      <c r="C119" s="24" t="s">
        <v>1351</v>
      </c>
      <c r="D119" s="49" t="s">
        <v>50</v>
      </c>
      <c r="E119" s="38">
        <v>43409</v>
      </c>
      <c r="F119" s="26" t="s">
        <v>12</v>
      </c>
      <c r="G119" s="46" t="s">
        <v>24</v>
      </c>
      <c r="H119" s="28">
        <f t="shared" si="19"/>
        <v>60</v>
      </c>
      <c r="I119" s="48">
        <v>60</v>
      </c>
      <c r="J119" s="48">
        <v>0</v>
      </c>
      <c r="K119" s="254">
        <v>0</v>
      </c>
      <c r="L119" s="31" t="s">
        <v>1144</v>
      </c>
      <c r="M119" s="31" t="s">
        <v>1144</v>
      </c>
      <c r="N119" s="31" t="s">
        <v>1145</v>
      </c>
      <c r="O119" s="31" t="s">
        <v>1145</v>
      </c>
      <c r="P119" s="31" t="s">
        <v>1145</v>
      </c>
      <c r="Q119" s="31" t="s">
        <v>1144</v>
      </c>
      <c r="R119" s="31" t="s">
        <v>1144</v>
      </c>
      <c r="S119" s="55" t="s">
        <v>1186</v>
      </c>
      <c r="T119" s="31"/>
      <c r="U119" s="31">
        <f t="shared" si="20"/>
        <v>0</v>
      </c>
      <c r="V119" s="30"/>
      <c r="W119" s="275"/>
      <c r="X119" s="31"/>
      <c r="Y119" s="31">
        <f t="shared" si="21"/>
        <v>0</v>
      </c>
      <c r="AA119" s="31"/>
      <c r="AB119" s="31">
        <f t="shared" si="22"/>
        <v>0</v>
      </c>
      <c r="AC119" s="31"/>
      <c r="AD119" s="31">
        <f t="shared" si="23"/>
        <v>0</v>
      </c>
      <c r="AE119" s="31"/>
      <c r="AF119" s="31"/>
      <c r="AG119" s="31">
        <f t="shared" si="24"/>
        <v>0</v>
      </c>
      <c r="AH119" s="31">
        <f t="shared" si="25"/>
        <v>0</v>
      </c>
      <c r="AI119" s="31"/>
      <c r="AJ119" s="31">
        <f t="shared" si="26"/>
        <v>0</v>
      </c>
      <c r="AK119" s="31">
        <f t="shared" si="27"/>
        <v>0</v>
      </c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</row>
    <row r="120" spans="2:50" s="155" customFormat="1" ht="13" outlineLevel="1">
      <c r="B120" s="52" t="s">
        <v>943</v>
      </c>
      <c r="C120" s="24" t="s">
        <v>1352</v>
      </c>
      <c r="D120" s="49" t="s">
        <v>507</v>
      </c>
      <c r="E120" s="38">
        <v>43406</v>
      </c>
      <c r="F120" s="26" t="s">
        <v>12</v>
      </c>
      <c r="G120" s="46" t="s">
        <v>24</v>
      </c>
      <c r="H120" s="28">
        <f t="shared" si="19"/>
        <v>120</v>
      </c>
      <c r="I120" s="48">
        <v>120</v>
      </c>
      <c r="J120" s="48">
        <v>0</v>
      </c>
      <c r="K120" s="254">
        <v>0</v>
      </c>
      <c r="L120" s="31" t="s">
        <v>1144</v>
      </c>
      <c r="M120" s="31" t="s">
        <v>1144</v>
      </c>
      <c r="N120" s="31" t="s">
        <v>1145</v>
      </c>
      <c r="O120" s="31" t="s">
        <v>1145</v>
      </c>
      <c r="P120" s="31" t="s">
        <v>1145</v>
      </c>
      <c r="Q120" s="31" t="s">
        <v>1144</v>
      </c>
      <c r="R120" s="31" t="s">
        <v>1144</v>
      </c>
      <c r="S120" s="55" t="s">
        <v>1186</v>
      </c>
      <c r="T120" s="31"/>
      <c r="U120" s="31">
        <f t="shared" si="20"/>
        <v>0</v>
      </c>
      <c r="V120" s="30"/>
      <c r="W120" s="275"/>
      <c r="X120" s="31"/>
      <c r="Y120" s="31">
        <f t="shared" si="21"/>
        <v>0</v>
      </c>
      <c r="AA120" s="31"/>
      <c r="AB120" s="31">
        <f t="shared" si="22"/>
        <v>0</v>
      </c>
      <c r="AC120" s="31"/>
      <c r="AD120" s="31">
        <f t="shared" si="23"/>
        <v>0</v>
      </c>
      <c r="AE120" s="31"/>
      <c r="AF120" s="31"/>
      <c r="AG120" s="31">
        <f t="shared" si="24"/>
        <v>0</v>
      </c>
      <c r="AH120" s="31">
        <f t="shared" si="25"/>
        <v>0</v>
      </c>
      <c r="AI120" s="31"/>
      <c r="AJ120" s="31">
        <f t="shared" si="26"/>
        <v>0</v>
      </c>
      <c r="AK120" s="31">
        <f t="shared" si="27"/>
        <v>0</v>
      </c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</row>
    <row r="121" spans="2:50" s="155" customFormat="1" ht="26" outlineLevel="1">
      <c r="B121" s="52" t="s">
        <v>944</v>
      </c>
      <c r="C121" s="24" t="s">
        <v>1353</v>
      </c>
      <c r="D121" s="49" t="s">
        <v>507</v>
      </c>
      <c r="E121" s="38">
        <v>43406</v>
      </c>
      <c r="F121" s="26" t="s">
        <v>12</v>
      </c>
      <c r="G121" s="46" t="s">
        <v>24</v>
      </c>
      <c r="H121" s="28">
        <f t="shared" si="19"/>
        <v>120</v>
      </c>
      <c r="I121" s="48">
        <v>120</v>
      </c>
      <c r="J121" s="48">
        <v>0</v>
      </c>
      <c r="K121" s="254">
        <v>0</v>
      </c>
      <c r="L121" s="31" t="s">
        <v>1144</v>
      </c>
      <c r="M121" s="31" t="s">
        <v>1144</v>
      </c>
      <c r="N121" s="31" t="s">
        <v>1145</v>
      </c>
      <c r="O121" s="31" t="s">
        <v>1145</v>
      </c>
      <c r="P121" s="31" t="s">
        <v>1145</v>
      </c>
      <c r="Q121" s="31" t="s">
        <v>1144</v>
      </c>
      <c r="R121" s="31" t="s">
        <v>1144</v>
      </c>
      <c r="S121" s="55" t="s">
        <v>1186</v>
      </c>
      <c r="T121" s="31"/>
      <c r="U121" s="31">
        <f t="shared" si="20"/>
        <v>0</v>
      </c>
      <c r="V121" s="30"/>
      <c r="W121" s="275"/>
      <c r="X121" s="31"/>
      <c r="Y121" s="31">
        <f t="shared" si="21"/>
        <v>0</v>
      </c>
      <c r="AA121" s="31"/>
      <c r="AB121" s="31">
        <f t="shared" si="22"/>
        <v>0</v>
      </c>
      <c r="AC121" s="31"/>
      <c r="AD121" s="31">
        <f t="shared" si="23"/>
        <v>0</v>
      </c>
      <c r="AE121" s="31"/>
      <c r="AF121" s="31"/>
      <c r="AG121" s="31">
        <f t="shared" si="24"/>
        <v>0</v>
      </c>
      <c r="AH121" s="31">
        <f t="shared" si="25"/>
        <v>0</v>
      </c>
      <c r="AI121" s="31"/>
      <c r="AJ121" s="31">
        <f t="shared" si="26"/>
        <v>0</v>
      </c>
      <c r="AK121" s="31">
        <f t="shared" si="27"/>
        <v>0</v>
      </c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</row>
    <row r="122" spans="2:50" s="155" customFormat="1" ht="13" outlineLevel="1">
      <c r="B122" s="52" t="s">
        <v>240</v>
      </c>
      <c r="C122" s="159" t="s">
        <v>1354</v>
      </c>
      <c r="D122" s="12" t="s">
        <v>43</v>
      </c>
      <c r="E122" s="38">
        <v>43451</v>
      </c>
      <c r="F122" s="26" t="s">
        <v>174</v>
      </c>
      <c r="G122" s="46" t="s">
        <v>24</v>
      </c>
      <c r="H122" s="28">
        <f t="shared" si="19"/>
        <v>90</v>
      </c>
      <c r="I122" s="48">
        <v>90</v>
      </c>
      <c r="J122" s="48">
        <v>0</v>
      </c>
      <c r="K122" s="254">
        <v>0</v>
      </c>
      <c r="L122" s="31" t="s">
        <v>1144</v>
      </c>
      <c r="M122" s="31" t="s">
        <v>1144</v>
      </c>
      <c r="N122" s="31" t="s">
        <v>1145</v>
      </c>
      <c r="O122" s="31" t="s">
        <v>1145</v>
      </c>
      <c r="P122" s="31" t="s">
        <v>1145</v>
      </c>
      <c r="Q122" s="31" t="s">
        <v>1144</v>
      </c>
      <c r="R122" s="31" t="s">
        <v>1144</v>
      </c>
      <c r="S122" s="55" t="s">
        <v>1186</v>
      </c>
      <c r="T122" s="31"/>
      <c r="U122" s="31">
        <f t="shared" si="20"/>
        <v>0</v>
      </c>
      <c r="V122" s="30"/>
      <c r="W122" s="275"/>
      <c r="X122" s="31"/>
      <c r="Y122" s="31">
        <f t="shared" si="21"/>
        <v>0</v>
      </c>
      <c r="AA122" s="31"/>
      <c r="AB122" s="31">
        <f t="shared" si="22"/>
        <v>0</v>
      </c>
      <c r="AC122" s="31"/>
      <c r="AD122" s="31">
        <f t="shared" si="23"/>
        <v>0</v>
      </c>
      <c r="AE122" s="31"/>
      <c r="AF122" s="31"/>
      <c r="AG122" s="31">
        <f t="shared" si="24"/>
        <v>0</v>
      </c>
      <c r="AH122" s="31">
        <f t="shared" si="25"/>
        <v>0</v>
      </c>
      <c r="AI122" s="31"/>
      <c r="AJ122" s="31">
        <f t="shared" si="26"/>
        <v>0</v>
      </c>
      <c r="AK122" s="31">
        <f t="shared" si="27"/>
        <v>0</v>
      </c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</row>
    <row r="123" spans="2:50" s="155" customFormat="1" ht="13" outlineLevel="1">
      <c r="B123" s="52" t="s">
        <v>1355</v>
      </c>
      <c r="C123" s="159" t="s">
        <v>1356</v>
      </c>
      <c r="D123" s="76" t="s">
        <v>95</v>
      </c>
      <c r="E123" s="38">
        <v>43663</v>
      </c>
      <c r="F123" s="26" t="s">
        <v>174</v>
      </c>
      <c r="G123" s="46" t="s">
        <v>24</v>
      </c>
      <c r="H123" s="28">
        <f t="shared" si="19"/>
        <v>1465</v>
      </c>
      <c r="I123" s="48">
        <v>25</v>
      </c>
      <c r="J123" s="48">
        <v>1440</v>
      </c>
      <c r="K123" s="254">
        <v>0</v>
      </c>
      <c r="L123" s="174"/>
      <c r="M123" s="174"/>
      <c r="N123" s="174"/>
      <c r="O123" s="174"/>
      <c r="P123" s="174"/>
      <c r="Q123" s="174" t="s">
        <v>1145</v>
      </c>
      <c r="R123" s="174" t="s">
        <v>1144</v>
      </c>
      <c r="S123" s="55"/>
      <c r="T123" s="31"/>
      <c r="U123" s="31">
        <f t="shared" si="20"/>
        <v>0</v>
      </c>
      <c r="V123" s="30"/>
      <c r="W123" s="275"/>
      <c r="X123" s="31"/>
      <c r="Y123" s="31">
        <f t="shared" si="21"/>
        <v>0</v>
      </c>
      <c r="AA123" s="31"/>
      <c r="AB123" s="31">
        <f t="shared" si="22"/>
        <v>0</v>
      </c>
      <c r="AC123" s="31"/>
      <c r="AD123" s="31">
        <f t="shared" si="23"/>
        <v>0</v>
      </c>
      <c r="AE123" s="31"/>
      <c r="AF123" s="31"/>
      <c r="AG123" s="31">
        <f t="shared" si="24"/>
        <v>0</v>
      </c>
      <c r="AH123" s="31">
        <f t="shared" si="25"/>
        <v>0</v>
      </c>
      <c r="AI123" s="31"/>
      <c r="AJ123" s="31">
        <f t="shared" si="26"/>
        <v>0</v>
      </c>
      <c r="AK123" s="31">
        <f t="shared" si="27"/>
        <v>0</v>
      </c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</row>
    <row r="124" spans="2:50" s="155" customFormat="1" ht="13" outlineLevel="1">
      <c r="B124" s="52" t="s">
        <v>1357</v>
      </c>
      <c r="C124" s="38" t="s">
        <v>1358</v>
      </c>
      <c r="D124" s="15" t="s">
        <v>507</v>
      </c>
      <c r="E124" s="38">
        <v>43473</v>
      </c>
      <c r="F124" s="26" t="s">
        <v>12</v>
      </c>
      <c r="G124" s="46" t="s">
        <v>945</v>
      </c>
      <c r="H124" s="28">
        <f t="shared" si="19"/>
        <v>3710</v>
      </c>
      <c r="I124" s="48">
        <v>200</v>
      </c>
      <c r="J124" s="48">
        <v>3510</v>
      </c>
      <c r="K124" s="254">
        <v>0</v>
      </c>
      <c r="L124" s="31" t="s">
        <v>1144</v>
      </c>
      <c r="M124" s="31" t="s">
        <v>1144</v>
      </c>
      <c r="N124" s="31" t="s">
        <v>1145</v>
      </c>
      <c r="O124" s="31" t="s">
        <v>1144</v>
      </c>
      <c r="P124" s="31" t="s">
        <v>1145</v>
      </c>
      <c r="Q124" s="31" t="s">
        <v>1144</v>
      </c>
      <c r="R124" s="31" t="s">
        <v>1144</v>
      </c>
      <c r="S124" s="55" t="s">
        <v>1186</v>
      </c>
      <c r="T124" s="31"/>
      <c r="U124" s="31">
        <f t="shared" si="20"/>
        <v>0</v>
      </c>
      <c r="V124" s="30"/>
      <c r="W124" s="275"/>
      <c r="X124" s="31"/>
      <c r="Y124" s="31">
        <f t="shared" si="21"/>
        <v>0</v>
      </c>
      <c r="AA124" s="31"/>
      <c r="AB124" s="31">
        <f t="shared" si="22"/>
        <v>0</v>
      </c>
      <c r="AC124" s="31"/>
      <c r="AD124" s="31">
        <f t="shared" si="23"/>
        <v>0</v>
      </c>
      <c r="AE124" s="31"/>
      <c r="AF124" s="31"/>
      <c r="AG124" s="31">
        <f t="shared" si="24"/>
        <v>0</v>
      </c>
      <c r="AH124" s="31">
        <f t="shared" si="25"/>
        <v>0</v>
      </c>
      <c r="AI124" s="31"/>
      <c r="AJ124" s="31">
        <f t="shared" si="26"/>
        <v>0</v>
      </c>
      <c r="AK124" s="31">
        <f t="shared" si="27"/>
        <v>0</v>
      </c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</row>
    <row r="125" spans="2:50" s="155" customFormat="1" ht="26" outlineLevel="1">
      <c r="B125" s="52" t="s">
        <v>1009</v>
      </c>
      <c r="C125" s="38" t="s">
        <v>1359</v>
      </c>
      <c r="D125" s="15" t="s">
        <v>39</v>
      </c>
      <c r="E125" s="38">
        <v>43675</v>
      </c>
      <c r="F125" s="26" t="s">
        <v>12</v>
      </c>
      <c r="G125" s="46" t="s">
        <v>945</v>
      </c>
      <c r="H125" s="28">
        <f t="shared" si="19"/>
        <v>4874</v>
      </c>
      <c r="I125" s="51">
        <v>1490</v>
      </c>
      <c r="J125" s="48">
        <v>3384</v>
      </c>
      <c r="K125" s="254">
        <v>0</v>
      </c>
      <c r="L125" s="174" t="s">
        <v>1612</v>
      </c>
      <c r="M125" s="174" t="s">
        <v>1613</v>
      </c>
      <c r="N125" s="174" t="s">
        <v>1614</v>
      </c>
      <c r="O125" s="174" t="s">
        <v>1614</v>
      </c>
      <c r="P125" s="174" t="s">
        <v>1614</v>
      </c>
      <c r="Q125" s="174" t="s">
        <v>1613</v>
      </c>
      <c r="R125" s="174" t="s">
        <v>1613</v>
      </c>
      <c r="S125" s="55" t="s">
        <v>1615</v>
      </c>
      <c r="T125" s="31"/>
      <c r="U125" s="31">
        <f t="shared" si="20"/>
        <v>0</v>
      </c>
      <c r="V125" s="30"/>
      <c r="W125" s="275"/>
      <c r="X125" s="31"/>
      <c r="Y125" s="31">
        <f t="shared" si="21"/>
        <v>0</v>
      </c>
      <c r="AA125" s="31"/>
      <c r="AB125" s="31">
        <f t="shared" si="22"/>
        <v>0</v>
      </c>
      <c r="AC125" s="31"/>
      <c r="AD125" s="31">
        <f t="shared" si="23"/>
        <v>0</v>
      </c>
      <c r="AE125" s="31"/>
      <c r="AF125" s="31"/>
      <c r="AG125" s="31">
        <f t="shared" si="24"/>
        <v>0</v>
      </c>
      <c r="AH125" s="31">
        <f t="shared" si="25"/>
        <v>0</v>
      </c>
      <c r="AI125" s="31"/>
      <c r="AJ125" s="31">
        <f t="shared" si="26"/>
        <v>0</v>
      </c>
      <c r="AK125" s="31">
        <f t="shared" si="27"/>
        <v>0</v>
      </c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</row>
    <row r="126" spans="2:50" s="155" customFormat="1" ht="23.5" customHeight="1" outlineLevel="1">
      <c r="B126" s="52" t="s">
        <v>1360</v>
      </c>
      <c r="C126" s="214" t="s">
        <v>1361</v>
      </c>
      <c r="D126" s="53" t="s">
        <v>95</v>
      </c>
      <c r="E126" s="214">
        <v>43707</v>
      </c>
      <c r="F126" s="35" t="s">
        <v>12</v>
      </c>
      <c r="G126" s="46"/>
      <c r="H126" s="28">
        <f t="shared" si="19"/>
        <v>140</v>
      </c>
      <c r="I126" s="48">
        <v>70</v>
      </c>
      <c r="J126" s="48">
        <v>70</v>
      </c>
      <c r="K126" s="254">
        <v>0</v>
      </c>
      <c r="L126" s="174"/>
      <c r="M126" s="174"/>
      <c r="N126" s="174"/>
      <c r="O126" s="174"/>
      <c r="P126" s="174"/>
      <c r="Q126" s="31" t="s">
        <v>1144</v>
      </c>
      <c r="R126" s="174" t="s">
        <v>1144</v>
      </c>
      <c r="S126" s="55"/>
      <c r="T126" s="31"/>
      <c r="U126" s="31">
        <f t="shared" si="20"/>
        <v>0</v>
      </c>
      <c r="V126" s="30"/>
      <c r="W126" s="275"/>
      <c r="X126" s="31"/>
      <c r="Y126" s="31">
        <f t="shared" si="21"/>
        <v>0</v>
      </c>
      <c r="AA126" s="31"/>
      <c r="AB126" s="31">
        <f t="shared" si="22"/>
        <v>0</v>
      </c>
      <c r="AC126" s="31"/>
      <c r="AD126" s="31">
        <f t="shared" si="23"/>
        <v>0</v>
      </c>
      <c r="AE126" s="31"/>
      <c r="AF126" s="31"/>
      <c r="AG126" s="31">
        <f t="shared" si="24"/>
        <v>0</v>
      </c>
      <c r="AH126" s="31">
        <f t="shared" si="25"/>
        <v>0</v>
      </c>
      <c r="AI126" s="31"/>
      <c r="AJ126" s="31">
        <f t="shared" si="26"/>
        <v>0</v>
      </c>
      <c r="AK126" s="31">
        <f t="shared" si="27"/>
        <v>0</v>
      </c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</row>
    <row r="127" spans="2:50" s="155" customFormat="1" ht="34.5" customHeight="1" outlineLevel="1">
      <c r="B127" s="52" t="s">
        <v>1074</v>
      </c>
      <c r="C127" s="214" t="s">
        <v>1362</v>
      </c>
      <c r="D127" s="53" t="s">
        <v>95</v>
      </c>
      <c r="E127" s="214">
        <v>43707</v>
      </c>
      <c r="F127" s="35" t="s">
        <v>12</v>
      </c>
      <c r="G127" s="46"/>
      <c r="H127" s="28">
        <f t="shared" ref="H127:H129" si="28">I127+J127</f>
        <v>240</v>
      </c>
      <c r="I127" s="48">
        <v>120</v>
      </c>
      <c r="J127" s="48">
        <v>120</v>
      </c>
      <c r="K127" s="254">
        <v>0</v>
      </c>
      <c r="L127" s="174"/>
      <c r="M127" s="174"/>
      <c r="N127" s="174"/>
      <c r="O127" s="174"/>
      <c r="P127" s="174"/>
      <c r="Q127" s="174" t="s">
        <v>1144</v>
      </c>
      <c r="R127" s="174" t="s">
        <v>1144</v>
      </c>
      <c r="S127" s="55"/>
      <c r="T127" s="31"/>
      <c r="U127" s="31">
        <f t="shared" ref="U127:U129" si="29">SUMIF(T127,"Y",I127)</f>
        <v>0</v>
      </c>
      <c r="V127" s="30"/>
      <c r="W127" s="275"/>
      <c r="X127" s="31"/>
      <c r="Y127" s="31">
        <f t="shared" ref="Y127:Y129" si="30">U127*X127</f>
        <v>0</v>
      </c>
      <c r="AA127" s="31"/>
      <c r="AB127" s="31">
        <f t="shared" ref="AB127:AB129" si="31">SUMIF(AA127,"Y",K127)*X127</f>
        <v>0</v>
      </c>
      <c r="AC127" s="31"/>
      <c r="AD127" s="31">
        <f t="shared" ref="AD127:AD129" si="32">(I127-AB127)*COUNTIF(AL127:AU127,"L")</f>
        <v>0</v>
      </c>
      <c r="AE127" s="31"/>
      <c r="AF127" s="31"/>
      <c r="AG127" s="31">
        <f t="shared" ref="AG127:AG129" si="33">IFERROR(COUNTIF(AL127:AU127,"S")/(COUNTIF(AL127:AU127,"V")+COUNTIF(AL127:AU127,"S")),0)</f>
        <v>0</v>
      </c>
      <c r="AH127" s="31">
        <f t="shared" ref="AH127:AH129" si="34">(Y127-AB127-AD127)*AG127</f>
        <v>0</v>
      </c>
      <c r="AI127" s="31"/>
      <c r="AJ127" s="31">
        <f t="shared" ref="AJ127:AJ129" si="35">COUNTIF(AL127:AU127,"V")</f>
        <v>0</v>
      </c>
      <c r="AK127" s="31">
        <f t="shared" ref="AK127:AK129" si="36">Y127-AB127-AD127-AH127</f>
        <v>0</v>
      </c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</row>
    <row r="128" spans="2:50" s="155" customFormat="1" ht="34.5" customHeight="1" outlineLevel="1">
      <c r="B128" s="52" t="s">
        <v>1704</v>
      </c>
      <c r="C128" s="214" t="s">
        <v>1705</v>
      </c>
      <c r="D128" s="53" t="s">
        <v>95</v>
      </c>
      <c r="E128" s="214">
        <v>43794</v>
      </c>
      <c r="F128" s="35" t="s">
        <v>12</v>
      </c>
      <c r="G128" s="46"/>
      <c r="H128" s="28">
        <f t="shared" ref="H128" si="37">I128+J128</f>
        <v>520</v>
      </c>
      <c r="I128" s="48">
        <v>200</v>
      </c>
      <c r="J128" s="48">
        <v>320</v>
      </c>
      <c r="K128" s="254">
        <v>0</v>
      </c>
      <c r="L128" s="174"/>
      <c r="M128" s="174"/>
      <c r="N128" s="174"/>
      <c r="O128" s="174"/>
      <c r="P128" s="174"/>
      <c r="Q128" s="174" t="s">
        <v>1144</v>
      </c>
      <c r="R128" s="174" t="s">
        <v>1144</v>
      </c>
      <c r="S128" s="55"/>
      <c r="T128" s="31"/>
      <c r="U128" s="31">
        <f t="shared" ref="U128" si="38">SUMIF(T128,"Y",I128)</f>
        <v>0</v>
      </c>
      <c r="V128" s="30"/>
      <c r="W128" s="275"/>
      <c r="X128" s="31"/>
      <c r="Y128" s="31">
        <f t="shared" ref="Y128" si="39">U128*X128</f>
        <v>0</v>
      </c>
      <c r="AA128" s="31"/>
      <c r="AB128" s="31">
        <f t="shared" ref="AB128" si="40">SUMIF(AA128,"Y",K128)*X128</f>
        <v>0</v>
      </c>
      <c r="AC128" s="31"/>
      <c r="AD128" s="31">
        <f t="shared" ref="AD128" si="41">(I128-AB128)*COUNTIF(AL128:AU128,"L")</f>
        <v>0</v>
      </c>
      <c r="AE128" s="31"/>
      <c r="AF128" s="31"/>
      <c r="AG128" s="31">
        <f t="shared" ref="AG128" si="42">IFERROR(COUNTIF(AL128:AU128,"S")/(COUNTIF(AL128:AU128,"V")+COUNTIF(AL128:AU128,"S")),0)</f>
        <v>0</v>
      </c>
      <c r="AH128" s="31">
        <f t="shared" ref="AH128" si="43">(Y128-AB128-AD128)*AG128</f>
        <v>0</v>
      </c>
      <c r="AI128" s="31"/>
      <c r="AJ128" s="31">
        <f t="shared" ref="AJ128" si="44">COUNTIF(AL128:AU128,"V")</f>
        <v>0</v>
      </c>
      <c r="AK128" s="31">
        <f t="shared" ref="AK128" si="45">Y128-AB128-AD128-AH128</f>
        <v>0</v>
      </c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</row>
    <row r="129" spans="2:50" s="155" customFormat="1" ht="34.5" customHeight="1" outlineLevel="1">
      <c r="B129" s="52" t="s">
        <v>1706</v>
      </c>
      <c r="C129" s="214" t="s">
        <v>1707</v>
      </c>
      <c r="D129" s="53" t="s">
        <v>95</v>
      </c>
      <c r="E129" s="214">
        <v>43794</v>
      </c>
      <c r="F129" s="35" t="s">
        <v>12</v>
      </c>
      <c r="G129" s="46"/>
      <c r="H129" s="28">
        <f t="shared" si="28"/>
        <v>560</v>
      </c>
      <c r="I129" s="48">
        <v>220</v>
      </c>
      <c r="J129" s="48">
        <v>340</v>
      </c>
      <c r="K129" s="254">
        <v>0</v>
      </c>
      <c r="L129" s="174"/>
      <c r="M129" s="174"/>
      <c r="N129" s="174"/>
      <c r="O129" s="174"/>
      <c r="P129" s="174"/>
      <c r="Q129" s="174" t="s">
        <v>1144</v>
      </c>
      <c r="R129" s="174" t="s">
        <v>1144</v>
      </c>
      <c r="S129" s="55"/>
      <c r="T129" s="31"/>
      <c r="U129" s="31">
        <f t="shared" si="29"/>
        <v>0</v>
      </c>
      <c r="V129" s="30"/>
      <c r="W129" s="275"/>
      <c r="X129" s="31"/>
      <c r="Y129" s="31">
        <f t="shared" si="30"/>
        <v>0</v>
      </c>
      <c r="AA129" s="31"/>
      <c r="AB129" s="31">
        <f t="shared" si="31"/>
        <v>0</v>
      </c>
      <c r="AC129" s="31"/>
      <c r="AD129" s="31">
        <f t="shared" si="32"/>
        <v>0</v>
      </c>
      <c r="AE129" s="31"/>
      <c r="AF129" s="31"/>
      <c r="AG129" s="31">
        <f t="shared" si="33"/>
        <v>0</v>
      </c>
      <c r="AH129" s="31">
        <f t="shared" si="34"/>
        <v>0</v>
      </c>
      <c r="AI129" s="31"/>
      <c r="AJ129" s="31">
        <f t="shared" si="35"/>
        <v>0</v>
      </c>
      <c r="AK129" s="31">
        <f t="shared" si="36"/>
        <v>0</v>
      </c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</row>
    <row r="130" spans="2:50" s="155" customFormat="1" ht="34.5" customHeight="1" outlineLevel="1">
      <c r="B130" s="52" t="s">
        <v>1708</v>
      </c>
      <c r="C130" s="214" t="s">
        <v>1709</v>
      </c>
      <c r="D130" s="53" t="s">
        <v>95</v>
      </c>
      <c r="E130" s="214">
        <v>43791</v>
      </c>
      <c r="F130" s="35" t="s">
        <v>12</v>
      </c>
      <c r="G130" s="46"/>
      <c r="H130" s="28">
        <f t="shared" si="19"/>
        <v>230</v>
      </c>
      <c r="I130" s="48">
        <v>115</v>
      </c>
      <c r="J130" s="48">
        <v>115</v>
      </c>
      <c r="K130" s="254">
        <v>0</v>
      </c>
      <c r="L130" s="174"/>
      <c r="M130" s="174"/>
      <c r="N130" s="174"/>
      <c r="O130" s="174"/>
      <c r="P130" s="174"/>
      <c r="Q130" s="174" t="s">
        <v>1144</v>
      </c>
      <c r="R130" s="174" t="s">
        <v>1144</v>
      </c>
      <c r="S130" s="55"/>
      <c r="T130" s="31"/>
      <c r="U130" s="31">
        <f t="shared" si="20"/>
        <v>0</v>
      </c>
      <c r="V130" s="30"/>
      <c r="W130" s="275"/>
      <c r="X130" s="31"/>
      <c r="Y130" s="31">
        <f t="shared" si="21"/>
        <v>0</v>
      </c>
      <c r="AA130" s="31"/>
      <c r="AB130" s="31">
        <f t="shared" si="22"/>
        <v>0</v>
      </c>
      <c r="AC130" s="31"/>
      <c r="AD130" s="31">
        <f t="shared" si="23"/>
        <v>0</v>
      </c>
      <c r="AE130" s="31"/>
      <c r="AF130" s="31"/>
      <c r="AG130" s="31">
        <f t="shared" si="24"/>
        <v>0</v>
      </c>
      <c r="AH130" s="31">
        <f t="shared" si="25"/>
        <v>0</v>
      </c>
      <c r="AI130" s="31"/>
      <c r="AJ130" s="31">
        <f t="shared" si="26"/>
        <v>0</v>
      </c>
      <c r="AK130" s="31">
        <f t="shared" si="27"/>
        <v>0</v>
      </c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</row>
    <row r="131" spans="2:50" s="155" customFormat="1" ht="16.5" customHeight="1">
      <c r="B131" s="343" t="s">
        <v>242</v>
      </c>
      <c r="C131" s="343"/>
      <c r="D131" s="343"/>
      <c r="E131" s="346"/>
      <c r="F131" s="41" t="s">
        <v>7</v>
      </c>
      <c r="G131" s="42"/>
      <c r="H131" s="23">
        <f>H132/60</f>
        <v>523.35</v>
      </c>
      <c r="I131" s="23">
        <f>I132/60</f>
        <v>239.2</v>
      </c>
      <c r="J131" s="23">
        <f>J132/60</f>
        <v>284.14999999999998</v>
      </c>
      <c r="K131" s="253">
        <f>K132/60</f>
        <v>5</v>
      </c>
      <c r="L131" s="42"/>
      <c r="M131" s="42"/>
      <c r="N131" s="42"/>
      <c r="O131" s="42"/>
      <c r="P131" s="42"/>
      <c r="Q131" s="42"/>
      <c r="R131" s="42"/>
      <c r="S131" s="43"/>
      <c r="T131" s="42"/>
      <c r="U131" s="23">
        <f>U132/60</f>
        <v>0</v>
      </c>
      <c r="V131" s="43"/>
      <c r="W131" s="277"/>
      <c r="X131" s="42"/>
      <c r="Y131" s="23">
        <f>Y132/60</f>
        <v>0</v>
      </c>
      <c r="AA131" s="45"/>
      <c r="AB131" s="45">
        <f t="shared" ref="AB131:AK131" si="46">AB132/60</f>
        <v>0</v>
      </c>
      <c r="AC131" s="45"/>
      <c r="AD131" s="45">
        <f>AD132/60</f>
        <v>0</v>
      </c>
      <c r="AE131" s="45"/>
      <c r="AF131" s="45"/>
      <c r="AG131" s="45"/>
      <c r="AH131" s="45">
        <f>AH132/60</f>
        <v>0</v>
      </c>
      <c r="AI131" s="45"/>
      <c r="AJ131" s="42"/>
      <c r="AK131" s="45">
        <f t="shared" si="46"/>
        <v>0</v>
      </c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5"/>
      <c r="AW131" s="45"/>
      <c r="AX131" s="45">
        <f>AX132/60</f>
        <v>0</v>
      </c>
    </row>
    <row r="132" spans="2:50" s="155" customFormat="1" ht="20.5" customHeight="1">
      <c r="B132" s="343"/>
      <c r="C132" s="343"/>
      <c r="D132" s="343"/>
      <c r="E132" s="346"/>
      <c r="F132" s="44" t="s">
        <v>8</v>
      </c>
      <c r="G132" s="45"/>
      <c r="H132" s="23">
        <f>SUM(I132:J132)</f>
        <v>31401</v>
      </c>
      <c r="I132" s="23">
        <f>SUMIF($F$133:$F$166,"DQA",I133:I166)</f>
        <v>14352</v>
      </c>
      <c r="J132" s="23">
        <f>SUMIF($F$133:$F$166,"DQA",J133:J166)</f>
        <v>17049</v>
      </c>
      <c r="K132" s="253">
        <f>SUM(K133:K166)</f>
        <v>300</v>
      </c>
      <c r="L132" s="42"/>
      <c r="M132" s="42"/>
      <c r="N132" s="42"/>
      <c r="O132" s="42"/>
      <c r="P132" s="42"/>
      <c r="Q132" s="42"/>
      <c r="R132" s="42"/>
      <c r="S132" s="43"/>
      <c r="T132" s="42"/>
      <c r="U132" s="23">
        <f>SUM(U133:U166)</f>
        <v>0</v>
      </c>
      <c r="V132" s="43"/>
      <c r="W132" s="277"/>
      <c r="X132" s="42"/>
      <c r="Y132" s="23">
        <f>SUM(Y133:Y166)</f>
        <v>0</v>
      </c>
      <c r="AA132" s="45"/>
      <c r="AB132" s="45">
        <f t="shared" ref="AB132" si="47">SUM(AB133:AB166)</f>
        <v>0</v>
      </c>
      <c r="AC132" s="45"/>
      <c r="AD132" s="45">
        <f>SUM(AD133:AD166)</f>
        <v>0</v>
      </c>
      <c r="AE132" s="45"/>
      <c r="AF132" s="45"/>
      <c r="AG132" s="45"/>
      <c r="AH132" s="45">
        <f>SUM(AH133:AH166)</f>
        <v>0</v>
      </c>
      <c r="AI132" s="45"/>
      <c r="AJ132" s="42"/>
      <c r="AK132" s="45">
        <f t="shared" ref="AK132" si="48">SUM(AK133:AK166)</f>
        <v>0</v>
      </c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5"/>
      <c r="AW132" s="45"/>
      <c r="AX132" s="45">
        <f t="shared" ref="AX132" si="49">SUM(AX133:AX166)</f>
        <v>0</v>
      </c>
    </row>
    <row r="133" spans="2:50" s="155" customFormat="1" ht="23.5" customHeight="1" outlineLevel="1">
      <c r="B133" s="156" t="s">
        <v>243</v>
      </c>
      <c r="C133" s="14" t="s">
        <v>244</v>
      </c>
      <c r="D133" s="25" t="s">
        <v>245</v>
      </c>
      <c r="E133" s="16">
        <v>43294</v>
      </c>
      <c r="F133" s="17" t="s">
        <v>12</v>
      </c>
      <c r="G133" s="27" t="s">
        <v>13</v>
      </c>
      <c r="H133" s="28">
        <f t="shared" ref="H133:H163" si="50">I133+J133</f>
        <v>1712</v>
      </c>
      <c r="I133" s="48">
        <v>1225</v>
      </c>
      <c r="J133" s="48">
        <v>487</v>
      </c>
      <c r="K133" s="254">
        <v>0</v>
      </c>
      <c r="L133" s="31" t="s">
        <v>1144</v>
      </c>
      <c r="M133" s="31" t="s">
        <v>1144</v>
      </c>
      <c r="N133" s="31" t="s">
        <v>1145</v>
      </c>
      <c r="O133" s="31" t="s">
        <v>1144</v>
      </c>
      <c r="P133" s="31" t="s">
        <v>1145</v>
      </c>
      <c r="Q133" s="31" t="s">
        <v>1144</v>
      </c>
      <c r="R133" s="31" t="s">
        <v>1144</v>
      </c>
      <c r="S133" s="55" t="s">
        <v>1223</v>
      </c>
      <c r="T133" s="31"/>
      <c r="U133" s="31">
        <f t="shared" ref="U133:U166" si="51">SUMIF(T133,"Y",I133)</f>
        <v>0</v>
      </c>
      <c r="V133" s="30"/>
      <c r="W133" s="275"/>
      <c r="X133" s="31"/>
      <c r="Y133" s="31">
        <f t="shared" ref="Y133:Y166" si="52">U133*X133</f>
        <v>0</v>
      </c>
      <c r="AA133" s="31"/>
      <c r="AB133" s="31">
        <f t="shared" ref="AB133:AB166" si="53">SUMIF(AA133,"Y",K133)*X133</f>
        <v>0</v>
      </c>
      <c r="AC133" s="31"/>
      <c r="AD133" s="31">
        <f t="shared" ref="AD133:AD166" si="54">(I133-AB133)*COUNTIF(AL133:AU133,"L")</f>
        <v>0</v>
      </c>
      <c r="AE133" s="31"/>
      <c r="AF133" s="31"/>
      <c r="AG133" s="31">
        <f t="shared" ref="AG133:AG166" si="55">IFERROR(COUNTIF(AL133:AU133,"S")/(COUNTIF(AL133:AU133,"V")+COUNTIF(AL133:AU133,"S")),0)</f>
        <v>0</v>
      </c>
      <c r="AH133" s="31">
        <f t="shared" ref="AH133:AH166" si="56">(Y133-AB133-AD133)*AG133</f>
        <v>0</v>
      </c>
      <c r="AI133" s="31"/>
      <c r="AJ133" s="31">
        <f t="shared" ref="AJ133:AJ166" si="57">COUNTIF(AL133:AU133,"V")</f>
        <v>0</v>
      </c>
      <c r="AK133" s="31">
        <f t="shared" ref="AK133:AK166" si="58">Y133-AB133-AD133-AH133</f>
        <v>0</v>
      </c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</row>
    <row r="134" spans="2:50" s="155" customFormat="1" ht="23.5" customHeight="1" outlineLevel="1">
      <c r="B134" s="156" t="s">
        <v>246</v>
      </c>
      <c r="C134" s="14" t="s">
        <v>247</v>
      </c>
      <c r="D134" s="25" t="s">
        <v>1363</v>
      </c>
      <c r="E134" s="16">
        <v>43693</v>
      </c>
      <c r="F134" s="17" t="s">
        <v>12</v>
      </c>
      <c r="G134" s="27" t="s">
        <v>13</v>
      </c>
      <c r="H134" s="28">
        <f t="shared" si="50"/>
        <v>376</v>
      </c>
      <c r="I134" s="48">
        <v>370</v>
      </c>
      <c r="J134" s="48">
        <v>6</v>
      </c>
      <c r="K134" s="254">
        <v>0</v>
      </c>
      <c r="L134" s="31" t="s">
        <v>1144</v>
      </c>
      <c r="M134" s="31" t="s">
        <v>1144</v>
      </c>
      <c r="N134" s="31" t="s">
        <v>1145</v>
      </c>
      <c r="O134" s="31" t="s">
        <v>1144</v>
      </c>
      <c r="P134" s="31" t="s">
        <v>1145</v>
      </c>
      <c r="Q134" s="31" t="s">
        <v>1145</v>
      </c>
      <c r="R134" s="31" t="s">
        <v>1145</v>
      </c>
      <c r="S134" s="55" t="s">
        <v>1223</v>
      </c>
      <c r="T134" s="31"/>
      <c r="U134" s="31">
        <f t="shared" si="51"/>
        <v>0</v>
      </c>
      <c r="V134" s="30"/>
      <c r="W134" s="275"/>
      <c r="X134" s="31"/>
      <c r="Y134" s="31">
        <f t="shared" si="52"/>
        <v>0</v>
      </c>
      <c r="AA134" s="31"/>
      <c r="AB134" s="31">
        <f t="shared" si="53"/>
        <v>0</v>
      </c>
      <c r="AC134" s="31"/>
      <c r="AD134" s="31">
        <f t="shared" si="54"/>
        <v>0</v>
      </c>
      <c r="AE134" s="31"/>
      <c r="AF134" s="31"/>
      <c r="AG134" s="31">
        <f t="shared" si="55"/>
        <v>0</v>
      </c>
      <c r="AH134" s="31">
        <f t="shared" si="56"/>
        <v>0</v>
      </c>
      <c r="AI134" s="31"/>
      <c r="AJ134" s="31">
        <f t="shared" si="57"/>
        <v>0</v>
      </c>
      <c r="AK134" s="31">
        <f t="shared" si="58"/>
        <v>0</v>
      </c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</row>
    <row r="135" spans="2:50" s="155" customFormat="1" ht="23.5" customHeight="1" outlineLevel="1">
      <c r="B135" s="156" t="s">
        <v>248</v>
      </c>
      <c r="C135" s="14" t="s">
        <v>249</v>
      </c>
      <c r="D135" s="25" t="s">
        <v>36</v>
      </c>
      <c r="E135" s="16">
        <v>43073</v>
      </c>
      <c r="F135" s="17" t="s">
        <v>12</v>
      </c>
      <c r="G135" s="27" t="s">
        <v>24</v>
      </c>
      <c r="H135" s="28">
        <f t="shared" si="50"/>
        <v>120</v>
      </c>
      <c r="I135" s="48">
        <v>60</v>
      </c>
      <c r="J135" s="48">
        <v>60</v>
      </c>
      <c r="K135" s="254">
        <v>0</v>
      </c>
      <c r="L135" s="31" t="s">
        <v>1144</v>
      </c>
      <c r="M135" s="31" t="s">
        <v>1144</v>
      </c>
      <c r="N135" s="31" t="s">
        <v>1145</v>
      </c>
      <c r="O135" s="31" t="s">
        <v>1144</v>
      </c>
      <c r="P135" s="175" t="s">
        <v>1181</v>
      </c>
      <c r="Q135" s="31" t="s">
        <v>1144</v>
      </c>
      <c r="R135" s="31" t="s">
        <v>1144</v>
      </c>
      <c r="S135" s="55" t="s">
        <v>1223</v>
      </c>
      <c r="T135" s="31"/>
      <c r="U135" s="31">
        <f t="shared" si="51"/>
        <v>0</v>
      </c>
      <c r="V135" s="30"/>
      <c r="W135" s="275"/>
      <c r="X135" s="31"/>
      <c r="Y135" s="31">
        <f t="shared" si="52"/>
        <v>0</v>
      </c>
      <c r="AA135" s="31"/>
      <c r="AB135" s="31">
        <f t="shared" si="53"/>
        <v>0</v>
      </c>
      <c r="AC135" s="31"/>
      <c r="AD135" s="31">
        <f t="shared" si="54"/>
        <v>0</v>
      </c>
      <c r="AE135" s="31"/>
      <c r="AF135" s="31"/>
      <c r="AG135" s="31">
        <f t="shared" si="55"/>
        <v>0</v>
      </c>
      <c r="AH135" s="31">
        <f t="shared" si="56"/>
        <v>0</v>
      </c>
      <c r="AI135" s="31"/>
      <c r="AJ135" s="31">
        <f t="shared" si="57"/>
        <v>0</v>
      </c>
      <c r="AK135" s="31">
        <f t="shared" si="58"/>
        <v>0</v>
      </c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</row>
    <row r="136" spans="2:50" s="155" customFormat="1" ht="23.5" customHeight="1" outlineLevel="1">
      <c r="B136" s="156" t="s">
        <v>250</v>
      </c>
      <c r="C136" s="14" t="s">
        <v>251</v>
      </c>
      <c r="D136" s="25" t="s">
        <v>157</v>
      </c>
      <c r="E136" s="16">
        <v>43216</v>
      </c>
      <c r="F136" s="17" t="s">
        <v>12</v>
      </c>
      <c r="G136" s="27" t="s">
        <v>13</v>
      </c>
      <c r="H136" s="28">
        <f t="shared" si="50"/>
        <v>1114</v>
      </c>
      <c r="I136" s="48">
        <v>451</v>
      </c>
      <c r="J136" s="48">
        <v>663</v>
      </c>
      <c r="K136" s="254">
        <v>0</v>
      </c>
      <c r="L136" s="31" t="s">
        <v>1144</v>
      </c>
      <c r="M136" s="31" t="s">
        <v>1144</v>
      </c>
      <c r="N136" s="31" t="s">
        <v>1145</v>
      </c>
      <c r="O136" s="31" t="s">
        <v>1144</v>
      </c>
      <c r="P136" s="31" t="s">
        <v>1145</v>
      </c>
      <c r="Q136" s="31" t="s">
        <v>1144</v>
      </c>
      <c r="R136" s="31" t="s">
        <v>1144</v>
      </c>
      <c r="S136" s="55" t="s">
        <v>1237</v>
      </c>
      <c r="T136" s="31"/>
      <c r="U136" s="31">
        <f t="shared" si="51"/>
        <v>0</v>
      </c>
      <c r="V136" s="30"/>
      <c r="W136" s="275"/>
      <c r="X136" s="31"/>
      <c r="Y136" s="31">
        <f t="shared" si="52"/>
        <v>0</v>
      </c>
      <c r="AA136" s="31"/>
      <c r="AB136" s="31">
        <f t="shared" si="53"/>
        <v>0</v>
      </c>
      <c r="AC136" s="31"/>
      <c r="AD136" s="31">
        <f t="shared" si="54"/>
        <v>0</v>
      </c>
      <c r="AE136" s="31"/>
      <c r="AF136" s="31"/>
      <c r="AG136" s="31">
        <f t="shared" si="55"/>
        <v>0</v>
      </c>
      <c r="AH136" s="31">
        <f t="shared" si="56"/>
        <v>0</v>
      </c>
      <c r="AI136" s="31"/>
      <c r="AJ136" s="31">
        <f t="shared" si="57"/>
        <v>0</v>
      </c>
      <c r="AK136" s="31">
        <f t="shared" si="58"/>
        <v>0</v>
      </c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</row>
    <row r="137" spans="2:50" s="155" customFormat="1" ht="23.5" customHeight="1" outlineLevel="1">
      <c r="B137" s="156" t="s">
        <v>252</v>
      </c>
      <c r="C137" s="14" t="s">
        <v>253</v>
      </c>
      <c r="D137" s="25" t="s">
        <v>1364</v>
      </c>
      <c r="E137" s="16">
        <v>43693</v>
      </c>
      <c r="F137" s="17" t="s">
        <v>12</v>
      </c>
      <c r="G137" s="27" t="s">
        <v>13</v>
      </c>
      <c r="H137" s="28">
        <f t="shared" si="50"/>
        <v>6771</v>
      </c>
      <c r="I137" s="48">
        <v>1173</v>
      </c>
      <c r="J137" s="56">
        <v>5598</v>
      </c>
      <c r="K137" s="255">
        <v>160</v>
      </c>
      <c r="L137" s="31" t="s">
        <v>1144</v>
      </c>
      <c r="M137" s="31" t="s">
        <v>1144</v>
      </c>
      <c r="N137" s="31" t="s">
        <v>1145</v>
      </c>
      <c r="O137" s="31" t="s">
        <v>1144</v>
      </c>
      <c r="P137" s="31" t="s">
        <v>1145</v>
      </c>
      <c r="Q137" s="31" t="s">
        <v>1144</v>
      </c>
      <c r="R137" s="31" t="s">
        <v>1144</v>
      </c>
      <c r="S137" s="55" t="s">
        <v>1223</v>
      </c>
      <c r="T137" s="31"/>
      <c r="U137" s="31">
        <f t="shared" si="51"/>
        <v>0</v>
      </c>
      <c r="V137" s="30"/>
      <c r="W137" s="275"/>
      <c r="X137" s="31"/>
      <c r="Y137" s="31">
        <f t="shared" si="52"/>
        <v>0</v>
      </c>
      <c r="AA137" s="175"/>
      <c r="AB137" s="31">
        <f t="shared" si="53"/>
        <v>0</v>
      </c>
      <c r="AC137" s="31"/>
      <c r="AD137" s="31">
        <f t="shared" si="54"/>
        <v>0</v>
      </c>
      <c r="AE137" s="31"/>
      <c r="AF137" s="31"/>
      <c r="AG137" s="31">
        <f t="shared" si="55"/>
        <v>0</v>
      </c>
      <c r="AH137" s="31">
        <f t="shared" si="56"/>
        <v>0</v>
      </c>
      <c r="AI137" s="31"/>
      <c r="AJ137" s="31">
        <f t="shared" si="57"/>
        <v>0</v>
      </c>
      <c r="AK137" s="235">
        <f t="shared" si="58"/>
        <v>0</v>
      </c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</row>
    <row r="138" spans="2:50" s="155" customFormat="1" ht="23.5" customHeight="1" outlineLevel="1">
      <c r="B138" s="156" t="s">
        <v>254</v>
      </c>
      <c r="C138" s="14" t="s">
        <v>255</v>
      </c>
      <c r="D138" s="25" t="s">
        <v>1365</v>
      </c>
      <c r="E138" s="16">
        <v>43693</v>
      </c>
      <c r="F138" s="17" t="s">
        <v>12</v>
      </c>
      <c r="G138" s="27" t="s">
        <v>13</v>
      </c>
      <c r="H138" s="28">
        <f t="shared" si="50"/>
        <v>723</v>
      </c>
      <c r="I138" s="48">
        <v>339</v>
      </c>
      <c r="J138" s="48">
        <v>384</v>
      </c>
      <c r="K138" s="255">
        <v>140</v>
      </c>
      <c r="L138" s="31" t="s">
        <v>1144</v>
      </c>
      <c r="M138" s="31" t="s">
        <v>1144</v>
      </c>
      <c r="N138" s="31" t="s">
        <v>1145</v>
      </c>
      <c r="O138" s="31" t="s">
        <v>1144</v>
      </c>
      <c r="P138" s="31" t="s">
        <v>1145</v>
      </c>
      <c r="Q138" s="31" t="s">
        <v>1145</v>
      </c>
      <c r="R138" s="31" t="s">
        <v>1145</v>
      </c>
      <c r="S138" s="55" t="s">
        <v>1223</v>
      </c>
      <c r="T138" s="31"/>
      <c r="U138" s="31">
        <f t="shared" si="51"/>
        <v>0</v>
      </c>
      <c r="V138" s="30"/>
      <c r="W138" s="275"/>
      <c r="X138" s="31"/>
      <c r="Y138" s="31">
        <f t="shared" si="52"/>
        <v>0</v>
      </c>
      <c r="AA138" s="175"/>
      <c r="AB138" s="31">
        <f t="shared" si="53"/>
        <v>0</v>
      </c>
      <c r="AC138" s="31"/>
      <c r="AD138" s="31">
        <f t="shared" si="54"/>
        <v>0</v>
      </c>
      <c r="AE138" s="31"/>
      <c r="AF138" s="31"/>
      <c r="AG138" s="31">
        <f t="shared" si="55"/>
        <v>0</v>
      </c>
      <c r="AH138" s="31">
        <f t="shared" si="56"/>
        <v>0</v>
      </c>
      <c r="AI138" s="31"/>
      <c r="AJ138" s="31">
        <f t="shared" si="57"/>
        <v>0</v>
      </c>
      <c r="AK138" s="235">
        <f t="shared" si="58"/>
        <v>0</v>
      </c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</row>
    <row r="139" spans="2:50" s="155" customFormat="1" ht="23.5" customHeight="1" outlineLevel="1">
      <c r="B139" s="156" t="s">
        <v>256</v>
      </c>
      <c r="C139" s="14" t="s">
        <v>257</v>
      </c>
      <c r="D139" s="25" t="s">
        <v>58</v>
      </c>
      <c r="E139" s="16">
        <v>43073</v>
      </c>
      <c r="F139" s="17" t="s">
        <v>12</v>
      </c>
      <c r="G139" s="27" t="s">
        <v>24</v>
      </c>
      <c r="H139" s="28">
        <f t="shared" si="50"/>
        <v>732</v>
      </c>
      <c r="I139" s="48">
        <v>366</v>
      </c>
      <c r="J139" s="48">
        <v>366</v>
      </c>
      <c r="K139" s="254">
        <v>0</v>
      </c>
      <c r="L139" s="31" t="s">
        <v>1144</v>
      </c>
      <c r="M139" s="31" t="s">
        <v>1144</v>
      </c>
      <c r="N139" s="31" t="s">
        <v>1145</v>
      </c>
      <c r="O139" s="31" t="s">
        <v>1144</v>
      </c>
      <c r="P139" s="31" t="s">
        <v>1145</v>
      </c>
      <c r="Q139" s="31" t="s">
        <v>1144</v>
      </c>
      <c r="R139" s="31" t="s">
        <v>1144</v>
      </c>
      <c r="S139" s="55" t="s">
        <v>1223</v>
      </c>
      <c r="T139" s="31"/>
      <c r="U139" s="31">
        <f t="shared" si="51"/>
        <v>0</v>
      </c>
      <c r="V139" s="30"/>
      <c r="W139" s="275"/>
      <c r="X139" s="31"/>
      <c r="Y139" s="31">
        <f t="shared" si="52"/>
        <v>0</v>
      </c>
      <c r="AA139" s="31"/>
      <c r="AB139" s="31">
        <f t="shared" si="53"/>
        <v>0</v>
      </c>
      <c r="AC139" s="31"/>
      <c r="AD139" s="31">
        <f t="shared" si="54"/>
        <v>0</v>
      </c>
      <c r="AE139" s="31"/>
      <c r="AF139" s="31"/>
      <c r="AG139" s="31">
        <f t="shared" si="55"/>
        <v>0</v>
      </c>
      <c r="AH139" s="31">
        <f t="shared" si="56"/>
        <v>0</v>
      </c>
      <c r="AI139" s="31"/>
      <c r="AJ139" s="31">
        <f t="shared" si="57"/>
        <v>0</v>
      </c>
      <c r="AK139" s="31">
        <f t="shared" si="58"/>
        <v>0</v>
      </c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</row>
    <row r="140" spans="2:50" s="155" customFormat="1" ht="23.5" customHeight="1" outlineLevel="1">
      <c r="B140" s="156" t="s">
        <v>258</v>
      </c>
      <c r="C140" s="14" t="s">
        <v>259</v>
      </c>
      <c r="D140" s="25" t="s">
        <v>36</v>
      </c>
      <c r="E140" s="16">
        <v>43670</v>
      </c>
      <c r="F140" s="17" t="s">
        <v>260</v>
      </c>
      <c r="G140" s="27" t="s">
        <v>13</v>
      </c>
      <c r="H140" s="28">
        <f t="shared" si="50"/>
        <v>391</v>
      </c>
      <c r="I140" s="48">
        <v>391</v>
      </c>
      <c r="J140" s="48">
        <v>0</v>
      </c>
      <c r="K140" s="254">
        <v>0</v>
      </c>
      <c r="L140" s="31" t="s">
        <v>1144</v>
      </c>
      <c r="M140" s="31" t="s">
        <v>1144</v>
      </c>
      <c r="N140" s="31" t="s">
        <v>1144</v>
      </c>
      <c r="O140" s="31" t="s">
        <v>1144</v>
      </c>
      <c r="P140" s="31" t="s">
        <v>1144</v>
      </c>
      <c r="Q140" s="31" t="s">
        <v>1144</v>
      </c>
      <c r="R140" s="31" t="s">
        <v>1144</v>
      </c>
      <c r="S140" s="55" t="s">
        <v>1228</v>
      </c>
      <c r="T140" s="31"/>
      <c r="U140" s="31">
        <f t="shared" si="51"/>
        <v>0</v>
      </c>
      <c r="V140" s="30"/>
      <c r="W140" s="275"/>
      <c r="X140" s="31"/>
      <c r="Y140" s="31">
        <f t="shared" si="52"/>
        <v>0</v>
      </c>
      <c r="AA140" s="31"/>
      <c r="AB140" s="31">
        <f t="shared" si="53"/>
        <v>0</v>
      </c>
      <c r="AC140" s="31"/>
      <c r="AD140" s="31">
        <f t="shared" si="54"/>
        <v>0</v>
      </c>
      <c r="AE140" s="31"/>
      <c r="AF140" s="31"/>
      <c r="AG140" s="31">
        <f t="shared" si="55"/>
        <v>0</v>
      </c>
      <c r="AH140" s="31">
        <f t="shared" si="56"/>
        <v>0</v>
      </c>
      <c r="AI140" s="31"/>
      <c r="AJ140" s="31">
        <f t="shared" si="57"/>
        <v>0</v>
      </c>
      <c r="AK140" s="31">
        <f t="shared" si="58"/>
        <v>0</v>
      </c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</row>
    <row r="141" spans="2:50" s="155" customFormat="1" ht="26" outlineLevel="1">
      <c r="B141" s="156" t="s">
        <v>261</v>
      </c>
      <c r="C141" s="14" t="s">
        <v>262</v>
      </c>
      <c r="D141" s="25" t="s">
        <v>19</v>
      </c>
      <c r="E141" s="16">
        <v>43517</v>
      </c>
      <c r="F141" s="17" t="s">
        <v>12</v>
      </c>
      <c r="G141" s="27" t="s">
        <v>13</v>
      </c>
      <c r="H141" s="28">
        <f t="shared" si="50"/>
        <v>1955</v>
      </c>
      <c r="I141" s="48">
        <v>755</v>
      </c>
      <c r="J141" s="48">
        <v>1200</v>
      </c>
      <c r="K141" s="254">
        <v>0</v>
      </c>
      <c r="L141" s="31" t="s">
        <v>1144</v>
      </c>
      <c r="M141" s="31" t="s">
        <v>1144</v>
      </c>
      <c r="N141" s="31" t="s">
        <v>1145</v>
      </c>
      <c r="O141" s="31" t="s">
        <v>1144</v>
      </c>
      <c r="P141" s="31" t="s">
        <v>1145</v>
      </c>
      <c r="Q141" s="31" t="s">
        <v>1144</v>
      </c>
      <c r="R141" s="31" t="s">
        <v>1144</v>
      </c>
      <c r="S141" s="55" t="s">
        <v>1229</v>
      </c>
      <c r="T141" s="31"/>
      <c r="U141" s="31">
        <f t="shared" si="51"/>
        <v>0</v>
      </c>
      <c r="V141" s="30"/>
      <c r="W141" s="275"/>
      <c r="X141" s="31"/>
      <c r="Y141" s="31">
        <f t="shared" si="52"/>
        <v>0</v>
      </c>
      <c r="AA141" s="31"/>
      <c r="AB141" s="31">
        <f t="shared" si="53"/>
        <v>0</v>
      </c>
      <c r="AC141" s="31"/>
      <c r="AD141" s="31">
        <f t="shared" si="54"/>
        <v>0</v>
      </c>
      <c r="AE141" s="31"/>
      <c r="AF141" s="31"/>
      <c r="AG141" s="31">
        <f t="shared" si="55"/>
        <v>0</v>
      </c>
      <c r="AH141" s="31">
        <f t="shared" si="56"/>
        <v>0</v>
      </c>
      <c r="AI141" s="31"/>
      <c r="AJ141" s="31">
        <f t="shared" si="57"/>
        <v>0</v>
      </c>
      <c r="AK141" s="31">
        <f t="shared" si="58"/>
        <v>0</v>
      </c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</row>
    <row r="142" spans="2:50" s="155" customFormat="1" ht="26" outlineLevel="1">
      <c r="B142" s="156" t="s">
        <v>263</v>
      </c>
      <c r="C142" s="14" t="s">
        <v>264</v>
      </c>
      <c r="D142" s="25" t="s">
        <v>19</v>
      </c>
      <c r="E142" s="16">
        <v>43073</v>
      </c>
      <c r="F142" s="17" t="s">
        <v>12</v>
      </c>
      <c r="G142" s="27" t="s">
        <v>13</v>
      </c>
      <c r="H142" s="28">
        <f t="shared" si="50"/>
        <v>2350</v>
      </c>
      <c r="I142" s="48">
        <v>700</v>
      </c>
      <c r="J142" s="48">
        <v>1650</v>
      </c>
      <c r="K142" s="254">
        <v>0</v>
      </c>
      <c r="L142" s="31" t="s">
        <v>1144</v>
      </c>
      <c r="M142" s="31" t="s">
        <v>1144</v>
      </c>
      <c r="N142" s="31" t="s">
        <v>1145</v>
      </c>
      <c r="O142" s="31" t="s">
        <v>1144</v>
      </c>
      <c r="P142" s="31" t="s">
        <v>1145</v>
      </c>
      <c r="Q142" s="31" t="s">
        <v>1144</v>
      </c>
      <c r="R142" s="31" t="s">
        <v>1144</v>
      </c>
      <c r="S142" s="55" t="s">
        <v>1236</v>
      </c>
      <c r="T142" s="31"/>
      <c r="U142" s="31">
        <f t="shared" si="51"/>
        <v>0</v>
      </c>
      <c r="V142" s="30"/>
      <c r="W142" s="275"/>
      <c r="X142" s="31"/>
      <c r="Y142" s="31">
        <f t="shared" si="52"/>
        <v>0</v>
      </c>
      <c r="AA142" s="31"/>
      <c r="AB142" s="31">
        <f t="shared" si="53"/>
        <v>0</v>
      </c>
      <c r="AC142" s="31"/>
      <c r="AD142" s="31">
        <f t="shared" si="54"/>
        <v>0</v>
      </c>
      <c r="AE142" s="31"/>
      <c r="AF142" s="31"/>
      <c r="AG142" s="31">
        <f t="shared" si="55"/>
        <v>0</v>
      </c>
      <c r="AH142" s="31">
        <f t="shared" si="56"/>
        <v>0</v>
      </c>
      <c r="AI142" s="31"/>
      <c r="AJ142" s="31">
        <f t="shared" si="57"/>
        <v>0</v>
      </c>
      <c r="AK142" s="31">
        <f t="shared" si="58"/>
        <v>0</v>
      </c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</row>
    <row r="143" spans="2:50" s="155" customFormat="1" ht="26" outlineLevel="1">
      <c r="B143" s="156" t="s">
        <v>265</v>
      </c>
      <c r="C143" s="14" t="s">
        <v>266</v>
      </c>
      <c r="D143" s="25" t="s">
        <v>36</v>
      </c>
      <c r="E143" s="16">
        <v>43073</v>
      </c>
      <c r="F143" s="17" t="s">
        <v>12</v>
      </c>
      <c r="G143" s="27" t="s">
        <v>13</v>
      </c>
      <c r="H143" s="28">
        <f t="shared" si="50"/>
        <v>170</v>
      </c>
      <c r="I143" s="48">
        <v>85</v>
      </c>
      <c r="J143" s="48">
        <v>85</v>
      </c>
      <c r="K143" s="254">
        <v>0</v>
      </c>
      <c r="L143" s="31" t="s">
        <v>1144</v>
      </c>
      <c r="M143" s="31" t="s">
        <v>1144</v>
      </c>
      <c r="N143" s="31" t="s">
        <v>1145</v>
      </c>
      <c r="O143" s="31" t="s">
        <v>1144</v>
      </c>
      <c r="P143" s="31" t="s">
        <v>1145</v>
      </c>
      <c r="Q143" s="31" t="s">
        <v>1145</v>
      </c>
      <c r="R143" s="31" t="s">
        <v>1145</v>
      </c>
      <c r="S143" s="55" t="s">
        <v>1237</v>
      </c>
      <c r="T143" s="31"/>
      <c r="U143" s="31">
        <f t="shared" si="51"/>
        <v>0</v>
      </c>
      <c r="V143" s="30"/>
      <c r="W143" s="275"/>
      <c r="X143" s="31"/>
      <c r="Y143" s="31">
        <f t="shared" si="52"/>
        <v>0</v>
      </c>
      <c r="AA143" s="31"/>
      <c r="AB143" s="31">
        <f t="shared" si="53"/>
        <v>0</v>
      </c>
      <c r="AC143" s="31"/>
      <c r="AD143" s="31">
        <f t="shared" si="54"/>
        <v>0</v>
      </c>
      <c r="AE143" s="31"/>
      <c r="AF143" s="31"/>
      <c r="AG143" s="31">
        <f t="shared" si="55"/>
        <v>0</v>
      </c>
      <c r="AH143" s="31">
        <f t="shared" si="56"/>
        <v>0</v>
      </c>
      <c r="AI143" s="31"/>
      <c r="AJ143" s="31">
        <f t="shared" si="57"/>
        <v>0</v>
      </c>
      <c r="AK143" s="31">
        <f t="shared" si="58"/>
        <v>0</v>
      </c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</row>
    <row r="144" spans="2:50" s="155" customFormat="1" ht="13" outlineLevel="1">
      <c r="B144" s="156" t="s">
        <v>267</v>
      </c>
      <c r="C144" s="14" t="s">
        <v>268</v>
      </c>
      <c r="D144" s="25" t="s">
        <v>31</v>
      </c>
      <c r="E144" s="16">
        <v>43216</v>
      </c>
      <c r="F144" s="17" t="s">
        <v>12</v>
      </c>
      <c r="G144" s="27" t="s">
        <v>13</v>
      </c>
      <c r="H144" s="28">
        <f t="shared" si="50"/>
        <v>1055</v>
      </c>
      <c r="I144" s="48">
        <v>320</v>
      </c>
      <c r="J144" s="48">
        <v>735</v>
      </c>
      <c r="K144" s="254">
        <v>0</v>
      </c>
      <c r="L144" s="31" t="s">
        <v>1144</v>
      </c>
      <c r="M144" s="31" t="s">
        <v>1144</v>
      </c>
      <c r="N144" s="31" t="s">
        <v>1145</v>
      </c>
      <c r="O144" s="31" t="s">
        <v>1144</v>
      </c>
      <c r="P144" s="31" t="s">
        <v>1145</v>
      </c>
      <c r="Q144" s="31" t="s">
        <v>1144</v>
      </c>
      <c r="R144" s="31" t="s">
        <v>1144</v>
      </c>
      <c r="S144" s="55" t="s">
        <v>1230</v>
      </c>
      <c r="T144" s="31"/>
      <c r="U144" s="31">
        <f t="shared" si="51"/>
        <v>0</v>
      </c>
      <c r="V144" s="30"/>
      <c r="W144" s="275"/>
      <c r="X144" s="31"/>
      <c r="Y144" s="31">
        <f t="shared" si="52"/>
        <v>0</v>
      </c>
      <c r="AA144" s="31"/>
      <c r="AB144" s="31">
        <f t="shared" si="53"/>
        <v>0</v>
      </c>
      <c r="AC144" s="31"/>
      <c r="AD144" s="31">
        <f t="shared" si="54"/>
        <v>0</v>
      </c>
      <c r="AE144" s="31"/>
      <c r="AF144" s="31"/>
      <c r="AG144" s="31">
        <f t="shared" si="55"/>
        <v>0</v>
      </c>
      <c r="AH144" s="31">
        <f t="shared" si="56"/>
        <v>0</v>
      </c>
      <c r="AI144" s="31"/>
      <c r="AJ144" s="31">
        <f t="shared" si="57"/>
        <v>0</v>
      </c>
      <c r="AK144" s="31">
        <f t="shared" si="58"/>
        <v>0</v>
      </c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</row>
    <row r="145" spans="2:50" s="155" customFormat="1" ht="13" outlineLevel="1">
      <c r="B145" s="156" t="s">
        <v>269</v>
      </c>
      <c r="C145" s="14" t="s">
        <v>270</v>
      </c>
      <c r="D145" s="25" t="s">
        <v>58</v>
      </c>
      <c r="E145" s="16">
        <v>43073</v>
      </c>
      <c r="F145" s="17" t="s">
        <v>12</v>
      </c>
      <c r="G145" s="27" t="s">
        <v>13</v>
      </c>
      <c r="H145" s="28">
        <f t="shared" si="50"/>
        <v>192</v>
      </c>
      <c r="I145" s="48">
        <v>172</v>
      </c>
      <c r="J145" s="48">
        <v>20</v>
      </c>
      <c r="K145" s="254">
        <v>0</v>
      </c>
      <c r="L145" s="31" t="s">
        <v>1144</v>
      </c>
      <c r="M145" s="31" t="s">
        <v>1144</v>
      </c>
      <c r="N145" s="31" t="s">
        <v>1145</v>
      </c>
      <c r="O145" s="31" t="s">
        <v>1144</v>
      </c>
      <c r="P145" s="31" t="s">
        <v>1145</v>
      </c>
      <c r="Q145" s="31" t="s">
        <v>1144</v>
      </c>
      <c r="R145" s="31" t="s">
        <v>1144</v>
      </c>
      <c r="S145" s="55" t="s">
        <v>1231</v>
      </c>
      <c r="T145" s="31"/>
      <c r="U145" s="31">
        <f t="shared" si="51"/>
        <v>0</v>
      </c>
      <c r="V145" s="30"/>
      <c r="W145" s="275"/>
      <c r="X145" s="31"/>
      <c r="Y145" s="31">
        <f t="shared" si="52"/>
        <v>0</v>
      </c>
      <c r="AA145" s="31"/>
      <c r="AB145" s="31">
        <f t="shared" si="53"/>
        <v>0</v>
      </c>
      <c r="AC145" s="31"/>
      <c r="AD145" s="31">
        <f t="shared" si="54"/>
        <v>0</v>
      </c>
      <c r="AE145" s="31"/>
      <c r="AF145" s="31"/>
      <c r="AG145" s="31">
        <f t="shared" si="55"/>
        <v>0</v>
      </c>
      <c r="AH145" s="31">
        <f t="shared" si="56"/>
        <v>0</v>
      </c>
      <c r="AI145" s="31"/>
      <c r="AJ145" s="31">
        <f t="shared" si="57"/>
        <v>0</v>
      </c>
      <c r="AK145" s="31">
        <f t="shared" si="58"/>
        <v>0</v>
      </c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</row>
    <row r="146" spans="2:50" s="155" customFormat="1" ht="26" outlineLevel="1">
      <c r="B146" s="156" t="s">
        <v>271</v>
      </c>
      <c r="C146" s="14" t="s">
        <v>272</v>
      </c>
      <c r="D146" s="25" t="s">
        <v>58</v>
      </c>
      <c r="E146" s="16">
        <v>43174</v>
      </c>
      <c r="F146" s="17" t="s">
        <v>12</v>
      </c>
      <c r="G146" s="27" t="s">
        <v>13</v>
      </c>
      <c r="H146" s="28">
        <f t="shared" si="50"/>
        <v>321</v>
      </c>
      <c r="I146" s="48">
        <v>321</v>
      </c>
      <c r="J146" s="48">
        <v>0</v>
      </c>
      <c r="K146" s="254">
        <v>0</v>
      </c>
      <c r="L146" s="31" t="s">
        <v>1144</v>
      </c>
      <c r="M146" s="31" t="s">
        <v>1144</v>
      </c>
      <c r="N146" s="31" t="s">
        <v>1145</v>
      </c>
      <c r="O146" s="31" t="s">
        <v>1144</v>
      </c>
      <c r="P146" s="31" t="s">
        <v>1145</v>
      </c>
      <c r="Q146" s="31" t="s">
        <v>1144</v>
      </c>
      <c r="R146" s="31" t="s">
        <v>1144</v>
      </c>
      <c r="S146" s="55" t="s">
        <v>1232</v>
      </c>
      <c r="T146" s="31"/>
      <c r="U146" s="31">
        <f t="shared" si="51"/>
        <v>0</v>
      </c>
      <c r="V146" s="30"/>
      <c r="W146" s="275"/>
      <c r="X146" s="31"/>
      <c r="Y146" s="31">
        <f t="shared" si="52"/>
        <v>0</v>
      </c>
      <c r="AA146" s="31"/>
      <c r="AB146" s="31">
        <f t="shared" si="53"/>
        <v>0</v>
      </c>
      <c r="AC146" s="31"/>
      <c r="AD146" s="31">
        <f t="shared" si="54"/>
        <v>0</v>
      </c>
      <c r="AE146" s="31"/>
      <c r="AF146" s="31"/>
      <c r="AG146" s="31">
        <f t="shared" si="55"/>
        <v>0</v>
      </c>
      <c r="AH146" s="31">
        <f t="shared" si="56"/>
        <v>0</v>
      </c>
      <c r="AI146" s="31"/>
      <c r="AJ146" s="31">
        <f t="shared" si="57"/>
        <v>0</v>
      </c>
      <c r="AK146" s="31">
        <f t="shared" si="58"/>
        <v>0</v>
      </c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</row>
    <row r="147" spans="2:50" s="155" customFormat="1" ht="26" outlineLevel="1">
      <c r="B147" s="156" t="s">
        <v>273</v>
      </c>
      <c r="C147" s="14" t="s">
        <v>274</v>
      </c>
      <c r="D147" s="15" t="s">
        <v>39</v>
      </c>
      <c r="E147" s="16">
        <v>43073</v>
      </c>
      <c r="F147" s="17" t="s">
        <v>260</v>
      </c>
      <c r="G147" s="27" t="s">
        <v>13</v>
      </c>
      <c r="H147" s="28">
        <f t="shared" si="50"/>
        <v>131</v>
      </c>
      <c r="I147" s="48">
        <v>131</v>
      </c>
      <c r="J147" s="48">
        <v>0</v>
      </c>
      <c r="K147" s="254">
        <v>0</v>
      </c>
      <c r="L147" s="31" t="s">
        <v>1144</v>
      </c>
      <c r="M147" s="175" t="s">
        <v>1181</v>
      </c>
      <c r="N147" s="31" t="s">
        <v>1144</v>
      </c>
      <c r="O147" s="175" t="s">
        <v>1181</v>
      </c>
      <c r="P147" s="31" t="s">
        <v>1144</v>
      </c>
      <c r="Q147" s="31" t="s">
        <v>1144</v>
      </c>
      <c r="R147" s="31" t="s">
        <v>1144</v>
      </c>
      <c r="S147" s="55" t="s">
        <v>1232</v>
      </c>
      <c r="T147" s="31"/>
      <c r="U147" s="31">
        <f t="shared" si="51"/>
        <v>0</v>
      </c>
      <c r="V147" s="30"/>
      <c r="W147" s="275"/>
      <c r="X147" s="31"/>
      <c r="Y147" s="31">
        <f t="shared" si="52"/>
        <v>0</v>
      </c>
      <c r="AA147" s="31"/>
      <c r="AB147" s="31">
        <f t="shared" si="53"/>
        <v>0</v>
      </c>
      <c r="AC147" s="31"/>
      <c r="AD147" s="31">
        <f t="shared" si="54"/>
        <v>0</v>
      </c>
      <c r="AE147" s="31"/>
      <c r="AF147" s="31"/>
      <c r="AG147" s="31">
        <f t="shared" si="55"/>
        <v>0</v>
      </c>
      <c r="AH147" s="31">
        <f t="shared" si="56"/>
        <v>0</v>
      </c>
      <c r="AI147" s="31"/>
      <c r="AJ147" s="31">
        <f t="shared" si="57"/>
        <v>0</v>
      </c>
      <c r="AK147" s="31">
        <f t="shared" si="58"/>
        <v>0</v>
      </c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</row>
    <row r="148" spans="2:50" s="155" customFormat="1" ht="26" outlineLevel="1">
      <c r="B148" s="156" t="s">
        <v>275</v>
      </c>
      <c r="C148" s="14" t="s">
        <v>276</v>
      </c>
      <c r="D148" s="15" t="s">
        <v>27</v>
      </c>
      <c r="E148" s="16">
        <v>43073</v>
      </c>
      <c r="F148" s="17" t="s">
        <v>260</v>
      </c>
      <c r="G148" s="27" t="s">
        <v>13</v>
      </c>
      <c r="H148" s="28">
        <f t="shared" si="50"/>
        <v>125</v>
      </c>
      <c r="I148" s="48">
        <v>105</v>
      </c>
      <c r="J148" s="48">
        <v>20</v>
      </c>
      <c r="K148" s="254">
        <v>0</v>
      </c>
      <c r="L148" s="31" t="s">
        <v>1144</v>
      </c>
      <c r="M148" s="31" t="s">
        <v>1144</v>
      </c>
      <c r="N148" s="31" t="s">
        <v>1144</v>
      </c>
      <c r="O148" s="31" t="s">
        <v>1144</v>
      </c>
      <c r="P148" s="31" t="s">
        <v>1144</v>
      </c>
      <c r="Q148" s="31" t="s">
        <v>1144</v>
      </c>
      <c r="R148" s="31" t="s">
        <v>1144</v>
      </c>
      <c r="S148" s="55" t="s">
        <v>1234</v>
      </c>
      <c r="T148" s="31"/>
      <c r="U148" s="31">
        <f t="shared" si="51"/>
        <v>0</v>
      </c>
      <c r="V148" s="30"/>
      <c r="W148" s="275"/>
      <c r="X148" s="31"/>
      <c r="Y148" s="31">
        <f t="shared" si="52"/>
        <v>0</v>
      </c>
      <c r="AA148" s="31"/>
      <c r="AB148" s="31">
        <f t="shared" si="53"/>
        <v>0</v>
      </c>
      <c r="AC148" s="31"/>
      <c r="AD148" s="31">
        <f t="shared" si="54"/>
        <v>0</v>
      </c>
      <c r="AE148" s="31"/>
      <c r="AF148" s="31"/>
      <c r="AG148" s="31">
        <f t="shared" si="55"/>
        <v>0</v>
      </c>
      <c r="AH148" s="31">
        <f t="shared" si="56"/>
        <v>0</v>
      </c>
      <c r="AI148" s="31"/>
      <c r="AJ148" s="31">
        <f t="shared" si="57"/>
        <v>0</v>
      </c>
      <c r="AK148" s="31">
        <f t="shared" si="58"/>
        <v>0</v>
      </c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</row>
    <row r="149" spans="2:50" s="155" customFormat="1" ht="26" outlineLevel="1">
      <c r="B149" s="156" t="s">
        <v>277</v>
      </c>
      <c r="C149" s="14" t="s">
        <v>278</v>
      </c>
      <c r="D149" s="15" t="s">
        <v>50</v>
      </c>
      <c r="E149" s="16">
        <v>43073</v>
      </c>
      <c r="F149" s="17" t="s">
        <v>12</v>
      </c>
      <c r="G149" s="27" t="s">
        <v>13</v>
      </c>
      <c r="H149" s="28">
        <f t="shared" si="50"/>
        <v>610</v>
      </c>
      <c r="I149" s="48">
        <v>610</v>
      </c>
      <c r="J149" s="48">
        <v>0</v>
      </c>
      <c r="K149" s="254">
        <v>0</v>
      </c>
      <c r="L149" s="31" t="s">
        <v>1144</v>
      </c>
      <c r="M149" s="31" t="s">
        <v>1144</v>
      </c>
      <c r="N149" s="31" t="s">
        <v>1145</v>
      </c>
      <c r="O149" s="31" t="s">
        <v>1144</v>
      </c>
      <c r="P149" s="31" t="s">
        <v>1145</v>
      </c>
      <c r="Q149" s="31" t="s">
        <v>1144</v>
      </c>
      <c r="R149" s="31" t="s">
        <v>1144</v>
      </c>
      <c r="S149" s="55" t="s">
        <v>1236</v>
      </c>
      <c r="T149" s="31"/>
      <c r="U149" s="31">
        <f t="shared" si="51"/>
        <v>0</v>
      </c>
      <c r="V149" s="30"/>
      <c r="W149" s="275"/>
      <c r="X149" s="31"/>
      <c r="Y149" s="31">
        <f t="shared" si="52"/>
        <v>0</v>
      </c>
      <c r="AA149" s="31"/>
      <c r="AB149" s="31">
        <f t="shared" si="53"/>
        <v>0</v>
      </c>
      <c r="AC149" s="31"/>
      <c r="AD149" s="31">
        <f t="shared" si="54"/>
        <v>0</v>
      </c>
      <c r="AE149" s="31"/>
      <c r="AF149" s="31"/>
      <c r="AG149" s="31">
        <f t="shared" si="55"/>
        <v>0</v>
      </c>
      <c r="AH149" s="31">
        <f t="shared" si="56"/>
        <v>0</v>
      </c>
      <c r="AI149" s="31"/>
      <c r="AJ149" s="31">
        <f t="shared" si="57"/>
        <v>0</v>
      </c>
      <c r="AK149" s="31">
        <f t="shared" si="58"/>
        <v>0</v>
      </c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</row>
    <row r="150" spans="2:50" s="155" customFormat="1" ht="26" outlineLevel="1">
      <c r="B150" s="156" t="s">
        <v>279</v>
      </c>
      <c r="C150" s="14" t="s">
        <v>280</v>
      </c>
      <c r="D150" s="15" t="s">
        <v>58</v>
      </c>
      <c r="E150" s="16">
        <v>43111</v>
      </c>
      <c r="F150" s="17" t="s">
        <v>260</v>
      </c>
      <c r="G150" s="27" t="s">
        <v>13</v>
      </c>
      <c r="H150" s="28">
        <f t="shared" si="50"/>
        <v>371</v>
      </c>
      <c r="I150" s="48">
        <v>190</v>
      </c>
      <c r="J150" s="48">
        <v>181</v>
      </c>
      <c r="K150" s="254">
        <v>0</v>
      </c>
      <c r="L150" s="31" t="s">
        <v>1144</v>
      </c>
      <c r="M150" s="31" t="s">
        <v>1144</v>
      </c>
      <c r="N150" s="175" t="s">
        <v>1181</v>
      </c>
      <c r="O150" s="31" t="s">
        <v>1144</v>
      </c>
      <c r="P150" s="175" t="s">
        <v>1181</v>
      </c>
      <c r="Q150" s="31" t="s">
        <v>1144</v>
      </c>
      <c r="R150" s="31" t="s">
        <v>1144</v>
      </c>
      <c r="S150" s="55" t="s">
        <v>1235</v>
      </c>
      <c r="T150" s="31"/>
      <c r="U150" s="31">
        <f t="shared" si="51"/>
        <v>0</v>
      </c>
      <c r="V150" s="30"/>
      <c r="W150" s="275"/>
      <c r="X150" s="31"/>
      <c r="Y150" s="31">
        <f t="shared" si="52"/>
        <v>0</v>
      </c>
      <c r="AA150" s="31"/>
      <c r="AB150" s="31">
        <f t="shared" si="53"/>
        <v>0</v>
      </c>
      <c r="AC150" s="31"/>
      <c r="AD150" s="31">
        <f t="shared" si="54"/>
        <v>0</v>
      </c>
      <c r="AE150" s="31"/>
      <c r="AF150" s="31"/>
      <c r="AG150" s="31">
        <f t="shared" si="55"/>
        <v>0</v>
      </c>
      <c r="AH150" s="31">
        <f t="shared" si="56"/>
        <v>0</v>
      </c>
      <c r="AI150" s="31"/>
      <c r="AJ150" s="31">
        <f t="shared" si="57"/>
        <v>0</v>
      </c>
      <c r="AK150" s="31">
        <f t="shared" si="58"/>
        <v>0</v>
      </c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</row>
    <row r="151" spans="2:50" s="155" customFormat="1" ht="26" outlineLevel="1">
      <c r="B151" s="156" t="s">
        <v>281</v>
      </c>
      <c r="C151" s="14" t="s">
        <v>282</v>
      </c>
      <c r="D151" s="15" t="s">
        <v>27</v>
      </c>
      <c r="E151" s="16">
        <v>43073</v>
      </c>
      <c r="F151" s="17" t="s">
        <v>260</v>
      </c>
      <c r="G151" s="27" t="s">
        <v>13</v>
      </c>
      <c r="H151" s="28">
        <f t="shared" si="50"/>
        <v>83</v>
      </c>
      <c r="I151" s="48">
        <v>83</v>
      </c>
      <c r="J151" s="48">
        <v>0</v>
      </c>
      <c r="K151" s="254">
        <v>0</v>
      </c>
      <c r="L151" s="31" t="s">
        <v>1144</v>
      </c>
      <c r="M151" s="31" t="s">
        <v>1144</v>
      </c>
      <c r="N151" s="175" t="s">
        <v>1181</v>
      </c>
      <c r="O151" s="31" t="s">
        <v>1144</v>
      </c>
      <c r="P151" s="175" t="s">
        <v>1181</v>
      </c>
      <c r="Q151" s="31" t="s">
        <v>1144</v>
      </c>
      <c r="R151" s="31" t="s">
        <v>1144</v>
      </c>
      <c r="S151" s="55" t="s">
        <v>1235</v>
      </c>
      <c r="T151" s="31"/>
      <c r="U151" s="31">
        <f t="shared" si="51"/>
        <v>0</v>
      </c>
      <c r="V151" s="30"/>
      <c r="W151" s="275"/>
      <c r="X151" s="31"/>
      <c r="Y151" s="31">
        <f t="shared" si="52"/>
        <v>0</v>
      </c>
      <c r="AA151" s="31"/>
      <c r="AB151" s="31">
        <f t="shared" si="53"/>
        <v>0</v>
      </c>
      <c r="AC151" s="31"/>
      <c r="AD151" s="31">
        <f t="shared" si="54"/>
        <v>0</v>
      </c>
      <c r="AE151" s="31"/>
      <c r="AF151" s="31"/>
      <c r="AG151" s="31">
        <f t="shared" si="55"/>
        <v>0</v>
      </c>
      <c r="AH151" s="31">
        <f t="shared" si="56"/>
        <v>0</v>
      </c>
      <c r="AI151" s="31"/>
      <c r="AJ151" s="31">
        <f t="shared" si="57"/>
        <v>0</v>
      </c>
      <c r="AK151" s="31">
        <f t="shared" si="58"/>
        <v>0</v>
      </c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</row>
    <row r="152" spans="2:50" s="155" customFormat="1" ht="26" outlineLevel="1">
      <c r="B152" s="156" t="s">
        <v>283</v>
      </c>
      <c r="C152" s="14" t="s">
        <v>284</v>
      </c>
      <c r="D152" s="15" t="s">
        <v>1366</v>
      </c>
      <c r="E152" s="16">
        <v>43712</v>
      </c>
      <c r="F152" s="17" t="s">
        <v>12</v>
      </c>
      <c r="G152" s="27" t="s">
        <v>13</v>
      </c>
      <c r="H152" s="28">
        <f t="shared" si="50"/>
        <v>3526</v>
      </c>
      <c r="I152" s="48">
        <v>1180</v>
      </c>
      <c r="J152" s="48">
        <v>2346</v>
      </c>
      <c r="K152" s="254">
        <v>0</v>
      </c>
      <c r="L152" s="31" t="s">
        <v>1144</v>
      </c>
      <c r="M152" s="31" t="s">
        <v>1144</v>
      </c>
      <c r="N152" s="31" t="s">
        <v>1145</v>
      </c>
      <c r="O152" s="31" t="s">
        <v>1144</v>
      </c>
      <c r="P152" s="31" t="s">
        <v>1145</v>
      </c>
      <c r="Q152" s="31" t="s">
        <v>1144</v>
      </c>
      <c r="R152" s="31" t="s">
        <v>1144</v>
      </c>
      <c r="S152" s="55" t="s">
        <v>1236</v>
      </c>
      <c r="T152" s="31"/>
      <c r="U152" s="31">
        <f t="shared" si="51"/>
        <v>0</v>
      </c>
      <c r="V152" s="30"/>
      <c r="W152" s="275"/>
      <c r="X152" s="31"/>
      <c r="Y152" s="31">
        <f t="shared" si="52"/>
        <v>0</v>
      </c>
      <c r="AA152" s="31"/>
      <c r="AB152" s="31">
        <f t="shared" si="53"/>
        <v>0</v>
      </c>
      <c r="AC152" s="31"/>
      <c r="AD152" s="31">
        <f t="shared" si="54"/>
        <v>0</v>
      </c>
      <c r="AE152" s="31"/>
      <c r="AF152" s="31"/>
      <c r="AG152" s="31">
        <f t="shared" si="55"/>
        <v>0</v>
      </c>
      <c r="AH152" s="31">
        <f t="shared" si="56"/>
        <v>0</v>
      </c>
      <c r="AI152" s="31"/>
      <c r="AJ152" s="31">
        <f t="shared" si="57"/>
        <v>0</v>
      </c>
      <c r="AK152" s="31">
        <f t="shared" si="58"/>
        <v>0</v>
      </c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</row>
    <row r="153" spans="2:50" s="155" customFormat="1" ht="13" outlineLevel="1">
      <c r="B153" s="156" t="s">
        <v>285</v>
      </c>
      <c r="C153" s="14" t="s">
        <v>286</v>
      </c>
      <c r="D153" s="15" t="s">
        <v>36</v>
      </c>
      <c r="E153" s="16">
        <v>43073</v>
      </c>
      <c r="F153" s="17" t="s">
        <v>12</v>
      </c>
      <c r="G153" s="27" t="s">
        <v>13</v>
      </c>
      <c r="H153" s="28">
        <f t="shared" si="50"/>
        <v>1511</v>
      </c>
      <c r="I153" s="48">
        <v>281</v>
      </c>
      <c r="J153" s="48">
        <v>1230</v>
      </c>
      <c r="K153" s="254">
        <v>0</v>
      </c>
      <c r="L153" s="31" t="s">
        <v>1144</v>
      </c>
      <c r="M153" s="31" t="s">
        <v>1144</v>
      </c>
      <c r="N153" s="31" t="s">
        <v>1145</v>
      </c>
      <c r="O153" s="31" t="s">
        <v>1144</v>
      </c>
      <c r="P153" s="31" t="s">
        <v>1145</v>
      </c>
      <c r="Q153" s="31" t="s">
        <v>1145</v>
      </c>
      <c r="R153" s="31" t="s">
        <v>1145</v>
      </c>
      <c r="S153" s="55" t="s">
        <v>1237</v>
      </c>
      <c r="T153" s="31"/>
      <c r="U153" s="31">
        <f t="shared" si="51"/>
        <v>0</v>
      </c>
      <c r="V153" s="30"/>
      <c r="W153" s="275"/>
      <c r="X153" s="31"/>
      <c r="Y153" s="31">
        <f t="shared" si="52"/>
        <v>0</v>
      </c>
      <c r="AA153" s="31"/>
      <c r="AB153" s="31">
        <f t="shared" si="53"/>
        <v>0</v>
      </c>
      <c r="AC153" s="31"/>
      <c r="AD153" s="31">
        <f t="shared" si="54"/>
        <v>0</v>
      </c>
      <c r="AE153" s="31"/>
      <c r="AF153" s="31"/>
      <c r="AG153" s="31">
        <f t="shared" si="55"/>
        <v>0</v>
      </c>
      <c r="AH153" s="31">
        <f t="shared" si="56"/>
        <v>0</v>
      </c>
      <c r="AI153" s="31"/>
      <c r="AJ153" s="31">
        <f t="shared" si="57"/>
        <v>0</v>
      </c>
      <c r="AK153" s="31">
        <f t="shared" si="58"/>
        <v>0</v>
      </c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</row>
    <row r="154" spans="2:50" s="155" customFormat="1" ht="26" outlineLevel="1">
      <c r="B154" s="156" t="s">
        <v>287</v>
      </c>
      <c r="C154" s="14" t="s">
        <v>288</v>
      </c>
      <c r="D154" s="15" t="s">
        <v>19</v>
      </c>
      <c r="E154" s="16">
        <v>43517</v>
      </c>
      <c r="F154" s="17" t="s">
        <v>12</v>
      </c>
      <c r="G154" s="27" t="s">
        <v>13</v>
      </c>
      <c r="H154" s="28">
        <f t="shared" si="50"/>
        <v>770</v>
      </c>
      <c r="I154" s="48">
        <v>305</v>
      </c>
      <c r="J154" s="48">
        <v>465</v>
      </c>
      <c r="K154" s="254">
        <v>0</v>
      </c>
      <c r="L154" s="31" t="s">
        <v>1144</v>
      </c>
      <c r="M154" s="31" t="s">
        <v>1144</v>
      </c>
      <c r="N154" s="31" t="s">
        <v>1144</v>
      </c>
      <c r="O154" s="31" t="s">
        <v>1144</v>
      </c>
      <c r="P154" s="31" t="s">
        <v>1144</v>
      </c>
      <c r="Q154" s="31" t="s">
        <v>1144</v>
      </c>
      <c r="R154" s="31" t="s">
        <v>1144</v>
      </c>
      <c r="S154" s="55" t="s">
        <v>1228</v>
      </c>
      <c r="T154" s="31"/>
      <c r="U154" s="31">
        <f t="shared" si="51"/>
        <v>0</v>
      </c>
      <c r="V154" s="30"/>
      <c r="W154" s="275"/>
      <c r="X154" s="31"/>
      <c r="Y154" s="31">
        <f t="shared" si="52"/>
        <v>0</v>
      </c>
      <c r="AA154" s="31"/>
      <c r="AB154" s="31">
        <f t="shared" si="53"/>
        <v>0</v>
      </c>
      <c r="AC154" s="31"/>
      <c r="AD154" s="31">
        <f t="shared" si="54"/>
        <v>0</v>
      </c>
      <c r="AE154" s="31"/>
      <c r="AF154" s="31"/>
      <c r="AG154" s="31">
        <f t="shared" si="55"/>
        <v>0</v>
      </c>
      <c r="AH154" s="31">
        <f t="shared" si="56"/>
        <v>0</v>
      </c>
      <c r="AI154" s="31"/>
      <c r="AJ154" s="31">
        <f t="shared" si="57"/>
        <v>0</v>
      </c>
      <c r="AK154" s="31">
        <f t="shared" si="58"/>
        <v>0</v>
      </c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</row>
    <row r="155" spans="2:50" s="155" customFormat="1" ht="13" outlineLevel="1">
      <c r="B155" s="156" t="s">
        <v>289</v>
      </c>
      <c r="C155" s="14" t="s">
        <v>290</v>
      </c>
      <c r="D155" s="15" t="s">
        <v>43</v>
      </c>
      <c r="E155" s="16">
        <v>42930</v>
      </c>
      <c r="F155" s="17" t="s">
        <v>12</v>
      </c>
      <c r="G155" s="27" t="s">
        <v>13</v>
      </c>
      <c r="H155" s="28">
        <f t="shared" si="50"/>
        <v>170</v>
      </c>
      <c r="I155" s="48">
        <v>170</v>
      </c>
      <c r="J155" s="48">
        <v>0</v>
      </c>
      <c r="K155" s="254">
        <v>0</v>
      </c>
      <c r="L155" s="31" t="s">
        <v>1144</v>
      </c>
      <c r="M155" s="31" t="s">
        <v>1144</v>
      </c>
      <c r="N155" s="31" t="s">
        <v>1145</v>
      </c>
      <c r="O155" s="31" t="s">
        <v>1144</v>
      </c>
      <c r="P155" s="31" t="s">
        <v>1145</v>
      </c>
      <c r="Q155" s="31" t="s">
        <v>1144</v>
      </c>
      <c r="R155" s="31" t="s">
        <v>1144</v>
      </c>
      <c r="S155" s="55" t="s">
        <v>1237</v>
      </c>
      <c r="T155" s="31"/>
      <c r="U155" s="31">
        <f t="shared" si="51"/>
        <v>0</v>
      </c>
      <c r="V155" s="30"/>
      <c r="W155" s="275"/>
      <c r="X155" s="31"/>
      <c r="Y155" s="31">
        <f t="shared" si="52"/>
        <v>0</v>
      </c>
      <c r="AA155" s="31"/>
      <c r="AB155" s="31">
        <f t="shared" si="53"/>
        <v>0</v>
      </c>
      <c r="AC155" s="31"/>
      <c r="AD155" s="31">
        <f t="shared" si="54"/>
        <v>0</v>
      </c>
      <c r="AE155" s="31"/>
      <c r="AF155" s="31"/>
      <c r="AG155" s="31">
        <f t="shared" si="55"/>
        <v>0</v>
      </c>
      <c r="AH155" s="31">
        <f t="shared" si="56"/>
        <v>0</v>
      </c>
      <c r="AI155" s="31"/>
      <c r="AJ155" s="31">
        <f t="shared" si="57"/>
        <v>0</v>
      </c>
      <c r="AK155" s="31">
        <f t="shared" si="58"/>
        <v>0</v>
      </c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</row>
    <row r="156" spans="2:50" s="155" customFormat="1" ht="13" outlineLevel="1">
      <c r="B156" s="156" t="s">
        <v>1367</v>
      </c>
      <c r="C156" s="14" t="s">
        <v>1368</v>
      </c>
      <c r="D156" s="15" t="s">
        <v>157</v>
      </c>
      <c r="E156" s="16">
        <v>43497</v>
      </c>
      <c r="F156" s="17" t="s">
        <v>12</v>
      </c>
      <c r="G156" s="27" t="s">
        <v>13</v>
      </c>
      <c r="H156" s="28">
        <f t="shared" si="50"/>
        <v>2833</v>
      </c>
      <c r="I156" s="48">
        <v>2331</v>
      </c>
      <c r="J156" s="48">
        <v>502</v>
      </c>
      <c r="K156" s="254">
        <v>0</v>
      </c>
      <c r="L156" s="31" t="s">
        <v>1144</v>
      </c>
      <c r="M156" s="31" t="s">
        <v>1144</v>
      </c>
      <c r="N156" s="175" t="s">
        <v>1181</v>
      </c>
      <c r="O156" s="31" t="s">
        <v>1144</v>
      </c>
      <c r="P156" s="175" t="s">
        <v>1181</v>
      </c>
      <c r="Q156" s="31" t="s">
        <v>1144</v>
      </c>
      <c r="R156" s="31" t="s">
        <v>1144</v>
      </c>
      <c r="S156" s="55" t="s">
        <v>1237</v>
      </c>
      <c r="T156" s="31"/>
      <c r="U156" s="31">
        <f t="shared" si="51"/>
        <v>0</v>
      </c>
      <c r="V156" s="30"/>
      <c r="W156" s="275"/>
      <c r="X156" s="31"/>
      <c r="Y156" s="31">
        <f t="shared" si="52"/>
        <v>0</v>
      </c>
      <c r="AA156" s="31"/>
      <c r="AB156" s="31">
        <f t="shared" si="53"/>
        <v>0</v>
      </c>
      <c r="AC156" s="31"/>
      <c r="AD156" s="31">
        <f t="shared" si="54"/>
        <v>0</v>
      </c>
      <c r="AE156" s="31"/>
      <c r="AF156" s="31"/>
      <c r="AG156" s="31">
        <f t="shared" si="55"/>
        <v>0</v>
      </c>
      <c r="AH156" s="31">
        <f t="shared" si="56"/>
        <v>0</v>
      </c>
      <c r="AI156" s="31"/>
      <c r="AJ156" s="31">
        <f t="shared" si="57"/>
        <v>0</v>
      </c>
      <c r="AK156" s="31">
        <f t="shared" si="58"/>
        <v>0</v>
      </c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</row>
    <row r="157" spans="2:50" s="155" customFormat="1" ht="13" outlineLevel="1">
      <c r="B157" s="156" t="s">
        <v>291</v>
      </c>
      <c r="C157" s="14" t="s">
        <v>292</v>
      </c>
      <c r="D157" s="15" t="s">
        <v>58</v>
      </c>
      <c r="E157" s="16">
        <v>43138</v>
      </c>
      <c r="F157" s="17" t="s">
        <v>44</v>
      </c>
      <c r="G157" s="27" t="s">
        <v>13</v>
      </c>
      <c r="H157" s="28">
        <f t="shared" si="50"/>
        <v>45</v>
      </c>
      <c r="I157" s="48">
        <v>45</v>
      </c>
      <c r="J157" s="48">
        <v>0</v>
      </c>
      <c r="K157" s="254">
        <v>0</v>
      </c>
      <c r="L157" s="31" t="s">
        <v>1144</v>
      </c>
      <c r="M157" s="31" t="s">
        <v>1144</v>
      </c>
      <c r="N157" s="31" t="s">
        <v>1145</v>
      </c>
      <c r="O157" s="31" t="s">
        <v>1144</v>
      </c>
      <c r="P157" s="31" t="s">
        <v>1145</v>
      </c>
      <c r="Q157" s="31" t="s">
        <v>1144</v>
      </c>
      <c r="R157" s="31" t="s">
        <v>1144</v>
      </c>
      <c r="S157" s="55" t="s">
        <v>1237</v>
      </c>
      <c r="T157" s="31"/>
      <c r="U157" s="31">
        <f t="shared" si="51"/>
        <v>0</v>
      </c>
      <c r="V157" s="30"/>
      <c r="W157" s="275"/>
      <c r="X157" s="31"/>
      <c r="Y157" s="31">
        <f t="shared" si="52"/>
        <v>0</v>
      </c>
      <c r="AA157" s="31"/>
      <c r="AB157" s="31">
        <f t="shared" si="53"/>
        <v>0</v>
      </c>
      <c r="AC157" s="31"/>
      <c r="AD157" s="31">
        <f t="shared" si="54"/>
        <v>0</v>
      </c>
      <c r="AE157" s="31"/>
      <c r="AF157" s="31"/>
      <c r="AG157" s="31">
        <f t="shared" si="55"/>
        <v>0</v>
      </c>
      <c r="AH157" s="31">
        <f t="shared" si="56"/>
        <v>0</v>
      </c>
      <c r="AI157" s="31"/>
      <c r="AJ157" s="31">
        <f t="shared" si="57"/>
        <v>0</v>
      </c>
      <c r="AK157" s="31">
        <f t="shared" si="58"/>
        <v>0</v>
      </c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</row>
    <row r="158" spans="2:50" s="155" customFormat="1" ht="13" outlineLevel="1">
      <c r="B158" s="157" t="s">
        <v>293</v>
      </c>
      <c r="C158" s="14" t="s">
        <v>1369</v>
      </c>
      <c r="D158" s="15" t="s">
        <v>58</v>
      </c>
      <c r="E158" s="16">
        <v>43517</v>
      </c>
      <c r="F158" s="17" t="s">
        <v>12</v>
      </c>
      <c r="G158" s="27" t="s">
        <v>13</v>
      </c>
      <c r="H158" s="28">
        <f t="shared" si="50"/>
        <v>1342</v>
      </c>
      <c r="I158" s="57">
        <v>791</v>
      </c>
      <c r="J158" s="57">
        <v>551</v>
      </c>
      <c r="K158" s="254">
        <v>0</v>
      </c>
      <c r="L158" s="31" t="s">
        <v>1144</v>
      </c>
      <c r="M158" s="31" t="s">
        <v>1144</v>
      </c>
      <c r="N158" s="31" t="s">
        <v>1144</v>
      </c>
      <c r="O158" s="31" t="s">
        <v>1144</v>
      </c>
      <c r="P158" s="31" t="s">
        <v>1144</v>
      </c>
      <c r="Q158" s="31" t="s">
        <v>1144</v>
      </c>
      <c r="R158" s="31" t="s">
        <v>1144</v>
      </c>
      <c r="S158" s="55" t="s">
        <v>1237</v>
      </c>
      <c r="T158" s="31"/>
      <c r="U158" s="31">
        <f t="shared" si="51"/>
        <v>0</v>
      </c>
      <c r="V158" s="30"/>
      <c r="W158" s="275"/>
      <c r="X158" s="31"/>
      <c r="Y158" s="31">
        <f t="shared" si="52"/>
        <v>0</v>
      </c>
      <c r="AA158" s="31"/>
      <c r="AB158" s="31">
        <f t="shared" si="53"/>
        <v>0</v>
      </c>
      <c r="AC158" s="31"/>
      <c r="AD158" s="31">
        <f t="shared" si="54"/>
        <v>0</v>
      </c>
      <c r="AE158" s="31"/>
      <c r="AF158" s="31"/>
      <c r="AG158" s="31">
        <f t="shared" si="55"/>
        <v>0</v>
      </c>
      <c r="AH158" s="31">
        <f t="shared" si="56"/>
        <v>0</v>
      </c>
      <c r="AI158" s="31"/>
      <c r="AJ158" s="31">
        <f t="shared" si="57"/>
        <v>0</v>
      </c>
      <c r="AK158" s="31">
        <f t="shared" si="58"/>
        <v>0</v>
      </c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</row>
    <row r="159" spans="2:50" s="155" customFormat="1" ht="13" outlineLevel="1">
      <c r="B159" s="157" t="s">
        <v>294</v>
      </c>
      <c r="C159" s="14" t="s">
        <v>295</v>
      </c>
      <c r="D159" s="15" t="s">
        <v>27</v>
      </c>
      <c r="E159" s="16">
        <v>43517</v>
      </c>
      <c r="F159" s="17" t="s">
        <v>12</v>
      </c>
      <c r="G159" s="27" t="s">
        <v>13</v>
      </c>
      <c r="H159" s="28">
        <f t="shared" si="50"/>
        <v>262</v>
      </c>
      <c r="I159" s="57">
        <v>261</v>
      </c>
      <c r="J159" s="57">
        <v>1</v>
      </c>
      <c r="K159" s="254">
        <v>0</v>
      </c>
      <c r="L159" s="31" t="s">
        <v>1144</v>
      </c>
      <c r="M159" s="31" t="s">
        <v>1144</v>
      </c>
      <c r="N159" s="31" t="s">
        <v>1144</v>
      </c>
      <c r="O159" s="31" t="s">
        <v>1144</v>
      </c>
      <c r="P159" s="31" t="s">
        <v>1144</v>
      </c>
      <c r="Q159" s="31" t="s">
        <v>1144</v>
      </c>
      <c r="R159" s="31" t="s">
        <v>1144</v>
      </c>
      <c r="S159" s="55" t="s">
        <v>1237</v>
      </c>
      <c r="T159" s="31"/>
      <c r="U159" s="31">
        <f t="shared" si="51"/>
        <v>0</v>
      </c>
      <c r="V159" s="30"/>
      <c r="W159" s="275"/>
      <c r="X159" s="31"/>
      <c r="Y159" s="31">
        <f t="shared" si="52"/>
        <v>0</v>
      </c>
      <c r="AA159" s="31"/>
      <c r="AB159" s="31">
        <f t="shared" si="53"/>
        <v>0</v>
      </c>
      <c r="AC159" s="31"/>
      <c r="AD159" s="31">
        <f t="shared" si="54"/>
        <v>0</v>
      </c>
      <c r="AE159" s="31"/>
      <c r="AF159" s="31"/>
      <c r="AG159" s="31">
        <f t="shared" si="55"/>
        <v>0</v>
      </c>
      <c r="AH159" s="31">
        <f t="shared" si="56"/>
        <v>0</v>
      </c>
      <c r="AI159" s="31"/>
      <c r="AJ159" s="31">
        <f t="shared" si="57"/>
        <v>0</v>
      </c>
      <c r="AK159" s="31">
        <f t="shared" si="58"/>
        <v>0</v>
      </c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</row>
    <row r="160" spans="2:50" s="155" customFormat="1" ht="13" outlineLevel="1">
      <c r="B160" s="157" t="s">
        <v>296</v>
      </c>
      <c r="C160" s="14" t="s">
        <v>297</v>
      </c>
      <c r="D160" s="15" t="s">
        <v>39</v>
      </c>
      <c r="E160" s="16">
        <v>43073</v>
      </c>
      <c r="F160" s="17" t="s">
        <v>12</v>
      </c>
      <c r="G160" s="27" t="s">
        <v>13</v>
      </c>
      <c r="H160" s="28">
        <f t="shared" si="50"/>
        <v>70</v>
      </c>
      <c r="I160" s="48">
        <v>70</v>
      </c>
      <c r="J160" s="48">
        <v>0</v>
      </c>
      <c r="K160" s="254">
        <v>0</v>
      </c>
      <c r="L160" s="31" t="s">
        <v>1144</v>
      </c>
      <c r="M160" s="31" t="s">
        <v>1144</v>
      </c>
      <c r="N160" s="31" t="s">
        <v>1144</v>
      </c>
      <c r="O160" s="31" t="s">
        <v>1144</v>
      </c>
      <c r="P160" s="31" t="s">
        <v>1144</v>
      </c>
      <c r="Q160" s="31" t="s">
        <v>1145</v>
      </c>
      <c r="R160" s="31" t="s">
        <v>1144</v>
      </c>
      <c r="S160" s="55" t="s">
        <v>1237</v>
      </c>
      <c r="T160" s="31"/>
      <c r="U160" s="31">
        <f t="shared" si="51"/>
        <v>0</v>
      </c>
      <c r="V160" s="30"/>
      <c r="W160" s="275"/>
      <c r="X160" s="31"/>
      <c r="Y160" s="31">
        <f t="shared" si="52"/>
        <v>0</v>
      </c>
      <c r="AA160" s="31"/>
      <c r="AB160" s="31">
        <f t="shared" si="53"/>
        <v>0</v>
      </c>
      <c r="AC160" s="31"/>
      <c r="AD160" s="31">
        <f t="shared" si="54"/>
        <v>0</v>
      </c>
      <c r="AE160" s="31"/>
      <c r="AF160" s="31"/>
      <c r="AG160" s="31">
        <f t="shared" si="55"/>
        <v>0</v>
      </c>
      <c r="AH160" s="31">
        <f t="shared" si="56"/>
        <v>0</v>
      </c>
      <c r="AI160" s="31"/>
      <c r="AJ160" s="31">
        <f t="shared" si="57"/>
        <v>0</v>
      </c>
      <c r="AK160" s="31">
        <f t="shared" si="58"/>
        <v>0</v>
      </c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</row>
    <row r="161" spans="2:50" s="155" customFormat="1" ht="26" outlineLevel="1">
      <c r="B161" s="157" t="s">
        <v>298</v>
      </c>
      <c r="C161" s="32" t="s">
        <v>299</v>
      </c>
      <c r="D161" s="25" t="s">
        <v>27</v>
      </c>
      <c r="E161" s="16">
        <v>43277</v>
      </c>
      <c r="F161" s="26" t="s">
        <v>12</v>
      </c>
      <c r="G161" s="27" t="s">
        <v>13</v>
      </c>
      <c r="H161" s="28">
        <f t="shared" si="50"/>
        <v>980</v>
      </c>
      <c r="I161" s="48">
        <v>980</v>
      </c>
      <c r="J161" s="48">
        <v>0</v>
      </c>
      <c r="K161" s="254">
        <v>0</v>
      </c>
      <c r="L161" s="31" t="s">
        <v>1144</v>
      </c>
      <c r="M161" s="31" t="s">
        <v>1144</v>
      </c>
      <c r="N161" s="31" t="s">
        <v>1144</v>
      </c>
      <c r="O161" s="31" t="s">
        <v>1144</v>
      </c>
      <c r="P161" s="31" t="s">
        <v>1144</v>
      </c>
      <c r="Q161" s="31" t="s">
        <v>1145</v>
      </c>
      <c r="R161" s="31" t="s">
        <v>1144</v>
      </c>
      <c r="S161" s="55" t="s">
        <v>1236</v>
      </c>
      <c r="T161" s="31"/>
      <c r="U161" s="31">
        <f t="shared" si="51"/>
        <v>0</v>
      </c>
      <c r="V161" s="30"/>
      <c r="W161" s="275"/>
      <c r="X161" s="31"/>
      <c r="Y161" s="31">
        <f t="shared" si="52"/>
        <v>0</v>
      </c>
      <c r="AA161" s="31"/>
      <c r="AB161" s="31">
        <f t="shared" si="53"/>
        <v>0</v>
      </c>
      <c r="AC161" s="31"/>
      <c r="AD161" s="31">
        <f t="shared" si="54"/>
        <v>0</v>
      </c>
      <c r="AE161" s="31"/>
      <c r="AF161" s="31"/>
      <c r="AG161" s="31">
        <f t="shared" si="55"/>
        <v>0</v>
      </c>
      <c r="AH161" s="31">
        <f t="shared" si="56"/>
        <v>0</v>
      </c>
      <c r="AI161" s="31"/>
      <c r="AJ161" s="31">
        <f t="shared" si="57"/>
        <v>0</v>
      </c>
      <c r="AK161" s="31">
        <f t="shared" si="58"/>
        <v>0</v>
      </c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</row>
    <row r="162" spans="2:50" s="155" customFormat="1" ht="13" outlineLevel="1">
      <c r="B162" s="58" t="s">
        <v>300</v>
      </c>
      <c r="C162" s="6" t="s">
        <v>301</v>
      </c>
      <c r="D162" s="25" t="s">
        <v>39</v>
      </c>
      <c r="E162" s="16">
        <v>43277</v>
      </c>
      <c r="F162" s="26" t="s">
        <v>12</v>
      </c>
      <c r="G162" s="27" t="s">
        <v>13</v>
      </c>
      <c r="H162" s="28">
        <f t="shared" si="50"/>
        <v>240</v>
      </c>
      <c r="I162" s="48">
        <v>240</v>
      </c>
      <c r="J162" s="48">
        <v>0</v>
      </c>
      <c r="K162" s="254">
        <v>0</v>
      </c>
      <c r="L162" s="31" t="s">
        <v>1144</v>
      </c>
      <c r="M162" s="31" t="s">
        <v>1144</v>
      </c>
      <c r="N162" s="31" t="s">
        <v>1144</v>
      </c>
      <c r="O162" s="31" t="s">
        <v>1144</v>
      </c>
      <c r="P162" s="31" t="s">
        <v>1144</v>
      </c>
      <c r="Q162" s="48" t="s">
        <v>1144</v>
      </c>
      <c r="R162" s="48" t="s">
        <v>1145</v>
      </c>
      <c r="S162" s="55" t="s">
        <v>1237</v>
      </c>
      <c r="T162" s="31"/>
      <c r="U162" s="31">
        <f t="shared" si="51"/>
        <v>0</v>
      </c>
      <c r="V162" s="30"/>
      <c r="W162" s="275"/>
      <c r="X162" s="31"/>
      <c r="Y162" s="31">
        <f t="shared" si="52"/>
        <v>0</v>
      </c>
      <c r="AA162" s="31"/>
      <c r="AB162" s="31">
        <f t="shared" si="53"/>
        <v>0</v>
      </c>
      <c r="AC162" s="31"/>
      <c r="AD162" s="31">
        <f t="shared" si="54"/>
        <v>0</v>
      </c>
      <c r="AE162" s="31"/>
      <c r="AF162" s="31"/>
      <c r="AG162" s="31">
        <f t="shared" si="55"/>
        <v>0</v>
      </c>
      <c r="AH162" s="31">
        <f t="shared" si="56"/>
        <v>0</v>
      </c>
      <c r="AI162" s="31"/>
      <c r="AJ162" s="31">
        <f t="shared" si="57"/>
        <v>0</v>
      </c>
      <c r="AK162" s="31">
        <f t="shared" si="58"/>
        <v>0</v>
      </c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</row>
    <row r="163" spans="2:50" s="155" customFormat="1" ht="26" outlineLevel="1">
      <c r="B163" s="58" t="s">
        <v>302</v>
      </c>
      <c r="C163" s="6" t="s">
        <v>303</v>
      </c>
      <c r="D163" s="25" t="s">
        <v>95</v>
      </c>
      <c r="E163" s="16">
        <v>43111</v>
      </c>
      <c r="F163" s="26" t="s">
        <v>260</v>
      </c>
      <c r="G163" s="27" t="s">
        <v>13</v>
      </c>
      <c r="H163" s="28">
        <f t="shared" si="50"/>
        <v>90</v>
      </c>
      <c r="I163" s="48">
        <v>90</v>
      </c>
      <c r="J163" s="48">
        <v>0</v>
      </c>
      <c r="K163" s="254">
        <v>0</v>
      </c>
      <c r="L163" s="31" t="s">
        <v>1144</v>
      </c>
      <c r="M163" s="31" t="s">
        <v>1144</v>
      </c>
      <c r="N163" s="31" t="s">
        <v>1144</v>
      </c>
      <c r="O163" s="31" t="s">
        <v>1144</v>
      </c>
      <c r="P163" s="31" t="s">
        <v>1144</v>
      </c>
      <c r="Q163" s="31" t="s">
        <v>1144</v>
      </c>
      <c r="R163" s="31" t="s">
        <v>1144</v>
      </c>
      <c r="S163" s="55" t="s">
        <v>1236</v>
      </c>
      <c r="T163" s="31"/>
      <c r="U163" s="31">
        <f t="shared" si="51"/>
        <v>0</v>
      </c>
      <c r="V163" s="30"/>
      <c r="W163" s="275"/>
      <c r="X163" s="31"/>
      <c r="Y163" s="31">
        <f t="shared" si="52"/>
        <v>0</v>
      </c>
      <c r="AA163" s="31"/>
      <c r="AB163" s="31">
        <f t="shared" si="53"/>
        <v>0</v>
      </c>
      <c r="AC163" s="31"/>
      <c r="AD163" s="31">
        <f t="shared" si="54"/>
        <v>0</v>
      </c>
      <c r="AE163" s="31"/>
      <c r="AF163" s="31"/>
      <c r="AG163" s="31">
        <f t="shared" si="55"/>
        <v>0</v>
      </c>
      <c r="AH163" s="31">
        <f t="shared" si="56"/>
        <v>0</v>
      </c>
      <c r="AI163" s="31"/>
      <c r="AJ163" s="31">
        <f t="shared" si="57"/>
        <v>0</v>
      </c>
      <c r="AK163" s="31">
        <f t="shared" si="58"/>
        <v>0</v>
      </c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</row>
    <row r="164" spans="2:50" s="155" customFormat="1" ht="26" outlineLevel="1">
      <c r="B164" s="58" t="s">
        <v>946</v>
      </c>
      <c r="C164" s="59" t="s">
        <v>1370</v>
      </c>
      <c r="D164" s="25" t="s">
        <v>50</v>
      </c>
      <c r="E164" s="16">
        <v>43420</v>
      </c>
      <c r="F164" s="39" t="s">
        <v>260</v>
      </c>
      <c r="G164" s="27" t="s">
        <v>13</v>
      </c>
      <c r="H164" s="28">
        <f>I164+J164</f>
        <v>155</v>
      </c>
      <c r="I164" s="48">
        <v>155</v>
      </c>
      <c r="J164" s="48">
        <v>0</v>
      </c>
      <c r="K164" s="254">
        <v>0</v>
      </c>
      <c r="L164" s="31" t="s">
        <v>1144</v>
      </c>
      <c r="M164" s="31" t="s">
        <v>1144</v>
      </c>
      <c r="N164" s="31" t="s">
        <v>1144</v>
      </c>
      <c r="O164" s="31" t="s">
        <v>1144</v>
      </c>
      <c r="P164" s="31" t="s">
        <v>1144</v>
      </c>
      <c r="Q164" s="31" t="s">
        <v>1144</v>
      </c>
      <c r="R164" s="31" t="s">
        <v>1144</v>
      </c>
      <c r="S164" s="55" t="s">
        <v>1236</v>
      </c>
      <c r="T164" s="31"/>
      <c r="U164" s="31">
        <f t="shared" si="51"/>
        <v>0</v>
      </c>
      <c r="V164" s="30"/>
      <c r="W164" s="275"/>
      <c r="X164" s="31"/>
      <c r="Y164" s="31">
        <f t="shared" si="52"/>
        <v>0</v>
      </c>
      <c r="AA164" s="31"/>
      <c r="AB164" s="31">
        <f t="shared" si="53"/>
        <v>0</v>
      </c>
      <c r="AC164" s="31"/>
      <c r="AD164" s="31">
        <f t="shared" si="54"/>
        <v>0</v>
      </c>
      <c r="AE164" s="31"/>
      <c r="AF164" s="31"/>
      <c r="AG164" s="31">
        <f t="shared" si="55"/>
        <v>0</v>
      </c>
      <c r="AH164" s="31">
        <f t="shared" si="56"/>
        <v>0</v>
      </c>
      <c r="AI164" s="31"/>
      <c r="AJ164" s="31">
        <f t="shared" si="57"/>
        <v>0</v>
      </c>
      <c r="AK164" s="31">
        <f t="shared" si="58"/>
        <v>0</v>
      </c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</row>
    <row r="165" spans="2:50" s="155" customFormat="1" ht="13" outlineLevel="1">
      <c r="B165" s="58" t="s">
        <v>986</v>
      </c>
      <c r="C165" s="6" t="s">
        <v>1371</v>
      </c>
      <c r="D165" s="25" t="s">
        <v>95</v>
      </c>
      <c r="E165" s="16">
        <v>43528</v>
      </c>
      <c r="F165" s="39" t="s">
        <v>12</v>
      </c>
      <c r="G165" s="27" t="s">
        <v>13</v>
      </c>
      <c r="H165" s="28">
        <f t="shared" ref="H165:H166" si="59">I165+J165</f>
        <v>1296</v>
      </c>
      <c r="I165" s="48">
        <v>596</v>
      </c>
      <c r="J165" s="48">
        <v>700</v>
      </c>
      <c r="K165" s="254">
        <v>0</v>
      </c>
      <c r="L165" s="31" t="s">
        <v>1144</v>
      </c>
      <c r="M165" s="31" t="s">
        <v>1144</v>
      </c>
      <c r="N165" s="31" t="s">
        <v>1145</v>
      </c>
      <c r="O165" s="31" t="s">
        <v>1144</v>
      </c>
      <c r="P165" s="31" t="s">
        <v>1145</v>
      </c>
      <c r="Q165" s="31" t="s">
        <v>1144</v>
      </c>
      <c r="R165" s="31" t="s">
        <v>1144</v>
      </c>
      <c r="S165" s="55" t="s">
        <v>1237</v>
      </c>
      <c r="T165" s="31"/>
      <c r="U165" s="31">
        <f t="shared" si="51"/>
        <v>0</v>
      </c>
      <c r="V165" s="30"/>
      <c r="W165" s="275"/>
      <c r="X165" s="31"/>
      <c r="Y165" s="31">
        <f t="shared" si="52"/>
        <v>0</v>
      </c>
      <c r="AA165" s="31"/>
      <c r="AB165" s="31">
        <f t="shared" si="53"/>
        <v>0</v>
      </c>
      <c r="AC165" s="31"/>
      <c r="AD165" s="31">
        <f t="shared" si="54"/>
        <v>0</v>
      </c>
      <c r="AE165" s="31"/>
      <c r="AF165" s="31"/>
      <c r="AG165" s="31">
        <f t="shared" si="55"/>
        <v>0</v>
      </c>
      <c r="AH165" s="31">
        <f t="shared" si="56"/>
        <v>0</v>
      </c>
      <c r="AI165" s="31"/>
      <c r="AJ165" s="31">
        <f t="shared" si="57"/>
        <v>0</v>
      </c>
      <c r="AK165" s="31">
        <f t="shared" si="58"/>
        <v>0</v>
      </c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</row>
    <row r="166" spans="2:50" s="155" customFormat="1" ht="13" outlineLevel="1">
      <c r="B166" s="58" t="s">
        <v>987</v>
      </c>
      <c r="C166" s="6" t="s">
        <v>1372</v>
      </c>
      <c r="D166" s="25" t="s">
        <v>95</v>
      </c>
      <c r="E166" s="16">
        <v>43517</v>
      </c>
      <c r="F166" s="39" t="s">
        <v>12</v>
      </c>
      <c r="G166" s="27" t="s">
        <v>13</v>
      </c>
      <c r="H166" s="28">
        <f t="shared" si="59"/>
        <v>200</v>
      </c>
      <c r="I166" s="48">
        <v>200</v>
      </c>
      <c r="J166" s="48">
        <v>0</v>
      </c>
      <c r="K166" s="254">
        <v>0</v>
      </c>
      <c r="L166" s="31" t="s">
        <v>1144</v>
      </c>
      <c r="M166" s="31" t="s">
        <v>1145</v>
      </c>
      <c r="N166" s="31" t="s">
        <v>1145</v>
      </c>
      <c r="O166" s="31" t="s">
        <v>1145</v>
      </c>
      <c r="P166" s="31" t="s">
        <v>1145</v>
      </c>
      <c r="Q166" s="31" t="s">
        <v>1145</v>
      </c>
      <c r="R166" s="31" t="s">
        <v>1144</v>
      </c>
      <c r="S166" s="55" t="s">
        <v>1237</v>
      </c>
      <c r="T166" s="31"/>
      <c r="U166" s="31">
        <f t="shared" si="51"/>
        <v>0</v>
      </c>
      <c r="V166" s="30"/>
      <c r="W166" s="275"/>
      <c r="X166" s="31"/>
      <c r="Y166" s="31">
        <f t="shared" si="52"/>
        <v>0</v>
      </c>
      <c r="AA166" s="31"/>
      <c r="AB166" s="31">
        <f t="shared" si="53"/>
        <v>0</v>
      </c>
      <c r="AC166" s="31"/>
      <c r="AD166" s="31">
        <f t="shared" si="54"/>
        <v>0</v>
      </c>
      <c r="AE166" s="31"/>
      <c r="AF166" s="31"/>
      <c r="AG166" s="31">
        <f t="shared" si="55"/>
        <v>0</v>
      </c>
      <c r="AH166" s="31">
        <f t="shared" si="56"/>
        <v>0</v>
      </c>
      <c r="AI166" s="31"/>
      <c r="AJ166" s="31">
        <f t="shared" si="57"/>
        <v>0</v>
      </c>
      <c r="AK166" s="31">
        <f t="shared" si="58"/>
        <v>0</v>
      </c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</row>
    <row r="167" spans="2:50" s="155" customFormat="1" ht="13">
      <c r="B167" s="343" t="s">
        <v>304</v>
      </c>
      <c r="C167" s="343"/>
      <c r="D167" s="343"/>
      <c r="E167" s="346"/>
      <c r="F167" s="41" t="s">
        <v>7</v>
      </c>
      <c r="G167" s="42"/>
      <c r="H167" s="23">
        <f>H168/60</f>
        <v>683.5333333333333</v>
      </c>
      <c r="I167" s="23">
        <f>I168/60</f>
        <v>246.11666666666667</v>
      </c>
      <c r="J167" s="23">
        <f>J168/60</f>
        <v>437.41666666666669</v>
      </c>
      <c r="K167" s="253">
        <f>K168/60</f>
        <v>10.083333333333334</v>
      </c>
      <c r="L167" s="42"/>
      <c r="M167" s="42"/>
      <c r="N167" s="42"/>
      <c r="O167" s="42"/>
      <c r="P167" s="42"/>
      <c r="Q167" s="42"/>
      <c r="R167" s="42"/>
      <c r="S167" s="43"/>
      <c r="T167" s="42"/>
      <c r="U167" s="23">
        <f>U168/60</f>
        <v>0</v>
      </c>
      <c r="V167" s="43"/>
      <c r="W167" s="277"/>
      <c r="X167" s="42"/>
      <c r="Y167" s="23">
        <f>Y168/60</f>
        <v>0</v>
      </c>
      <c r="AA167" s="45"/>
      <c r="AB167" s="45">
        <f t="shared" ref="AB167:AK167" si="60">AB168/60</f>
        <v>0</v>
      </c>
      <c r="AC167" s="45"/>
      <c r="AD167" s="45">
        <f>AD168/60</f>
        <v>0</v>
      </c>
      <c r="AE167" s="45"/>
      <c r="AF167" s="45"/>
      <c r="AG167" s="45"/>
      <c r="AH167" s="45">
        <f>AH168/60</f>
        <v>0</v>
      </c>
      <c r="AI167" s="45"/>
      <c r="AJ167" s="42"/>
      <c r="AK167" s="45">
        <f t="shared" si="60"/>
        <v>0</v>
      </c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5"/>
      <c r="AW167" s="45"/>
      <c r="AX167" s="45">
        <f>AX168/60</f>
        <v>0</v>
      </c>
    </row>
    <row r="168" spans="2:50" s="155" customFormat="1" ht="13">
      <c r="B168" s="343"/>
      <c r="C168" s="343"/>
      <c r="D168" s="343"/>
      <c r="E168" s="346"/>
      <c r="F168" s="44" t="s">
        <v>8</v>
      </c>
      <c r="G168" s="45"/>
      <c r="H168" s="23">
        <f>SUM(I168:J168)</f>
        <v>41012</v>
      </c>
      <c r="I168" s="23">
        <f>SUMIF(F169:F226,"DQA",$I169:$I226)</f>
        <v>14767</v>
      </c>
      <c r="J168" s="23">
        <f>SUMIF(F169:F226,"DQA",$J169:$J226)</f>
        <v>26245</v>
      </c>
      <c r="K168" s="253">
        <f>SUM(K169:TU226)</f>
        <v>605</v>
      </c>
      <c r="L168" s="42"/>
      <c r="M168" s="42"/>
      <c r="N168" s="42"/>
      <c r="O168" s="42"/>
      <c r="P168" s="42"/>
      <c r="Q168" s="42"/>
      <c r="R168" s="42"/>
      <c r="S168" s="43"/>
      <c r="T168" s="42"/>
      <c r="U168" s="23">
        <f>SUM(U169:U226)</f>
        <v>0</v>
      </c>
      <c r="V168" s="43"/>
      <c r="W168" s="277"/>
      <c r="X168" s="42"/>
      <c r="Y168" s="23">
        <f>SUM(Y169:Y226)</f>
        <v>0</v>
      </c>
      <c r="AA168" s="45"/>
      <c r="AB168" s="45">
        <f>SUM(AB169:AB226)</f>
        <v>0</v>
      </c>
      <c r="AC168" s="45"/>
      <c r="AD168" s="45">
        <f>SUM(AD169:AD226)</f>
        <v>0</v>
      </c>
      <c r="AE168" s="45"/>
      <c r="AF168" s="45"/>
      <c r="AG168" s="45"/>
      <c r="AH168" s="45">
        <f>SUM(AH169:AH226)</f>
        <v>0</v>
      </c>
      <c r="AI168" s="45"/>
      <c r="AJ168" s="42"/>
      <c r="AK168" s="45">
        <f>SUM(AK169:AK226)</f>
        <v>0</v>
      </c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5"/>
      <c r="AW168" s="45"/>
      <c r="AX168" s="45">
        <f t="shared" ref="AX168" si="61">SUM(AX169:AX202)</f>
        <v>0</v>
      </c>
    </row>
    <row r="169" spans="2:50" s="155" customFormat="1" ht="13" outlineLevel="1">
      <c r="B169" s="160" t="s">
        <v>1373</v>
      </c>
      <c r="C169" s="24" t="s">
        <v>1374</v>
      </c>
      <c r="D169" s="49" t="s">
        <v>1375</v>
      </c>
      <c r="E169" s="38">
        <v>43647</v>
      </c>
      <c r="F169" s="26" t="s">
        <v>12</v>
      </c>
      <c r="G169" s="46" t="s">
        <v>13</v>
      </c>
      <c r="H169" s="28">
        <f t="shared" ref="H169:H226" si="62">I169+J169</f>
        <v>2004</v>
      </c>
      <c r="I169" s="31">
        <v>445</v>
      </c>
      <c r="J169" s="31">
        <v>1559</v>
      </c>
      <c r="K169" s="254">
        <v>0</v>
      </c>
      <c r="L169" s="31" t="s">
        <v>1144</v>
      </c>
      <c r="M169" s="31" t="s">
        <v>1144</v>
      </c>
      <c r="N169" s="31" t="s">
        <v>1145</v>
      </c>
      <c r="O169" s="31" t="s">
        <v>1144</v>
      </c>
      <c r="P169" s="31" t="s">
        <v>1145</v>
      </c>
      <c r="Q169" s="31" t="s">
        <v>1144</v>
      </c>
      <c r="R169" s="31" t="s">
        <v>1144</v>
      </c>
      <c r="S169" s="55" t="s">
        <v>1241</v>
      </c>
      <c r="T169" s="31"/>
      <c r="U169" s="31">
        <f t="shared" ref="U169:U226" si="63">SUMIF(T169,"Y",I169)</f>
        <v>0</v>
      </c>
      <c r="V169" s="30"/>
      <c r="W169" s="275"/>
      <c r="X169" s="31"/>
      <c r="Y169" s="31">
        <f t="shared" ref="Y169:Y226" si="64">U169*X169</f>
        <v>0</v>
      </c>
      <c r="AA169" s="31"/>
      <c r="AB169" s="31">
        <f t="shared" ref="AB169:AB226" si="65">SUMIF(AA169,"Y",K169)*X169</f>
        <v>0</v>
      </c>
      <c r="AC169" s="31"/>
      <c r="AD169" s="31">
        <f t="shared" ref="AD169:AD226" si="66">(I169-AB169)*COUNTIF(AL169:AU169,"L")</f>
        <v>0</v>
      </c>
      <c r="AE169" s="31"/>
      <c r="AF169" s="31"/>
      <c r="AG169" s="31">
        <f t="shared" ref="AG169:AG226" si="67">IFERROR(COUNTIF(AL169:AU169,"S")/(COUNTIF(AL169:AU169,"V")+COUNTIF(AL169:AU169,"S")),0)</f>
        <v>0</v>
      </c>
      <c r="AH169" s="31">
        <f t="shared" ref="AH169:AH226" si="68">(Y169-AB169-AD169)*AG169</f>
        <v>0</v>
      </c>
      <c r="AI169" s="31"/>
      <c r="AJ169" s="31">
        <f t="shared" ref="AJ169:AJ226" si="69">COUNTIF(AL169:AU169,"V")</f>
        <v>0</v>
      </c>
      <c r="AK169" s="31">
        <f t="shared" ref="AK169:AK226" si="70">Y169-AB169-AD169-AH169</f>
        <v>0</v>
      </c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</row>
    <row r="170" spans="2:50" s="155" customFormat="1" ht="13" outlineLevel="1">
      <c r="B170" s="160" t="s">
        <v>305</v>
      </c>
      <c r="C170" s="24" t="s">
        <v>306</v>
      </c>
      <c r="D170" s="49" t="s">
        <v>1376</v>
      </c>
      <c r="E170" s="38">
        <v>43516</v>
      </c>
      <c r="F170" s="26" t="s">
        <v>12</v>
      </c>
      <c r="G170" s="46" t="s">
        <v>24</v>
      </c>
      <c r="H170" s="28">
        <f t="shared" si="62"/>
        <v>320</v>
      </c>
      <c r="I170" s="31">
        <v>70</v>
      </c>
      <c r="J170" s="31">
        <v>250</v>
      </c>
      <c r="K170" s="254">
        <v>0</v>
      </c>
      <c r="L170" s="31" t="s">
        <v>1144</v>
      </c>
      <c r="M170" s="31" t="s">
        <v>1144</v>
      </c>
      <c r="N170" s="31" t="s">
        <v>1145</v>
      </c>
      <c r="O170" s="31" t="s">
        <v>1144</v>
      </c>
      <c r="P170" s="31" t="s">
        <v>1145</v>
      </c>
      <c r="Q170" s="31" t="s">
        <v>1145</v>
      </c>
      <c r="R170" s="31" t="s">
        <v>1145</v>
      </c>
      <c r="S170" s="55" t="s">
        <v>1241</v>
      </c>
      <c r="T170" s="31"/>
      <c r="U170" s="31">
        <f t="shared" si="63"/>
        <v>0</v>
      </c>
      <c r="V170" s="30"/>
      <c r="W170" s="275"/>
      <c r="X170" s="31"/>
      <c r="Y170" s="31">
        <f t="shared" si="64"/>
        <v>0</v>
      </c>
      <c r="AA170" s="31"/>
      <c r="AB170" s="31">
        <f t="shared" si="65"/>
        <v>0</v>
      </c>
      <c r="AC170" s="31"/>
      <c r="AD170" s="31">
        <f t="shared" si="66"/>
        <v>0</v>
      </c>
      <c r="AE170" s="31"/>
      <c r="AF170" s="31"/>
      <c r="AG170" s="31">
        <f t="shared" si="67"/>
        <v>0</v>
      </c>
      <c r="AH170" s="31">
        <f t="shared" si="68"/>
        <v>0</v>
      </c>
      <c r="AI170" s="31"/>
      <c r="AJ170" s="31">
        <f t="shared" si="69"/>
        <v>0</v>
      </c>
      <c r="AK170" s="31">
        <f t="shared" si="70"/>
        <v>0</v>
      </c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</row>
    <row r="171" spans="2:50" s="155" customFormat="1" ht="13" outlineLevel="1">
      <c r="B171" s="160" t="s">
        <v>307</v>
      </c>
      <c r="C171" s="24" t="s">
        <v>308</v>
      </c>
      <c r="D171" s="49" t="s">
        <v>186</v>
      </c>
      <c r="E171" s="38">
        <v>43656</v>
      </c>
      <c r="F171" s="26" t="s">
        <v>12</v>
      </c>
      <c r="G171" s="46" t="s">
        <v>13</v>
      </c>
      <c r="H171" s="28">
        <f t="shared" si="62"/>
        <v>810</v>
      </c>
      <c r="I171" s="31">
        <v>175</v>
      </c>
      <c r="J171" s="31">
        <v>635</v>
      </c>
      <c r="K171" s="254">
        <v>0</v>
      </c>
      <c r="L171" s="31" t="s">
        <v>1144</v>
      </c>
      <c r="M171" s="31" t="s">
        <v>1144</v>
      </c>
      <c r="N171" s="31" t="s">
        <v>1145</v>
      </c>
      <c r="O171" s="31" t="s">
        <v>1144</v>
      </c>
      <c r="P171" s="31" t="s">
        <v>1145</v>
      </c>
      <c r="Q171" s="31" t="s">
        <v>1144</v>
      </c>
      <c r="R171" s="31" t="s">
        <v>1144</v>
      </c>
      <c r="S171" s="55" t="s">
        <v>1241</v>
      </c>
      <c r="T171" s="31"/>
      <c r="U171" s="31">
        <f t="shared" si="63"/>
        <v>0</v>
      </c>
      <c r="V171" s="30"/>
      <c r="W171" s="275"/>
      <c r="X171" s="31"/>
      <c r="Y171" s="31">
        <f t="shared" si="64"/>
        <v>0</v>
      </c>
      <c r="AA171" s="31"/>
      <c r="AB171" s="31">
        <f t="shared" si="65"/>
        <v>0</v>
      </c>
      <c r="AC171" s="31"/>
      <c r="AD171" s="31">
        <f t="shared" si="66"/>
        <v>0</v>
      </c>
      <c r="AE171" s="31"/>
      <c r="AF171" s="31"/>
      <c r="AG171" s="31">
        <f t="shared" si="67"/>
        <v>0</v>
      </c>
      <c r="AH171" s="31">
        <f t="shared" si="68"/>
        <v>0</v>
      </c>
      <c r="AI171" s="31"/>
      <c r="AJ171" s="31">
        <f t="shared" si="69"/>
        <v>0</v>
      </c>
      <c r="AK171" s="31">
        <f t="shared" si="70"/>
        <v>0</v>
      </c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</row>
    <row r="172" spans="2:50" s="155" customFormat="1" ht="13" outlineLevel="1">
      <c r="B172" s="160" t="s">
        <v>309</v>
      </c>
      <c r="C172" s="24" t="s">
        <v>310</v>
      </c>
      <c r="D172" s="49" t="s">
        <v>19</v>
      </c>
      <c r="E172" s="38">
        <v>43090</v>
      </c>
      <c r="F172" s="26" t="s">
        <v>12</v>
      </c>
      <c r="G172" s="46" t="s">
        <v>13</v>
      </c>
      <c r="H172" s="28">
        <f t="shared" si="62"/>
        <v>430</v>
      </c>
      <c r="I172" s="31">
        <v>106</v>
      </c>
      <c r="J172" s="48">
        <v>324</v>
      </c>
      <c r="K172" s="254">
        <v>0</v>
      </c>
      <c r="L172" s="31" t="s">
        <v>1144</v>
      </c>
      <c r="M172" s="31" t="s">
        <v>1144</v>
      </c>
      <c r="N172" s="31" t="s">
        <v>1145</v>
      </c>
      <c r="O172" s="31" t="s">
        <v>1144</v>
      </c>
      <c r="P172" s="31" t="s">
        <v>1145</v>
      </c>
      <c r="Q172" s="31" t="s">
        <v>1144</v>
      </c>
      <c r="R172" s="31" t="s">
        <v>1144</v>
      </c>
      <c r="S172" s="55" t="s">
        <v>1242</v>
      </c>
      <c r="T172" s="31"/>
      <c r="U172" s="31">
        <f t="shared" si="63"/>
        <v>0</v>
      </c>
      <c r="V172" s="30"/>
      <c r="W172" s="275"/>
      <c r="X172" s="31"/>
      <c r="Y172" s="31">
        <f t="shared" si="64"/>
        <v>0</v>
      </c>
      <c r="AA172" s="31"/>
      <c r="AB172" s="31">
        <f t="shared" si="65"/>
        <v>0</v>
      </c>
      <c r="AC172" s="31"/>
      <c r="AD172" s="31">
        <f t="shared" si="66"/>
        <v>0</v>
      </c>
      <c r="AE172" s="31"/>
      <c r="AF172" s="31"/>
      <c r="AG172" s="31">
        <f t="shared" si="67"/>
        <v>0</v>
      </c>
      <c r="AH172" s="31">
        <f t="shared" si="68"/>
        <v>0</v>
      </c>
      <c r="AI172" s="31"/>
      <c r="AJ172" s="31">
        <f t="shared" si="69"/>
        <v>0</v>
      </c>
      <c r="AK172" s="31">
        <f t="shared" si="70"/>
        <v>0</v>
      </c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</row>
    <row r="173" spans="2:50" s="155" customFormat="1" ht="13" outlineLevel="1">
      <c r="B173" s="160" t="s">
        <v>947</v>
      </c>
      <c r="C173" s="73" t="s">
        <v>1624</v>
      </c>
      <c r="D173" s="53" t="s">
        <v>1625</v>
      </c>
      <c r="E173" s="214">
        <v>43777</v>
      </c>
      <c r="F173" s="26" t="s">
        <v>12</v>
      </c>
      <c r="G173" s="46" t="s">
        <v>13</v>
      </c>
      <c r="H173" s="28">
        <f t="shared" si="62"/>
        <v>2020</v>
      </c>
      <c r="I173" s="31">
        <v>530</v>
      </c>
      <c r="J173" s="48">
        <v>1490</v>
      </c>
      <c r="K173" s="254">
        <v>0</v>
      </c>
      <c r="L173" s="31" t="s">
        <v>1144</v>
      </c>
      <c r="M173" s="31" t="s">
        <v>1144</v>
      </c>
      <c r="N173" s="31" t="s">
        <v>1144</v>
      </c>
      <c r="O173" s="31" t="s">
        <v>1144</v>
      </c>
      <c r="P173" s="31" t="s">
        <v>1145</v>
      </c>
      <c r="Q173" s="31" t="s">
        <v>1144</v>
      </c>
      <c r="R173" s="31" t="s">
        <v>1144</v>
      </c>
      <c r="S173" s="55" t="s">
        <v>1242</v>
      </c>
      <c r="T173" s="31"/>
      <c r="U173" s="31">
        <f t="shared" si="63"/>
        <v>0</v>
      </c>
      <c r="V173" s="30"/>
      <c r="W173" s="275"/>
      <c r="X173" s="31"/>
      <c r="Y173" s="31">
        <f t="shared" si="64"/>
        <v>0</v>
      </c>
      <c r="AA173" s="31"/>
      <c r="AB173" s="31">
        <f t="shared" si="65"/>
        <v>0</v>
      </c>
      <c r="AC173" s="31"/>
      <c r="AD173" s="31">
        <f t="shared" si="66"/>
        <v>0</v>
      </c>
      <c r="AE173" s="31"/>
      <c r="AF173" s="31"/>
      <c r="AG173" s="31">
        <f t="shared" si="67"/>
        <v>0</v>
      </c>
      <c r="AH173" s="31">
        <f t="shared" si="68"/>
        <v>0</v>
      </c>
      <c r="AI173" s="31"/>
      <c r="AJ173" s="31">
        <f t="shared" si="69"/>
        <v>0</v>
      </c>
      <c r="AK173" s="31">
        <f t="shared" si="70"/>
        <v>0</v>
      </c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</row>
    <row r="174" spans="2:50" s="155" customFormat="1" ht="26" outlineLevel="1">
      <c r="B174" s="160" t="s">
        <v>1501</v>
      </c>
      <c r="C174" s="24" t="s">
        <v>1377</v>
      </c>
      <c r="D174" s="49" t="s">
        <v>43</v>
      </c>
      <c r="E174" s="38">
        <v>43683</v>
      </c>
      <c r="F174" s="26" t="s">
        <v>12</v>
      </c>
      <c r="G174" s="46" t="s">
        <v>13</v>
      </c>
      <c r="H174" s="28">
        <f t="shared" si="62"/>
        <v>1860</v>
      </c>
      <c r="I174" s="31">
        <v>450</v>
      </c>
      <c r="J174" s="48">
        <v>1410</v>
      </c>
      <c r="K174" s="254">
        <v>0</v>
      </c>
      <c r="L174" s="174" t="s">
        <v>1144</v>
      </c>
      <c r="M174" s="174" t="s">
        <v>1144</v>
      </c>
      <c r="N174" s="174" t="s">
        <v>1144</v>
      </c>
      <c r="O174" s="174" t="s">
        <v>1144</v>
      </c>
      <c r="P174" s="31" t="s">
        <v>1145</v>
      </c>
      <c r="Q174" s="31" t="s">
        <v>1144</v>
      </c>
      <c r="R174" s="31" t="s">
        <v>1144</v>
      </c>
      <c r="S174" s="55" t="s">
        <v>1616</v>
      </c>
      <c r="T174" s="31"/>
      <c r="U174" s="31">
        <f t="shared" si="63"/>
        <v>0</v>
      </c>
      <c r="V174" s="30"/>
      <c r="W174" s="275"/>
      <c r="X174" s="31"/>
      <c r="Y174" s="31">
        <f t="shared" si="64"/>
        <v>0</v>
      </c>
      <c r="AA174" s="31"/>
      <c r="AB174" s="31">
        <f t="shared" si="65"/>
        <v>0</v>
      </c>
      <c r="AC174" s="31"/>
      <c r="AD174" s="31">
        <f t="shared" si="66"/>
        <v>0</v>
      </c>
      <c r="AE174" s="31"/>
      <c r="AF174" s="31"/>
      <c r="AG174" s="31">
        <f t="shared" si="67"/>
        <v>0</v>
      </c>
      <c r="AH174" s="31">
        <f t="shared" si="68"/>
        <v>0</v>
      </c>
      <c r="AI174" s="31"/>
      <c r="AJ174" s="31">
        <f t="shared" si="69"/>
        <v>0</v>
      </c>
      <c r="AK174" s="31">
        <f t="shared" si="70"/>
        <v>0</v>
      </c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</row>
    <row r="175" spans="2:50" s="155" customFormat="1" ht="13" outlineLevel="1">
      <c r="B175" s="213" t="s">
        <v>1502</v>
      </c>
      <c r="C175" s="73" t="s">
        <v>1503</v>
      </c>
      <c r="D175" s="53" t="s">
        <v>992</v>
      </c>
      <c r="E175" s="214">
        <v>43698</v>
      </c>
      <c r="F175" s="35" t="s">
        <v>12</v>
      </c>
      <c r="G175" s="176"/>
      <c r="H175" s="28">
        <f t="shared" si="62"/>
        <v>140</v>
      </c>
      <c r="I175" s="31">
        <v>70</v>
      </c>
      <c r="J175" s="31">
        <v>70</v>
      </c>
      <c r="K175" s="254">
        <v>0</v>
      </c>
      <c r="L175" s="31" t="s">
        <v>1144</v>
      </c>
      <c r="M175" s="31" t="s">
        <v>1144</v>
      </c>
      <c r="N175" s="31" t="s">
        <v>1144</v>
      </c>
      <c r="O175" s="31" t="s">
        <v>1144</v>
      </c>
      <c r="P175" s="31" t="s">
        <v>1145</v>
      </c>
      <c r="Q175" s="31" t="s">
        <v>1144</v>
      </c>
      <c r="R175" s="31" t="s">
        <v>1144</v>
      </c>
      <c r="S175" s="55" t="s">
        <v>1242</v>
      </c>
      <c r="T175" s="31"/>
      <c r="U175" s="31">
        <f t="shared" si="63"/>
        <v>0</v>
      </c>
      <c r="V175" s="30"/>
      <c r="W175" s="275"/>
      <c r="X175" s="31"/>
      <c r="Y175" s="31">
        <f t="shared" si="64"/>
        <v>0</v>
      </c>
      <c r="AA175" s="31"/>
      <c r="AB175" s="31">
        <f t="shared" si="65"/>
        <v>0</v>
      </c>
      <c r="AC175" s="31"/>
      <c r="AD175" s="31">
        <f t="shared" si="66"/>
        <v>0</v>
      </c>
      <c r="AE175" s="31"/>
      <c r="AF175" s="31"/>
      <c r="AG175" s="31">
        <f t="shared" si="67"/>
        <v>0</v>
      </c>
      <c r="AH175" s="31">
        <f t="shared" si="68"/>
        <v>0</v>
      </c>
      <c r="AI175" s="31"/>
      <c r="AJ175" s="31">
        <f t="shared" si="69"/>
        <v>0</v>
      </c>
      <c r="AK175" s="31">
        <f t="shared" si="70"/>
        <v>0</v>
      </c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</row>
    <row r="176" spans="2:50" s="155" customFormat="1" ht="13" outlineLevel="1">
      <c r="B176" s="213" t="s">
        <v>1505</v>
      </c>
      <c r="C176" s="73" t="s">
        <v>1506</v>
      </c>
      <c r="D176" s="53" t="s">
        <v>992</v>
      </c>
      <c r="E176" s="214">
        <v>43760</v>
      </c>
      <c r="F176" s="35" t="s">
        <v>12</v>
      </c>
      <c r="G176" s="176"/>
      <c r="H176" s="28">
        <f t="shared" si="62"/>
        <v>760</v>
      </c>
      <c r="I176" s="31">
        <v>380</v>
      </c>
      <c r="J176" s="31">
        <v>380</v>
      </c>
      <c r="K176" s="254">
        <v>0</v>
      </c>
      <c r="L176" s="174"/>
      <c r="M176" s="174"/>
      <c r="N176" s="174"/>
      <c r="O176" s="174"/>
      <c r="P176" s="174"/>
      <c r="Q176" s="31" t="s">
        <v>1144</v>
      </c>
      <c r="R176" s="31" t="s">
        <v>1144</v>
      </c>
      <c r="S176" s="55"/>
      <c r="T176" s="31"/>
      <c r="U176" s="31">
        <f t="shared" si="63"/>
        <v>0</v>
      </c>
      <c r="V176" s="30"/>
      <c r="W176" s="275"/>
      <c r="X176" s="31"/>
      <c r="Y176" s="31">
        <f t="shared" si="64"/>
        <v>0</v>
      </c>
      <c r="AA176" s="31"/>
      <c r="AB176" s="31">
        <f t="shared" si="65"/>
        <v>0</v>
      </c>
      <c r="AC176" s="31"/>
      <c r="AD176" s="31">
        <f t="shared" si="66"/>
        <v>0</v>
      </c>
      <c r="AE176" s="31"/>
      <c r="AF176" s="31"/>
      <c r="AG176" s="31">
        <f t="shared" si="67"/>
        <v>0</v>
      </c>
      <c r="AH176" s="31">
        <f t="shared" si="68"/>
        <v>0</v>
      </c>
      <c r="AI176" s="31"/>
      <c r="AJ176" s="31">
        <f t="shared" si="69"/>
        <v>0</v>
      </c>
      <c r="AK176" s="31">
        <f t="shared" si="70"/>
        <v>0</v>
      </c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</row>
    <row r="177" spans="2:50" s="155" customFormat="1" ht="13" outlineLevel="1">
      <c r="B177" s="160" t="s">
        <v>312</v>
      </c>
      <c r="C177" s="24" t="s">
        <v>313</v>
      </c>
      <c r="D177" s="49" t="s">
        <v>47</v>
      </c>
      <c r="E177" s="38">
        <v>43516</v>
      </c>
      <c r="F177" s="26" t="s">
        <v>12</v>
      </c>
      <c r="G177" s="46" t="s">
        <v>13</v>
      </c>
      <c r="H177" s="28">
        <f t="shared" si="62"/>
        <v>420</v>
      </c>
      <c r="I177" s="31">
        <v>220</v>
      </c>
      <c r="J177" s="31">
        <v>200</v>
      </c>
      <c r="K177" s="254">
        <v>0</v>
      </c>
      <c r="L177" s="31" t="s">
        <v>1144</v>
      </c>
      <c r="M177" s="31" t="s">
        <v>1144</v>
      </c>
      <c r="N177" s="31" t="s">
        <v>1144</v>
      </c>
      <c r="O177" s="31" t="s">
        <v>1144</v>
      </c>
      <c r="P177" s="31" t="s">
        <v>1145</v>
      </c>
      <c r="Q177" s="31" t="s">
        <v>1144</v>
      </c>
      <c r="R177" s="31" t="s">
        <v>1144</v>
      </c>
      <c r="S177" s="55" t="s">
        <v>1241</v>
      </c>
      <c r="T177" s="31"/>
      <c r="U177" s="31">
        <f t="shared" si="63"/>
        <v>0</v>
      </c>
      <c r="V177" s="30"/>
      <c r="W177" s="275"/>
      <c r="X177" s="31"/>
      <c r="Y177" s="31">
        <f t="shared" si="64"/>
        <v>0</v>
      </c>
      <c r="AA177" s="31"/>
      <c r="AB177" s="31">
        <f t="shared" si="65"/>
        <v>0</v>
      </c>
      <c r="AC177" s="31"/>
      <c r="AD177" s="31">
        <f t="shared" si="66"/>
        <v>0</v>
      </c>
      <c r="AE177" s="31"/>
      <c r="AF177" s="31"/>
      <c r="AG177" s="31">
        <f t="shared" si="67"/>
        <v>0</v>
      </c>
      <c r="AH177" s="31">
        <f t="shared" si="68"/>
        <v>0</v>
      </c>
      <c r="AI177" s="31"/>
      <c r="AJ177" s="31">
        <f t="shared" si="69"/>
        <v>0</v>
      </c>
      <c r="AK177" s="31">
        <f t="shared" si="70"/>
        <v>0</v>
      </c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</row>
    <row r="178" spans="2:50" s="155" customFormat="1" ht="13" outlineLevel="1">
      <c r="B178" s="160" t="s">
        <v>314</v>
      </c>
      <c r="C178" s="24" t="s">
        <v>315</v>
      </c>
      <c r="D178" s="49" t="s">
        <v>23</v>
      </c>
      <c r="E178" s="38">
        <v>43516</v>
      </c>
      <c r="F178" s="26" t="s">
        <v>12</v>
      </c>
      <c r="G178" s="46" t="s">
        <v>24</v>
      </c>
      <c r="H178" s="28">
        <f t="shared" si="62"/>
        <v>130</v>
      </c>
      <c r="I178" s="31">
        <v>50</v>
      </c>
      <c r="J178" s="31">
        <v>80</v>
      </c>
      <c r="K178" s="254">
        <v>0</v>
      </c>
      <c r="L178" s="31" t="s">
        <v>1144</v>
      </c>
      <c r="M178" s="31" t="s">
        <v>1144</v>
      </c>
      <c r="N178" s="31" t="s">
        <v>1144</v>
      </c>
      <c r="O178" s="31" t="s">
        <v>1144</v>
      </c>
      <c r="P178" s="31" t="s">
        <v>1145</v>
      </c>
      <c r="Q178" s="31" t="s">
        <v>1145</v>
      </c>
      <c r="R178" s="31" t="s">
        <v>1145</v>
      </c>
      <c r="S178" s="55" t="s">
        <v>1241</v>
      </c>
      <c r="T178" s="31"/>
      <c r="U178" s="31">
        <f t="shared" si="63"/>
        <v>0</v>
      </c>
      <c r="V178" s="30"/>
      <c r="W178" s="275"/>
      <c r="X178" s="31"/>
      <c r="Y178" s="31">
        <f t="shared" si="64"/>
        <v>0</v>
      </c>
      <c r="AA178" s="31"/>
      <c r="AB178" s="31">
        <f t="shared" si="65"/>
        <v>0</v>
      </c>
      <c r="AC178" s="31"/>
      <c r="AD178" s="31">
        <f t="shared" si="66"/>
        <v>0</v>
      </c>
      <c r="AE178" s="31"/>
      <c r="AF178" s="31"/>
      <c r="AG178" s="31">
        <f t="shared" si="67"/>
        <v>0</v>
      </c>
      <c r="AH178" s="31">
        <f t="shared" si="68"/>
        <v>0</v>
      </c>
      <c r="AI178" s="31"/>
      <c r="AJ178" s="31">
        <f t="shared" si="69"/>
        <v>0</v>
      </c>
      <c r="AK178" s="31">
        <f t="shared" si="70"/>
        <v>0</v>
      </c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</row>
    <row r="179" spans="2:50" s="155" customFormat="1" ht="13" outlineLevel="1">
      <c r="B179" s="160" t="s">
        <v>316</v>
      </c>
      <c r="C179" s="24" t="s">
        <v>317</v>
      </c>
      <c r="D179" s="49" t="s">
        <v>311</v>
      </c>
      <c r="E179" s="38">
        <v>43271</v>
      </c>
      <c r="F179" s="26" t="s">
        <v>12</v>
      </c>
      <c r="G179" s="46" t="s">
        <v>13</v>
      </c>
      <c r="H179" s="28">
        <f t="shared" si="62"/>
        <v>50</v>
      </c>
      <c r="I179" s="31">
        <v>25</v>
      </c>
      <c r="J179" s="31">
        <v>25</v>
      </c>
      <c r="K179" s="254">
        <v>0</v>
      </c>
      <c r="L179" s="31" t="s">
        <v>1144</v>
      </c>
      <c r="M179" s="31" t="s">
        <v>1144</v>
      </c>
      <c r="N179" s="31" t="s">
        <v>1144</v>
      </c>
      <c r="O179" s="31" t="s">
        <v>1144</v>
      </c>
      <c r="P179" s="31" t="s">
        <v>1145</v>
      </c>
      <c r="Q179" s="31" t="s">
        <v>1144</v>
      </c>
      <c r="R179" s="31" t="s">
        <v>1144</v>
      </c>
      <c r="S179" s="55" t="s">
        <v>1241</v>
      </c>
      <c r="T179" s="31"/>
      <c r="U179" s="31">
        <f t="shared" si="63"/>
        <v>0</v>
      </c>
      <c r="V179" s="30"/>
      <c r="W179" s="275"/>
      <c r="X179" s="31"/>
      <c r="Y179" s="31">
        <f t="shared" si="64"/>
        <v>0</v>
      </c>
      <c r="AA179" s="31"/>
      <c r="AB179" s="31">
        <f t="shared" si="65"/>
        <v>0</v>
      </c>
      <c r="AC179" s="31"/>
      <c r="AD179" s="31">
        <f t="shared" si="66"/>
        <v>0</v>
      </c>
      <c r="AE179" s="31"/>
      <c r="AF179" s="31"/>
      <c r="AG179" s="31">
        <f t="shared" si="67"/>
        <v>0</v>
      </c>
      <c r="AH179" s="31">
        <f t="shared" si="68"/>
        <v>0</v>
      </c>
      <c r="AI179" s="31"/>
      <c r="AJ179" s="31">
        <f t="shared" si="69"/>
        <v>0</v>
      </c>
      <c r="AK179" s="31">
        <f t="shared" si="70"/>
        <v>0</v>
      </c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</row>
    <row r="180" spans="2:50" s="155" customFormat="1" ht="13" outlineLevel="1">
      <c r="B180" s="38" t="s">
        <v>971</v>
      </c>
      <c r="C180" s="73" t="s">
        <v>1626</v>
      </c>
      <c r="D180" s="53" t="s">
        <v>1627</v>
      </c>
      <c r="E180" s="214">
        <v>43777</v>
      </c>
      <c r="F180" s="26" t="s">
        <v>12</v>
      </c>
      <c r="G180" s="46" t="s">
        <v>13</v>
      </c>
      <c r="H180" s="28">
        <f t="shared" si="62"/>
        <v>1980</v>
      </c>
      <c r="I180" s="60">
        <v>510</v>
      </c>
      <c r="J180" s="54">
        <v>1470</v>
      </c>
      <c r="K180" s="254">
        <v>0</v>
      </c>
      <c r="L180" s="31" t="s">
        <v>1144</v>
      </c>
      <c r="M180" s="31" t="s">
        <v>1144</v>
      </c>
      <c r="N180" s="31" t="s">
        <v>1144</v>
      </c>
      <c r="O180" s="31" t="s">
        <v>1144</v>
      </c>
      <c r="P180" s="31" t="s">
        <v>1145</v>
      </c>
      <c r="Q180" s="31" t="s">
        <v>1144</v>
      </c>
      <c r="R180" s="31" t="s">
        <v>1144</v>
      </c>
      <c r="S180" s="55" t="s">
        <v>1242</v>
      </c>
      <c r="T180" s="31"/>
      <c r="U180" s="31">
        <f t="shared" si="63"/>
        <v>0</v>
      </c>
      <c r="V180" s="30"/>
      <c r="W180" s="275"/>
      <c r="X180" s="31"/>
      <c r="Y180" s="31">
        <f t="shared" si="64"/>
        <v>0</v>
      </c>
      <c r="AA180" s="31"/>
      <c r="AB180" s="31">
        <f t="shared" si="65"/>
        <v>0</v>
      </c>
      <c r="AC180" s="31"/>
      <c r="AD180" s="31">
        <f t="shared" si="66"/>
        <v>0</v>
      </c>
      <c r="AE180" s="31"/>
      <c r="AF180" s="31"/>
      <c r="AG180" s="31">
        <f t="shared" si="67"/>
        <v>0</v>
      </c>
      <c r="AH180" s="31">
        <f t="shared" si="68"/>
        <v>0</v>
      </c>
      <c r="AI180" s="31"/>
      <c r="AJ180" s="31">
        <f t="shared" si="69"/>
        <v>0</v>
      </c>
      <c r="AK180" s="31">
        <f t="shared" si="70"/>
        <v>0</v>
      </c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</row>
    <row r="181" spans="2:50" s="155" customFormat="1" ht="26" outlineLevel="1">
      <c r="B181" s="38" t="s">
        <v>971</v>
      </c>
      <c r="C181" s="38" t="s">
        <v>1378</v>
      </c>
      <c r="D181" s="15" t="s">
        <v>118</v>
      </c>
      <c r="E181" s="38">
        <v>43683</v>
      </c>
      <c r="F181" s="26" t="s">
        <v>12</v>
      </c>
      <c r="G181" s="46" t="s">
        <v>13</v>
      </c>
      <c r="H181" s="28">
        <f t="shared" si="62"/>
        <v>1760</v>
      </c>
      <c r="I181" s="60">
        <v>400</v>
      </c>
      <c r="J181" s="54">
        <v>1360</v>
      </c>
      <c r="K181" s="254">
        <v>0</v>
      </c>
      <c r="L181" s="31" t="s">
        <v>1144</v>
      </c>
      <c r="M181" s="31" t="s">
        <v>1144</v>
      </c>
      <c r="N181" s="31" t="s">
        <v>1144</v>
      </c>
      <c r="O181" s="31" t="s">
        <v>1144</v>
      </c>
      <c r="P181" s="174" t="s">
        <v>1145</v>
      </c>
      <c r="Q181" s="31" t="s">
        <v>1144</v>
      </c>
      <c r="R181" s="31" t="s">
        <v>1144</v>
      </c>
      <c r="S181" s="55" t="s">
        <v>1616</v>
      </c>
      <c r="T181" s="31"/>
      <c r="U181" s="31">
        <f t="shared" si="63"/>
        <v>0</v>
      </c>
      <c r="V181" s="30"/>
      <c r="W181" s="275"/>
      <c r="X181" s="31"/>
      <c r="Y181" s="31">
        <f t="shared" si="64"/>
        <v>0</v>
      </c>
      <c r="AA181" s="31"/>
      <c r="AB181" s="31">
        <f t="shared" si="65"/>
        <v>0</v>
      </c>
      <c r="AC181" s="31"/>
      <c r="AD181" s="31">
        <f t="shared" si="66"/>
        <v>0</v>
      </c>
      <c r="AE181" s="31"/>
      <c r="AF181" s="31"/>
      <c r="AG181" s="31">
        <f t="shared" si="67"/>
        <v>0</v>
      </c>
      <c r="AH181" s="31">
        <f t="shared" si="68"/>
        <v>0</v>
      </c>
      <c r="AI181" s="31"/>
      <c r="AJ181" s="31">
        <f t="shared" si="69"/>
        <v>0</v>
      </c>
      <c r="AK181" s="31">
        <f t="shared" si="70"/>
        <v>0</v>
      </c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</row>
    <row r="182" spans="2:50" s="155" customFormat="1" ht="13" outlineLevel="1">
      <c r="B182" s="160" t="s">
        <v>318</v>
      </c>
      <c r="C182" s="24" t="s">
        <v>319</v>
      </c>
      <c r="D182" s="53" t="s">
        <v>1507</v>
      </c>
      <c r="E182" s="214">
        <v>43760</v>
      </c>
      <c r="F182" s="26" t="s">
        <v>12</v>
      </c>
      <c r="G182" s="46" t="s">
        <v>13</v>
      </c>
      <c r="H182" s="28">
        <f t="shared" si="62"/>
        <v>960</v>
      </c>
      <c r="I182" s="31">
        <v>190</v>
      </c>
      <c r="J182" s="48">
        <v>770</v>
      </c>
      <c r="K182" s="254">
        <v>0</v>
      </c>
      <c r="L182" s="31" t="s">
        <v>1144</v>
      </c>
      <c r="M182" s="31" t="s">
        <v>1144</v>
      </c>
      <c r="N182" s="31" t="s">
        <v>1144</v>
      </c>
      <c r="O182" s="31" t="s">
        <v>1144</v>
      </c>
      <c r="P182" s="31" t="s">
        <v>1144</v>
      </c>
      <c r="Q182" s="31" t="s">
        <v>1144</v>
      </c>
      <c r="R182" s="31" t="s">
        <v>1144</v>
      </c>
      <c r="S182" s="55" t="s">
        <v>1244</v>
      </c>
      <c r="T182" s="31"/>
      <c r="U182" s="31">
        <f t="shared" si="63"/>
        <v>0</v>
      </c>
      <c r="V182" s="30"/>
      <c r="W182" s="275"/>
      <c r="X182" s="31"/>
      <c r="Y182" s="31">
        <f t="shared" si="64"/>
        <v>0</v>
      </c>
      <c r="AA182" s="31"/>
      <c r="AB182" s="31">
        <f t="shared" si="65"/>
        <v>0</v>
      </c>
      <c r="AC182" s="31"/>
      <c r="AD182" s="31">
        <f t="shared" si="66"/>
        <v>0</v>
      </c>
      <c r="AE182" s="31"/>
      <c r="AF182" s="31"/>
      <c r="AG182" s="31">
        <f t="shared" si="67"/>
        <v>0</v>
      </c>
      <c r="AH182" s="31">
        <f t="shared" si="68"/>
        <v>0</v>
      </c>
      <c r="AI182" s="31"/>
      <c r="AJ182" s="31">
        <f t="shared" si="69"/>
        <v>0</v>
      </c>
      <c r="AK182" s="31">
        <f t="shared" si="70"/>
        <v>0</v>
      </c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</row>
    <row r="183" spans="2:50" s="155" customFormat="1" ht="13" outlineLevel="1">
      <c r="B183" s="160" t="s">
        <v>320</v>
      </c>
      <c r="C183" s="24" t="s">
        <v>321</v>
      </c>
      <c r="D183" s="49" t="s">
        <v>47</v>
      </c>
      <c r="E183" s="38">
        <v>43516</v>
      </c>
      <c r="F183" s="26" t="s">
        <v>12</v>
      </c>
      <c r="G183" s="46" t="s">
        <v>13</v>
      </c>
      <c r="H183" s="28">
        <f t="shared" si="62"/>
        <v>395</v>
      </c>
      <c r="I183" s="31">
        <v>395</v>
      </c>
      <c r="J183" s="48">
        <v>0</v>
      </c>
      <c r="K183" s="256">
        <v>250</v>
      </c>
      <c r="L183" s="31" t="s">
        <v>1144</v>
      </c>
      <c r="M183" s="31" t="s">
        <v>1144</v>
      </c>
      <c r="N183" s="31" t="s">
        <v>1144</v>
      </c>
      <c r="O183" s="31" t="s">
        <v>1144</v>
      </c>
      <c r="P183" s="31" t="s">
        <v>1144</v>
      </c>
      <c r="Q183" s="31" t="s">
        <v>1144</v>
      </c>
      <c r="R183" s="31" t="s">
        <v>1144</v>
      </c>
      <c r="S183" s="55" t="s">
        <v>1244</v>
      </c>
      <c r="T183" s="31"/>
      <c r="U183" s="31">
        <f t="shared" si="63"/>
        <v>0</v>
      </c>
      <c r="V183" s="30"/>
      <c r="W183" s="275"/>
      <c r="X183" s="31"/>
      <c r="Y183" s="31">
        <f t="shared" si="64"/>
        <v>0</v>
      </c>
      <c r="AA183" s="175"/>
      <c r="AB183" s="31">
        <f t="shared" si="65"/>
        <v>0</v>
      </c>
      <c r="AC183" s="31"/>
      <c r="AD183" s="31">
        <f t="shared" si="66"/>
        <v>0</v>
      </c>
      <c r="AE183" s="31"/>
      <c r="AF183" s="31"/>
      <c r="AG183" s="31">
        <f t="shared" si="67"/>
        <v>0</v>
      </c>
      <c r="AH183" s="31">
        <f t="shared" si="68"/>
        <v>0</v>
      </c>
      <c r="AI183" s="31"/>
      <c r="AJ183" s="31">
        <f t="shared" si="69"/>
        <v>0</v>
      </c>
      <c r="AK183" s="235">
        <f t="shared" si="70"/>
        <v>0</v>
      </c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</row>
    <row r="184" spans="2:50" s="155" customFormat="1" ht="13" outlineLevel="1">
      <c r="B184" s="160" t="s">
        <v>322</v>
      </c>
      <c r="C184" s="24" t="s">
        <v>323</v>
      </c>
      <c r="D184" s="49" t="s">
        <v>36</v>
      </c>
      <c r="E184" s="38">
        <v>43516</v>
      </c>
      <c r="F184" s="26" t="s">
        <v>12</v>
      </c>
      <c r="G184" s="46" t="s">
        <v>13</v>
      </c>
      <c r="H184" s="28">
        <f t="shared" si="62"/>
        <v>185</v>
      </c>
      <c r="I184" s="31">
        <v>185</v>
      </c>
      <c r="J184" s="48">
        <v>0</v>
      </c>
      <c r="K184" s="254">
        <v>0</v>
      </c>
      <c r="L184" s="31" t="s">
        <v>1144</v>
      </c>
      <c r="M184" s="31" t="s">
        <v>1144</v>
      </c>
      <c r="N184" s="31" t="s">
        <v>1145</v>
      </c>
      <c r="O184" s="31" t="s">
        <v>1144</v>
      </c>
      <c r="P184" s="31" t="s">
        <v>1145</v>
      </c>
      <c r="Q184" s="31" t="s">
        <v>1145</v>
      </c>
      <c r="R184" s="31" t="s">
        <v>1145</v>
      </c>
      <c r="S184" s="55" t="s">
        <v>1244</v>
      </c>
      <c r="T184" s="31"/>
      <c r="U184" s="31">
        <f t="shared" si="63"/>
        <v>0</v>
      </c>
      <c r="V184" s="30"/>
      <c r="W184" s="275"/>
      <c r="X184" s="31"/>
      <c r="Y184" s="31">
        <f t="shared" si="64"/>
        <v>0</v>
      </c>
      <c r="AA184" s="175"/>
      <c r="AB184" s="31">
        <f t="shared" si="65"/>
        <v>0</v>
      </c>
      <c r="AC184" s="31"/>
      <c r="AD184" s="31">
        <f t="shared" si="66"/>
        <v>0</v>
      </c>
      <c r="AE184" s="31"/>
      <c r="AF184" s="31"/>
      <c r="AG184" s="31">
        <f t="shared" si="67"/>
        <v>0</v>
      </c>
      <c r="AH184" s="31">
        <f t="shared" si="68"/>
        <v>0</v>
      </c>
      <c r="AI184" s="31"/>
      <c r="AJ184" s="31">
        <f t="shared" si="69"/>
        <v>0</v>
      </c>
      <c r="AK184" s="31">
        <f t="shared" si="70"/>
        <v>0</v>
      </c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</row>
    <row r="185" spans="2:50" s="155" customFormat="1" ht="13" outlineLevel="1">
      <c r="B185" s="160" t="s">
        <v>324</v>
      </c>
      <c r="C185" s="24" t="s">
        <v>325</v>
      </c>
      <c r="D185" s="49" t="s">
        <v>1344</v>
      </c>
      <c r="E185" s="38">
        <v>43516</v>
      </c>
      <c r="F185" s="26" t="s">
        <v>12</v>
      </c>
      <c r="G185" s="46" t="s">
        <v>24</v>
      </c>
      <c r="H185" s="28">
        <f t="shared" si="62"/>
        <v>1167</v>
      </c>
      <c r="I185" s="31">
        <v>1165</v>
      </c>
      <c r="J185" s="48">
        <v>2</v>
      </c>
      <c r="K185" s="254">
        <v>0</v>
      </c>
      <c r="L185" s="31" t="s">
        <v>1144</v>
      </c>
      <c r="M185" s="31" t="s">
        <v>1144</v>
      </c>
      <c r="N185" s="31" t="s">
        <v>1145</v>
      </c>
      <c r="O185" s="31" t="s">
        <v>1144</v>
      </c>
      <c r="P185" s="31" t="s">
        <v>1145</v>
      </c>
      <c r="Q185" s="31" t="s">
        <v>1144</v>
      </c>
      <c r="R185" s="31" t="s">
        <v>1144</v>
      </c>
      <c r="S185" s="55" t="s">
        <v>1244</v>
      </c>
      <c r="T185" s="31"/>
      <c r="U185" s="31">
        <f t="shared" si="63"/>
        <v>0</v>
      </c>
      <c r="V185" s="30"/>
      <c r="W185" s="275"/>
      <c r="X185" s="31"/>
      <c r="Y185" s="31">
        <f t="shared" si="64"/>
        <v>0</v>
      </c>
      <c r="AA185" s="31"/>
      <c r="AB185" s="31">
        <f t="shared" si="65"/>
        <v>0</v>
      </c>
      <c r="AC185" s="31"/>
      <c r="AD185" s="31">
        <f t="shared" si="66"/>
        <v>0</v>
      </c>
      <c r="AE185" s="31"/>
      <c r="AF185" s="31"/>
      <c r="AG185" s="31">
        <f t="shared" si="67"/>
        <v>0</v>
      </c>
      <c r="AH185" s="31">
        <f t="shared" si="68"/>
        <v>0</v>
      </c>
      <c r="AI185" s="31"/>
      <c r="AJ185" s="31">
        <f t="shared" si="69"/>
        <v>0</v>
      </c>
      <c r="AK185" s="31">
        <f t="shared" si="70"/>
        <v>0</v>
      </c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</row>
    <row r="186" spans="2:50" s="155" customFormat="1" ht="13" outlineLevel="1">
      <c r="B186" s="156" t="s">
        <v>948</v>
      </c>
      <c r="C186" s="32" t="s">
        <v>1379</v>
      </c>
      <c r="D186" s="25" t="s">
        <v>139</v>
      </c>
      <c r="E186" s="38">
        <v>43664</v>
      </c>
      <c r="F186" s="26" t="s">
        <v>12</v>
      </c>
      <c r="G186" s="46"/>
      <c r="H186" s="28">
        <f t="shared" si="62"/>
        <v>320</v>
      </c>
      <c r="I186" s="31">
        <v>130</v>
      </c>
      <c r="J186" s="48">
        <v>190</v>
      </c>
      <c r="K186" s="254">
        <v>0</v>
      </c>
      <c r="L186" s="31" t="s">
        <v>1144</v>
      </c>
      <c r="M186" s="31" t="s">
        <v>1144</v>
      </c>
      <c r="N186" s="31" t="s">
        <v>1145</v>
      </c>
      <c r="O186" s="31" t="s">
        <v>1144</v>
      </c>
      <c r="P186" s="31" t="s">
        <v>1145</v>
      </c>
      <c r="Q186" s="31" t="s">
        <v>1144</v>
      </c>
      <c r="R186" s="31" t="s">
        <v>1144</v>
      </c>
      <c r="S186" s="55" t="s">
        <v>1244</v>
      </c>
      <c r="T186" s="31"/>
      <c r="U186" s="31">
        <f t="shared" si="63"/>
        <v>0</v>
      </c>
      <c r="V186" s="30"/>
      <c r="W186" s="275"/>
      <c r="X186" s="31"/>
      <c r="Y186" s="31">
        <f t="shared" si="64"/>
        <v>0</v>
      </c>
      <c r="AA186" s="31"/>
      <c r="AB186" s="31">
        <f t="shared" si="65"/>
        <v>0</v>
      </c>
      <c r="AC186" s="31"/>
      <c r="AD186" s="31">
        <f t="shared" si="66"/>
        <v>0</v>
      </c>
      <c r="AE186" s="31"/>
      <c r="AF186" s="31"/>
      <c r="AG186" s="31">
        <f t="shared" si="67"/>
        <v>0</v>
      </c>
      <c r="AH186" s="31">
        <f t="shared" si="68"/>
        <v>0</v>
      </c>
      <c r="AI186" s="31"/>
      <c r="AJ186" s="31">
        <f t="shared" si="69"/>
        <v>0</v>
      </c>
      <c r="AK186" s="31">
        <f t="shared" si="70"/>
        <v>0</v>
      </c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</row>
    <row r="187" spans="2:50" s="155" customFormat="1" ht="13" outlineLevel="1">
      <c r="B187" s="156" t="s">
        <v>326</v>
      </c>
      <c r="C187" s="32" t="s">
        <v>327</v>
      </c>
      <c r="D187" s="25" t="s">
        <v>1328</v>
      </c>
      <c r="E187" s="38">
        <v>43664</v>
      </c>
      <c r="F187" s="26" t="s">
        <v>12</v>
      </c>
      <c r="G187" s="46" t="s">
        <v>13</v>
      </c>
      <c r="H187" s="28">
        <f t="shared" si="62"/>
        <v>2065</v>
      </c>
      <c r="I187" s="31">
        <v>1035</v>
      </c>
      <c r="J187" s="48">
        <v>1030</v>
      </c>
      <c r="K187" s="254">
        <v>0</v>
      </c>
      <c r="L187" s="31" t="s">
        <v>1144</v>
      </c>
      <c r="M187" s="31" t="s">
        <v>1144</v>
      </c>
      <c r="N187" s="31" t="s">
        <v>1145</v>
      </c>
      <c r="O187" s="31" t="s">
        <v>1144</v>
      </c>
      <c r="P187" s="31" t="s">
        <v>1145</v>
      </c>
      <c r="Q187" s="31" t="s">
        <v>1144</v>
      </c>
      <c r="R187" s="31" t="s">
        <v>1144</v>
      </c>
      <c r="S187" s="55" t="s">
        <v>1244</v>
      </c>
      <c r="T187" s="31"/>
      <c r="U187" s="31">
        <f t="shared" si="63"/>
        <v>0</v>
      </c>
      <c r="V187" s="30"/>
      <c r="W187" s="275"/>
      <c r="X187" s="31"/>
      <c r="Y187" s="31">
        <f t="shared" si="64"/>
        <v>0</v>
      </c>
      <c r="AA187" s="31"/>
      <c r="AB187" s="31">
        <f t="shared" si="65"/>
        <v>0</v>
      </c>
      <c r="AC187" s="31"/>
      <c r="AD187" s="31">
        <f t="shared" si="66"/>
        <v>0</v>
      </c>
      <c r="AE187" s="31"/>
      <c r="AF187" s="31"/>
      <c r="AG187" s="31">
        <f t="shared" si="67"/>
        <v>0</v>
      </c>
      <c r="AH187" s="31">
        <f t="shared" si="68"/>
        <v>0</v>
      </c>
      <c r="AI187" s="31"/>
      <c r="AJ187" s="31">
        <f t="shared" si="69"/>
        <v>0</v>
      </c>
      <c r="AK187" s="31">
        <f t="shared" si="70"/>
        <v>0</v>
      </c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</row>
    <row r="188" spans="2:50" s="155" customFormat="1" ht="13" outlineLevel="1">
      <c r="B188" s="156" t="s">
        <v>328</v>
      </c>
      <c r="C188" s="32" t="s">
        <v>329</v>
      </c>
      <c r="D188" s="37" t="s">
        <v>1390</v>
      </c>
      <c r="E188" s="214">
        <v>43789</v>
      </c>
      <c r="F188" s="26" t="s">
        <v>12</v>
      </c>
      <c r="G188" s="46" t="s">
        <v>13</v>
      </c>
      <c r="H188" s="28">
        <f t="shared" si="62"/>
        <v>1920</v>
      </c>
      <c r="I188" s="31">
        <v>630</v>
      </c>
      <c r="J188" s="48">
        <v>1290</v>
      </c>
      <c r="K188" s="254">
        <v>0</v>
      </c>
      <c r="L188" s="31" t="s">
        <v>1144</v>
      </c>
      <c r="M188" s="31" t="s">
        <v>1144</v>
      </c>
      <c r="N188" s="31" t="s">
        <v>1145</v>
      </c>
      <c r="O188" s="31" t="s">
        <v>1144</v>
      </c>
      <c r="P188" s="31" t="s">
        <v>1145</v>
      </c>
      <c r="Q188" s="31" t="s">
        <v>1144</v>
      </c>
      <c r="R188" s="31" t="s">
        <v>1144</v>
      </c>
      <c r="S188" s="55" t="s">
        <v>1247</v>
      </c>
      <c r="T188" s="31"/>
      <c r="U188" s="31">
        <f t="shared" si="63"/>
        <v>0</v>
      </c>
      <c r="V188" s="30"/>
      <c r="W188" s="275"/>
      <c r="X188" s="31"/>
      <c r="Y188" s="31">
        <f t="shared" si="64"/>
        <v>0</v>
      </c>
      <c r="AA188" s="31"/>
      <c r="AB188" s="31">
        <f t="shared" si="65"/>
        <v>0</v>
      </c>
      <c r="AC188" s="31"/>
      <c r="AD188" s="31">
        <f t="shared" si="66"/>
        <v>0</v>
      </c>
      <c r="AE188" s="31"/>
      <c r="AF188" s="31"/>
      <c r="AG188" s="31">
        <f t="shared" si="67"/>
        <v>0</v>
      </c>
      <c r="AH188" s="31">
        <f t="shared" si="68"/>
        <v>0</v>
      </c>
      <c r="AI188" s="31"/>
      <c r="AJ188" s="31">
        <f t="shared" si="69"/>
        <v>0</v>
      </c>
      <c r="AK188" s="31">
        <f t="shared" si="70"/>
        <v>0</v>
      </c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</row>
    <row r="189" spans="2:50" s="155" customFormat="1" ht="13" outlineLevel="1">
      <c r="B189" s="156" t="s">
        <v>1380</v>
      </c>
      <c r="C189" s="32" t="s">
        <v>1381</v>
      </c>
      <c r="D189" s="37" t="s">
        <v>245</v>
      </c>
      <c r="E189" s="75">
        <v>43789</v>
      </c>
      <c r="F189" s="35" t="s">
        <v>12</v>
      </c>
      <c r="G189" s="176" t="s">
        <v>24</v>
      </c>
      <c r="H189" s="303">
        <v>1850</v>
      </c>
      <c r="I189" s="174">
        <v>400</v>
      </c>
      <c r="J189" s="47">
        <v>1450</v>
      </c>
      <c r="K189" s="254">
        <v>0</v>
      </c>
      <c r="L189" s="31" t="s">
        <v>1144</v>
      </c>
      <c r="M189" s="31" t="s">
        <v>1144</v>
      </c>
      <c r="N189" s="31" t="s">
        <v>1145</v>
      </c>
      <c r="O189" s="31" t="s">
        <v>1144</v>
      </c>
      <c r="P189" s="31" t="s">
        <v>1145</v>
      </c>
      <c r="Q189" s="31" t="s">
        <v>1144</v>
      </c>
      <c r="R189" s="31" t="s">
        <v>1144</v>
      </c>
      <c r="S189" s="55" t="s">
        <v>1247</v>
      </c>
      <c r="T189" s="31"/>
      <c r="U189" s="31">
        <f t="shared" si="63"/>
        <v>0</v>
      </c>
      <c r="V189" s="30"/>
      <c r="W189" s="275"/>
      <c r="X189" s="31"/>
      <c r="Y189" s="31">
        <f t="shared" si="64"/>
        <v>0</v>
      </c>
      <c r="AA189" s="31"/>
      <c r="AB189" s="31">
        <f t="shared" si="65"/>
        <v>0</v>
      </c>
      <c r="AC189" s="31"/>
      <c r="AD189" s="31">
        <f t="shared" si="66"/>
        <v>0</v>
      </c>
      <c r="AE189" s="31"/>
      <c r="AF189" s="31"/>
      <c r="AG189" s="31">
        <f t="shared" si="67"/>
        <v>0</v>
      </c>
      <c r="AH189" s="31">
        <f t="shared" si="68"/>
        <v>0</v>
      </c>
      <c r="AI189" s="31"/>
      <c r="AJ189" s="31">
        <f t="shared" si="69"/>
        <v>0</v>
      </c>
      <c r="AK189" s="31">
        <f t="shared" si="70"/>
        <v>0</v>
      </c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</row>
    <row r="190" spans="2:50" s="155" customFormat="1" ht="13" outlineLevel="1">
      <c r="B190" s="156" t="s">
        <v>330</v>
      </c>
      <c r="C190" s="32" t="s">
        <v>331</v>
      </c>
      <c r="D190" s="25" t="s">
        <v>1321</v>
      </c>
      <c r="E190" s="38">
        <v>43516</v>
      </c>
      <c r="F190" s="26" t="s">
        <v>12</v>
      </c>
      <c r="G190" s="46" t="s">
        <v>13</v>
      </c>
      <c r="H190" s="28">
        <f t="shared" si="62"/>
        <v>800</v>
      </c>
      <c r="I190" s="31">
        <v>320</v>
      </c>
      <c r="J190" s="48">
        <v>480</v>
      </c>
      <c r="K190" s="254">
        <v>0</v>
      </c>
      <c r="L190" s="31" t="s">
        <v>1144</v>
      </c>
      <c r="M190" s="31" t="s">
        <v>1144</v>
      </c>
      <c r="N190" s="31" t="s">
        <v>1145</v>
      </c>
      <c r="O190" s="31" t="s">
        <v>1144</v>
      </c>
      <c r="P190" s="31" t="s">
        <v>1144</v>
      </c>
      <c r="Q190" s="31" t="s">
        <v>1144</v>
      </c>
      <c r="R190" s="31" t="s">
        <v>1144</v>
      </c>
      <c r="S190" s="55" t="s">
        <v>1247</v>
      </c>
      <c r="T190" s="31"/>
      <c r="U190" s="31">
        <f t="shared" si="63"/>
        <v>0</v>
      </c>
      <c r="V190" s="30"/>
      <c r="W190" s="275"/>
      <c r="X190" s="31"/>
      <c r="Y190" s="31">
        <f t="shared" si="64"/>
        <v>0</v>
      </c>
      <c r="AA190" s="31"/>
      <c r="AB190" s="31">
        <f t="shared" si="65"/>
        <v>0</v>
      </c>
      <c r="AC190" s="31"/>
      <c r="AD190" s="31">
        <f t="shared" si="66"/>
        <v>0</v>
      </c>
      <c r="AE190" s="31"/>
      <c r="AF190" s="31"/>
      <c r="AG190" s="31">
        <f t="shared" si="67"/>
        <v>0</v>
      </c>
      <c r="AH190" s="31">
        <f t="shared" si="68"/>
        <v>0</v>
      </c>
      <c r="AI190" s="31"/>
      <c r="AJ190" s="31">
        <f t="shared" si="69"/>
        <v>0</v>
      </c>
      <c r="AK190" s="31">
        <f t="shared" si="70"/>
        <v>0</v>
      </c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</row>
    <row r="191" spans="2:50" s="155" customFormat="1" ht="13" outlineLevel="1">
      <c r="B191" s="156" t="s">
        <v>1382</v>
      </c>
      <c r="C191" s="32" t="s">
        <v>1383</v>
      </c>
      <c r="D191" s="25" t="s">
        <v>74</v>
      </c>
      <c r="E191" s="16">
        <v>43514</v>
      </c>
      <c r="F191" s="26" t="s">
        <v>12</v>
      </c>
      <c r="G191" s="46" t="s">
        <v>13</v>
      </c>
      <c r="H191" s="28">
        <f t="shared" si="62"/>
        <v>130</v>
      </c>
      <c r="I191" s="31">
        <v>65</v>
      </c>
      <c r="J191" s="48">
        <v>65</v>
      </c>
      <c r="K191" s="254">
        <v>0</v>
      </c>
      <c r="L191" s="31" t="s">
        <v>1144</v>
      </c>
      <c r="M191" s="31" t="s">
        <v>1144</v>
      </c>
      <c r="N191" s="31" t="s">
        <v>1145</v>
      </c>
      <c r="O191" s="31" t="s">
        <v>1144</v>
      </c>
      <c r="P191" s="31" t="s">
        <v>1144</v>
      </c>
      <c r="Q191" s="31" t="s">
        <v>1144</v>
      </c>
      <c r="R191" s="31" t="s">
        <v>1144</v>
      </c>
      <c r="S191" s="55" t="s">
        <v>1247</v>
      </c>
      <c r="T191" s="31"/>
      <c r="U191" s="31">
        <f t="shared" si="63"/>
        <v>0</v>
      </c>
      <c r="V191" s="30"/>
      <c r="W191" s="275"/>
      <c r="X191" s="31"/>
      <c r="Y191" s="31">
        <f t="shared" si="64"/>
        <v>0</v>
      </c>
      <c r="AA191" s="31"/>
      <c r="AB191" s="31">
        <f t="shared" si="65"/>
        <v>0</v>
      </c>
      <c r="AC191" s="31"/>
      <c r="AD191" s="31">
        <f t="shared" si="66"/>
        <v>0</v>
      </c>
      <c r="AE191" s="31"/>
      <c r="AF191" s="31"/>
      <c r="AG191" s="31">
        <f t="shared" si="67"/>
        <v>0</v>
      </c>
      <c r="AH191" s="31">
        <f t="shared" si="68"/>
        <v>0</v>
      </c>
      <c r="AI191" s="31"/>
      <c r="AJ191" s="31">
        <f t="shared" si="69"/>
        <v>0</v>
      </c>
      <c r="AK191" s="31">
        <f t="shared" si="70"/>
        <v>0</v>
      </c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</row>
    <row r="192" spans="2:50" s="155" customFormat="1" ht="13" outlineLevel="1">
      <c r="B192" s="156" t="s">
        <v>332</v>
      </c>
      <c r="C192" s="32" t="s">
        <v>1384</v>
      </c>
      <c r="D192" s="25" t="s">
        <v>1328</v>
      </c>
      <c r="E192" s="16">
        <v>43640</v>
      </c>
      <c r="F192" s="26" t="s">
        <v>12</v>
      </c>
      <c r="G192" s="46" t="s">
        <v>24</v>
      </c>
      <c r="H192" s="28">
        <f t="shared" si="62"/>
        <v>300</v>
      </c>
      <c r="I192" s="48">
        <v>150</v>
      </c>
      <c r="J192" s="48">
        <v>150</v>
      </c>
      <c r="K192" s="254">
        <v>0</v>
      </c>
      <c r="L192" s="31" t="s">
        <v>1144</v>
      </c>
      <c r="M192" s="31" t="s">
        <v>1144</v>
      </c>
      <c r="N192" s="31" t="s">
        <v>1145</v>
      </c>
      <c r="O192" s="31" t="s">
        <v>1144</v>
      </c>
      <c r="P192" s="31" t="s">
        <v>1145</v>
      </c>
      <c r="Q192" s="31" t="s">
        <v>1144</v>
      </c>
      <c r="R192" s="31" t="s">
        <v>1144</v>
      </c>
      <c r="S192" s="55" t="s">
        <v>1247</v>
      </c>
      <c r="T192" s="31"/>
      <c r="U192" s="31">
        <f t="shared" si="63"/>
        <v>0</v>
      </c>
      <c r="V192" s="30"/>
      <c r="W192" s="275"/>
      <c r="X192" s="31"/>
      <c r="Y192" s="31">
        <f t="shared" si="64"/>
        <v>0</v>
      </c>
      <c r="AA192" s="31"/>
      <c r="AB192" s="31">
        <f t="shared" si="65"/>
        <v>0</v>
      </c>
      <c r="AC192" s="31"/>
      <c r="AD192" s="31">
        <f t="shared" si="66"/>
        <v>0</v>
      </c>
      <c r="AE192" s="31"/>
      <c r="AF192" s="31"/>
      <c r="AG192" s="31">
        <f t="shared" si="67"/>
        <v>0</v>
      </c>
      <c r="AH192" s="31">
        <f t="shared" si="68"/>
        <v>0</v>
      </c>
      <c r="AI192" s="31"/>
      <c r="AJ192" s="31">
        <f t="shared" si="69"/>
        <v>0</v>
      </c>
      <c r="AK192" s="31">
        <f t="shared" si="70"/>
        <v>0</v>
      </c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</row>
    <row r="193" spans="2:50" s="155" customFormat="1" ht="13" outlineLevel="1">
      <c r="B193" s="156" t="s">
        <v>333</v>
      </c>
      <c r="C193" s="32" t="s">
        <v>334</v>
      </c>
      <c r="D193" s="214" t="s">
        <v>1508</v>
      </c>
      <c r="E193" s="214">
        <v>43760</v>
      </c>
      <c r="F193" s="26" t="s">
        <v>12</v>
      </c>
      <c r="G193" s="46" t="s">
        <v>13</v>
      </c>
      <c r="H193" s="28">
        <f t="shared" si="62"/>
        <v>180</v>
      </c>
      <c r="I193" s="48">
        <v>90</v>
      </c>
      <c r="J193" s="48">
        <v>90</v>
      </c>
      <c r="K193" s="254">
        <v>0</v>
      </c>
      <c r="L193" s="31" t="s">
        <v>1144</v>
      </c>
      <c r="M193" s="31" t="s">
        <v>1144</v>
      </c>
      <c r="N193" s="31" t="s">
        <v>1144</v>
      </c>
      <c r="O193" s="31" t="s">
        <v>1144</v>
      </c>
      <c r="P193" s="31" t="s">
        <v>1144</v>
      </c>
      <c r="Q193" s="31" t="s">
        <v>1144</v>
      </c>
      <c r="R193" s="31" t="s">
        <v>1144</v>
      </c>
      <c r="S193" s="55" t="s">
        <v>1249</v>
      </c>
      <c r="T193" s="31"/>
      <c r="U193" s="31">
        <f t="shared" si="63"/>
        <v>0</v>
      </c>
      <c r="V193" s="30"/>
      <c r="W193" s="275"/>
      <c r="X193" s="31"/>
      <c r="Y193" s="31">
        <f t="shared" si="64"/>
        <v>0</v>
      </c>
      <c r="AA193" s="31"/>
      <c r="AB193" s="31">
        <f t="shared" si="65"/>
        <v>0</v>
      </c>
      <c r="AC193" s="31"/>
      <c r="AD193" s="31">
        <f t="shared" si="66"/>
        <v>0</v>
      </c>
      <c r="AE193" s="31"/>
      <c r="AF193" s="31"/>
      <c r="AG193" s="31">
        <f t="shared" si="67"/>
        <v>0</v>
      </c>
      <c r="AH193" s="31">
        <f t="shared" si="68"/>
        <v>0</v>
      </c>
      <c r="AI193" s="31"/>
      <c r="AJ193" s="31">
        <f t="shared" si="69"/>
        <v>0</v>
      </c>
      <c r="AK193" s="31">
        <f t="shared" si="70"/>
        <v>0</v>
      </c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</row>
    <row r="194" spans="2:50" s="155" customFormat="1" ht="13" outlineLevel="1">
      <c r="B194" s="156" t="s">
        <v>335</v>
      </c>
      <c r="C194" s="32" t="s">
        <v>336</v>
      </c>
      <c r="D194" s="25" t="s">
        <v>1385</v>
      </c>
      <c r="E194" s="38">
        <v>43594</v>
      </c>
      <c r="F194" s="26" t="s">
        <v>12</v>
      </c>
      <c r="G194" s="46" t="s">
        <v>24</v>
      </c>
      <c r="H194" s="28">
        <f t="shared" si="62"/>
        <v>120</v>
      </c>
      <c r="I194" s="31">
        <v>115</v>
      </c>
      <c r="J194" s="48">
        <v>5</v>
      </c>
      <c r="K194" s="254">
        <v>0</v>
      </c>
      <c r="L194" s="31" t="s">
        <v>1144</v>
      </c>
      <c r="M194" s="31" t="s">
        <v>1144</v>
      </c>
      <c r="N194" s="31" t="s">
        <v>1145</v>
      </c>
      <c r="O194" s="31" t="s">
        <v>1144</v>
      </c>
      <c r="P194" s="31" t="s">
        <v>1145</v>
      </c>
      <c r="Q194" s="31" t="s">
        <v>1144</v>
      </c>
      <c r="R194" s="31" t="s">
        <v>1144</v>
      </c>
      <c r="S194" s="55" t="s">
        <v>1250</v>
      </c>
      <c r="T194" s="31"/>
      <c r="U194" s="31">
        <f t="shared" si="63"/>
        <v>0</v>
      </c>
      <c r="V194" s="30"/>
      <c r="W194" s="275"/>
      <c r="X194" s="31"/>
      <c r="Y194" s="31">
        <f t="shared" si="64"/>
        <v>0</v>
      </c>
      <c r="AA194" s="31"/>
      <c r="AB194" s="31">
        <f t="shared" si="65"/>
        <v>0</v>
      </c>
      <c r="AC194" s="31"/>
      <c r="AD194" s="31">
        <f t="shared" si="66"/>
        <v>0</v>
      </c>
      <c r="AE194" s="31"/>
      <c r="AF194" s="31"/>
      <c r="AG194" s="31">
        <f t="shared" si="67"/>
        <v>0</v>
      </c>
      <c r="AH194" s="31">
        <f t="shared" si="68"/>
        <v>0</v>
      </c>
      <c r="AI194" s="31"/>
      <c r="AJ194" s="31">
        <f t="shared" si="69"/>
        <v>0</v>
      </c>
      <c r="AK194" s="31">
        <f t="shared" si="70"/>
        <v>0</v>
      </c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</row>
    <row r="195" spans="2:50" s="155" customFormat="1" ht="13" outlineLevel="1">
      <c r="B195" s="156" t="s">
        <v>1010</v>
      </c>
      <c r="C195" s="32" t="s">
        <v>1386</v>
      </c>
      <c r="D195" s="25" t="s">
        <v>1387</v>
      </c>
      <c r="E195" s="38">
        <v>43726</v>
      </c>
      <c r="F195" s="26" t="s">
        <v>12</v>
      </c>
      <c r="G195" s="46" t="s">
        <v>24</v>
      </c>
      <c r="H195" s="28">
        <f t="shared" si="62"/>
        <v>475</v>
      </c>
      <c r="I195" s="31">
        <v>235</v>
      </c>
      <c r="J195" s="48">
        <v>240</v>
      </c>
      <c r="K195" s="254">
        <v>0</v>
      </c>
      <c r="L195" s="174" t="s">
        <v>1144</v>
      </c>
      <c r="M195" s="174" t="s">
        <v>1144</v>
      </c>
      <c r="N195" s="174" t="s">
        <v>1145</v>
      </c>
      <c r="O195" s="174" t="s">
        <v>1144</v>
      </c>
      <c r="P195" s="174" t="s">
        <v>1145</v>
      </c>
      <c r="Q195" s="31" t="s">
        <v>1144</v>
      </c>
      <c r="R195" s="31" t="s">
        <v>1144</v>
      </c>
      <c r="S195" s="55" t="s">
        <v>1619</v>
      </c>
      <c r="T195" s="31"/>
      <c r="U195" s="31">
        <f t="shared" si="63"/>
        <v>0</v>
      </c>
      <c r="V195" s="30"/>
      <c r="W195" s="275"/>
      <c r="X195" s="31"/>
      <c r="Y195" s="31">
        <f t="shared" si="64"/>
        <v>0</v>
      </c>
      <c r="AA195" s="31"/>
      <c r="AB195" s="31">
        <f t="shared" si="65"/>
        <v>0</v>
      </c>
      <c r="AC195" s="31"/>
      <c r="AD195" s="31">
        <f t="shared" si="66"/>
        <v>0</v>
      </c>
      <c r="AE195" s="31"/>
      <c r="AF195" s="31"/>
      <c r="AG195" s="31">
        <f t="shared" si="67"/>
        <v>0</v>
      </c>
      <c r="AH195" s="31">
        <f t="shared" si="68"/>
        <v>0</v>
      </c>
      <c r="AI195" s="31"/>
      <c r="AJ195" s="31">
        <f t="shared" si="69"/>
        <v>0</v>
      </c>
      <c r="AK195" s="31">
        <f t="shared" si="70"/>
        <v>0</v>
      </c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</row>
    <row r="196" spans="2:50" s="155" customFormat="1" ht="13" outlineLevel="1">
      <c r="B196" s="156" t="s">
        <v>1388</v>
      </c>
      <c r="C196" s="32" t="s">
        <v>1389</v>
      </c>
      <c r="D196" s="25" t="s">
        <v>1387</v>
      </c>
      <c r="E196" s="38">
        <v>43726</v>
      </c>
      <c r="F196" s="26" t="s">
        <v>12</v>
      </c>
      <c r="G196" s="46" t="s">
        <v>24</v>
      </c>
      <c r="H196" s="28">
        <f t="shared" si="62"/>
        <v>880</v>
      </c>
      <c r="I196" s="31">
        <v>185</v>
      </c>
      <c r="J196" s="48">
        <v>695</v>
      </c>
      <c r="K196" s="254">
        <v>0</v>
      </c>
      <c r="L196" s="174" t="s">
        <v>1144</v>
      </c>
      <c r="M196" s="174" t="s">
        <v>1144</v>
      </c>
      <c r="N196" s="174" t="s">
        <v>1145</v>
      </c>
      <c r="O196" s="174" t="s">
        <v>1144</v>
      </c>
      <c r="P196" s="174" t="s">
        <v>1145</v>
      </c>
      <c r="Q196" s="31" t="s">
        <v>1145</v>
      </c>
      <c r="R196" s="31" t="s">
        <v>1144</v>
      </c>
      <c r="S196" s="55" t="s">
        <v>1619</v>
      </c>
      <c r="T196" s="31"/>
      <c r="U196" s="31">
        <f t="shared" si="63"/>
        <v>0</v>
      </c>
      <c r="V196" s="30"/>
      <c r="W196" s="275"/>
      <c r="X196" s="31"/>
      <c r="Y196" s="31">
        <f t="shared" si="64"/>
        <v>0</v>
      </c>
      <c r="AA196" s="31"/>
      <c r="AB196" s="31">
        <f t="shared" si="65"/>
        <v>0</v>
      </c>
      <c r="AC196" s="31"/>
      <c r="AD196" s="31">
        <f t="shared" si="66"/>
        <v>0</v>
      </c>
      <c r="AE196" s="31"/>
      <c r="AF196" s="31"/>
      <c r="AG196" s="31">
        <f t="shared" si="67"/>
        <v>0</v>
      </c>
      <c r="AH196" s="31">
        <f t="shared" si="68"/>
        <v>0</v>
      </c>
      <c r="AI196" s="31"/>
      <c r="AJ196" s="31">
        <f t="shared" si="69"/>
        <v>0</v>
      </c>
      <c r="AK196" s="31">
        <f t="shared" si="70"/>
        <v>0</v>
      </c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</row>
    <row r="197" spans="2:50" s="155" customFormat="1" ht="13" outlineLevel="1">
      <c r="B197" s="156" t="s">
        <v>337</v>
      </c>
      <c r="C197" s="32" t="s">
        <v>338</v>
      </c>
      <c r="D197" s="25" t="s">
        <v>1376</v>
      </c>
      <c r="E197" s="38">
        <v>43516</v>
      </c>
      <c r="F197" s="26" t="s">
        <v>12</v>
      </c>
      <c r="G197" s="46" t="s">
        <v>13</v>
      </c>
      <c r="H197" s="28">
        <f t="shared" si="62"/>
        <v>340</v>
      </c>
      <c r="I197" s="61">
        <v>205</v>
      </c>
      <c r="J197" s="48">
        <v>135</v>
      </c>
      <c r="K197" s="254">
        <v>0</v>
      </c>
      <c r="L197" s="31" t="s">
        <v>1144</v>
      </c>
      <c r="M197" s="31" t="s">
        <v>1144</v>
      </c>
      <c r="N197" s="31" t="s">
        <v>1145</v>
      </c>
      <c r="O197" s="31" t="s">
        <v>1144</v>
      </c>
      <c r="P197" s="31" t="s">
        <v>1145</v>
      </c>
      <c r="Q197" s="31" t="s">
        <v>1144</v>
      </c>
      <c r="R197" s="31" t="s">
        <v>1144</v>
      </c>
      <c r="S197" s="55" t="s">
        <v>1251</v>
      </c>
      <c r="T197" s="31"/>
      <c r="U197" s="31">
        <f t="shared" si="63"/>
        <v>0</v>
      </c>
      <c r="V197" s="30"/>
      <c r="W197" s="275"/>
      <c r="X197" s="31"/>
      <c r="Y197" s="31">
        <f t="shared" si="64"/>
        <v>0</v>
      </c>
      <c r="AA197" s="31"/>
      <c r="AB197" s="31">
        <f t="shared" si="65"/>
        <v>0</v>
      </c>
      <c r="AC197" s="31"/>
      <c r="AD197" s="31">
        <f t="shared" si="66"/>
        <v>0</v>
      </c>
      <c r="AE197" s="31"/>
      <c r="AF197" s="31"/>
      <c r="AG197" s="31">
        <f t="shared" si="67"/>
        <v>0</v>
      </c>
      <c r="AH197" s="31">
        <f t="shared" si="68"/>
        <v>0</v>
      </c>
      <c r="AI197" s="31"/>
      <c r="AJ197" s="31">
        <f t="shared" si="69"/>
        <v>0</v>
      </c>
      <c r="AK197" s="31">
        <f t="shared" si="70"/>
        <v>0</v>
      </c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</row>
    <row r="198" spans="2:50" s="155" customFormat="1" ht="13" outlineLevel="1">
      <c r="B198" s="156" t="s">
        <v>339</v>
      </c>
      <c r="C198" s="32" t="s">
        <v>340</v>
      </c>
      <c r="D198" s="25" t="s">
        <v>98</v>
      </c>
      <c r="E198" s="16">
        <v>43237</v>
      </c>
      <c r="F198" s="26" t="s">
        <v>12</v>
      </c>
      <c r="G198" s="46" t="s">
        <v>13</v>
      </c>
      <c r="H198" s="28">
        <f t="shared" si="62"/>
        <v>370</v>
      </c>
      <c r="I198" s="48">
        <v>185</v>
      </c>
      <c r="J198" s="48">
        <v>185</v>
      </c>
      <c r="K198" s="254">
        <v>0</v>
      </c>
      <c r="L198" s="31" t="s">
        <v>1144</v>
      </c>
      <c r="M198" s="31" t="s">
        <v>1144</v>
      </c>
      <c r="N198" s="31" t="s">
        <v>1145</v>
      </c>
      <c r="O198" s="31" t="s">
        <v>1144</v>
      </c>
      <c r="P198" s="31" t="s">
        <v>1145</v>
      </c>
      <c r="Q198" s="31" t="s">
        <v>1144</v>
      </c>
      <c r="R198" s="31" t="s">
        <v>1144</v>
      </c>
      <c r="S198" s="55" t="s">
        <v>1251</v>
      </c>
      <c r="T198" s="31"/>
      <c r="U198" s="31">
        <f t="shared" si="63"/>
        <v>0</v>
      </c>
      <c r="V198" s="30"/>
      <c r="W198" s="275"/>
      <c r="X198" s="31"/>
      <c r="Y198" s="31">
        <f t="shared" si="64"/>
        <v>0</v>
      </c>
      <c r="AA198" s="31"/>
      <c r="AB198" s="31">
        <f t="shared" si="65"/>
        <v>0</v>
      </c>
      <c r="AC198" s="31"/>
      <c r="AD198" s="31">
        <f t="shared" si="66"/>
        <v>0</v>
      </c>
      <c r="AE198" s="31"/>
      <c r="AF198" s="31"/>
      <c r="AG198" s="31">
        <f t="shared" si="67"/>
        <v>0</v>
      </c>
      <c r="AH198" s="31">
        <f t="shared" si="68"/>
        <v>0</v>
      </c>
      <c r="AI198" s="31"/>
      <c r="AJ198" s="31">
        <f t="shared" si="69"/>
        <v>0</v>
      </c>
      <c r="AK198" s="31">
        <f t="shared" si="70"/>
        <v>0</v>
      </c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</row>
    <row r="199" spans="2:50" s="155" customFormat="1" ht="13" outlineLevel="1">
      <c r="B199" s="156" t="s">
        <v>341</v>
      </c>
      <c r="C199" s="32" t="s">
        <v>342</v>
      </c>
      <c r="D199" s="25" t="s">
        <v>1387</v>
      </c>
      <c r="E199" s="38">
        <v>43516</v>
      </c>
      <c r="F199" s="26" t="s">
        <v>12</v>
      </c>
      <c r="G199" s="46" t="s">
        <v>13</v>
      </c>
      <c r="H199" s="28">
        <f t="shared" si="62"/>
        <v>300</v>
      </c>
      <c r="I199" s="48">
        <v>215</v>
      </c>
      <c r="J199" s="48">
        <v>85</v>
      </c>
      <c r="K199" s="254">
        <v>0</v>
      </c>
      <c r="L199" s="31" t="s">
        <v>1144</v>
      </c>
      <c r="M199" s="31" t="s">
        <v>1144</v>
      </c>
      <c r="N199" s="31" t="s">
        <v>1145</v>
      </c>
      <c r="O199" s="31" t="s">
        <v>1144</v>
      </c>
      <c r="P199" s="31" t="s">
        <v>1145</v>
      </c>
      <c r="Q199" s="31" t="s">
        <v>1144</v>
      </c>
      <c r="R199" s="31" t="s">
        <v>1144</v>
      </c>
      <c r="S199" s="55" t="s">
        <v>1251</v>
      </c>
      <c r="T199" s="31"/>
      <c r="U199" s="31">
        <f t="shared" si="63"/>
        <v>0</v>
      </c>
      <c r="V199" s="30"/>
      <c r="W199" s="275"/>
      <c r="X199" s="31"/>
      <c r="Y199" s="31">
        <f t="shared" si="64"/>
        <v>0</v>
      </c>
      <c r="AA199" s="31"/>
      <c r="AB199" s="31">
        <f t="shared" si="65"/>
        <v>0</v>
      </c>
      <c r="AC199" s="31"/>
      <c r="AD199" s="31">
        <f t="shared" si="66"/>
        <v>0</v>
      </c>
      <c r="AE199" s="31"/>
      <c r="AF199" s="31"/>
      <c r="AG199" s="31">
        <f t="shared" si="67"/>
        <v>0</v>
      </c>
      <c r="AH199" s="31">
        <f t="shared" si="68"/>
        <v>0</v>
      </c>
      <c r="AI199" s="31"/>
      <c r="AJ199" s="31">
        <f t="shared" si="69"/>
        <v>0</v>
      </c>
      <c r="AK199" s="31">
        <f t="shared" si="70"/>
        <v>0</v>
      </c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</row>
    <row r="200" spans="2:50" s="155" customFormat="1" ht="13" outlineLevel="1">
      <c r="B200" s="156" t="s">
        <v>343</v>
      </c>
      <c r="C200" s="32" t="s">
        <v>344</v>
      </c>
      <c r="D200" s="25" t="s">
        <v>19</v>
      </c>
      <c r="E200" s="38">
        <v>43516</v>
      </c>
      <c r="F200" s="26" t="s">
        <v>12</v>
      </c>
      <c r="G200" s="46" t="s">
        <v>13</v>
      </c>
      <c r="H200" s="28">
        <f t="shared" si="62"/>
        <v>125</v>
      </c>
      <c r="I200" s="48">
        <v>125</v>
      </c>
      <c r="J200" s="48">
        <v>0</v>
      </c>
      <c r="K200" s="254">
        <v>0</v>
      </c>
      <c r="L200" s="31" t="s">
        <v>1144</v>
      </c>
      <c r="M200" s="31" t="s">
        <v>1144</v>
      </c>
      <c r="N200" s="31" t="s">
        <v>1145</v>
      </c>
      <c r="O200" s="31" t="s">
        <v>1144</v>
      </c>
      <c r="P200" s="31" t="s">
        <v>1145</v>
      </c>
      <c r="Q200" s="31" t="s">
        <v>1144</v>
      </c>
      <c r="R200" s="31" t="s">
        <v>1144</v>
      </c>
      <c r="S200" s="55" t="s">
        <v>1253</v>
      </c>
      <c r="T200" s="31"/>
      <c r="U200" s="31">
        <f t="shared" si="63"/>
        <v>0</v>
      </c>
      <c r="V200" s="30"/>
      <c r="W200" s="275"/>
      <c r="X200" s="31"/>
      <c r="Y200" s="31">
        <f t="shared" si="64"/>
        <v>0</v>
      </c>
      <c r="AA200" s="31"/>
      <c r="AB200" s="31">
        <f t="shared" si="65"/>
        <v>0</v>
      </c>
      <c r="AC200" s="31"/>
      <c r="AD200" s="31">
        <f t="shared" si="66"/>
        <v>0</v>
      </c>
      <c r="AE200" s="31"/>
      <c r="AF200" s="31"/>
      <c r="AG200" s="31">
        <f t="shared" si="67"/>
        <v>0</v>
      </c>
      <c r="AH200" s="31">
        <f t="shared" si="68"/>
        <v>0</v>
      </c>
      <c r="AI200" s="31"/>
      <c r="AJ200" s="31">
        <f t="shared" si="69"/>
        <v>0</v>
      </c>
      <c r="AK200" s="31">
        <f t="shared" si="70"/>
        <v>0</v>
      </c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</row>
    <row r="201" spans="2:50" s="155" customFormat="1" ht="13" outlineLevel="1">
      <c r="B201" s="156" t="s">
        <v>345</v>
      </c>
      <c r="C201" s="32" t="s">
        <v>346</v>
      </c>
      <c r="D201" s="25" t="s">
        <v>1390</v>
      </c>
      <c r="E201" s="38">
        <v>43516</v>
      </c>
      <c r="F201" s="26" t="s">
        <v>12</v>
      </c>
      <c r="G201" s="46" t="s">
        <v>13</v>
      </c>
      <c r="H201" s="28">
        <f t="shared" si="62"/>
        <v>465</v>
      </c>
      <c r="I201" s="61">
        <v>465</v>
      </c>
      <c r="J201" s="48">
        <v>0</v>
      </c>
      <c r="K201" s="254">
        <v>0</v>
      </c>
      <c r="L201" s="31" t="s">
        <v>1144</v>
      </c>
      <c r="M201" s="31" t="s">
        <v>1144</v>
      </c>
      <c r="N201" s="31" t="s">
        <v>1144</v>
      </c>
      <c r="O201" s="31" t="s">
        <v>1144</v>
      </c>
      <c r="P201" s="31" t="s">
        <v>1144</v>
      </c>
      <c r="Q201" s="31" t="s">
        <v>1144</v>
      </c>
      <c r="R201" s="31" t="s">
        <v>1144</v>
      </c>
      <c r="S201" s="55" t="s">
        <v>1253</v>
      </c>
      <c r="T201" s="31"/>
      <c r="U201" s="31">
        <f t="shared" si="63"/>
        <v>0</v>
      </c>
      <c r="V201" s="30"/>
      <c r="W201" s="275"/>
      <c r="X201" s="31"/>
      <c r="Y201" s="31">
        <f t="shared" si="64"/>
        <v>0</v>
      </c>
      <c r="AA201" s="31"/>
      <c r="AB201" s="31">
        <f t="shared" si="65"/>
        <v>0</v>
      </c>
      <c r="AC201" s="31"/>
      <c r="AD201" s="31">
        <f t="shared" si="66"/>
        <v>0</v>
      </c>
      <c r="AE201" s="31"/>
      <c r="AF201" s="31"/>
      <c r="AG201" s="31">
        <f t="shared" si="67"/>
        <v>0</v>
      </c>
      <c r="AH201" s="31">
        <f t="shared" si="68"/>
        <v>0</v>
      </c>
      <c r="AI201" s="31"/>
      <c r="AJ201" s="31">
        <f t="shared" si="69"/>
        <v>0</v>
      </c>
      <c r="AK201" s="31">
        <f t="shared" si="70"/>
        <v>0</v>
      </c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</row>
    <row r="202" spans="2:50" s="155" customFormat="1" ht="13" outlineLevel="1">
      <c r="B202" s="156" t="s">
        <v>347</v>
      </c>
      <c r="C202" s="32" t="s">
        <v>348</v>
      </c>
      <c r="D202" s="37" t="s">
        <v>1588</v>
      </c>
      <c r="E202" s="214">
        <v>43769</v>
      </c>
      <c r="F202" s="26" t="s">
        <v>12</v>
      </c>
      <c r="G202" s="46" t="s">
        <v>24</v>
      </c>
      <c r="H202" s="28">
        <f t="shared" si="62"/>
        <v>115</v>
      </c>
      <c r="I202" s="61">
        <v>115</v>
      </c>
      <c r="J202" s="48">
        <v>0</v>
      </c>
      <c r="K202" s="254">
        <v>0</v>
      </c>
      <c r="L202" s="31" t="s">
        <v>1144</v>
      </c>
      <c r="M202" s="31" t="s">
        <v>1144</v>
      </c>
      <c r="N202" s="31" t="s">
        <v>1145</v>
      </c>
      <c r="O202" s="31" t="s">
        <v>1144</v>
      </c>
      <c r="P202" s="31" t="s">
        <v>1145</v>
      </c>
      <c r="Q202" s="31" t="s">
        <v>1144</v>
      </c>
      <c r="R202" s="31" t="s">
        <v>1144</v>
      </c>
      <c r="S202" s="55" t="s">
        <v>1253</v>
      </c>
      <c r="T202" s="31"/>
      <c r="U202" s="31">
        <f t="shared" si="63"/>
        <v>0</v>
      </c>
      <c r="V202" s="30"/>
      <c r="W202" s="275"/>
      <c r="X202" s="31"/>
      <c r="Y202" s="31">
        <f t="shared" si="64"/>
        <v>0</v>
      </c>
      <c r="AA202" s="31"/>
      <c r="AB202" s="31">
        <f t="shared" si="65"/>
        <v>0</v>
      </c>
      <c r="AC202" s="31"/>
      <c r="AD202" s="31">
        <f t="shared" si="66"/>
        <v>0</v>
      </c>
      <c r="AE202" s="31"/>
      <c r="AF202" s="31"/>
      <c r="AG202" s="31">
        <f t="shared" si="67"/>
        <v>0</v>
      </c>
      <c r="AH202" s="31">
        <f t="shared" si="68"/>
        <v>0</v>
      </c>
      <c r="AI202" s="31"/>
      <c r="AJ202" s="31">
        <f t="shared" si="69"/>
        <v>0</v>
      </c>
      <c r="AK202" s="31">
        <f t="shared" si="70"/>
        <v>0</v>
      </c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</row>
    <row r="203" spans="2:50" s="155" customFormat="1" ht="13" outlineLevel="1">
      <c r="B203" s="156" t="s">
        <v>349</v>
      </c>
      <c r="C203" s="32" t="s">
        <v>350</v>
      </c>
      <c r="D203" s="25" t="s">
        <v>36</v>
      </c>
      <c r="E203" s="38">
        <v>43516</v>
      </c>
      <c r="F203" s="26" t="s">
        <v>12</v>
      </c>
      <c r="G203" s="46" t="s">
        <v>13</v>
      </c>
      <c r="H203" s="28">
        <f t="shared" si="62"/>
        <v>170</v>
      </c>
      <c r="I203" s="48">
        <v>170</v>
      </c>
      <c r="J203" s="48">
        <v>0</v>
      </c>
      <c r="K203" s="254">
        <v>0</v>
      </c>
      <c r="L203" s="31" t="s">
        <v>1144</v>
      </c>
      <c r="M203" s="31" t="s">
        <v>1144</v>
      </c>
      <c r="N203" s="31" t="s">
        <v>1145</v>
      </c>
      <c r="O203" s="31" t="s">
        <v>1144</v>
      </c>
      <c r="P203" s="31" t="s">
        <v>1145</v>
      </c>
      <c r="Q203" s="31" t="s">
        <v>1144</v>
      </c>
      <c r="R203" s="31" t="s">
        <v>1144</v>
      </c>
      <c r="S203" s="55" t="s">
        <v>1253</v>
      </c>
      <c r="T203" s="31"/>
      <c r="U203" s="31">
        <f t="shared" si="63"/>
        <v>0</v>
      </c>
      <c r="V203" s="30"/>
      <c r="W203" s="275"/>
      <c r="X203" s="31"/>
      <c r="Y203" s="31">
        <f t="shared" si="64"/>
        <v>0</v>
      </c>
      <c r="AA203" s="31"/>
      <c r="AB203" s="31">
        <f t="shared" si="65"/>
        <v>0</v>
      </c>
      <c r="AC203" s="31"/>
      <c r="AD203" s="31">
        <f t="shared" si="66"/>
        <v>0</v>
      </c>
      <c r="AE203" s="31"/>
      <c r="AF203" s="31"/>
      <c r="AG203" s="31">
        <f t="shared" si="67"/>
        <v>0</v>
      </c>
      <c r="AH203" s="31">
        <f t="shared" si="68"/>
        <v>0</v>
      </c>
      <c r="AI203" s="31"/>
      <c r="AJ203" s="31">
        <f t="shared" si="69"/>
        <v>0</v>
      </c>
      <c r="AK203" s="31">
        <f t="shared" si="70"/>
        <v>0</v>
      </c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</row>
    <row r="204" spans="2:50" s="155" customFormat="1" ht="13" outlineLevel="1">
      <c r="B204" s="156" t="s">
        <v>351</v>
      </c>
      <c r="C204" s="32" t="s">
        <v>352</v>
      </c>
      <c r="D204" s="25" t="s">
        <v>58</v>
      </c>
      <c r="E204" s="38">
        <v>43516</v>
      </c>
      <c r="F204" s="26" t="s">
        <v>12</v>
      </c>
      <c r="G204" s="46" t="s">
        <v>13</v>
      </c>
      <c r="H204" s="28">
        <f t="shared" si="62"/>
        <v>75</v>
      </c>
      <c r="I204" s="48">
        <v>75</v>
      </c>
      <c r="J204" s="48">
        <v>0</v>
      </c>
      <c r="K204" s="254">
        <v>0</v>
      </c>
      <c r="L204" s="31" t="s">
        <v>1144</v>
      </c>
      <c r="M204" s="31" t="s">
        <v>1144</v>
      </c>
      <c r="N204" s="31" t="s">
        <v>1145</v>
      </c>
      <c r="O204" s="31" t="s">
        <v>1144</v>
      </c>
      <c r="P204" s="31" t="s">
        <v>1145</v>
      </c>
      <c r="Q204" s="31" t="s">
        <v>1145</v>
      </c>
      <c r="R204" s="31" t="s">
        <v>1145</v>
      </c>
      <c r="S204" s="55" t="s">
        <v>1253</v>
      </c>
      <c r="T204" s="31"/>
      <c r="U204" s="31">
        <f t="shared" si="63"/>
        <v>0</v>
      </c>
      <c r="V204" s="30"/>
      <c r="W204" s="275"/>
      <c r="X204" s="31"/>
      <c r="Y204" s="31">
        <f t="shared" si="64"/>
        <v>0</v>
      </c>
      <c r="AA204" s="31"/>
      <c r="AB204" s="31">
        <f t="shared" si="65"/>
        <v>0</v>
      </c>
      <c r="AC204" s="31"/>
      <c r="AD204" s="31">
        <f t="shared" si="66"/>
        <v>0</v>
      </c>
      <c r="AE204" s="31"/>
      <c r="AF204" s="31"/>
      <c r="AG204" s="31">
        <f t="shared" si="67"/>
        <v>0</v>
      </c>
      <c r="AH204" s="31">
        <f t="shared" si="68"/>
        <v>0</v>
      </c>
      <c r="AI204" s="31"/>
      <c r="AJ204" s="31">
        <f t="shared" si="69"/>
        <v>0</v>
      </c>
      <c r="AK204" s="31">
        <f t="shared" si="70"/>
        <v>0</v>
      </c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</row>
    <row r="205" spans="2:50" s="155" customFormat="1" ht="13" outlineLevel="1">
      <c r="B205" s="156" t="s">
        <v>353</v>
      </c>
      <c r="C205" s="32" t="s">
        <v>354</v>
      </c>
      <c r="D205" s="25" t="s">
        <v>58</v>
      </c>
      <c r="E205" s="38">
        <v>43516</v>
      </c>
      <c r="F205" s="26" t="s">
        <v>12</v>
      </c>
      <c r="G205" s="46" t="s">
        <v>24</v>
      </c>
      <c r="H205" s="28">
        <f t="shared" si="62"/>
        <v>165</v>
      </c>
      <c r="I205" s="48">
        <v>165</v>
      </c>
      <c r="J205" s="48">
        <v>0</v>
      </c>
      <c r="K205" s="254">
        <v>0</v>
      </c>
      <c r="L205" s="31" t="s">
        <v>1144</v>
      </c>
      <c r="M205" s="31" t="s">
        <v>1144</v>
      </c>
      <c r="N205" s="31" t="s">
        <v>1145</v>
      </c>
      <c r="O205" s="31" t="s">
        <v>1144</v>
      </c>
      <c r="P205" s="31" t="s">
        <v>1145</v>
      </c>
      <c r="Q205" s="31" t="s">
        <v>1144</v>
      </c>
      <c r="R205" s="31" t="s">
        <v>1144</v>
      </c>
      <c r="S205" s="55" t="s">
        <v>1251</v>
      </c>
      <c r="T205" s="31"/>
      <c r="U205" s="31">
        <f t="shared" si="63"/>
        <v>0</v>
      </c>
      <c r="V205" s="30"/>
      <c r="W205" s="275"/>
      <c r="X205" s="31"/>
      <c r="Y205" s="31">
        <f t="shared" si="64"/>
        <v>0</v>
      </c>
      <c r="AA205" s="31"/>
      <c r="AB205" s="31">
        <f t="shared" si="65"/>
        <v>0</v>
      </c>
      <c r="AC205" s="31"/>
      <c r="AD205" s="31">
        <f t="shared" si="66"/>
        <v>0</v>
      </c>
      <c r="AE205" s="31"/>
      <c r="AF205" s="31"/>
      <c r="AG205" s="31">
        <f t="shared" si="67"/>
        <v>0</v>
      </c>
      <c r="AH205" s="31">
        <f t="shared" si="68"/>
        <v>0</v>
      </c>
      <c r="AI205" s="31"/>
      <c r="AJ205" s="31">
        <f t="shared" si="69"/>
        <v>0</v>
      </c>
      <c r="AK205" s="31">
        <f t="shared" si="70"/>
        <v>0</v>
      </c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</row>
    <row r="206" spans="2:50" s="155" customFormat="1" ht="13" outlineLevel="1">
      <c r="B206" s="156" t="s">
        <v>355</v>
      </c>
      <c r="C206" s="32" t="s">
        <v>356</v>
      </c>
      <c r="D206" s="25" t="s">
        <v>1075</v>
      </c>
      <c r="E206" s="16">
        <v>43594</v>
      </c>
      <c r="F206" s="26" t="s">
        <v>12</v>
      </c>
      <c r="G206" s="46" t="s">
        <v>13</v>
      </c>
      <c r="H206" s="28">
        <f t="shared" si="62"/>
        <v>175</v>
      </c>
      <c r="I206" s="48">
        <v>175</v>
      </c>
      <c r="J206" s="48">
        <v>0</v>
      </c>
      <c r="K206" s="254">
        <v>0</v>
      </c>
      <c r="L206" s="31" t="s">
        <v>1144</v>
      </c>
      <c r="M206" s="31" t="s">
        <v>1144</v>
      </c>
      <c r="N206" s="31" t="s">
        <v>1145</v>
      </c>
      <c r="O206" s="31" t="s">
        <v>1144</v>
      </c>
      <c r="P206" s="31" t="s">
        <v>1145</v>
      </c>
      <c r="Q206" s="31" t="s">
        <v>1144</v>
      </c>
      <c r="R206" s="31" t="s">
        <v>1144</v>
      </c>
      <c r="S206" s="55" t="s">
        <v>1251</v>
      </c>
      <c r="T206" s="31"/>
      <c r="U206" s="31">
        <f t="shared" si="63"/>
        <v>0</v>
      </c>
      <c r="V206" s="30"/>
      <c r="W206" s="275"/>
      <c r="X206" s="31"/>
      <c r="Y206" s="31">
        <f t="shared" si="64"/>
        <v>0</v>
      </c>
      <c r="AA206" s="31"/>
      <c r="AB206" s="31">
        <f t="shared" si="65"/>
        <v>0</v>
      </c>
      <c r="AC206" s="31"/>
      <c r="AD206" s="31">
        <f t="shared" si="66"/>
        <v>0</v>
      </c>
      <c r="AE206" s="31"/>
      <c r="AF206" s="31"/>
      <c r="AG206" s="31">
        <f t="shared" si="67"/>
        <v>0</v>
      </c>
      <c r="AH206" s="31">
        <f t="shared" si="68"/>
        <v>0</v>
      </c>
      <c r="AI206" s="31"/>
      <c r="AJ206" s="31">
        <f t="shared" si="69"/>
        <v>0</v>
      </c>
      <c r="AK206" s="31">
        <f t="shared" si="70"/>
        <v>0</v>
      </c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</row>
    <row r="207" spans="2:50" s="155" customFormat="1" ht="13" outlineLevel="1">
      <c r="B207" s="156" t="s">
        <v>357</v>
      </c>
      <c r="C207" s="32" t="s">
        <v>358</v>
      </c>
      <c r="D207" s="25" t="s">
        <v>218</v>
      </c>
      <c r="E207" s="38">
        <v>43516</v>
      </c>
      <c r="F207" s="26" t="s">
        <v>12</v>
      </c>
      <c r="G207" s="46" t="s">
        <v>13</v>
      </c>
      <c r="H207" s="28">
        <f t="shared" si="62"/>
        <v>95</v>
      </c>
      <c r="I207" s="48">
        <v>95</v>
      </c>
      <c r="J207" s="48">
        <v>0</v>
      </c>
      <c r="K207" s="254">
        <v>0</v>
      </c>
      <c r="L207" s="31" t="s">
        <v>1144</v>
      </c>
      <c r="M207" s="31" t="s">
        <v>1144</v>
      </c>
      <c r="N207" s="31" t="s">
        <v>1145</v>
      </c>
      <c r="O207" s="31" t="s">
        <v>1144</v>
      </c>
      <c r="P207" s="31" t="s">
        <v>1145</v>
      </c>
      <c r="Q207" s="31" t="s">
        <v>1145</v>
      </c>
      <c r="R207" s="31" t="s">
        <v>1145</v>
      </c>
      <c r="S207" s="55" t="s">
        <v>1251</v>
      </c>
      <c r="T207" s="31"/>
      <c r="U207" s="31">
        <f t="shared" si="63"/>
        <v>0</v>
      </c>
      <c r="V207" s="30"/>
      <c r="W207" s="275"/>
      <c r="X207" s="31"/>
      <c r="Y207" s="31">
        <f t="shared" si="64"/>
        <v>0</v>
      </c>
      <c r="AA207" s="31"/>
      <c r="AB207" s="31">
        <f t="shared" si="65"/>
        <v>0</v>
      </c>
      <c r="AC207" s="31"/>
      <c r="AD207" s="31">
        <f t="shared" si="66"/>
        <v>0</v>
      </c>
      <c r="AE207" s="31"/>
      <c r="AF207" s="31"/>
      <c r="AG207" s="31">
        <f t="shared" si="67"/>
        <v>0</v>
      </c>
      <c r="AH207" s="31">
        <f t="shared" si="68"/>
        <v>0</v>
      </c>
      <c r="AI207" s="31"/>
      <c r="AJ207" s="31">
        <f t="shared" si="69"/>
        <v>0</v>
      </c>
      <c r="AK207" s="31">
        <f t="shared" si="70"/>
        <v>0</v>
      </c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</row>
    <row r="208" spans="2:50" s="155" customFormat="1" ht="13" outlineLevel="1">
      <c r="B208" s="156" t="s">
        <v>359</v>
      </c>
      <c r="C208" s="32" t="s">
        <v>360</v>
      </c>
      <c r="D208" s="25" t="s">
        <v>74</v>
      </c>
      <c r="E208" s="38">
        <v>43516</v>
      </c>
      <c r="F208" s="26" t="s">
        <v>12</v>
      </c>
      <c r="G208" s="46" t="s">
        <v>13</v>
      </c>
      <c r="H208" s="28">
        <f t="shared" si="62"/>
        <v>225</v>
      </c>
      <c r="I208" s="48">
        <v>225</v>
      </c>
      <c r="J208" s="48">
        <v>0</v>
      </c>
      <c r="K208" s="254">
        <v>0</v>
      </c>
      <c r="L208" s="31" t="s">
        <v>1144</v>
      </c>
      <c r="M208" s="31" t="s">
        <v>1144</v>
      </c>
      <c r="N208" s="31" t="s">
        <v>1145</v>
      </c>
      <c r="O208" s="31" t="s">
        <v>1144</v>
      </c>
      <c r="P208" s="31" t="s">
        <v>1145</v>
      </c>
      <c r="Q208" s="31" t="s">
        <v>1144</v>
      </c>
      <c r="R208" s="31" t="s">
        <v>1144</v>
      </c>
      <c r="S208" s="55" t="s">
        <v>1251</v>
      </c>
      <c r="T208" s="31"/>
      <c r="U208" s="31">
        <f t="shared" si="63"/>
        <v>0</v>
      </c>
      <c r="V208" s="30"/>
      <c r="W208" s="275"/>
      <c r="X208" s="31"/>
      <c r="Y208" s="31">
        <f t="shared" si="64"/>
        <v>0</v>
      </c>
      <c r="AA208" s="31"/>
      <c r="AB208" s="31">
        <f t="shared" si="65"/>
        <v>0</v>
      </c>
      <c r="AC208" s="31"/>
      <c r="AD208" s="31">
        <f t="shared" si="66"/>
        <v>0</v>
      </c>
      <c r="AE208" s="31"/>
      <c r="AF208" s="31"/>
      <c r="AG208" s="31">
        <f t="shared" si="67"/>
        <v>0</v>
      </c>
      <c r="AH208" s="31">
        <f t="shared" si="68"/>
        <v>0</v>
      </c>
      <c r="AI208" s="31"/>
      <c r="AJ208" s="31">
        <f t="shared" si="69"/>
        <v>0</v>
      </c>
      <c r="AK208" s="31">
        <f t="shared" si="70"/>
        <v>0</v>
      </c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</row>
    <row r="209" spans="2:50" s="155" customFormat="1" ht="13" outlineLevel="1">
      <c r="B209" s="156" t="s">
        <v>361</v>
      </c>
      <c r="C209" s="32" t="s">
        <v>362</v>
      </c>
      <c r="D209" s="25" t="s">
        <v>74</v>
      </c>
      <c r="E209" s="38">
        <v>43516</v>
      </c>
      <c r="F209" s="26" t="s">
        <v>12</v>
      </c>
      <c r="G209" s="46" t="s">
        <v>13</v>
      </c>
      <c r="H209" s="28">
        <f t="shared" si="62"/>
        <v>225</v>
      </c>
      <c r="I209" s="48">
        <v>225</v>
      </c>
      <c r="J209" s="48">
        <v>0</v>
      </c>
      <c r="K209" s="254">
        <v>0</v>
      </c>
      <c r="L209" s="31" t="s">
        <v>1144</v>
      </c>
      <c r="M209" s="31" t="s">
        <v>1144</v>
      </c>
      <c r="N209" s="31" t="s">
        <v>1145</v>
      </c>
      <c r="O209" s="31" t="s">
        <v>1144</v>
      </c>
      <c r="P209" s="31" t="s">
        <v>1145</v>
      </c>
      <c r="Q209" s="31" t="s">
        <v>1144</v>
      </c>
      <c r="R209" s="31" t="s">
        <v>1144</v>
      </c>
      <c r="S209" s="55" t="s">
        <v>1251</v>
      </c>
      <c r="T209" s="31"/>
      <c r="U209" s="31">
        <f t="shared" si="63"/>
        <v>0</v>
      </c>
      <c r="V209" s="30"/>
      <c r="W209" s="275"/>
      <c r="X209" s="31"/>
      <c r="Y209" s="31">
        <f t="shared" si="64"/>
        <v>0</v>
      </c>
      <c r="AA209" s="31"/>
      <c r="AB209" s="31">
        <f t="shared" si="65"/>
        <v>0</v>
      </c>
      <c r="AC209" s="31"/>
      <c r="AD209" s="31">
        <f t="shared" si="66"/>
        <v>0</v>
      </c>
      <c r="AE209" s="31"/>
      <c r="AF209" s="31"/>
      <c r="AG209" s="31">
        <f t="shared" si="67"/>
        <v>0</v>
      </c>
      <c r="AH209" s="31">
        <f t="shared" si="68"/>
        <v>0</v>
      </c>
      <c r="AI209" s="31"/>
      <c r="AJ209" s="31">
        <f t="shared" si="69"/>
        <v>0</v>
      </c>
      <c r="AK209" s="31">
        <f t="shared" si="70"/>
        <v>0</v>
      </c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</row>
    <row r="210" spans="2:50" s="155" customFormat="1" ht="13" outlineLevel="1">
      <c r="B210" s="156" t="s">
        <v>363</v>
      </c>
      <c r="C210" s="32" t="s">
        <v>364</v>
      </c>
      <c r="D210" s="25" t="s">
        <v>130</v>
      </c>
      <c r="E210" s="16">
        <v>43185</v>
      </c>
      <c r="F210" s="26" t="s">
        <v>12</v>
      </c>
      <c r="G210" s="46" t="s">
        <v>24</v>
      </c>
      <c r="H210" s="28">
        <f t="shared" si="62"/>
        <v>173</v>
      </c>
      <c r="I210" s="31">
        <v>170</v>
      </c>
      <c r="J210" s="48">
        <v>3</v>
      </c>
      <c r="K210" s="254">
        <v>0</v>
      </c>
      <c r="L210" s="31" t="s">
        <v>1144</v>
      </c>
      <c r="M210" s="31" t="s">
        <v>1144</v>
      </c>
      <c r="N210" s="31" t="s">
        <v>1145</v>
      </c>
      <c r="O210" s="31" t="s">
        <v>1144</v>
      </c>
      <c r="P210" s="31" t="s">
        <v>1145</v>
      </c>
      <c r="Q210" s="31" t="s">
        <v>1144</v>
      </c>
      <c r="R210" s="31" t="s">
        <v>1144</v>
      </c>
      <c r="S210" s="55" t="s">
        <v>1251</v>
      </c>
      <c r="T210" s="31"/>
      <c r="U210" s="31">
        <f t="shared" si="63"/>
        <v>0</v>
      </c>
      <c r="V210" s="30"/>
      <c r="W210" s="275"/>
      <c r="X210" s="31"/>
      <c r="Y210" s="31">
        <f t="shared" si="64"/>
        <v>0</v>
      </c>
      <c r="AA210" s="31"/>
      <c r="AB210" s="31">
        <f t="shared" si="65"/>
        <v>0</v>
      </c>
      <c r="AC210" s="31"/>
      <c r="AD210" s="31">
        <f t="shared" si="66"/>
        <v>0</v>
      </c>
      <c r="AE210" s="31"/>
      <c r="AF210" s="31"/>
      <c r="AG210" s="31">
        <f t="shared" si="67"/>
        <v>0</v>
      </c>
      <c r="AH210" s="31">
        <f t="shared" si="68"/>
        <v>0</v>
      </c>
      <c r="AI210" s="31"/>
      <c r="AJ210" s="31">
        <f t="shared" si="69"/>
        <v>0</v>
      </c>
      <c r="AK210" s="31">
        <f t="shared" si="70"/>
        <v>0</v>
      </c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</row>
    <row r="211" spans="2:50" s="155" customFormat="1" ht="13" outlineLevel="1">
      <c r="B211" s="156" t="s">
        <v>1391</v>
      </c>
      <c r="C211" s="32" t="s">
        <v>1392</v>
      </c>
      <c r="D211" s="25" t="s">
        <v>1393</v>
      </c>
      <c r="E211" s="16">
        <v>43608</v>
      </c>
      <c r="F211" s="26" t="s">
        <v>1402</v>
      </c>
      <c r="G211" s="46" t="s">
        <v>24</v>
      </c>
      <c r="H211" s="28">
        <f t="shared" si="62"/>
        <v>330</v>
      </c>
      <c r="I211" s="31">
        <v>165</v>
      </c>
      <c r="J211" s="48">
        <v>165</v>
      </c>
      <c r="K211" s="254">
        <v>0</v>
      </c>
      <c r="L211" s="31" t="s">
        <v>1144</v>
      </c>
      <c r="M211" s="31" t="s">
        <v>1144</v>
      </c>
      <c r="N211" s="31" t="s">
        <v>1145</v>
      </c>
      <c r="O211" s="31" t="s">
        <v>1144</v>
      </c>
      <c r="P211" s="31" t="s">
        <v>1145</v>
      </c>
      <c r="Q211" s="174" t="s">
        <v>1145</v>
      </c>
      <c r="R211" s="174" t="s">
        <v>1144</v>
      </c>
      <c r="S211" s="55" t="s">
        <v>1251</v>
      </c>
      <c r="T211" s="31"/>
      <c r="U211" s="31">
        <f t="shared" si="63"/>
        <v>0</v>
      </c>
      <c r="V211" s="30"/>
      <c r="W211" s="275"/>
      <c r="X211" s="31"/>
      <c r="Y211" s="31">
        <f t="shared" si="64"/>
        <v>0</v>
      </c>
      <c r="AA211" s="31"/>
      <c r="AB211" s="31">
        <f t="shared" si="65"/>
        <v>0</v>
      </c>
      <c r="AC211" s="31"/>
      <c r="AD211" s="31">
        <f t="shared" si="66"/>
        <v>0</v>
      </c>
      <c r="AE211" s="31"/>
      <c r="AF211" s="31"/>
      <c r="AG211" s="31">
        <f t="shared" si="67"/>
        <v>0</v>
      </c>
      <c r="AH211" s="31">
        <f t="shared" si="68"/>
        <v>0</v>
      </c>
      <c r="AI211" s="31"/>
      <c r="AJ211" s="31">
        <f t="shared" si="69"/>
        <v>0</v>
      </c>
      <c r="AK211" s="31">
        <f t="shared" si="70"/>
        <v>0</v>
      </c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</row>
    <row r="212" spans="2:50" s="155" customFormat="1" ht="13" outlineLevel="1">
      <c r="B212" s="156" t="s">
        <v>1072</v>
      </c>
      <c r="C212" s="32" t="s">
        <v>1394</v>
      </c>
      <c r="D212" s="25" t="s">
        <v>1393</v>
      </c>
      <c r="E212" s="16">
        <v>43608</v>
      </c>
      <c r="F212" s="26" t="s">
        <v>1402</v>
      </c>
      <c r="G212" s="46" t="s">
        <v>24</v>
      </c>
      <c r="H212" s="28">
        <f t="shared" si="62"/>
        <v>320</v>
      </c>
      <c r="I212" s="31">
        <v>160</v>
      </c>
      <c r="J212" s="48">
        <v>160</v>
      </c>
      <c r="K212" s="254">
        <v>0</v>
      </c>
      <c r="L212" s="31" t="s">
        <v>1144</v>
      </c>
      <c r="M212" s="31" t="s">
        <v>1144</v>
      </c>
      <c r="N212" s="31" t="s">
        <v>1145</v>
      </c>
      <c r="O212" s="31" t="s">
        <v>1144</v>
      </c>
      <c r="P212" s="31" t="s">
        <v>1145</v>
      </c>
      <c r="Q212" s="174" t="s">
        <v>1145</v>
      </c>
      <c r="R212" s="174" t="s">
        <v>1144</v>
      </c>
      <c r="S212" s="55" t="s">
        <v>1251</v>
      </c>
      <c r="T212" s="31"/>
      <c r="U212" s="31">
        <f t="shared" si="63"/>
        <v>0</v>
      </c>
      <c r="V212" s="30"/>
      <c r="W212" s="275"/>
      <c r="X212" s="31"/>
      <c r="Y212" s="31">
        <f t="shared" si="64"/>
        <v>0</v>
      </c>
      <c r="AA212" s="31"/>
      <c r="AB212" s="31">
        <f t="shared" si="65"/>
        <v>0</v>
      </c>
      <c r="AC212" s="31"/>
      <c r="AD212" s="31">
        <f t="shared" si="66"/>
        <v>0</v>
      </c>
      <c r="AE212" s="31"/>
      <c r="AF212" s="31"/>
      <c r="AG212" s="31">
        <f t="shared" si="67"/>
        <v>0</v>
      </c>
      <c r="AH212" s="31">
        <f t="shared" si="68"/>
        <v>0</v>
      </c>
      <c r="AI212" s="31"/>
      <c r="AJ212" s="31">
        <f t="shared" si="69"/>
        <v>0</v>
      </c>
      <c r="AK212" s="31">
        <f t="shared" si="70"/>
        <v>0</v>
      </c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</row>
    <row r="213" spans="2:50" s="155" customFormat="1" ht="13" outlineLevel="1">
      <c r="B213" s="156" t="s">
        <v>365</v>
      </c>
      <c r="C213" s="24" t="s">
        <v>366</v>
      </c>
      <c r="D213" s="25" t="s">
        <v>139</v>
      </c>
      <c r="E213" s="16">
        <v>43237</v>
      </c>
      <c r="F213" s="26" t="s">
        <v>12</v>
      </c>
      <c r="G213" s="46" t="s">
        <v>13</v>
      </c>
      <c r="H213" s="28">
        <f t="shared" si="62"/>
        <v>145</v>
      </c>
      <c r="I213" s="48">
        <v>145</v>
      </c>
      <c r="J213" s="48">
        <v>0</v>
      </c>
      <c r="K213" s="254">
        <v>0</v>
      </c>
      <c r="L213" s="31" t="s">
        <v>1144</v>
      </c>
      <c r="M213" s="31" t="s">
        <v>1144</v>
      </c>
      <c r="N213" s="31" t="s">
        <v>1145</v>
      </c>
      <c r="O213" s="31" t="s">
        <v>1144</v>
      </c>
      <c r="P213" s="31" t="s">
        <v>1145</v>
      </c>
      <c r="Q213" s="31" t="s">
        <v>1144</v>
      </c>
      <c r="R213" s="31" t="s">
        <v>1144</v>
      </c>
      <c r="S213" s="55" t="s">
        <v>1251</v>
      </c>
      <c r="T213" s="31"/>
      <c r="U213" s="31">
        <f t="shared" si="63"/>
        <v>0</v>
      </c>
      <c r="V213" s="30"/>
      <c r="W213" s="275"/>
      <c r="X213" s="31"/>
      <c r="Y213" s="31">
        <f t="shared" si="64"/>
        <v>0</v>
      </c>
      <c r="AA213" s="31"/>
      <c r="AB213" s="31">
        <f t="shared" si="65"/>
        <v>0</v>
      </c>
      <c r="AC213" s="31"/>
      <c r="AD213" s="31">
        <f t="shared" si="66"/>
        <v>0</v>
      </c>
      <c r="AE213" s="31"/>
      <c r="AF213" s="31"/>
      <c r="AG213" s="31">
        <f t="shared" si="67"/>
        <v>0</v>
      </c>
      <c r="AH213" s="31">
        <f t="shared" si="68"/>
        <v>0</v>
      </c>
      <c r="AI213" s="31"/>
      <c r="AJ213" s="31">
        <f t="shared" si="69"/>
        <v>0</v>
      </c>
      <c r="AK213" s="31">
        <f t="shared" si="70"/>
        <v>0</v>
      </c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</row>
    <row r="214" spans="2:50" s="155" customFormat="1" ht="13" outlineLevel="1">
      <c r="B214" s="156" t="s">
        <v>367</v>
      </c>
      <c r="C214" s="24" t="s">
        <v>368</v>
      </c>
      <c r="D214" s="25" t="s">
        <v>36</v>
      </c>
      <c r="E214" s="38">
        <v>43516</v>
      </c>
      <c r="F214" s="26" t="s">
        <v>12</v>
      </c>
      <c r="G214" s="46" t="s">
        <v>13</v>
      </c>
      <c r="H214" s="28">
        <f t="shared" si="62"/>
        <v>175</v>
      </c>
      <c r="I214" s="61">
        <v>175</v>
      </c>
      <c r="J214" s="48">
        <v>0</v>
      </c>
      <c r="K214" s="254">
        <v>0</v>
      </c>
      <c r="L214" s="31" t="s">
        <v>1144</v>
      </c>
      <c r="M214" s="31" t="s">
        <v>1144</v>
      </c>
      <c r="N214" s="31" t="s">
        <v>1145</v>
      </c>
      <c r="O214" s="31" t="s">
        <v>1144</v>
      </c>
      <c r="P214" s="31" t="s">
        <v>1145</v>
      </c>
      <c r="Q214" s="31" t="s">
        <v>1144</v>
      </c>
      <c r="R214" s="31" t="s">
        <v>1144</v>
      </c>
      <c r="S214" s="55" t="s">
        <v>1253</v>
      </c>
      <c r="T214" s="31"/>
      <c r="U214" s="31">
        <f t="shared" si="63"/>
        <v>0</v>
      </c>
      <c r="V214" s="30"/>
      <c r="W214" s="275"/>
      <c r="X214" s="31"/>
      <c r="Y214" s="31">
        <f t="shared" si="64"/>
        <v>0</v>
      </c>
      <c r="AA214" s="31"/>
      <c r="AB214" s="31">
        <f t="shared" si="65"/>
        <v>0</v>
      </c>
      <c r="AC214" s="31"/>
      <c r="AD214" s="31">
        <f t="shared" si="66"/>
        <v>0</v>
      </c>
      <c r="AE214" s="31"/>
      <c r="AF214" s="31"/>
      <c r="AG214" s="31">
        <f t="shared" si="67"/>
        <v>0</v>
      </c>
      <c r="AH214" s="31">
        <f t="shared" si="68"/>
        <v>0</v>
      </c>
      <c r="AI214" s="31"/>
      <c r="AJ214" s="31">
        <f t="shared" si="69"/>
        <v>0</v>
      </c>
      <c r="AK214" s="31">
        <f t="shared" si="70"/>
        <v>0</v>
      </c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</row>
    <row r="215" spans="2:50" s="155" customFormat="1" ht="13" outlineLevel="1">
      <c r="B215" s="156" t="s">
        <v>1395</v>
      </c>
      <c r="C215" s="24" t="s">
        <v>1396</v>
      </c>
      <c r="D215" s="25" t="s">
        <v>1393</v>
      </c>
      <c r="E215" s="16">
        <v>43371</v>
      </c>
      <c r="F215" s="26" t="s">
        <v>12</v>
      </c>
      <c r="G215" s="46"/>
      <c r="H215" s="28">
        <f t="shared" si="62"/>
        <v>665</v>
      </c>
      <c r="I215" s="61">
        <v>275</v>
      </c>
      <c r="J215" s="48">
        <v>390</v>
      </c>
      <c r="K215" s="254">
        <v>0</v>
      </c>
      <c r="L215" s="31" t="s">
        <v>1144</v>
      </c>
      <c r="M215" s="31" t="s">
        <v>1144</v>
      </c>
      <c r="N215" s="31" t="s">
        <v>1145</v>
      </c>
      <c r="O215" s="31" t="s">
        <v>1144</v>
      </c>
      <c r="P215" s="31" t="s">
        <v>1145</v>
      </c>
      <c r="Q215" s="31" t="s">
        <v>1144</v>
      </c>
      <c r="R215" s="31" t="s">
        <v>1144</v>
      </c>
      <c r="S215" s="55" t="s">
        <v>1547</v>
      </c>
      <c r="T215" s="31"/>
      <c r="U215" s="31">
        <f t="shared" si="63"/>
        <v>0</v>
      </c>
      <c r="V215" s="30"/>
      <c r="W215" s="275"/>
      <c r="X215" s="31"/>
      <c r="Y215" s="31">
        <f t="shared" si="64"/>
        <v>0</v>
      </c>
      <c r="AA215" s="31"/>
      <c r="AB215" s="31">
        <f t="shared" si="65"/>
        <v>0</v>
      </c>
      <c r="AC215" s="31"/>
      <c r="AD215" s="31">
        <f t="shared" si="66"/>
        <v>0</v>
      </c>
      <c r="AE215" s="31"/>
      <c r="AF215" s="31"/>
      <c r="AG215" s="31">
        <f t="shared" si="67"/>
        <v>0</v>
      </c>
      <c r="AH215" s="31">
        <f t="shared" si="68"/>
        <v>0</v>
      </c>
      <c r="AI215" s="31"/>
      <c r="AJ215" s="31">
        <f t="shared" si="69"/>
        <v>0</v>
      </c>
      <c r="AK215" s="31">
        <f t="shared" si="70"/>
        <v>0</v>
      </c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</row>
    <row r="216" spans="2:50" s="155" customFormat="1" ht="13" outlineLevel="1">
      <c r="B216" s="156" t="s">
        <v>1397</v>
      </c>
      <c r="C216" s="24" t="s">
        <v>1398</v>
      </c>
      <c r="D216" s="25" t="s">
        <v>118</v>
      </c>
      <c r="E216" s="16">
        <v>43521</v>
      </c>
      <c r="F216" s="26" t="s">
        <v>12</v>
      </c>
      <c r="G216" s="46"/>
      <c r="H216" s="28">
        <f t="shared" si="62"/>
        <v>1715</v>
      </c>
      <c r="I216" s="61">
        <v>395</v>
      </c>
      <c r="J216" s="48">
        <v>1320</v>
      </c>
      <c r="K216" s="254">
        <v>0</v>
      </c>
      <c r="L216" s="31" t="s">
        <v>1144</v>
      </c>
      <c r="M216" s="31" t="s">
        <v>1144</v>
      </c>
      <c r="N216" s="31" t="s">
        <v>1145</v>
      </c>
      <c r="O216" s="31" t="s">
        <v>1144</v>
      </c>
      <c r="P216" s="31" t="s">
        <v>1145</v>
      </c>
      <c r="Q216" s="31" t="s">
        <v>1144</v>
      </c>
      <c r="R216" s="31" t="s">
        <v>1144</v>
      </c>
      <c r="S216" s="55" t="s">
        <v>1254</v>
      </c>
      <c r="T216" s="31"/>
      <c r="U216" s="31">
        <f t="shared" si="63"/>
        <v>0</v>
      </c>
      <c r="V216" s="30"/>
      <c r="W216" s="275"/>
      <c r="X216" s="31"/>
      <c r="Y216" s="31">
        <f t="shared" si="64"/>
        <v>0</v>
      </c>
      <c r="AA216" s="31"/>
      <c r="AB216" s="31">
        <f t="shared" si="65"/>
        <v>0</v>
      </c>
      <c r="AC216" s="31"/>
      <c r="AD216" s="31">
        <f t="shared" si="66"/>
        <v>0</v>
      </c>
      <c r="AE216" s="31"/>
      <c r="AF216" s="31"/>
      <c r="AG216" s="31">
        <f t="shared" si="67"/>
        <v>0</v>
      </c>
      <c r="AH216" s="31">
        <f t="shared" si="68"/>
        <v>0</v>
      </c>
      <c r="AI216" s="31"/>
      <c r="AJ216" s="31">
        <f t="shared" si="69"/>
        <v>0</v>
      </c>
      <c r="AK216" s="31">
        <f t="shared" si="70"/>
        <v>0</v>
      </c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</row>
    <row r="217" spans="2:50" s="155" customFormat="1" ht="13" outlineLevel="1">
      <c r="B217" s="156" t="s">
        <v>369</v>
      </c>
      <c r="C217" s="24" t="s">
        <v>370</v>
      </c>
      <c r="D217" s="25" t="s">
        <v>19</v>
      </c>
      <c r="E217" s="38">
        <v>43516</v>
      </c>
      <c r="F217" s="26" t="s">
        <v>12</v>
      </c>
      <c r="G217" s="46" t="s">
        <v>24</v>
      </c>
      <c r="H217" s="28">
        <f t="shared" si="62"/>
        <v>60</v>
      </c>
      <c r="I217" s="48">
        <v>60</v>
      </c>
      <c r="J217" s="48">
        <v>0</v>
      </c>
      <c r="K217" s="254">
        <v>0</v>
      </c>
      <c r="L217" s="31" t="s">
        <v>1144</v>
      </c>
      <c r="M217" s="31" t="s">
        <v>1144</v>
      </c>
      <c r="N217" s="31" t="s">
        <v>1145</v>
      </c>
      <c r="O217" s="31" t="s">
        <v>1144</v>
      </c>
      <c r="P217" s="31" t="s">
        <v>1145</v>
      </c>
      <c r="Q217" s="31" t="s">
        <v>1144</v>
      </c>
      <c r="R217" s="31" t="s">
        <v>1144</v>
      </c>
      <c r="S217" s="55" t="s">
        <v>1244</v>
      </c>
      <c r="T217" s="31"/>
      <c r="U217" s="31">
        <f t="shared" si="63"/>
        <v>0</v>
      </c>
      <c r="V217" s="30"/>
      <c r="W217" s="275"/>
      <c r="X217" s="31"/>
      <c r="Y217" s="31">
        <f t="shared" si="64"/>
        <v>0</v>
      </c>
      <c r="AA217" s="31"/>
      <c r="AB217" s="31">
        <f t="shared" si="65"/>
        <v>0</v>
      </c>
      <c r="AC217" s="31"/>
      <c r="AD217" s="31">
        <f t="shared" si="66"/>
        <v>0</v>
      </c>
      <c r="AE217" s="31"/>
      <c r="AF217" s="31"/>
      <c r="AG217" s="31">
        <f t="shared" si="67"/>
        <v>0</v>
      </c>
      <c r="AH217" s="31">
        <f t="shared" si="68"/>
        <v>0</v>
      </c>
      <c r="AI217" s="31"/>
      <c r="AJ217" s="31">
        <f t="shared" si="69"/>
        <v>0</v>
      </c>
      <c r="AK217" s="31">
        <f t="shared" si="70"/>
        <v>0</v>
      </c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</row>
    <row r="218" spans="2:50" s="155" customFormat="1" ht="39" outlineLevel="1">
      <c r="B218" s="156" t="s">
        <v>371</v>
      </c>
      <c r="C218" s="24" t="s">
        <v>372</v>
      </c>
      <c r="D218" s="37" t="s">
        <v>1596</v>
      </c>
      <c r="E218" s="214">
        <v>43775</v>
      </c>
      <c r="F218" s="26" t="s">
        <v>12</v>
      </c>
      <c r="G218" s="46" t="s">
        <v>13</v>
      </c>
      <c r="H218" s="28">
        <f t="shared" si="62"/>
        <v>241</v>
      </c>
      <c r="I218" s="48">
        <v>241</v>
      </c>
      <c r="J218" s="48">
        <v>0</v>
      </c>
      <c r="K218" s="256">
        <v>180</v>
      </c>
      <c r="L218" s="31" t="s">
        <v>1144</v>
      </c>
      <c r="M218" s="31" t="s">
        <v>1144</v>
      </c>
      <c r="N218" s="31" t="s">
        <v>1145</v>
      </c>
      <c r="O218" s="31" t="s">
        <v>1144</v>
      </c>
      <c r="P218" s="175" t="s">
        <v>1181</v>
      </c>
      <c r="Q218" s="31" t="s">
        <v>1144</v>
      </c>
      <c r="R218" s="31" t="s">
        <v>1144</v>
      </c>
      <c r="S218" s="55" t="s">
        <v>1255</v>
      </c>
      <c r="T218" s="31"/>
      <c r="U218" s="31">
        <f t="shared" si="63"/>
        <v>0</v>
      </c>
      <c r="V218" s="30"/>
      <c r="W218" s="275"/>
      <c r="X218" s="31"/>
      <c r="Y218" s="31">
        <f t="shared" si="64"/>
        <v>0</v>
      </c>
      <c r="AA218" s="175"/>
      <c r="AB218" s="31">
        <f t="shared" si="65"/>
        <v>0</v>
      </c>
      <c r="AC218" s="31"/>
      <c r="AD218" s="31">
        <f t="shared" si="66"/>
        <v>0</v>
      </c>
      <c r="AE218" s="31"/>
      <c r="AF218" s="31"/>
      <c r="AG218" s="31">
        <f t="shared" si="67"/>
        <v>0</v>
      </c>
      <c r="AH218" s="31">
        <f t="shared" si="68"/>
        <v>0</v>
      </c>
      <c r="AI218" s="31"/>
      <c r="AJ218" s="31">
        <f t="shared" si="69"/>
        <v>0</v>
      </c>
      <c r="AK218" s="235">
        <f t="shared" si="70"/>
        <v>0</v>
      </c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</row>
    <row r="219" spans="2:50" s="155" customFormat="1" ht="39" outlineLevel="1">
      <c r="B219" s="156" t="s">
        <v>1399</v>
      </c>
      <c r="C219" s="24" t="s">
        <v>1400</v>
      </c>
      <c r="D219" s="37" t="s">
        <v>1711</v>
      </c>
      <c r="E219" s="214">
        <v>43791</v>
      </c>
      <c r="F219" s="26" t="s">
        <v>12</v>
      </c>
      <c r="G219" s="46" t="s">
        <v>13</v>
      </c>
      <c r="H219" s="28">
        <f t="shared" si="62"/>
        <v>2721</v>
      </c>
      <c r="I219" s="31">
        <v>586</v>
      </c>
      <c r="J219" s="48">
        <v>2135</v>
      </c>
      <c r="K219" s="256">
        <v>120</v>
      </c>
      <c r="L219" s="31" t="s">
        <v>1144</v>
      </c>
      <c r="M219" s="31" t="s">
        <v>1144</v>
      </c>
      <c r="N219" s="31" t="s">
        <v>1145</v>
      </c>
      <c r="O219" s="31" t="s">
        <v>1144</v>
      </c>
      <c r="P219" s="31" t="s">
        <v>1145</v>
      </c>
      <c r="Q219" s="31" t="s">
        <v>1144</v>
      </c>
      <c r="R219" s="31" t="s">
        <v>1144</v>
      </c>
      <c r="S219" s="55" t="s">
        <v>1256</v>
      </c>
      <c r="T219" s="31"/>
      <c r="U219" s="31">
        <f t="shared" si="63"/>
        <v>0</v>
      </c>
      <c r="V219" s="30"/>
      <c r="W219" s="275"/>
      <c r="X219" s="31"/>
      <c r="Y219" s="31">
        <f t="shared" si="64"/>
        <v>0</v>
      </c>
      <c r="AA219" s="175"/>
      <c r="AB219" s="31">
        <f t="shared" si="65"/>
        <v>0</v>
      </c>
      <c r="AC219" s="31"/>
      <c r="AD219" s="31">
        <f t="shared" si="66"/>
        <v>0</v>
      </c>
      <c r="AE219" s="31"/>
      <c r="AF219" s="31"/>
      <c r="AG219" s="31">
        <f t="shared" si="67"/>
        <v>0</v>
      </c>
      <c r="AH219" s="31">
        <f t="shared" si="68"/>
        <v>0</v>
      </c>
      <c r="AI219" s="31"/>
      <c r="AJ219" s="31">
        <f t="shared" si="69"/>
        <v>0</v>
      </c>
      <c r="AK219" s="235">
        <f t="shared" si="70"/>
        <v>0</v>
      </c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</row>
    <row r="220" spans="2:50" s="155" customFormat="1" ht="39" outlineLevel="1">
      <c r="B220" s="156" t="s">
        <v>373</v>
      </c>
      <c r="C220" s="32" t="s">
        <v>374</v>
      </c>
      <c r="D220" s="25" t="s">
        <v>1075</v>
      </c>
      <c r="E220" s="38">
        <v>43516</v>
      </c>
      <c r="F220" s="26" t="s">
        <v>12</v>
      </c>
      <c r="G220" s="46" t="s">
        <v>13</v>
      </c>
      <c r="H220" s="28">
        <f t="shared" si="62"/>
        <v>791</v>
      </c>
      <c r="I220" s="31">
        <v>141</v>
      </c>
      <c r="J220" s="48">
        <v>650</v>
      </c>
      <c r="K220" s="256">
        <v>55</v>
      </c>
      <c r="L220" s="31" t="s">
        <v>1144</v>
      </c>
      <c r="M220" s="31" t="s">
        <v>1144</v>
      </c>
      <c r="N220" s="31" t="s">
        <v>1145</v>
      </c>
      <c r="O220" s="31" t="s">
        <v>1144</v>
      </c>
      <c r="P220" s="175" t="s">
        <v>1181</v>
      </c>
      <c r="Q220" s="31" t="s">
        <v>1144</v>
      </c>
      <c r="R220" s="31" t="s">
        <v>1144</v>
      </c>
      <c r="S220" s="55" t="s">
        <v>1257</v>
      </c>
      <c r="T220" s="31"/>
      <c r="U220" s="31">
        <f t="shared" si="63"/>
        <v>0</v>
      </c>
      <c r="V220" s="30"/>
      <c r="W220" s="275"/>
      <c r="X220" s="31"/>
      <c r="Y220" s="31">
        <f t="shared" si="64"/>
        <v>0</v>
      </c>
      <c r="AA220" s="175"/>
      <c r="AB220" s="31">
        <f t="shared" si="65"/>
        <v>0</v>
      </c>
      <c r="AC220" s="31"/>
      <c r="AD220" s="31">
        <f t="shared" si="66"/>
        <v>0</v>
      </c>
      <c r="AE220" s="31"/>
      <c r="AF220" s="31"/>
      <c r="AG220" s="31">
        <f t="shared" si="67"/>
        <v>0</v>
      </c>
      <c r="AH220" s="31">
        <f t="shared" si="68"/>
        <v>0</v>
      </c>
      <c r="AI220" s="31"/>
      <c r="AJ220" s="31">
        <f t="shared" si="69"/>
        <v>0</v>
      </c>
      <c r="AK220" s="235">
        <f t="shared" si="70"/>
        <v>0</v>
      </c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</row>
    <row r="221" spans="2:50" s="155" customFormat="1" ht="13" outlineLevel="1">
      <c r="B221" s="156" t="s">
        <v>375</v>
      </c>
      <c r="C221" s="32" t="s">
        <v>376</v>
      </c>
      <c r="D221" s="25" t="s">
        <v>1075</v>
      </c>
      <c r="E221" s="38">
        <v>43734</v>
      </c>
      <c r="F221" s="26" t="s">
        <v>12</v>
      </c>
      <c r="G221" s="46" t="s">
        <v>13</v>
      </c>
      <c r="H221" s="28">
        <f t="shared" si="62"/>
        <v>1117</v>
      </c>
      <c r="I221" s="48">
        <v>197</v>
      </c>
      <c r="J221" s="48">
        <v>920</v>
      </c>
      <c r="K221" s="254">
        <v>0</v>
      </c>
      <c r="L221" s="31" t="s">
        <v>1144</v>
      </c>
      <c r="M221" s="31" t="s">
        <v>1145</v>
      </c>
      <c r="N221" s="31" t="s">
        <v>1145</v>
      </c>
      <c r="O221" s="31" t="s">
        <v>1145</v>
      </c>
      <c r="P221" s="31" t="s">
        <v>1145</v>
      </c>
      <c r="Q221" s="31" t="s">
        <v>1144</v>
      </c>
      <c r="R221" s="31" t="s">
        <v>1144</v>
      </c>
      <c r="S221" s="55" t="s">
        <v>1258</v>
      </c>
      <c r="T221" s="31"/>
      <c r="U221" s="31">
        <f t="shared" si="63"/>
        <v>0</v>
      </c>
      <c r="V221" s="30"/>
      <c r="W221" s="275"/>
      <c r="X221" s="31"/>
      <c r="Y221" s="31">
        <f t="shared" si="64"/>
        <v>0</v>
      </c>
      <c r="AA221" s="31"/>
      <c r="AB221" s="31">
        <f t="shared" si="65"/>
        <v>0</v>
      </c>
      <c r="AC221" s="31"/>
      <c r="AD221" s="31">
        <f t="shared" si="66"/>
        <v>0</v>
      </c>
      <c r="AE221" s="31"/>
      <c r="AF221" s="31"/>
      <c r="AG221" s="31">
        <f t="shared" si="67"/>
        <v>0</v>
      </c>
      <c r="AH221" s="31">
        <f t="shared" si="68"/>
        <v>0</v>
      </c>
      <c r="AI221" s="31"/>
      <c r="AJ221" s="31">
        <f t="shared" si="69"/>
        <v>0</v>
      </c>
      <c r="AK221" s="31">
        <f t="shared" si="70"/>
        <v>0</v>
      </c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</row>
    <row r="222" spans="2:50" s="155" customFormat="1" ht="52" outlineLevel="1">
      <c r="B222" s="156" t="s">
        <v>377</v>
      </c>
      <c r="C222" s="32" t="s">
        <v>378</v>
      </c>
      <c r="D222" s="25" t="s">
        <v>74</v>
      </c>
      <c r="E222" s="38">
        <v>43516</v>
      </c>
      <c r="F222" s="26" t="s">
        <v>12</v>
      </c>
      <c r="G222" s="46" t="s">
        <v>24</v>
      </c>
      <c r="H222" s="28">
        <f t="shared" si="62"/>
        <v>182</v>
      </c>
      <c r="I222" s="48">
        <v>60</v>
      </c>
      <c r="J222" s="48">
        <v>122</v>
      </c>
      <c r="K222" s="254">
        <v>0</v>
      </c>
      <c r="L222" s="31" t="s">
        <v>1144</v>
      </c>
      <c r="M222" s="31" t="s">
        <v>1145</v>
      </c>
      <c r="N222" s="31" t="s">
        <v>1145</v>
      </c>
      <c r="O222" s="31" t="s">
        <v>1145</v>
      </c>
      <c r="P222" s="31" t="s">
        <v>1145</v>
      </c>
      <c r="Q222" s="31" t="s">
        <v>1144</v>
      </c>
      <c r="R222" s="31" t="s">
        <v>1144</v>
      </c>
      <c r="S222" s="55" t="s">
        <v>1259</v>
      </c>
      <c r="T222" s="31"/>
      <c r="U222" s="31">
        <f t="shared" si="63"/>
        <v>0</v>
      </c>
      <c r="V222" s="30"/>
      <c r="W222" s="275"/>
      <c r="X222" s="31"/>
      <c r="Y222" s="31">
        <f t="shared" si="64"/>
        <v>0</v>
      </c>
      <c r="AA222" s="31"/>
      <c r="AB222" s="31">
        <f t="shared" si="65"/>
        <v>0</v>
      </c>
      <c r="AC222" s="31"/>
      <c r="AD222" s="31">
        <f t="shared" si="66"/>
        <v>0</v>
      </c>
      <c r="AE222" s="31"/>
      <c r="AF222" s="31"/>
      <c r="AG222" s="31">
        <f t="shared" si="67"/>
        <v>0</v>
      </c>
      <c r="AH222" s="31">
        <f t="shared" si="68"/>
        <v>0</v>
      </c>
      <c r="AI222" s="31"/>
      <c r="AJ222" s="31">
        <f t="shared" si="69"/>
        <v>0</v>
      </c>
      <c r="AK222" s="31">
        <f t="shared" si="70"/>
        <v>0</v>
      </c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</row>
    <row r="223" spans="2:50" s="155" customFormat="1" ht="13" outlineLevel="1">
      <c r="B223" s="156" t="s">
        <v>379</v>
      </c>
      <c r="C223" s="32" t="s">
        <v>380</v>
      </c>
      <c r="D223" s="25" t="s">
        <v>1401</v>
      </c>
      <c r="E223" s="38">
        <v>43726</v>
      </c>
      <c r="F223" s="26" t="s">
        <v>12</v>
      </c>
      <c r="G223" s="46" t="s">
        <v>24</v>
      </c>
      <c r="H223" s="28">
        <f t="shared" si="62"/>
        <v>1811</v>
      </c>
      <c r="I223" s="31">
        <v>296</v>
      </c>
      <c r="J223" s="48">
        <v>1515</v>
      </c>
      <c r="K223" s="254">
        <v>0</v>
      </c>
      <c r="L223" s="31" t="s">
        <v>1144</v>
      </c>
      <c r="M223" s="31" t="s">
        <v>1144</v>
      </c>
      <c r="N223" s="31" t="s">
        <v>1145</v>
      </c>
      <c r="O223" s="31" t="s">
        <v>1144</v>
      </c>
      <c r="P223" s="31" t="s">
        <v>1145</v>
      </c>
      <c r="Q223" s="31" t="s">
        <v>1144</v>
      </c>
      <c r="R223" s="31" t="s">
        <v>1144</v>
      </c>
      <c r="S223" s="55" t="s">
        <v>1260</v>
      </c>
      <c r="T223" s="31"/>
      <c r="U223" s="31">
        <f t="shared" si="63"/>
        <v>0</v>
      </c>
      <c r="V223" s="30"/>
      <c r="W223" s="275"/>
      <c r="X223" s="31"/>
      <c r="Y223" s="31">
        <f t="shared" si="64"/>
        <v>0</v>
      </c>
      <c r="AA223" s="31"/>
      <c r="AB223" s="31">
        <f t="shared" si="65"/>
        <v>0</v>
      </c>
      <c r="AC223" s="31"/>
      <c r="AD223" s="31">
        <f t="shared" si="66"/>
        <v>0</v>
      </c>
      <c r="AE223" s="31"/>
      <c r="AF223" s="31"/>
      <c r="AG223" s="31">
        <f t="shared" si="67"/>
        <v>0</v>
      </c>
      <c r="AH223" s="31">
        <f t="shared" si="68"/>
        <v>0</v>
      </c>
      <c r="AI223" s="31"/>
      <c r="AJ223" s="31">
        <f t="shared" si="69"/>
        <v>0</v>
      </c>
      <c r="AK223" s="31">
        <f t="shared" si="70"/>
        <v>0</v>
      </c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</row>
    <row r="224" spans="2:50" s="155" customFormat="1" ht="13" outlineLevel="1">
      <c r="B224" s="156" t="s">
        <v>381</v>
      </c>
      <c r="C224" s="32" t="s">
        <v>382</v>
      </c>
      <c r="D224" s="25" t="s">
        <v>1347</v>
      </c>
      <c r="E224" s="38">
        <v>43516</v>
      </c>
      <c r="F224" s="26" t="s">
        <v>12</v>
      </c>
      <c r="G224" s="46" t="s">
        <v>13</v>
      </c>
      <c r="H224" s="28">
        <f t="shared" si="62"/>
        <v>2040</v>
      </c>
      <c r="I224" s="48">
        <v>180</v>
      </c>
      <c r="J224" s="48">
        <v>1860</v>
      </c>
      <c r="K224" s="254">
        <v>0</v>
      </c>
      <c r="L224" s="31" t="s">
        <v>1144</v>
      </c>
      <c r="M224" s="31" t="s">
        <v>1145</v>
      </c>
      <c r="N224" s="31" t="s">
        <v>1145</v>
      </c>
      <c r="O224" s="31" t="s">
        <v>1145</v>
      </c>
      <c r="P224" s="31" t="s">
        <v>1145</v>
      </c>
      <c r="Q224" s="31" t="s">
        <v>1144</v>
      </c>
      <c r="R224" s="31" t="s">
        <v>1144</v>
      </c>
      <c r="S224" s="55" t="s">
        <v>1262</v>
      </c>
      <c r="T224" s="31"/>
      <c r="U224" s="31">
        <f t="shared" si="63"/>
        <v>0</v>
      </c>
      <c r="V224" s="30"/>
      <c r="W224" s="275"/>
      <c r="X224" s="31"/>
      <c r="Y224" s="31">
        <f t="shared" si="64"/>
        <v>0</v>
      </c>
      <c r="AA224" s="31"/>
      <c r="AB224" s="31">
        <f t="shared" si="65"/>
        <v>0</v>
      </c>
      <c r="AC224" s="31"/>
      <c r="AD224" s="31">
        <f t="shared" si="66"/>
        <v>0</v>
      </c>
      <c r="AE224" s="31"/>
      <c r="AF224" s="31"/>
      <c r="AG224" s="31">
        <f t="shared" si="67"/>
        <v>0</v>
      </c>
      <c r="AH224" s="31">
        <f t="shared" si="68"/>
        <v>0</v>
      </c>
      <c r="AI224" s="31"/>
      <c r="AJ224" s="31">
        <f t="shared" si="69"/>
        <v>0</v>
      </c>
      <c r="AK224" s="31">
        <f t="shared" si="70"/>
        <v>0</v>
      </c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</row>
    <row r="225" spans="2:50" s="155" customFormat="1" ht="26" outlineLevel="1">
      <c r="B225" s="156" t="s">
        <v>383</v>
      </c>
      <c r="C225" s="32" t="s">
        <v>384</v>
      </c>
      <c r="D225" s="25" t="s">
        <v>1347</v>
      </c>
      <c r="E225" s="38">
        <v>43713</v>
      </c>
      <c r="F225" s="26" t="s">
        <v>12</v>
      </c>
      <c r="G225" s="46" t="s">
        <v>13</v>
      </c>
      <c r="H225" s="28">
        <f t="shared" si="62"/>
        <v>940</v>
      </c>
      <c r="I225" s="31">
        <v>290</v>
      </c>
      <c r="J225" s="48">
        <v>650</v>
      </c>
      <c r="K225" s="254">
        <v>0</v>
      </c>
      <c r="L225" s="31" t="s">
        <v>1144</v>
      </c>
      <c r="M225" s="31" t="s">
        <v>1145</v>
      </c>
      <c r="N225" s="31" t="s">
        <v>1145</v>
      </c>
      <c r="O225" s="31" t="s">
        <v>1145</v>
      </c>
      <c r="P225" s="31" t="s">
        <v>1145</v>
      </c>
      <c r="Q225" s="31" t="s">
        <v>1144</v>
      </c>
      <c r="R225" s="31" t="s">
        <v>1144</v>
      </c>
      <c r="S225" s="55" t="s">
        <v>1261</v>
      </c>
      <c r="T225" s="31"/>
      <c r="U225" s="31">
        <f t="shared" si="63"/>
        <v>0</v>
      </c>
      <c r="V225" s="30"/>
      <c r="W225" s="275"/>
      <c r="X225" s="31"/>
      <c r="Y225" s="31">
        <f t="shared" si="64"/>
        <v>0</v>
      </c>
      <c r="AA225" s="31"/>
      <c r="AB225" s="31">
        <f t="shared" si="65"/>
        <v>0</v>
      </c>
      <c r="AC225" s="31"/>
      <c r="AD225" s="31">
        <f t="shared" si="66"/>
        <v>0</v>
      </c>
      <c r="AE225" s="31"/>
      <c r="AF225" s="31"/>
      <c r="AG225" s="31">
        <f t="shared" si="67"/>
        <v>0</v>
      </c>
      <c r="AH225" s="31">
        <f t="shared" si="68"/>
        <v>0</v>
      </c>
      <c r="AI225" s="31"/>
      <c r="AJ225" s="31">
        <f t="shared" si="69"/>
        <v>0</v>
      </c>
      <c r="AK225" s="31">
        <f t="shared" si="70"/>
        <v>0</v>
      </c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</row>
    <row r="226" spans="2:50" s="155" customFormat="1" ht="39" outlineLevel="1">
      <c r="B226" s="156" t="s">
        <v>385</v>
      </c>
      <c r="C226" s="32" t="s">
        <v>386</v>
      </c>
      <c r="D226" s="36" t="s">
        <v>68</v>
      </c>
      <c r="E226" s="38">
        <v>43516</v>
      </c>
      <c r="F226" s="26" t="s">
        <v>12</v>
      </c>
      <c r="G226" s="46" t="s">
        <v>13</v>
      </c>
      <c r="H226" s="28">
        <f t="shared" si="62"/>
        <v>310</v>
      </c>
      <c r="I226" s="31">
        <v>70</v>
      </c>
      <c r="J226" s="48">
        <v>240</v>
      </c>
      <c r="K226" s="254">
        <v>0</v>
      </c>
      <c r="L226" s="31" t="s">
        <v>1144</v>
      </c>
      <c r="M226" s="31" t="s">
        <v>1145</v>
      </c>
      <c r="N226" s="31" t="s">
        <v>1145</v>
      </c>
      <c r="O226" s="31" t="s">
        <v>1145</v>
      </c>
      <c r="P226" s="31" t="s">
        <v>1145</v>
      </c>
      <c r="Q226" s="31" t="s">
        <v>1144</v>
      </c>
      <c r="R226" s="31" t="s">
        <v>1144</v>
      </c>
      <c r="S226" s="55" t="s">
        <v>1263</v>
      </c>
      <c r="T226" s="31"/>
      <c r="U226" s="31">
        <f t="shared" si="63"/>
        <v>0</v>
      </c>
      <c r="V226" s="30"/>
      <c r="W226" s="275"/>
      <c r="X226" s="31"/>
      <c r="Y226" s="31">
        <f t="shared" si="64"/>
        <v>0</v>
      </c>
      <c r="AA226" s="31"/>
      <c r="AB226" s="31">
        <f t="shared" si="65"/>
        <v>0</v>
      </c>
      <c r="AC226" s="31"/>
      <c r="AD226" s="31">
        <f t="shared" si="66"/>
        <v>0</v>
      </c>
      <c r="AE226" s="31"/>
      <c r="AF226" s="31"/>
      <c r="AG226" s="31">
        <f t="shared" si="67"/>
        <v>0</v>
      </c>
      <c r="AH226" s="31">
        <f t="shared" si="68"/>
        <v>0</v>
      </c>
      <c r="AI226" s="31"/>
      <c r="AJ226" s="31">
        <f t="shared" si="69"/>
        <v>0</v>
      </c>
      <c r="AK226" s="31">
        <f t="shared" si="70"/>
        <v>0</v>
      </c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</row>
    <row r="227" spans="2:50" s="155" customFormat="1" ht="13">
      <c r="B227" s="343" t="s">
        <v>387</v>
      </c>
      <c r="C227" s="343"/>
      <c r="D227" s="343"/>
      <c r="E227" s="346"/>
      <c r="F227" s="41" t="s">
        <v>7</v>
      </c>
      <c r="G227" s="42"/>
      <c r="H227" s="23">
        <f>H228/60</f>
        <v>327.05</v>
      </c>
      <c r="I227" s="23">
        <f>I228/60</f>
        <v>44.45</v>
      </c>
      <c r="J227" s="23">
        <f>J228/60</f>
        <v>282.60000000000002</v>
      </c>
      <c r="K227" s="253">
        <f>K228/60</f>
        <v>11.666666666666666</v>
      </c>
      <c r="L227" s="42"/>
      <c r="M227" s="42"/>
      <c r="N227" s="42"/>
      <c r="O227" s="42"/>
      <c r="P227" s="42"/>
      <c r="Q227" s="42"/>
      <c r="R227" s="42"/>
      <c r="S227" s="43"/>
      <c r="T227" s="42"/>
      <c r="U227" s="23">
        <f>U228/60</f>
        <v>1.0833333333333333</v>
      </c>
      <c r="V227" s="43"/>
      <c r="W227" s="277"/>
      <c r="X227" s="42"/>
      <c r="Y227" s="23">
        <f>Y228/60</f>
        <v>0</v>
      </c>
      <c r="AA227" s="45"/>
      <c r="AB227" s="45">
        <f t="shared" ref="AB227:AK227" si="71">AB228/60</f>
        <v>0</v>
      </c>
      <c r="AC227" s="45"/>
      <c r="AD227" s="45">
        <f>AD228/60</f>
        <v>0</v>
      </c>
      <c r="AE227" s="45"/>
      <c r="AF227" s="45"/>
      <c r="AG227" s="45"/>
      <c r="AH227" s="45">
        <f>AH228/60</f>
        <v>0</v>
      </c>
      <c r="AI227" s="45"/>
      <c r="AJ227" s="42"/>
      <c r="AK227" s="45">
        <f t="shared" si="71"/>
        <v>0</v>
      </c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5"/>
      <c r="AW227" s="45"/>
      <c r="AX227" s="45">
        <f>AX228/60</f>
        <v>0</v>
      </c>
    </row>
    <row r="228" spans="2:50" s="155" customFormat="1" ht="13">
      <c r="B228" s="343"/>
      <c r="C228" s="343"/>
      <c r="D228" s="343"/>
      <c r="E228" s="346"/>
      <c r="F228" s="44" t="s">
        <v>8</v>
      </c>
      <c r="G228" s="45"/>
      <c r="H228" s="23">
        <f>SUM(I228:J228)</f>
        <v>19623</v>
      </c>
      <c r="I228" s="23">
        <f>SUMIF($F$229:$F$285,"DQA",I229:I285)+SUMIF($F$229:$F$285,"SA/DQA",I229:I285)+SUMIF($F$229:$F$285,"SIT/DQA",I229:I285)</f>
        <v>2667</v>
      </c>
      <c r="J228" s="23">
        <f>SUMIF($F$229:$F$285,"DQA",J229:J285)+SUMIF($F$229:$F$285,"SA/DQA",J229:J285)+SUMIF($F$229:$F$285,"SIT/DQA",J229:J285)</f>
        <v>16956</v>
      </c>
      <c r="K228" s="253">
        <f>SUM(K229:K285)</f>
        <v>700</v>
      </c>
      <c r="L228" s="42"/>
      <c r="M228" s="42"/>
      <c r="N228" s="42"/>
      <c r="O228" s="42"/>
      <c r="P228" s="42"/>
      <c r="Q228" s="42"/>
      <c r="R228" s="42"/>
      <c r="S228" s="43"/>
      <c r="T228" s="42"/>
      <c r="U228" s="23">
        <f>SUM(U229:U285)</f>
        <v>65</v>
      </c>
      <c r="V228" s="43"/>
      <c r="W228" s="277"/>
      <c r="X228" s="42"/>
      <c r="Y228" s="23">
        <f>SUM(Y229:Y285)</f>
        <v>0</v>
      </c>
      <c r="AA228" s="45"/>
      <c r="AB228" s="45">
        <f>SUM(AB229:AB285)</f>
        <v>0</v>
      </c>
      <c r="AC228" s="45"/>
      <c r="AD228" s="45">
        <f>SUM(AD229:AD285)</f>
        <v>0</v>
      </c>
      <c r="AE228" s="45"/>
      <c r="AF228" s="45"/>
      <c r="AG228" s="45"/>
      <c r="AH228" s="45">
        <f>SUM(AH229:AH285)</f>
        <v>0</v>
      </c>
      <c r="AI228" s="45"/>
      <c r="AJ228" s="42"/>
      <c r="AK228" s="45">
        <f>SUM(AK229:AK285)</f>
        <v>0</v>
      </c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5"/>
      <c r="AW228" s="45"/>
      <c r="AX228" s="45">
        <f>SUM(AX229:AX285)</f>
        <v>0</v>
      </c>
    </row>
    <row r="229" spans="2:50" s="155" customFormat="1" ht="13" outlineLevel="1">
      <c r="B229" s="62" t="s">
        <v>388</v>
      </c>
      <c r="C229" s="63" t="s">
        <v>389</v>
      </c>
      <c r="D229" s="64" t="s">
        <v>1676</v>
      </c>
      <c r="E229" s="215">
        <v>43783</v>
      </c>
      <c r="F229" s="66"/>
      <c r="G229" s="67"/>
      <c r="H229" s="68"/>
      <c r="I229" s="68"/>
      <c r="J229" s="68"/>
      <c r="K229" s="257">
        <v>0</v>
      </c>
      <c r="L229" s="178" t="s">
        <v>1298</v>
      </c>
      <c r="M229" s="178" t="s">
        <v>1298</v>
      </c>
      <c r="N229" s="178" t="s">
        <v>1298</v>
      </c>
      <c r="O229" s="178" t="s">
        <v>1298</v>
      </c>
      <c r="P229" s="178" t="s">
        <v>1298</v>
      </c>
      <c r="Q229" s="178" t="s">
        <v>1298</v>
      </c>
      <c r="R229" s="178" t="s">
        <v>1298</v>
      </c>
      <c r="S229" s="69"/>
      <c r="T229" s="108"/>
      <c r="U229" s="31">
        <f t="shared" ref="U229:U280" si="72">SUMIF(T229,"Y",I229)</f>
        <v>0</v>
      </c>
      <c r="V229" s="69"/>
      <c r="W229" s="278"/>
      <c r="X229" s="108"/>
      <c r="Y229" s="67">
        <f t="shared" ref="Y229:Y286" si="73">U229*X229</f>
        <v>0</v>
      </c>
      <c r="AA229" s="67"/>
      <c r="AB229" s="31">
        <f t="shared" ref="AB229:AB286" si="74">SUMIF(AA229,"Y",K229)*X229</f>
        <v>0</v>
      </c>
      <c r="AC229" s="67"/>
      <c r="AD229" s="31">
        <f t="shared" ref="AD229:AD286" si="75">(I229-AB229)*COUNTIF(AL229:AU229,"L")</f>
        <v>0</v>
      </c>
      <c r="AE229" s="31"/>
      <c r="AF229" s="67"/>
      <c r="AG229" s="67">
        <f t="shared" ref="AG229:AG286" si="76">IFERROR(COUNTIF(AL229:AU229,"S")/(COUNTIF(AL229:AU229,"V")+COUNTIF(AL229:AU229,"S")),0)</f>
        <v>0</v>
      </c>
      <c r="AH229" s="31">
        <f t="shared" ref="AH229:AH286" si="77">(Y229-AB229-AD229)*AG229</f>
        <v>0</v>
      </c>
      <c r="AI229" s="67"/>
      <c r="AJ229" s="31">
        <f t="shared" ref="AJ229:AJ286" si="78">COUNTIF(AL229:AU229,"V")</f>
        <v>0</v>
      </c>
      <c r="AK229" s="31">
        <f t="shared" ref="AK229:AK286" si="79">Y229-AB229-AD229-AH229</f>
        <v>0</v>
      </c>
      <c r="AL229" s="108"/>
      <c r="AM229" s="108"/>
      <c r="AN229" s="108"/>
      <c r="AO229" s="108"/>
      <c r="AP229" s="108"/>
      <c r="AQ229" s="108"/>
      <c r="AR229" s="108"/>
      <c r="AS229" s="108"/>
      <c r="AT229" s="108"/>
      <c r="AU229" s="108"/>
      <c r="AV229" s="31"/>
      <c r="AW229" s="31"/>
      <c r="AX229" s="31"/>
    </row>
    <row r="230" spans="2:50" s="155" customFormat="1" ht="13" outlineLevel="1">
      <c r="B230" s="160" t="s">
        <v>390</v>
      </c>
      <c r="C230" s="24" t="s">
        <v>391</v>
      </c>
      <c r="D230" s="25" t="s">
        <v>16</v>
      </c>
      <c r="E230" s="16">
        <v>43343</v>
      </c>
      <c r="F230" s="70" t="s">
        <v>12</v>
      </c>
      <c r="G230" s="46" t="s">
        <v>13</v>
      </c>
      <c r="H230" s="28">
        <f t="shared" ref="H230:H286" si="80">I230+J230</f>
        <v>30</v>
      </c>
      <c r="I230" s="71">
        <v>20</v>
      </c>
      <c r="J230" s="71">
        <v>10</v>
      </c>
      <c r="K230" s="256">
        <v>20</v>
      </c>
      <c r="L230" s="175" t="s">
        <v>1181</v>
      </c>
      <c r="M230" s="175" t="s">
        <v>1181</v>
      </c>
      <c r="N230" s="31" t="s">
        <v>1145</v>
      </c>
      <c r="O230" s="175" t="s">
        <v>1181</v>
      </c>
      <c r="P230" s="31" t="s">
        <v>1145</v>
      </c>
      <c r="Q230" s="175" t="s">
        <v>1181</v>
      </c>
      <c r="R230" s="175" t="s">
        <v>1181</v>
      </c>
      <c r="S230" s="55" t="s">
        <v>1266</v>
      </c>
      <c r="T230" s="31"/>
      <c r="U230" s="31">
        <f t="shared" si="72"/>
        <v>0</v>
      </c>
      <c r="V230" s="30"/>
      <c r="W230" s="275"/>
      <c r="X230" s="31"/>
      <c r="Y230" s="31">
        <f t="shared" si="73"/>
        <v>0</v>
      </c>
      <c r="AA230" s="175"/>
      <c r="AB230" s="31">
        <f t="shared" si="74"/>
        <v>0</v>
      </c>
      <c r="AC230" s="31"/>
      <c r="AD230" s="31">
        <f t="shared" si="75"/>
        <v>0</v>
      </c>
      <c r="AE230" s="31"/>
      <c r="AF230" s="31"/>
      <c r="AG230" s="31">
        <f t="shared" si="76"/>
        <v>0</v>
      </c>
      <c r="AH230" s="31">
        <f t="shared" si="77"/>
        <v>0</v>
      </c>
      <c r="AI230" s="31"/>
      <c r="AJ230" s="31">
        <f t="shared" si="78"/>
        <v>0</v>
      </c>
      <c r="AK230" s="31">
        <f t="shared" si="79"/>
        <v>0</v>
      </c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</row>
    <row r="231" spans="2:50" s="155" customFormat="1" ht="13" outlineLevel="1">
      <c r="B231" s="160" t="s">
        <v>392</v>
      </c>
      <c r="C231" s="24" t="s">
        <v>393</v>
      </c>
      <c r="D231" s="25" t="s">
        <v>31</v>
      </c>
      <c r="E231" s="16">
        <v>43343</v>
      </c>
      <c r="F231" s="70" t="s">
        <v>12</v>
      </c>
      <c r="G231" s="46" t="s">
        <v>13</v>
      </c>
      <c r="H231" s="28">
        <f t="shared" si="80"/>
        <v>750</v>
      </c>
      <c r="I231" s="71">
        <v>35</v>
      </c>
      <c r="J231" s="71">
        <v>715</v>
      </c>
      <c r="K231" s="256">
        <v>35</v>
      </c>
      <c r="L231" s="175" t="s">
        <v>1181</v>
      </c>
      <c r="M231" s="175" t="s">
        <v>1181</v>
      </c>
      <c r="N231" s="31" t="s">
        <v>1145</v>
      </c>
      <c r="O231" s="175" t="s">
        <v>1181</v>
      </c>
      <c r="P231" s="31" t="s">
        <v>1145</v>
      </c>
      <c r="Q231" s="175" t="s">
        <v>1181</v>
      </c>
      <c r="R231" s="175" t="s">
        <v>1181</v>
      </c>
      <c r="S231" s="55" t="s">
        <v>1266</v>
      </c>
      <c r="T231" s="31"/>
      <c r="U231" s="31">
        <f t="shared" si="72"/>
        <v>0</v>
      </c>
      <c r="V231" s="30"/>
      <c r="W231" s="275"/>
      <c r="X231" s="31"/>
      <c r="Y231" s="31">
        <f t="shared" si="73"/>
        <v>0</v>
      </c>
      <c r="AA231" s="175"/>
      <c r="AB231" s="31">
        <f t="shared" si="74"/>
        <v>0</v>
      </c>
      <c r="AC231" s="31"/>
      <c r="AD231" s="31">
        <f t="shared" si="75"/>
        <v>0</v>
      </c>
      <c r="AE231" s="31"/>
      <c r="AF231" s="31"/>
      <c r="AG231" s="31">
        <f t="shared" si="76"/>
        <v>0</v>
      </c>
      <c r="AH231" s="31">
        <f t="shared" si="77"/>
        <v>0</v>
      </c>
      <c r="AI231" s="31"/>
      <c r="AJ231" s="31">
        <f t="shared" si="78"/>
        <v>0</v>
      </c>
      <c r="AK231" s="31">
        <f t="shared" si="79"/>
        <v>0</v>
      </c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</row>
    <row r="232" spans="2:50" s="155" customFormat="1" ht="13" outlineLevel="1">
      <c r="B232" s="160" t="s">
        <v>394</v>
      </c>
      <c r="C232" s="24" t="s">
        <v>395</v>
      </c>
      <c r="D232" s="25" t="s">
        <v>1363</v>
      </c>
      <c r="E232" s="16">
        <v>43343</v>
      </c>
      <c r="F232" s="70" t="s">
        <v>12</v>
      </c>
      <c r="G232" s="46" t="s">
        <v>24</v>
      </c>
      <c r="H232" s="28">
        <f t="shared" si="80"/>
        <v>1340</v>
      </c>
      <c r="I232" s="71">
        <v>195</v>
      </c>
      <c r="J232" s="71">
        <v>1145</v>
      </c>
      <c r="K232" s="256">
        <v>195</v>
      </c>
      <c r="L232" s="31" t="s">
        <v>1144</v>
      </c>
      <c r="M232" s="31" t="s">
        <v>1144</v>
      </c>
      <c r="N232" s="31" t="s">
        <v>1145</v>
      </c>
      <c r="O232" s="31" t="s">
        <v>1144</v>
      </c>
      <c r="P232" s="31" t="s">
        <v>1145</v>
      </c>
      <c r="Q232" s="31" t="s">
        <v>1145</v>
      </c>
      <c r="R232" s="31" t="s">
        <v>1144</v>
      </c>
      <c r="S232" s="55" t="s">
        <v>1266</v>
      </c>
      <c r="T232" s="31"/>
      <c r="U232" s="31">
        <f t="shared" si="72"/>
        <v>0</v>
      </c>
      <c r="V232" s="30"/>
      <c r="W232" s="275"/>
      <c r="X232" s="31"/>
      <c r="Y232" s="31">
        <f t="shared" si="73"/>
        <v>0</v>
      </c>
      <c r="AA232" s="175"/>
      <c r="AB232" s="31">
        <f t="shared" si="74"/>
        <v>0</v>
      </c>
      <c r="AC232" s="31"/>
      <c r="AD232" s="31">
        <f t="shared" si="75"/>
        <v>0</v>
      </c>
      <c r="AE232" s="31"/>
      <c r="AF232" s="31"/>
      <c r="AG232" s="31">
        <f t="shared" si="76"/>
        <v>0</v>
      </c>
      <c r="AH232" s="31">
        <f t="shared" si="77"/>
        <v>0</v>
      </c>
      <c r="AI232" s="31"/>
      <c r="AJ232" s="31">
        <f t="shared" si="78"/>
        <v>0</v>
      </c>
      <c r="AK232" s="31">
        <f t="shared" si="79"/>
        <v>0</v>
      </c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</row>
    <row r="233" spans="2:50" s="155" customFormat="1" ht="13" outlineLevel="1">
      <c r="B233" s="160" t="s">
        <v>396</v>
      </c>
      <c r="C233" s="24" t="s">
        <v>1403</v>
      </c>
      <c r="D233" s="25" t="s">
        <v>1363</v>
      </c>
      <c r="E233" s="16">
        <v>43355</v>
      </c>
      <c r="F233" s="70" t="s">
        <v>12</v>
      </c>
      <c r="G233" s="46" t="s">
        <v>13</v>
      </c>
      <c r="H233" s="28">
        <f t="shared" si="80"/>
        <v>40</v>
      </c>
      <c r="I233" s="72">
        <v>20</v>
      </c>
      <c r="J233" s="72">
        <v>20</v>
      </c>
      <c r="K233" s="256">
        <v>20</v>
      </c>
      <c r="L233" s="31" t="s">
        <v>1144</v>
      </c>
      <c r="M233" s="31" t="s">
        <v>1144</v>
      </c>
      <c r="N233" s="31" t="s">
        <v>1145</v>
      </c>
      <c r="O233" s="31" t="s">
        <v>1144</v>
      </c>
      <c r="P233" s="31" t="s">
        <v>1145</v>
      </c>
      <c r="Q233" s="31" t="s">
        <v>1145</v>
      </c>
      <c r="R233" s="31" t="s">
        <v>1144</v>
      </c>
      <c r="S233" s="55" t="s">
        <v>1266</v>
      </c>
      <c r="T233" s="31"/>
      <c r="U233" s="31">
        <f t="shared" si="72"/>
        <v>0</v>
      </c>
      <c r="V233" s="30"/>
      <c r="W233" s="275"/>
      <c r="X233" s="31"/>
      <c r="Y233" s="31">
        <f t="shared" si="73"/>
        <v>0</v>
      </c>
      <c r="AA233" s="175"/>
      <c r="AB233" s="31">
        <f t="shared" si="74"/>
        <v>0</v>
      </c>
      <c r="AC233" s="31"/>
      <c r="AD233" s="31">
        <f t="shared" si="75"/>
        <v>0</v>
      </c>
      <c r="AE233" s="31"/>
      <c r="AF233" s="31"/>
      <c r="AG233" s="31">
        <f t="shared" si="76"/>
        <v>0</v>
      </c>
      <c r="AH233" s="31">
        <f t="shared" si="77"/>
        <v>0</v>
      </c>
      <c r="AI233" s="31"/>
      <c r="AJ233" s="31">
        <f t="shared" si="78"/>
        <v>0</v>
      </c>
      <c r="AK233" s="31">
        <f t="shared" si="79"/>
        <v>0</v>
      </c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</row>
    <row r="234" spans="2:50" s="155" customFormat="1" ht="13" outlineLevel="1">
      <c r="B234" s="160" t="s">
        <v>1404</v>
      </c>
      <c r="C234" s="24" t="s">
        <v>1403</v>
      </c>
      <c r="D234" s="25" t="s">
        <v>141</v>
      </c>
      <c r="E234" s="16">
        <v>43498</v>
      </c>
      <c r="F234" s="70" t="s">
        <v>12</v>
      </c>
      <c r="G234" s="46" t="s">
        <v>13</v>
      </c>
      <c r="H234" s="28">
        <f t="shared" si="80"/>
        <v>10</v>
      </c>
      <c r="I234" s="72">
        <v>0</v>
      </c>
      <c r="J234" s="72">
        <v>10</v>
      </c>
      <c r="K234" s="256">
        <v>0</v>
      </c>
      <c r="L234" s="31" t="s">
        <v>1144</v>
      </c>
      <c r="M234" s="31" t="s">
        <v>1144</v>
      </c>
      <c r="N234" s="31" t="s">
        <v>1145</v>
      </c>
      <c r="O234" s="31" t="s">
        <v>1144</v>
      </c>
      <c r="P234" s="31" t="s">
        <v>1145</v>
      </c>
      <c r="Q234" s="31" t="s">
        <v>1145</v>
      </c>
      <c r="R234" s="31" t="s">
        <v>1144</v>
      </c>
      <c r="S234" s="55" t="s">
        <v>1266</v>
      </c>
      <c r="T234" s="31"/>
      <c r="U234" s="31">
        <f t="shared" si="72"/>
        <v>0</v>
      </c>
      <c r="V234" s="30"/>
      <c r="W234" s="275"/>
      <c r="X234" s="31"/>
      <c r="Y234" s="31">
        <f t="shared" si="73"/>
        <v>0</v>
      </c>
      <c r="AA234" s="175"/>
      <c r="AB234" s="31">
        <f t="shared" si="74"/>
        <v>0</v>
      </c>
      <c r="AC234" s="31"/>
      <c r="AD234" s="31">
        <f t="shared" si="75"/>
        <v>0</v>
      </c>
      <c r="AE234" s="31"/>
      <c r="AF234" s="31"/>
      <c r="AG234" s="31">
        <f t="shared" si="76"/>
        <v>0</v>
      </c>
      <c r="AH234" s="31">
        <f t="shared" si="77"/>
        <v>0</v>
      </c>
      <c r="AI234" s="31"/>
      <c r="AJ234" s="31">
        <f t="shared" si="78"/>
        <v>0</v>
      </c>
      <c r="AK234" s="31">
        <f t="shared" si="79"/>
        <v>0</v>
      </c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</row>
    <row r="235" spans="2:50" s="155" customFormat="1" ht="13" outlineLevel="1">
      <c r="B235" s="160" t="s">
        <v>397</v>
      </c>
      <c r="C235" s="24" t="s">
        <v>398</v>
      </c>
      <c r="D235" s="25" t="s">
        <v>31</v>
      </c>
      <c r="E235" s="16">
        <v>43343</v>
      </c>
      <c r="F235" s="70" t="s">
        <v>12</v>
      </c>
      <c r="G235" s="46" t="s">
        <v>24</v>
      </c>
      <c r="H235" s="28">
        <f t="shared" si="80"/>
        <v>50</v>
      </c>
      <c r="I235" s="72">
        <v>25</v>
      </c>
      <c r="J235" s="72">
        <v>25</v>
      </c>
      <c r="K235" s="256">
        <v>25</v>
      </c>
      <c r="L235" s="175" t="s">
        <v>1181</v>
      </c>
      <c r="M235" s="175" t="s">
        <v>1181</v>
      </c>
      <c r="N235" s="31" t="s">
        <v>1145</v>
      </c>
      <c r="O235" s="175" t="s">
        <v>1181</v>
      </c>
      <c r="P235" s="31" t="s">
        <v>1145</v>
      </c>
      <c r="Q235" s="175" t="s">
        <v>1145</v>
      </c>
      <c r="R235" s="175" t="s">
        <v>1181</v>
      </c>
      <c r="S235" s="55" t="s">
        <v>1266</v>
      </c>
      <c r="T235" s="31"/>
      <c r="U235" s="31">
        <f t="shared" si="72"/>
        <v>0</v>
      </c>
      <c r="V235" s="30"/>
      <c r="W235" s="275"/>
      <c r="X235" s="31"/>
      <c r="Y235" s="31">
        <f t="shared" si="73"/>
        <v>0</v>
      </c>
      <c r="AA235" s="175"/>
      <c r="AB235" s="31">
        <f t="shared" si="74"/>
        <v>0</v>
      </c>
      <c r="AC235" s="31"/>
      <c r="AD235" s="31">
        <f t="shared" si="75"/>
        <v>0</v>
      </c>
      <c r="AE235" s="31"/>
      <c r="AF235" s="31"/>
      <c r="AG235" s="31">
        <f t="shared" si="76"/>
        <v>0</v>
      </c>
      <c r="AH235" s="31">
        <f t="shared" si="77"/>
        <v>0</v>
      </c>
      <c r="AI235" s="31"/>
      <c r="AJ235" s="31">
        <f t="shared" si="78"/>
        <v>0</v>
      </c>
      <c r="AK235" s="31">
        <f t="shared" si="79"/>
        <v>0</v>
      </c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</row>
    <row r="236" spans="2:50" s="155" customFormat="1" ht="13" outlineLevel="1">
      <c r="B236" s="160" t="s">
        <v>399</v>
      </c>
      <c r="C236" s="24" t="s">
        <v>400</v>
      </c>
      <c r="D236" s="25" t="s">
        <v>27</v>
      </c>
      <c r="E236" s="16">
        <v>43343</v>
      </c>
      <c r="F236" s="70" t="s">
        <v>12</v>
      </c>
      <c r="G236" s="46" t="s">
        <v>24</v>
      </c>
      <c r="H236" s="28">
        <f t="shared" si="80"/>
        <v>1350</v>
      </c>
      <c r="I236" s="72">
        <v>195</v>
      </c>
      <c r="J236" s="72">
        <v>1155</v>
      </c>
      <c r="K236" s="256">
        <v>0</v>
      </c>
      <c r="L236" s="31" t="s">
        <v>1144</v>
      </c>
      <c r="M236" s="31" t="s">
        <v>1144</v>
      </c>
      <c r="N236" s="31" t="s">
        <v>1145</v>
      </c>
      <c r="O236" s="31" t="s">
        <v>1144</v>
      </c>
      <c r="P236" s="31" t="s">
        <v>1145</v>
      </c>
      <c r="Q236" s="31" t="s">
        <v>1145</v>
      </c>
      <c r="R236" s="31" t="s">
        <v>1144</v>
      </c>
      <c r="S236" s="55" t="s">
        <v>1266</v>
      </c>
      <c r="T236" s="31"/>
      <c r="U236" s="31">
        <f t="shared" si="72"/>
        <v>0</v>
      </c>
      <c r="V236" s="30"/>
      <c r="W236" s="275"/>
      <c r="X236" s="31"/>
      <c r="Y236" s="31">
        <f t="shared" si="73"/>
        <v>0</v>
      </c>
      <c r="AA236" s="175"/>
      <c r="AB236" s="31">
        <f t="shared" si="74"/>
        <v>0</v>
      </c>
      <c r="AC236" s="31"/>
      <c r="AD236" s="31">
        <f t="shared" si="75"/>
        <v>0</v>
      </c>
      <c r="AE236" s="31"/>
      <c r="AF236" s="31"/>
      <c r="AG236" s="31">
        <f t="shared" si="76"/>
        <v>0</v>
      </c>
      <c r="AH236" s="31">
        <f t="shared" si="77"/>
        <v>0</v>
      </c>
      <c r="AI236" s="31"/>
      <c r="AJ236" s="31">
        <f t="shared" si="78"/>
        <v>0</v>
      </c>
      <c r="AK236" s="31">
        <f t="shared" si="79"/>
        <v>0</v>
      </c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</row>
    <row r="237" spans="2:50" s="155" customFormat="1" ht="13" outlineLevel="1">
      <c r="B237" s="160" t="s">
        <v>401</v>
      </c>
      <c r="C237" s="24" t="s">
        <v>402</v>
      </c>
      <c r="D237" s="25" t="s">
        <v>58</v>
      </c>
      <c r="E237" s="16">
        <v>43343</v>
      </c>
      <c r="F237" s="70" t="s">
        <v>12</v>
      </c>
      <c r="G237" s="46" t="s">
        <v>13</v>
      </c>
      <c r="H237" s="28">
        <f t="shared" si="80"/>
        <v>230</v>
      </c>
      <c r="I237" s="72">
        <v>45</v>
      </c>
      <c r="J237" s="72">
        <v>185</v>
      </c>
      <c r="K237" s="256">
        <v>45</v>
      </c>
      <c r="L237" s="31" t="s">
        <v>1144</v>
      </c>
      <c r="M237" s="31" t="s">
        <v>1144</v>
      </c>
      <c r="N237" s="31" t="s">
        <v>1145</v>
      </c>
      <c r="O237" s="31" t="s">
        <v>1144</v>
      </c>
      <c r="P237" s="31" t="s">
        <v>1145</v>
      </c>
      <c r="Q237" s="31" t="s">
        <v>1144</v>
      </c>
      <c r="R237" s="31" t="s">
        <v>1144</v>
      </c>
      <c r="S237" s="55" t="s">
        <v>1266</v>
      </c>
      <c r="T237" s="31" t="s">
        <v>1487</v>
      </c>
      <c r="U237" s="31">
        <f t="shared" si="72"/>
        <v>45</v>
      </c>
      <c r="V237" s="30"/>
      <c r="W237" s="275"/>
      <c r="X237" s="31"/>
      <c r="Y237" s="31">
        <f t="shared" si="73"/>
        <v>0</v>
      </c>
      <c r="AA237" s="175"/>
      <c r="AB237" s="31">
        <f t="shared" si="74"/>
        <v>0</v>
      </c>
      <c r="AC237" s="31"/>
      <c r="AD237" s="31">
        <f t="shared" si="75"/>
        <v>0</v>
      </c>
      <c r="AE237" s="31"/>
      <c r="AF237" s="31"/>
      <c r="AG237" s="31">
        <f t="shared" si="76"/>
        <v>0</v>
      </c>
      <c r="AH237" s="31">
        <f t="shared" si="77"/>
        <v>0</v>
      </c>
      <c r="AI237" s="31"/>
      <c r="AJ237" s="31">
        <f t="shared" si="78"/>
        <v>0</v>
      </c>
      <c r="AK237" s="31">
        <f t="shared" si="79"/>
        <v>0</v>
      </c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</row>
    <row r="238" spans="2:50" s="155" customFormat="1" ht="13" outlineLevel="1">
      <c r="B238" s="160" t="s">
        <v>1405</v>
      </c>
      <c r="C238" s="24" t="s">
        <v>402</v>
      </c>
      <c r="D238" s="25" t="s">
        <v>141</v>
      </c>
      <c r="E238" s="16">
        <v>43498</v>
      </c>
      <c r="F238" s="70" t="s">
        <v>12</v>
      </c>
      <c r="G238" s="46" t="s">
        <v>13</v>
      </c>
      <c r="H238" s="28">
        <f t="shared" si="80"/>
        <v>65</v>
      </c>
      <c r="I238" s="72">
        <v>0</v>
      </c>
      <c r="J238" s="72">
        <v>65</v>
      </c>
      <c r="K238" s="256">
        <v>0</v>
      </c>
      <c r="L238" s="31" t="s">
        <v>1144</v>
      </c>
      <c r="M238" s="31" t="s">
        <v>1144</v>
      </c>
      <c r="N238" s="31" t="s">
        <v>1145</v>
      </c>
      <c r="O238" s="31" t="s">
        <v>1144</v>
      </c>
      <c r="P238" s="31" t="s">
        <v>1145</v>
      </c>
      <c r="Q238" s="31" t="s">
        <v>1144</v>
      </c>
      <c r="R238" s="31" t="s">
        <v>1144</v>
      </c>
      <c r="S238" s="55" t="s">
        <v>1266</v>
      </c>
      <c r="T238" s="31"/>
      <c r="U238" s="31">
        <f t="shared" si="72"/>
        <v>0</v>
      </c>
      <c r="V238" s="30"/>
      <c r="W238" s="275"/>
      <c r="X238" s="31"/>
      <c r="Y238" s="31">
        <f t="shared" si="73"/>
        <v>0</v>
      </c>
      <c r="AA238" s="175"/>
      <c r="AB238" s="31">
        <f t="shared" si="74"/>
        <v>0</v>
      </c>
      <c r="AC238" s="31"/>
      <c r="AD238" s="31">
        <f t="shared" si="75"/>
        <v>0</v>
      </c>
      <c r="AE238" s="31"/>
      <c r="AF238" s="31"/>
      <c r="AG238" s="31">
        <f t="shared" si="76"/>
        <v>0</v>
      </c>
      <c r="AH238" s="31">
        <f t="shared" si="77"/>
        <v>0</v>
      </c>
      <c r="AI238" s="31"/>
      <c r="AJ238" s="31">
        <f t="shared" si="78"/>
        <v>0</v>
      </c>
      <c r="AK238" s="31">
        <f t="shared" si="79"/>
        <v>0</v>
      </c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</row>
    <row r="239" spans="2:50" s="155" customFormat="1" ht="13" outlineLevel="1">
      <c r="B239" s="160" t="s">
        <v>1406</v>
      </c>
      <c r="C239" s="24" t="s">
        <v>1407</v>
      </c>
      <c r="D239" s="25" t="s">
        <v>141</v>
      </c>
      <c r="E239" s="16">
        <v>43498</v>
      </c>
      <c r="F239" s="70" t="s">
        <v>12</v>
      </c>
      <c r="G239" s="46" t="s">
        <v>13</v>
      </c>
      <c r="H239" s="28">
        <f t="shared" si="80"/>
        <v>50</v>
      </c>
      <c r="I239" s="72">
        <v>0</v>
      </c>
      <c r="J239" s="72">
        <v>50</v>
      </c>
      <c r="K239" s="256">
        <v>0</v>
      </c>
      <c r="L239" s="31" t="s">
        <v>1144</v>
      </c>
      <c r="M239" s="31" t="s">
        <v>1144</v>
      </c>
      <c r="N239" s="31" t="s">
        <v>1145</v>
      </c>
      <c r="O239" s="31" t="s">
        <v>1144</v>
      </c>
      <c r="P239" s="31" t="s">
        <v>1145</v>
      </c>
      <c r="Q239" s="31" t="s">
        <v>1144</v>
      </c>
      <c r="R239" s="31" t="s">
        <v>1144</v>
      </c>
      <c r="S239" s="55" t="s">
        <v>1266</v>
      </c>
      <c r="T239" s="31"/>
      <c r="U239" s="31">
        <f t="shared" si="72"/>
        <v>0</v>
      </c>
      <c r="V239" s="30"/>
      <c r="W239" s="275"/>
      <c r="X239" s="31"/>
      <c r="Y239" s="31">
        <f t="shared" si="73"/>
        <v>0</v>
      </c>
      <c r="AA239" s="175"/>
      <c r="AB239" s="31">
        <f t="shared" si="74"/>
        <v>0</v>
      </c>
      <c r="AC239" s="31"/>
      <c r="AD239" s="31">
        <f t="shared" si="75"/>
        <v>0</v>
      </c>
      <c r="AE239" s="31"/>
      <c r="AF239" s="31"/>
      <c r="AG239" s="31">
        <f t="shared" si="76"/>
        <v>0</v>
      </c>
      <c r="AH239" s="31">
        <f t="shared" si="77"/>
        <v>0</v>
      </c>
      <c r="AI239" s="31"/>
      <c r="AJ239" s="31">
        <f t="shared" si="78"/>
        <v>0</v>
      </c>
      <c r="AK239" s="31">
        <f t="shared" si="79"/>
        <v>0</v>
      </c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</row>
    <row r="240" spans="2:50" s="155" customFormat="1" ht="13" outlineLevel="1">
      <c r="B240" s="160" t="s">
        <v>1408</v>
      </c>
      <c r="C240" s="24" t="s">
        <v>1409</v>
      </c>
      <c r="D240" s="25" t="s">
        <v>141</v>
      </c>
      <c r="E240" s="16">
        <v>43498</v>
      </c>
      <c r="F240" s="70" t="s">
        <v>12</v>
      </c>
      <c r="G240" s="46" t="s">
        <v>13</v>
      </c>
      <c r="H240" s="28">
        <f t="shared" si="80"/>
        <v>80</v>
      </c>
      <c r="I240" s="72">
        <v>0</v>
      </c>
      <c r="J240" s="72">
        <v>80</v>
      </c>
      <c r="K240" s="256">
        <v>0</v>
      </c>
      <c r="L240" s="31" t="s">
        <v>1144</v>
      </c>
      <c r="M240" s="31" t="s">
        <v>1144</v>
      </c>
      <c r="N240" s="31" t="s">
        <v>1145</v>
      </c>
      <c r="O240" s="31" t="s">
        <v>1144</v>
      </c>
      <c r="P240" s="31" t="s">
        <v>1145</v>
      </c>
      <c r="Q240" s="31" t="s">
        <v>1144</v>
      </c>
      <c r="R240" s="31" t="s">
        <v>1144</v>
      </c>
      <c r="S240" s="55" t="s">
        <v>1266</v>
      </c>
      <c r="T240" s="31"/>
      <c r="U240" s="31">
        <f t="shared" si="72"/>
        <v>0</v>
      </c>
      <c r="V240" s="30"/>
      <c r="W240" s="275"/>
      <c r="X240" s="31"/>
      <c r="Y240" s="31">
        <f t="shared" si="73"/>
        <v>0</v>
      </c>
      <c r="AA240" s="175"/>
      <c r="AB240" s="31">
        <f t="shared" si="74"/>
        <v>0</v>
      </c>
      <c r="AC240" s="31"/>
      <c r="AD240" s="31">
        <f t="shared" si="75"/>
        <v>0</v>
      </c>
      <c r="AE240" s="31"/>
      <c r="AF240" s="31"/>
      <c r="AG240" s="31">
        <f t="shared" si="76"/>
        <v>0</v>
      </c>
      <c r="AH240" s="31">
        <f t="shared" si="77"/>
        <v>0</v>
      </c>
      <c r="AI240" s="31"/>
      <c r="AJ240" s="31">
        <f t="shared" si="78"/>
        <v>0</v>
      </c>
      <c r="AK240" s="31">
        <f t="shared" si="79"/>
        <v>0</v>
      </c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</row>
    <row r="241" spans="2:50" s="155" customFormat="1" ht="13" outlineLevel="1">
      <c r="B241" s="160" t="s">
        <v>403</v>
      </c>
      <c r="C241" s="24" t="s">
        <v>404</v>
      </c>
      <c r="D241" s="25" t="s">
        <v>90</v>
      </c>
      <c r="E241" s="16">
        <v>43343</v>
      </c>
      <c r="F241" s="70" t="s">
        <v>12</v>
      </c>
      <c r="G241" s="46" t="s">
        <v>24</v>
      </c>
      <c r="H241" s="28">
        <f t="shared" si="80"/>
        <v>50</v>
      </c>
      <c r="I241" s="72">
        <v>30</v>
      </c>
      <c r="J241" s="72">
        <v>20</v>
      </c>
      <c r="K241" s="256">
        <v>30</v>
      </c>
      <c r="L241" s="31" t="s">
        <v>1144</v>
      </c>
      <c r="M241" s="31" t="s">
        <v>1144</v>
      </c>
      <c r="N241" s="31" t="s">
        <v>1145</v>
      </c>
      <c r="O241" s="31" t="s">
        <v>1144</v>
      </c>
      <c r="P241" s="31" t="s">
        <v>1145</v>
      </c>
      <c r="Q241" s="31" t="s">
        <v>1145</v>
      </c>
      <c r="R241" s="31" t="s">
        <v>1144</v>
      </c>
      <c r="S241" s="55" t="s">
        <v>1266</v>
      </c>
      <c r="T241" s="31"/>
      <c r="U241" s="31">
        <f t="shared" si="72"/>
        <v>0</v>
      </c>
      <c r="V241" s="30"/>
      <c r="W241" s="275"/>
      <c r="X241" s="31"/>
      <c r="Y241" s="31">
        <f t="shared" si="73"/>
        <v>0</v>
      </c>
      <c r="AA241" s="175"/>
      <c r="AB241" s="31">
        <f t="shared" si="74"/>
        <v>0</v>
      </c>
      <c r="AC241" s="31"/>
      <c r="AD241" s="31">
        <f t="shared" si="75"/>
        <v>0</v>
      </c>
      <c r="AE241" s="31"/>
      <c r="AF241" s="31"/>
      <c r="AG241" s="31">
        <f t="shared" si="76"/>
        <v>0</v>
      </c>
      <c r="AH241" s="31">
        <f t="shared" si="77"/>
        <v>0</v>
      </c>
      <c r="AI241" s="31"/>
      <c r="AJ241" s="31">
        <f t="shared" si="78"/>
        <v>0</v>
      </c>
      <c r="AK241" s="31">
        <f t="shared" si="79"/>
        <v>0</v>
      </c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</row>
    <row r="242" spans="2:50" s="155" customFormat="1" ht="13" outlineLevel="1">
      <c r="B242" s="160" t="s">
        <v>1410</v>
      </c>
      <c r="C242" s="24" t="s">
        <v>404</v>
      </c>
      <c r="D242" s="25" t="s">
        <v>519</v>
      </c>
      <c r="E242" s="16">
        <v>43509</v>
      </c>
      <c r="F242" s="70" t="s">
        <v>12</v>
      </c>
      <c r="G242" s="46" t="s">
        <v>24</v>
      </c>
      <c r="H242" s="28">
        <f t="shared" si="80"/>
        <v>15</v>
      </c>
      <c r="I242" s="72">
        <v>0</v>
      </c>
      <c r="J242" s="72">
        <v>15</v>
      </c>
      <c r="K242" s="256">
        <v>0</v>
      </c>
      <c r="L242" s="31" t="s">
        <v>1144</v>
      </c>
      <c r="M242" s="31" t="s">
        <v>1144</v>
      </c>
      <c r="N242" s="31" t="s">
        <v>1145</v>
      </c>
      <c r="O242" s="31" t="s">
        <v>1144</v>
      </c>
      <c r="P242" s="31" t="s">
        <v>1145</v>
      </c>
      <c r="Q242" s="31" t="s">
        <v>1145</v>
      </c>
      <c r="R242" s="31" t="s">
        <v>1144</v>
      </c>
      <c r="S242" s="55" t="s">
        <v>1266</v>
      </c>
      <c r="T242" s="31"/>
      <c r="U242" s="31">
        <f t="shared" si="72"/>
        <v>0</v>
      </c>
      <c r="V242" s="30"/>
      <c r="W242" s="275"/>
      <c r="X242" s="31"/>
      <c r="Y242" s="31">
        <f t="shared" si="73"/>
        <v>0</v>
      </c>
      <c r="AA242" s="175"/>
      <c r="AB242" s="31">
        <f t="shared" si="74"/>
        <v>0</v>
      </c>
      <c r="AC242" s="31"/>
      <c r="AD242" s="31">
        <f t="shared" si="75"/>
        <v>0</v>
      </c>
      <c r="AE242" s="31"/>
      <c r="AF242" s="31"/>
      <c r="AG242" s="31">
        <f t="shared" si="76"/>
        <v>0</v>
      </c>
      <c r="AH242" s="31">
        <f t="shared" si="77"/>
        <v>0</v>
      </c>
      <c r="AI242" s="31"/>
      <c r="AJ242" s="31">
        <f t="shared" si="78"/>
        <v>0</v>
      </c>
      <c r="AK242" s="31">
        <f t="shared" si="79"/>
        <v>0</v>
      </c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</row>
    <row r="243" spans="2:50" s="155" customFormat="1" ht="13" outlineLevel="1">
      <c r="B243" s="160" t="s">
        <v>1011</v>
      </c>
      <c r="C243" s="24" t="s">
        <v>1411</v>
      </c>
      <c r="D243" s="49" t="s">
        <v>50</v>
      </c>
      <c r="E243" s="38">
        <v>43559</v>
      </c>
      <c r="F243" s="70" t="s">
        <v>12</v>
      </c>
      <c r="G243" s="46" t="s">
        <v>13</v>
      </c>
      <c r="H243" s="28">
        <f t="shared" si="80"/>
        <v>55</v>
      </c>
      <c r="I243" s="72">
        <v>20</v>
      </c>
      <c r="J243" s="72">
        <v>35</v>
      </c>
      <c r="K243" s="256">
        <v>20</v>
      </c>
      <c r="L243" s="31" t="s">
        <v>1144</v>
      </c>
      <c r="M243" s="31" t="s">
        <v>1144</v>
      </c>
      <c r="N243" s="31" t="s">
        <v>1145</v>
      </c>
      <c r="O243" s="31" t="s">
        <v>1144</v>
      </c>
      <c r="P243" s="31" t="s">
        <v>1145</v>
      </c>
      <c r="Q243" s="31" t="s">
        <v>1145</v>
      </c>
      <c r="R243" s="31" t="s">
        <v>1144</v>
      </c>
      <c r="S243" s="55" t="s">
        <v>1266</v>
      </c>
      <c r="T243" s="31" t="s">
        <v>1487</v>
      </c>
      <c r="U243" s="31">
        <f t="shared" si="72"/>
        <v>20</v>
      </c>
      <c r="V243" s="30"/>
      <c r="W243" s="275"/>
      <c r="X243" s="31"/>
      <c r="Y243" s="31">
        <f t="shared" si="73"/>
        <v>0</v>
      </c>
      <c r="AA243" s="175"/>
      <c r="AB243" s="31">
        <f t="shared" si="74"/>
        <v>0</v>
      </c>
      <c r="AC243" s="31"/>
      <c r="AD243" s="31">
        <f t="shared" si="75"/>
        <v>0</v>
      </c>
      <c r="AE243" s="31"/>
      <c r="AF243" s="31"/>
      <c r="AG243" s="31">
        <f t="shared" si="76"/>
        <v>0</v>
      </c>
      <c r="AH243" s="31">
        <f t="shared" si="77"/>
        <v>0</v>
      </c>
      <c r="AI243" s="31"/>
      <c r="AJ243" s="31">
        <f t="shared" si="78"/>
        <v>0</v>
      </c>
      <c r="AK243" s="31">
        <f t="shared" si="79"/>
        <v>0</v>
      </c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</row>
    <row r="244" spans="2:50" s="155" customFormat="1" ht="13" outlineLevel="1">
      <c r="B244" s="160" t="s">
        <v>1412</v>
      </c>
      <c r="C244" s="24" t="s">
        <v>1413</v>
      </c>
      <c r="D244" s="49" t="s">
        <v>519</v>
      </c>
      <c r="E244" s="38">
        <v>43627</v>
      </c>
      <c r="F244" s="70" t="s">
        <v>12</v>
      </c>
      <c r="G244" s="46" t="s">
        <v>13</v>
      </c>
      <c r="H244" s="28">
        <f t="shared" si="80"/>
        <v>10</v>
      </c>
      <c r="I244" s="72">
        <v>0</v>
      </c>
      <c r="J244" s="72">
        <v>10</v>
      </c>
      <c r="K244" s="256">
        <v>0</v>
      </c>
      <c r="L244" s="31" t="s">
        <v>1144</v>
      </c>
      <c r="M244" s="31" t="s">
        <v>1144</v>
      </c>
      <c r="N244" s="31" t="s">
        <v>1145</v>
      </c>
      <c r="O244" s="31" t="s">
        <v>1144</v>
      </c>
      <c r="P244" s="31" t="s">
        <v>1145</v>
      </c>
      <c r="Q244" s="31" t="s">
        <v>1145</v>
      </c>
      <c r="R244" s="31" t="s">
        <v>1144</v>
      </c>
      <c r="S244" s="55" t="s">
        <v>1266</v>
      </c>
      <c r="T244" s="31"/>
      <c r="U244" s="31">
        <f t="shared" si="72"/>
        <v>0</v>
      </c>
      <c r="V244" s="30"/>
      <c r="W244" s="275"/>
      <c r="X244" s="31"/>
      <c r="Y244" s="31">
        <f t="shared" si="73"/>
        <v>0</v>
      </c>
      <c r="AA244" s="175"/>
      <c r="AB244" s="31">
        <f t="shared" si="74"/>
        <v>0</v>
      </c>
      <c r="AC244" s="31"/>
      <c r="AD244" s="31">
        <f t="shared" si="75"/>
        <v>0</v>
      </c>
      <c r="AE244" s="31"/>
      <c r="AF244" s="31"/>
      <c r="AG244" s="31">
        <f t="shared" si="76"/>
        <v>0</v>
      </c>
      <c r="AH244" s="31">
        <f t="shared" si="77"/>
        <v>0</v>
      </c>
      <c r="AI244" s="31"/>
      <c r="AJ244" s="31">
        <f t="shared" si="78"/>
        <v>0</v>
      </c>
      <c r="AK244" s="31">
        <f t="shared" si="79"/>
        <v>0</v>
      </c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</row>
    <row r="245" spans="2:50" s="155" customFormat="1" ht="13" outlineLevel="1">
      <c r="B245" s="160" t="s">
        <v>1076</v>
      </c>
      <c r="C245" s="24" t="s">
        <v>1414</v>
      </c>
      <c r="D245" s="49" t="s">
        <v>141</v>
      </c>
      <c r="E245" s="38">
        <v>43627</v>
      </c>
      <c r="F245" s="70" t="s">
        <v>12</v>
      </c>
      <c r="G245" s="46" t="s">
        <v>13</v>
      </c>
      <c r="H245" s="28">
        <f t="shared" si="80"/>
        <v>10</v>
      </c>
      <c r="I245" s="72">
        <v>0</v>
      </c>
      <c r="J245" s="72">
        <v>10</v>
      </c>
      <c r="K245" s="256">
        <v>0</v>
      </c>
      <c r="L245" s="31" t="s">
        <v>1144</v>
      </c>
      <c r="M245" s="31" t="s">
        <v>1144</v>
      </c>
      <c r="N245" s="31" t="s">
        <v>1145</v>
      </c>
      <c r="O245" s="31" t="s">
        <v>1144</v>
      </c>
      <c r="P245" s="31" t="s">
        <v>1145</v>
      </c>
      <c r="Q245" s="31" t="s">
        <v>1145</v>
      </c>
      <c r="R245" s="31" t="s">
        <v>1144</v>
      </c>
      <c r="S245" s="55" t="s">
        <v>1266</v>
      </c>
      <c r="T245" s="31"/>
      <c r="U245" s="31">
        <f t="shared" si="72"/>
        <v>0</v>
      </c>
      <c r="V245" s="30"/>
      <c r="W245" s="275"/>
      <c r="X245" s="31"/>
      <c r="Y245" s="31">
        <f t="shared" si="73"/>
        <v>0</v>
      </c>
      <c r="AA245" s="175"/>
      <c r="AB245" s="31">
        <f t="shared" si="74"/>
        <v>0</v>
      </c>
      <c r="AC245" s="31"/>
      <c r="AD245" s="31">
        <f t="shared" si="75"/>
        <v>0</v>
      </c>
      <c r="AE245" s="31"/>
      <c r="AF245" s="31"/>
      <c r="AG245" s="31">
        <f t="shared" si="76"/>
        <v>0</v>
      </c>
      <c r="AH245" s="31">
        <f t="shared" si="77"/>
        <v>0</v>
      </c>
      <c r="AI245" s="31"/>
      <c r="AJ245" s="31">
        <f t="shared" si="78"/>
        <v>0</v>
      </c>
      <c r="AK245" s="31">
        <f t="shared" si="79"/>
        <v>0</v>
      </c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</row>
    <row r="246" spans="2:50" s="155" customFormat="1" ht="13" outlineLevel="1">
      <c r="B246" s="160" t="s">
        <v>1077</v>
      </c>
      <c r="C246" s="24" t="s">
        <v>1415</v>
      </c>
      <c r="D246" s="49" t="s">
        <v>141</v>
      </c>
      <c r="E246" s="38">
        <v>43627</v>
      </c>
      <c r="F246" s="70" t="s">
        <v>12</v>
      </c>
      <c r="G246" s="46" t="s">
        <v>13</v>
      </c>
      <c r="H246" s="28">
        <f t="shared" si="80"/>
        <v>10</v>
      </c>
      <c r="I246" s="72">
        <v>0</v>
      </c>
      <c r="J246" s="72">
        <v>10</v>
      </c>
      <c r="K246" s="256">
        <v>0</v>
      </c>
      <c r="L246" s="31" t="s">
        <v>1144</v>
      </c>
      <c r="M246" s="31" t="s">
        <v>1144</v>
      </c>
      <c r="N246" s="31" t="s">
        <v>1145</v>
      </c>
      <c r="O246" s="31" t="s">
        <v>1144</v>
      </c>
      <c r="P246" s="31" t="s">
        <v>1145</v>
      </c>
      <c r="Q246" s="31" t="s">
        <v>1145</v>
      </c>
      <c r="R246" s="31" t="s">
        <v>1144</v>
      </c>
      <c r="S246" s="55" t="s">
        <v>1266</v>
      </c>
      <c r="T246" s="31"/>
      <c r="U246" s="31">
        <f t="shared" si="72"/>
        <v>0</v>
      </c>
      <c r="V246" s="30"/>
      <c r="W246" s="275"/>
      <c r="X246" s="31"/>
      <c r="Y246" s="31">
        <f t="shared" si="73"/>
        <v>0</v>
      </c>
      <c r="AA246" s="175"/>
      <c r="AB246" s="31">
        <f t="shared" si="74"/>
        <v>0</v>
      </c>
      <c r="AC246" s="31"/>
      <c r="AD246" s="31">
        <f t="shared" si="75"/>
        <v>0</v>
      </c>
      <c r="AE246" s="31"/>
      <c r="AF246" s="31"/>
      <c r="AG246" s="31">
        <f t="shared" si="76"/>
        <v>0</v>
      </c>
      <c r="AH246" s="31">
        <f t="shared" si="77"/>
        <v>0</v>
      </c>
      <c r="AI246" s="31"/>
      <c r="AJ246" s="31">
        <f t="shared" si="78"/>
        <v>0</v>
      </c>
      <c r="AK246" s="31">
        <f t="shared" si="79"/>
        <v>0</v>
      </c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</row>
    <row r="247" spans="2:50" s="155" customFormat="1" ht="13" outlineLevel="1">
      <c r="B247" s="160" t="s">
        <v>1416</v>
      </c>
      <c r="C247" s="24" t="s">
        <v>1417</v>
      </c>
      <c r="D247" s="49" t="s">
        <v>519</v>
      </c>
      <c r="E247" s="38">
        <v>43733</v>
      </c>
      <c r="F247" s="70" t="s">
        <v>12</v>
      </c>
      <c r="G247" s="46"/>
      <c r="H247" s="28">
        <f t="shared" si="80"/>
        <v>920</v>
      </c>
      <c r="I247" s="72">
        <v>195</v>
      </c>
      <c r="J247" s="72">
        <v>725</v>
      </c>
      <c r="K247" s="256">
        <v>0</v>
      </c>
      <c r="L247" s="31" t="s">
        <v>1144</v>
      </c>
      <c r="M247" s="31" t="s">
        <v>1144</v>
      </c>
      <c r="N247" s="31" t="s">
        <v>1145</v>
      </c>
      <c r="O247" s="31" t="s">
        <v>1144</v>
      </c>
      <c r="P247" s="31" t="s">
        <v>1145</v>
      </c>
      <c r="Q247" s="31" t="s">
        <v>1145</v>
      </c>
      <c r="R247" s="31" t="s">
        <v>1144</v>
      </c>
      <c r="S247" s="55" t="s">
        <v>1266</v>
      </c>
      <c r="T247" s="31"/>
      <c r="U247" s="31">
        <f t="shared" si="72"/>
        <v>0</v>
      </c>
      <c r="V247" s="30"/>
      <c r="W247" s="275"/>
      <c r="X247" s="31"/>
      <c r="Y247" s="31">
        <f t="shared" si="73"/>
        <v>0</v>
      </c>
      <c r="AA247" s="31"/>
      <c r="AB247" s="31">
        <f t="shared" si="74"/>
        <v>0</v>
      </c>
      <c r="AC247" s="31"/>
      <c r="AD247" s="31">
        <f t="shared" si="75"/>
        <v>0</v>
      </c>
      <c r="AE247" s="31"/>
      <c r="AF247" s="31"/>
      <c r="AG247" s="31">
        <f t="shared" si="76"/>
        <v>0</v>
      </c>
      <c r="AH247" s="31">
        <f t="shared" si="77"/>
        <v>0</v>
      </c>
      <c r="AI247" s="31"/>
      <c r="AJ247" s="31">
        <f t="shared" si="78"/>
        <v>0</v>
      </c>
      <c r="AK247" s="31">
        <f t="shared" si="79"/>
        <v>0</v>
      </c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</row>
    <row r="248" spans="2:50" s="155" customFormat="1" ht="13" outlineLevel="1">
      <c r="B248" s="160" t="s">
        <v>405</v>
      </c>
      <c r="C248" s="24" t="s">
        <v>1418</v>
      </c>
      <c r="D248" s="49" t="s">
        <v>428</v>
      </c>
      <c r="E248" s="38">
        <v>43542</v>
      </c>
      <c r="F248" s="70" t="s">
        <v>12</v>
      </c>
      <c r="G248" s="46" t="s">
        <v>13</v>
      </c>
      <c r="H248" s="28">
        <f t="shared" si="80"/>
        <v>160</v>
      </c>
      <c r="I248" s="72">
        <v>35</v>
      </c>
      <c r="J248" s="72">
        <v>125</v>
      </c>
      <c r="K248" s="256">
        <v>35</v>
      </c>
      <c r="L248" s="31" t="s">
        <v>1144</v>
      </c>
      <c r="M248" s="31" t="s">
        <v>1144</v>
      </c>
      <c r="N248" s="31" t="s">
        <v>1145</v>
      </c>
      <c r="O248" s="31" t="s">
        <v>1144</v>
      </c>
      <c r="P248" s="31" t="s">
        <v>1145</v>
      </c>
      <c r="Q248" s="31" t="s">
        <v>1144</v>
      </c>
      <c r="R248" s="31" t="s">
        <v>1144</v>
      </c>
      <c r="S248" s="55" t="s">
        <v>1266</v>
      </c>
      <c r="T248" s="31"/>
      <c r="U248" s="31">
        <f t="shared" si="72"/>
        <v>0</v>
      </c>
      <c r="V248" s="30"/>
      <c r="W248" s="275"/>
      <c r="X248" s="31"/>
      <c r="Y248" s="31">
        <f t="shared" si="73"/>
        <v>0</v>
      </c>
      <c r="AA248" s="175"/>
      <c r="AB248" s="31">
        <f t="shared" si="74"/>
        <v>0</v>
      </c>
      <c r="AC248" s="31"/>
      <c r="AD248" s="31">
        <f t="shared" si="75"/>
        <v>0</v>
      </c>
      <c r="AE248" s="31"/>
      <c r="AF248" s="31"/>
      <c r="AG248" s="31">
        <f t="shared" si="76"/>
        <v>0</v>
      </c>
      <c r="AH248" s="31">
        <f t="shared" si="77"/>
        <v>0</v>
      </c>
      <c r="AI248" s="31"/>
      <c r="AJ248" s="31">
        <f t="shared" si="78"/>
        <v>0</v>
      </c>
      <c r="AK248" s="31">
        <f t="shared" si="79"/>
        <v>0</v>
      </c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</row>
    <row r="249" spans="2:50" s="155" customFormat="1" ht="13" outlineLevel="1">
      <c r="B249" s="160" t="s">
        <v>1419</v>
      </c>
      <c r="C249" s="24" t="s">
        <v>1418</v>
      </c>
      <c r="D249" s="49" t="s">
        <v>141</v>
      </c>
      <c r="E249" s="38">
        <v>43498</v>
      </c>
      <c r="F249" s="70" t="s">
        <v>12</v>
      </c>
      <c r="G249" s="46" t="s">
        <v>13</v>
      </c>
      <c r="H249" s="28">
        <f t="shared" si="80"/>
        <v>75</v>
      </c>
      <c r="I249" s="72">
        <v>0</v>
      </c>
      <c r="J249" s="72">
        <v>75</v>
      </c>
      <c r="K249" s="256">
        <v>0</v>
      </c>
      <c r="L249" s="31" t="s">
        <v>1144</v>
      </c>
      <c r="M249" s="31" t="s">
        <v>1144</v>
      </c>
      <c r="N249" s="31" t="s">
        <v>1145</v>
      </c>
      <c r="O249" s="31" t="s">
        <v>1144</v>
      </c>
      <c r="P249" s="31" t="s">
        <v>1145</v>
      </c>
      <c r="Q249" s="31" t="s">
        <v>1144</v>
      </c>
      <c r="R249" s="31" t="s">
        <v>1144</v>
      </c>
      <c r="S249" s="55" t="s">
        <v>1266</v>
      </c>
      <c r="T249" s="31"/>
      <c r="U249" s="31">
        <f t="shared" si="72"/>
        <v>0</v>
      </c>
      <c r="V249" s="30"/>
      <c r="W249" s="275"/>
      <c r="X249" s="31"/>
      <c r="Y249" s="31">
        <f t="shared" si="73"/>
        <v>0</v>
      </c>
      <c r="AA249" s="175"/>
      <c r="AB249" s="31">
        <f t="shared" si="74"/>
        <v>0</v>
      </c>
      <c r="AC249" s="31"/>
      <c r="AD249" s="31">
        <f t="shared" si="75"/>
        <v>0</v>
      </c>
      <c r="AE249" s="31"/>
      <c r="AF249" s="31"/>
      <c r="AG249" s="31">
        <f t="shared" si="76"/>
        <v>0</v>
      </c>
      <c r="AH249" s="31">
        <f t="shared" si="77"/>
        <v>0</v>
      </c>
      <c r="AI249" s="31"/>
      <c r="AJ249" s="31">
        <f t="shared" si="78"/>
        <v>0</v>
      </c>
      <c r="AK249" s="31">
        <f t="shared" si="79"/>
        <v>0</v>
      </c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</row>
    <row r="250" spans="2:50" s="155" customFormat="1" ht="13" outlineLevel="1">
      <c r="B250" s="160" t="s">
        <v>406</v>
      </c>
      <c r="C250" s="24" t="s">
        <v>407</v>
      </c>
      <c r="D250" s="49" t="s">
        <v>428</v>
      </c>
      <c r="E250" s="38">
        <v>43542</v>
      </c>
      <c r="F250" s="70" t="s">
        <v>12</v>
      </c>
      <c r="G250" s="46" t="s">
        <v>13</v>
      </c>
      <c r="H250" s="28">
        <f t="shared" si="80"/>
        <v>329</v>
      </c>
      <c r="I250" s="72">
        <v>143</v>
      </c>
      <c r="J250" s="72">
        <v>186</v>
      </c>
      <c r="K250" s="256">
        <v>143</v>
      </c>
      <c r="L250" s="31" t="s">
        <v>1144</v>
      </c>
      <c r="M250" s="31" t="s">
        <v>1144</v>
      </c>
      <c r="N250" s="31" t="s">
        <v>1145</v>
      </c>
      <c r="O250" s="31" t="s">
        <v>1144</v>
      </c>
      <c r="P250" s="31" t="s">
        <v>1145</v>
      </c>
      <c r="Q250" s="31" t="s">
        <v>1144</v>
      </c>
      <c r="R250" s="31" t="s">
        <v>1144</v>
      </c>
      <c r="S250" s="55" t="s">
        <v>1266</v>
      </c>
      <c r="T250" s="31"/>
      <c r="U250" s="31">
        <f t="shared" si="72"/>
        <v>0</v>
      </c>
      <c r="V250" s="30"/>
      <c r="W250" s="275"/>
      <c r="X250" s="31"/>
      <c r="Y250" s="31">
        <f t="shared" si="73"/>
        <v>0</v>
      </c>
      <c r="AA250" s="175"/>
      <c r="AB250" s="31">
        <f t="shared" si="74"/>
        <v>0</v>
      </c>
      <c r="AC250" s="31"/>
      <c r="AD250" s="31">
        <f t="shared" si="75"/>
        <v>0</v>
      </c>
      <c r="AE250" s="31"/>
      <c r="AF250" s="31"/>
      <c r="AG250" s="31">
        <f t="shared" si="76"/>
        <v>0</v>
      </c>
      <c r="AH250" s="31">
        <f t="shared" si="77"/>
        <v>0</v>
      </c>
      <c r="AI250" s="31"/>
      <c r="AJ250" s="31">
        <f t="shared" si="78"/>
        <v>0</v>
      </c>
      <c r="AK250" s="31">
        <f t="shared" si="79"/>
        <v>0</v>
      </c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</row>
    <row r="251" spans="2:50" s="155" customFormat="1" ht="13" outlineLevel="1">
      <c r="B251" s="160" t="s">
        <v>1420</v>
      </c>
      <c r="C251" s="24" t="s">
        <v>1421</v>
      </c>
      <c r="D251" s="49" t="s">
        <v>519</v>
      </c>
      <c r="E251" s="38">
        <v>43509</v>
      </c>
      <c r="F251" s="70" t="s">
        <v>12</v>
      </c>
      <c r="G251" s="46" t="s">
        <v>13</v>
      </c>
      <c r="H251" s="28">
        <f t="shared" si="80"/>
        <v>15</v>
      </c>
      <c r="I251" s="72">
        <v>0</v>
      </c>
      <c r="J251" s="72">
        <v>15</v>
      </c>
      <c r="K251" s="256">
        <v>0</v>
      </c>
      <c r="L251" s="31" t="s">
        <v>1144</v>
      </c>
      <c r="M251" s="31" t="s">
        <v>1144</v>
      </c>
      <c r="N251" s="31" t="s">
        <v>1145</v>
      </c>
      <c r="O251" s="31" t="s">
        <v>1144</v>
      </c>
      <c r="P251" s="31" t="s">
        <v>1145</v>
      </c>
      <c r="Q251" s="31" t="s">
        <v>1144</v>
      </c>
      <c r="R251" s="31" t="s">
        <v>1144</v>
      </c>
      <c r="S251" s="55" t="s">
        <v>1266</v>
      </c>
      <c r="T251" s="31"/>
      <c r="U251" s="31">
        <f t="shared" si="72"/>
        <v>0</v>
      </c>
      <c r="V251" s="30"/>
      <c r="W251" s="275"/>
      <c r="X251" s="31"/>
      <c r="Y251" s="31">
        <f t="shared" si="73"/>
        <v>0</v>
      </c>
      <c r="AA251" s="175"/>
      <c r="AB251" s="31">
        <f t="shared" si="74"/>
        <v>0</v>
      </c>
      <c r="AC251" s="31"/>
      <c r="AD251" s="31">
        <f t="shared" si="75"/>
        <v>0</v>
      </c>
      <c r="AE251" s="31"/>
      <c r="AF251" s="31"/>
      <c r="AG251" s="31">
        <f t="shared" si="76"/>
        <v>0</v>
      </c>
      <c r="AH251" s="31">
        <f t="shared" si="77"/>
        <v>0</v>
      </c>
      <c r="AI251" s="31"/>
      <c r="AJ251" s="31">
        <f t="shared" si="78"/>
        <v>0</v>
      </c>
      <c r="AK251" s="31">
        <f t="shared" si="79"/>
        <v>0</v>
      </c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</row>
    <row r="252" spans="2:50" s="155" customFormat="1" ht="13" outlineLevel="1">
      <c r="B252" s="160" t="s">
        <v>977</v>
      </c>
      <c r="C252" s="24" t="s">
        <v>1422</v>
      </c>
      <c r="D252" s="49" t="s">
        <v>519</v>
      </c>
      <c r="E252" s="38">
        <v>43498</v>
      </c>
      <c r="F252" s="70" t="s">
        <v>12</v>
      </c>
      <c r="G252" s="46" t="s">
        <v>13</v>
      </c>
      <c r="H252" s="28">
        <f t="shared" si="80"/>
        <v>15</v>
      </c>
      <c r="I252" s="72">
        <v>0</v>
      </c>
      <c r="J252" s="72">
        <v>15</v>
      </c>
      <c r="K252" s="256">
        <v>0</v>
      </c>
      <c r="L252" s="31" t="s">
        <v>1144</v>
      </c>
      <c r="M252" s="31" t="s">
        <v>1144</v>
      </c>
      <c r="N252" s="31" t="s">
        <v>1145</v>
      </c>
      <c r="O252" s="31" t="s">
        <v>1144</v>
      </c>
      <c r="P252" s="31" t="s">
        <v>1145</v>
      </c>
      <c r="Q252" s="31" t="s">
        <v>1144</v>
      </c>
      <c r="R252" s="31" t="s">
        <v>1144</v>
      </c>
      <c r="S252" s="55" t="s">
        <v>1266</v>
      </c>
      <c r="T252" s="31"/>
      <c r="U252" s="31">
        <f t="shared" si="72"/>
        <v>0</v>
      </c>
      <c r="V252" s="30"/>
      <c r="W252" s="275"/>
      <c r="X252" s="31"/>
      <c r="Y252" s="31">
        <f t="shared" si="73"/>
        <v>0</v>
      </c>
      <c r="AA252" s="175"/>
      <c r="AB252" s="31">
        <f t="shared" si="74"/>
        <v>0</v>
      </c>
      <c r="AC252" s="31"/>
      <c r="AD252" s="31">
        <f t="shared" si="75"/>
        <v>0</v>
      </c>
      <c r="AE252" s="31"/>
      <c r="AF252" s="31"/>
      <c r="AG252" s="31">
        <f t="shared" si="76"/>
        <v>0</v>
      </c>
      <c r="AH252" s="31">
        <f t="shared" si="77"/>
        <v>0</v>
      </c>
      <c r="AI252" s="31"/>
      <c r="AJ252" s="31">
        <f t="shared" si="78"/>
        <v>0</v>
      </c>
      <c r="AK252" s="31">
        <f t="shared" si="79"/>
        <v>0</v>
      </c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</row>
    <row r="253" spans="2:50" s="155" customFormat="1" ht="13" outlineLevel="1">
      <c r="B253" s="160" t="s">
        <v>978</v>
      </c>
      <c r="C253" s="24" t="s">
        <v>1423</v>
      </c>
      <c r="D253" s="49" t="s">
        <v>141</v>
      </c>
      <c r="E253" s="38">
        <v>43507</v>
      </c>
      <c r="F253" s="70" t="s">
        <v>12</v>
      </c>
      <c r="G253" s="46" t="s">
        <v>13</v>
      </c>
      <c r="H253" s="28">
        <f t="shared" si="80"/>
        <v>65</v>
      </c>
      <c r="I253" s="72">
        <v>0</v>
      </c>
      <c r="J253" s="72">
        <v>65</v>
      </c>
      <c r="K253" s="256">
        <v>0</v>
      </c>
      <c r="L253" s="31" t="s">
        <v>1144</v>
      </c>
      <c r="M253" s="31" t="s">
        <v>1144</v>
      </c>
      <c r="N253" s="31" t="s">
        <v>1145</v>
      </c>
      <c r="O253" s="31" t="s">
        <v>1144</v>
      </c>
      <c r="P253" s="31" t="s">
        <v>1145</v>
      </c>
      <c r="Q253" s="31" t="s">
        <v>1144</v>
      </c>
      <c r="R253" s="31" t="s">
        <v>1144</v>
      </c>
      <c r="S253" s="55" t="s">
        <v>1266</v>
      </c>
      <c r="T253" s="31"/>
      <c r="U253" s="31">
        <f t="shared" si="72"/>
        <v>0</v>
      </c>
      <c r="V253" s="30"/>
      <c r="W253" s="275"/>
      <c r="X253" s="31"/>
      <c r="Y253" s="31">
        <f t="shared" si="73"/>
        <v>0</v>
      </c>
      <c r="AA253" s="175"/>
      <c r="AB253" s="31">
        <f t="shared" si="74"/>
        <v>0</v>
      </c>
      <c r="AC253" s="31"/>
      <c r="AD253" s="31">
        <f t="shared" si="75"/>
        <v>0</v>
      </c>
      <c r="AE253" s="31"/>
      <c r="AF253" s="31"/>
      <c r="AG253" s="31">
        <f t="shared" si="76"/>
        <v>0</v>
      </c>
      <c r="AH253" s="31">
        <f t="shared" si="77"/>
        <v>0</v>
      </c>
      <c r="AI253" s="31"/>
      <c r="AJ253" s="31">
        <f t="shared" si="78"/>
        <v>0</v>
      </c>
      <c r="AK253" s="31">
        <f t="shared" si="79"/>
        <v>0</v>
      </c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</row>
    <row r="254" spans="2:50" s="155" customFormat="1" ht="13" outlineLevel="1">
      <c r="B254" s="160" t="s">
        <v>979</v>
      </c>
      <c r="C254" s="24" t="s">
        <v>1424</v>
      </c>
      <c r="D254" s="49" t="s">
        <v>141</v>
      </c>
      <c r="E254" s="38">
        <v>43507</v>
      </c>
      <c r="F254" s="70" t="s">
        <v>12</v>
      </c>
      <c r="G254" s="46" t="s">
        <v>13</v>
      </c>
      <c r="H254" s="28">
        <f t="shared" si="80"/>
        <v>65</v>
      </c>
      <c r="I254" s="72">
        <v>0</v>
      </c>
      <c r="J254" s="72">
        <v>65</v>
      </c>
      <c r="K254" s="256">
        <v>0</v>
      </c>
      <c r="L254" s="31" t="s">
        <v>1144</v>
      </c>
      <c r="M254" s="31" t="s">
        <v>1144</v>
      </c>
      <c r="N254" s="31" t="s">
        <v>1145</v>
      </c>
      <c r="O254" s="31" t="s">
        <v>1144</v>
      </c>
      <c r="P254" s="31" t="s">
        <v>1145</v>
      </c>
      <c r="Q254" s="31" t="s">
        <v>1144</v>
      </c>
      <c r="R254" s="31" t="s">
        <v>1144</v>
      </c>
      <c r="S254" s="55" t="s">
        <v>1266</v>
      </c>
      <c r="T254" s="31"/>
      <c r="U254" s="31">
        <f t="shared" si="72"/>
        <v>0</v>
      </c>
      <c r="V254" s="30"/>
      <c r="W254" s="275"/>
      <c r="X254" s="31"/>
      <c r="Y254" s="31">
        <f t="shared" si="73"/>
        <v>0</v>
      </c>
      <c r="AA254" s="175"/>
      <c r="AB254" s="31">
        <f t="shared" si="74"/>
        <v>0</v>
      </c>
      <c r="AC254" s="31"/>
      <c r="AD254" s="31">
        <f t="shared" si="75"/>
        <v>0</v>
      </c>
      <c r="AE254" s="31"/>
      <c r="AF254" s="31"/>
      <c r="AG254" s="31">
        <f t="shared" si="76"/>
        <v>0</v>
      </c>
      <c r="AH254" s="31">
        <f t="shared" si="77"/>
        <v>0</v>
      </c>
      <c r="AI254" s="31"/>
      <c r="AJ254" s="31">
        <f t="shared" si="78"/>
        <v>0</v>
      </c>
      <c r="AK254" s="31">
        <f t="shared" si="79"/>
        <v>0</v>
      </c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</row>
    <row r="255" spans="2:50" s="155" customFormat="1" ht="13" outlineLevel="1">
      <c r="B255" s="160" t="s">
        <v>980</v>
      </c>
      <c r="C255" s="24" t="s">
        <v>1425</v>
      </c>
      <c r="D255" s="49" t="s">
        <v>141</v>
      </c>
      <c r="E255" s="38">
        <v>43508</v>
      </c>
      <c r="F255" s="70" t="s">
        <v>12</v>
      </c>
      <c r="G255" s="46" t="s">
        <v>13</v>
      </c>
      <c r="H255" s="28">
        <f t="shared" si="80"/>
        <v>15</v>
      </c>
      <c r="I255" s="72">
        <v>0</v>
      </c>
      <c r="J255" s="72">
        <v>15</v>
      </c>
      <c r="K255" s="256">
        <v>0</v>
      </c>
      <c r="L255" s="31" t="s">
        <v>1144</v>
      </c>
      <c r="M255" s="31" t="s">
        <v>1144</v>
      </c>
      <c r="N255" s="31" t="s">
        <v>1145</v>
      </c>
      <c r="O255" s="31" t="s">
        <v>1144</v>
      </c>
      <c r="P255" s="31" t="s">
        <v>1145</v>
      </c>
      <c r="Q255" s="31" t="s">
        <v>1144</v>
      </c>
      <c r="R255" s="31" t="s">
        <v>1144</v>
      </c>
      <c r="S255" s="55" t="s">
        <v>1266</v>
      </c>
      <c r="T255" s="31"/>
      <c r="U255" s="31">
        <f t="shared" si="72"/>
        <v>0</v>
      </c>
      <c r="V255" s="30"/>
      <c r="W255" s="275"/>
      <c r="X255" s="31"/>
      <c r="Y255" s="31">
        <f t="shared" si="73"/>
        <v>0</v>
      </c>
      <c r="AA255" s="175"/>
      <c r="AB255" s="31">
        <f t="shared" si="74"/>
        <v>0</v>
      </c>
      <c r="AC255" s="31"/>
      <c r="AD255" s="31">
        <f t="shared" si="75"/>
        <v>0</v>
      </c>
      <c r="AE255" s="31"/>
      <c r="AF255" s="31"/>
      <c r="AG255" s="31">
        <f t="shared" si="76"/>
        <v>0</v>
      </c>
      <c r="AH255" s="31">
        <f t="shared" si="77"/>
        <v>0</v>
      </c>
      <c r="AI255" s="31"/>
      <c r="AJ255" s="31">
        <f t="shared" si="78"/>
        <v>0</v>
      </c>
      <c r="AK255" s="31">
        <f t="shared" si="79"/>
        <v>0</v>
      </c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</row>
    <row r="256" spans="2:50" s="155" customFormat="1" ht="13" outlineLevel="1">
      <c r="B256" s="160" t="s">
        <v>981</v>
      </c>
      <c r="C256" s="24" t="s">
        <v>1426</v>
      </c>
      <c r="D256" s="49" t="s">
        <v>141</v>
      </c>
      <c r="E256" s="38">
        <v>43508</v>
      </c>
      <c r="F256" s="70" t="s">
        <v>12</v>
      </c>
      <c r="G256" s="46" t="s">
        <v>13</v>
      </c>
      <c r="H256" s="28">
        <f t="shared" si="80"/>
        <v>15</v>
      </c>
      <c r="I256" s="72">
        <v>0</v>
      </c>
      <c r="J256" s="72">
        <v>15</v>
      </c>
      <c r="K256" s="256">
        <v>0</v>
      </c>
      <c r="L256" s="31" t="s">
        <v>1144</v>
      </c>
      <c r="M256" s="31" t="s">
        <v>1144</v>
      </c>
      <c r="N256" s="31" t="s">
        <v>1145</v>
      </c>
      <c r="O256" s="31" t="s">
        <v>1144</v>
      </c>
      <c r="P256" s="31" t="s">
        <v>1145</v>
      </c>
      <c r="Q256" s="31" t="s">
        <v>1144</v>
      </c>
      <c r="R256" s="31" t="s">
        <v>1144</v>
      </c>
      <c r="S256" s="55" t="s">
        <v>1266</v>
      </c>
      <c r="T256" s="31"/>
      <c r="U256" s="31">
        <f t="shared" si="72"/>
        <v>0</v>
      </c>
      <c r="V256" s="30"/>
      <c r="W256" s="275"/>
      <c r="X256" s="31"/>
      <c r="Y256" s="31">
        <f t="shared" si="73"/>
        <v>0</v>
      </c>
      <c r="AA256" s="175"/>
      <c r="AB256" s="31">
        <f t="shared" si="74"/>
        <v>0</v>
      </c>
      <c r="AC256" s="31"/>
      <c r="AD256" s="31">
        <f t="shared" si="75"/>
        <v>0</v>
      </c>
      <c r="AE256" s="31"/>
      <c r="AF256" s="31"/>
      <c r="AG256" s="31">
        <f t="shared" si="76"/>
        <v>0</v>
      </c>
      <c r="AH256" s="31">
        <f t="shared" si="77"/>
        <v>0</v>
      </c>
      <c r="AI256" s="31"/>
      <c r="AJ256" s="31">
        <f t="shared" si="78"/>
        <v>0</v>
      </c>
      <c r="AK256" s="31">
        <f t="shared" si="79"/>
        <v>0</v>
      </c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</row>
    <row r="257" spans="2:50" s="155" customFormat="1" ht="13" outlineLevel="1">
      <c r="B257" s="160" t="s">
        <v>982</v>
      </c>
      <c r="C257" s="24" t="s">
        <v>1427</v>
      </c>
      <c r="D257" s="49" t="s">
        <v>519</v>
      </c>
      <c r="E257" s="38">
        <v>43507</v>
      </c>
      <c r="F257" s="70" t="s">
        <v>12</v>
      </c>
      <c r="G257" s="46" t="s">
        <v>13</v>
      </c>
      <c r="H257" s="28">
        <f t="shared" si="80"/>
        <v>15</v>
      </c>
      <c r="I257" s="72">
        <v>0</v>
      </c>
      <c r="J257" s="72">
        <v>15</v>
      </c>
      <c r="K257" s="256">
        <v>0</v>
      </c>
      <c r="L257" s="31" t="s">
        <v>1144</v>
      </c>
      <c r="M257" s="31" t="s">
        <v>1144</v>
      </c>
      <c r="N257" s="31" t="s">
        <v>1145</v>
      </c>
      <c r="O257" s="31" t="s">
        <v>1144</v>
      </c>
      <c r="P257" s="31" t="s">
        <v>1145</v>
      </c>
      <c r="Q257" s="31" t="s">
        <v>1144</v>
      </c>
      <c r="R257" s="31" t="s">
        <v>1144</v>
      </c>
      <c r="S257" s="55" t="s">
        <v>1266</v>
      </c>
      <c r="T257" s="31"/>
      <c r="U257" s="31">
        <f t="shared" si="72"/>
        <v>0</v>
      </c>
      <c r="V257" s="30"/>
      <c r="W257" s="275"/>
      <c r="X257" s="31"/>
      <c r="Y257" s="31">
        <f t="shared" si="73"/>
        <v>0</v>
      </c>
      <c r="AA257" s="175"/>
      <c r="AB257" s="31">
        <f t="shared" si="74"/>
        <v>0</v>
      </c>
      <c r="AC257" s="31"/>
      <c r="AD257" s="31">
        <f t="shared" si="75"/>
        <v>0</v>
      </c>
      <c r="AE257" s="31"/>
      <c r="AF257" s="31"/>
      <c r="AG257" s="31">
        <f t="shared" si="76"/>
        <v>0</v>
      </c>
      <c r="AH257" s="31">
        <f t="shared" si="77"/>
        <v>0</v>
      </c>
      <c r="AI257" s="31"/>
      <c r="AJ257" s="31">
        <f t="shared" si="78"/>
        <v>0</v>
      </c>
      <c r="AK257" s="31">
        <f t="shared" si="79"/>
        <v>0</v>
      </c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</row>
    <row r="258" spans="2:50" s="155" customFormat="1" ht="13" outlineLevel="1">
      <c r="B258" s="160" t="s">
        <v>983</v>
      </c>
      <c r="C258" s="24" t="s">
        <v>1428</v>
      </c>
      <c r="D258" s="49" t="s">
        <v>519</v>
      </c>
      <c r="E258" s="38">
        <v>43507</v>
      </c>
      <c r="F258" s="70" t="s">
        <v>12</v>
      </c>
      <c r="G258" s="46" t="s">
        <v>13</v>
      </c>
      <c r="H258" s="28">
        <f t="shared" si="80"/>
        <v>15</v>
      </c>
      <c r="I258" s="72">
        <v>0</v>
      </c>
      <c r="J258" s="72">
        <v>15</v>
      </c>
      <c r="K258" s="256">
        <v>0</v>
      </c>
      <c r="L258" s="31" t="s">
        <v>1144</v>
      </c>
      <c r="M258" s="31" t="s">
        <v>1144</v>
      </c>
      <c r="N258" s="31" t="s">
        <v>1145</v>
      </c>
      <c r="O258" s="31" t="s">
        <v>1144</v>
      </c>
      <c r="P258" s="31" t="s">
        <v>1145</v>
      </c>
      <c r="Q258" s="31" t="s">
        <v>1144</v>
      </c>
      <c r="R258" s="31" t="s">
        <v>1144</v>
      </c>
      <c r="S258" s="55" t="s">
        <v>1266</v>
      </c>
      <c r="T258" s="31"/>
      <c r="U258" s="31">
        <f t="shared" si="72"/>
        <v>0</v>
      </c>
      <c r="V258" s="30"/>
      <c r="W258" s="275"/>
      <c r="X258" s="31"/>
      <c r="Y258" s="31">
        <f t="shared" si="73"/>
        <v>0</v>
      </c>
      <c r="AA258" s="175"/>
      <c r="AB258" s="31">
        <f t="shared" si="74"/>
        <v>0</v>
      </c>
      <c r="AC258" s="31"/>
      <c r="AD258" s="31">
        <f t="shared" si="75"/>
        <v>0</v>
      </c>
      <c r="AE258" s="31"/>
      <c r="AF258" s="31"/>
      <c r="AG258" s="31">
        <f t="shared" si="76"/>
        <v>0</v>
      </c>
      <c r="AH258" s="31">
        <f t="shared" si="77"/>
        <v>0</v>
      </c>
      <c r="AI258" s="31"/>
      <c r="AJ258" s="31">
        <f t="shared" si="78"/>
        <v>0</v>
      </c>
      <c r="AK258" s="31">
        <f t="shared" si="79"/>
        <v>0</v>
      </c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</row>
    <row r="259" spans="2:50" s="155" customFormat="1" ht="13" outlineLevel="1">
      <c r="B259" s="160" t="s">
        <v>984</v>
      </c>
      <c r="C259" s="24" t="s">
        <v>1429</v>
      </c>
      <c r="D259" s="49" t="s">
        <v>141</v>
      </c>
      <c r="E259" s="38">
        <v>43507</v>
      </c>
      <c r="F259" s="70" t="s">
        <v>12</v>
      </c>
      <c r="G259" s="46" t="s">
        <v>13</v>
      </c>
      <c r="H259" s="28">
        <f t="shared" si="80"/>
        <v>65</v>
      </c>
      <c r="I259" s="72">
        <v>0</v>
      </c>
      <c r="J259" s="72">
        <v>65</v>
      </c>
      <c r="K259" s="256">
        <v>0</v>
      </c>
      <c r="L259" s="31" t="s">
        <v>1144</v>
      </c>
      <c r="M259" s="31" t="s">
        <v>1144</v>
      </c>
      <c r="N259" s="31" t="s">
        <v>1145</v>
      </c>
      <c r="O259" s="31" t="s">
        <v>1144</v>
      </c>
      <c r="P259" s="31" t="s">
        <v>1145</v>
      </c>
      <c r="Q259" s="31" t="s">
        <v>1144</v>
      </c>
      <c r="R259" s="31" t="s">
        <v>1144</v>
      </c>
      <c r="S259" s="55" t="s">
        <v>1266</v>
      </c>
      <c r="T259" s="31"/>
      <c r="U259" s="31">
        <f t="shared" si="72"/>
        <v>0</v>
      </c>
      <c r="V259" s="30"/>
      <c r="W259" s="275"/>
      <c r="X259" s="31"/>
      <c r="Y259" s="31">
        <f t="shared" si="73"/>
        <v>0</v>
      </c>
      <c r="AA259" s="175"/>
      <c r="AB259" s="31">
        <f t="shared" si="74"/>
        <v>0</v>
      </c>
      <c r="AC259" s="31"/>
      <c r="AD259" s="31">
        <f t="shared" si="75"/>
        <v>0</v>
      </c>
      <c r="AE259" s="31"/>
      <c r="AF259" s="31"/>
      <c r="AG259" s="31">
        <f t="shared" si="76"/>
        <v>0</v>
      </c>
      <c r="AH259" s="31">
        <f t="shared" si="77"/>
        <v>0</v>
      </c>
      <c r="AI259" s="31"/>
      <c r="AJ259" s="31">
        <f t="shared" si="78"/>
        <v>0</v>
      </c>
      <c r="AK259" s="31">
        <f t="shared" si="79"/>
        <v>0</v>
      </c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</row>
    <row r="260" spans="2:50" s="155" customFormat="1" ht="13" outlineLevel="1">
      <c r="B260" s="160" t="s">
        <v>985</v>
      </c>
      <c r="C260" s="24" t="s">
        <v>1430</v>
      </c>
      <c r="D260" s="49" t="s">
        <v>519</v>
      </c>
      <c r="E260" s="38">
        <v>43509</v>
      </c>
      <c r="F260" s="70" t="s">
        <v>12</v>
      </c>
      <c r="G260" s="46" t="s">
        <v>13</v>
      </c>
      <c r="H260" s="28">
        <f t="shared" si="80"/>
        <v>15</v>
      </c>
      <c r="I260" s="72">
        <v>0</v>
      </c>
      <c r="J260" s="72">
        <v>15</v>
      </c>
      <c r="K260" s="256">
        <v>0</v>
      </c>
      <c r="L260" s="31" t="s">
        <v>1144</v>
      </c>
      <c r="M260" s="31" t="s">
        <v>1144</v>
      </c>
      <c r="N260" s="31" t="s">
        <v>1145</v>
      </c>
      <c r="O260" s="31" t="s">
        <v>1144</v>
      </c>
      <c r="P260" s="31" t="s">
        <v>1145</v>
      </c>
      <c r="Q260" s="31" t="s">
        <v>1144</v>
      </c>
      <c r="R260" s="31" t="s">
        <v>1144</v>
      </c>
      <c r="S260" s="55" t="s">
        <v>1266</v>
      </c>
      <c r="T260" s="31"/>
      <c r="U260" s="31">
        <f t="shared" si="72"/>
        <v>0</v>
      </c>
      <c r="V260" s="30"/>
      <c r="W260" s="275"/>
      <c r="X260" s="31"/>
      <c r="Y260" s="31">
        <f t="shared" si="73"/>
        <v>0</v>
      </c>
      <c r="AA260" s="175"/>
      <c r="AB260" s="31">
        <f t="shared" si="74"/>
        <v>0</v>
      </c>
      <c r="AC260" s="31"/>
      <c r="AD260" s="31">
        <f t="shared" si="75"/>
        <v>0</v>
      </c>
      <c r="AE260" s="31"/>
      <c r="AF260" s="31"/>
      <c r="AG260" s="31">
        <f t="shared" si="76"/>
        <v>0</v>
      </c>
      <c r="AH260" s="31">
        <f t="shared" si="77"/>
        <v>0</v>
      </c>
      <c r="AI260" s="31"/>
      <c r="AJ260" s="31">
        <f t="shared" si="78"/>
        <v>0</v>
      </c>
      <c r="AK260" s="31">
        <f t="shared" si="79"/>
        <v>0</v>
      </c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</row>
    <row r="261" spans="2:50" s="155" customFormat="1" ht="13" outlineLevel="1">
      <c r="B261" s="160" t="s">
        <v>409</v>
      </c>
      <c r="C261" s="24" t="s">
        <v>410</v>
      </c>
      <c r="D261" s="49" t="s">
        <v>408</v>
      </c>
      <c r="E261" s="38">
        <v>43343</v>
      </c>
      <c r="F261" s="70" t="s">
        <v>12</v>
      </c>
      <c r="G261" s="46" t="s">
        <v>24</v>
      </c>
      <c r="H261" s="28">
        <f t="shared" si="80"/>
        <v>65</v>
      </c>
      <c r="I261" s="72">
        <v>25</v>
      </c>
      <c r="J261" s="72">
        <v>40</v>
      </c>
      <c r="K261" s="256">
        <v>25</v>
      </c>
      <c r="L261" s="175" t="s">
        <v>1181</v>
      </c>
      <c r="M261" s="175" t="s">
        <v>1181</v>
      </c>
      <c r="N261" s="31" t="s">
        <v>1145</v>
      </c>
      <c r="O261" s="175" t="s">
        <v>1181</v>
      </c>
      <c r="P261" s="31" t="s">
        <v>1145</v>
      </c>
      <c r="Q261" s="175" t="s">
        <v>1145</v>
      </c>
      <c r="R261" s="175" t="s">
        <v>1181</v>
      </c>
      <c r="S261" s="55" t="s">
        <v>1266</v>
      </c>
      <c r="T261" s="31"/>
      <c r="U261" s="31">
        <f t="shared" si="72"/>
        <v>0</v>
      </c>
      <c r="V261" s="30"/>
      <c r="W261" s="275"/>
      <c r="X261" s="31"/>
      <c r="Y261" s="31">
        <f t="shared" si="73"/>
        <v>0</v>
      </c>
      <c r="AA261" s="175"/>
      <c r="AB261" s="31">
        <f t="shared" si="74"/>
        <v>0</v>
      </c>
      <c r="AC261" s="31"/>
      <c r="AD261" s="31">
        <f t="shared" si="75"/>
        <v>0</v>
      </c>
      <c r="AE261" s="31"/>
      <c r="AF261" s="31"/>
      <c r="AG261" s="31">
        <f t="shared" si="76"/>
        <v>0</v>
      </c>
      <c r="AH261" s="31">
        <f t="shared" si="77"/>
        <v>0</v>
      </c>
      <c r="AI261" s="31"/>
      <c r="AJ261" s="31">
        <f t="shared" si="78"/>
        <v>0</v>
      </c>
      <c r="AK261" s="31">
        <f t="shared" si="79"/>
        <v>0</v>
      </c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</row>
    <row r="262" spans="2:50" s="155" customFormat="1" ht="13" outlineLevel="1">
      <c r="B262" s="160" t="s">
        <v>411</v>
      </c>
      <c r="C262" s="24" t="s">
        <v>412</v>
      </c>
      <c r="D262" s="53" t="s">
        <v>1677</v>
      </c>
      <c r="E262" s="214">
        <v>43783</v>
      </c>
      <c r="F262" s="70" t="s">
        <v>12</v>
      </c>
      <c r="G262" s="46" t="s">
        <v>13</v>
      </c>
      <c r="H262" s="28">
        <f t="shared" si="80"/>
        <v>80</v>
      </c>
      <c r="I262" s="72">
        <v>30</v>
      </c>
      <c r="J262" s="72">
        <v>50</v>
      </c>
      <c r="K262" s="256">
        <v>30</v>
      </c>
      <c r="L262" s="31" t="s">
        <v>1144</v>
      </c>
      <c r="M262" s="31" t="s">
        <v>1144</v>
      </c>
      <c r="N262" s="31" t="s">
        <v>1145</v>
      </c>
      <c r="O262" s="31" t="s">
        <v>1144</v>
      </c>
      <c r="P262" s="31" t="s">
        <v>1145</v>
      </c>
      <c r="Q262" s="31" t="s">
        <v>1144</v>
      </c>
      <c r="R262" s="31" t="s">
        <v>1144</v>
      </c>
      <c r="S262" s="55" t="s">
        <v>1266</v>
      </c>
      <c r="T262" s="31"/>
      <c r="U262" s="31">
        <f t="shared" si="72"/>
        <v>0</v>
      </c>
      <c r="V262" s="30"/>
      <c r="W262" s="275"/>
      <c r="X262" s="31"/>
      <c r="Y262" s="31">
        <f t="shared" si="73"/>
        <v>0</v>
      </c>
      <c r="AA262" s="175"/>
      <c r="AB262" s="31">
        <f t="shared" si="74"/>
        <v>0</v>
      </c>
      <c r="AC262" s="31"/>
      <c r="AD262" s="31">
        <f t="shared" si="75"/>
        <v>0</v>
      </c>
      <c r="AE262" s="31"/>
      <c r="AF262" s="31"/>
      <c r="AG262" s="31">
        <f t="shared" si="76"/>
        <v>0</v>
      </c>
      <c r="AH262" s="31">
        <f t="shared" si="77"/>
        <v>0</v>
      </c>
      <c r="AI262" s="31"/>
      <c r="AJ262" s="31">
        <f t="shared" si="78"/>
        <v>0</v>
      </c>
      <c r="AK262" s="31">
        <f t="shared" si="79"/>
        <v>0</v>
      </c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</row>
    <row r="263" spans="2:50" s="155" customFormat="1" ht="13" outlineLevel="1">
      <c r="B263" s="160" t="s">
        <v>413</v>
      </c>
      <c r="C263" s="24" t="s">
        <v>414</v>
      </c>
      <c r="D263" s="49" t="s">
        <v>408</v>
      </c>
      <c r="E263" s="38">
        <v>43343</v>
      </c>
      <c r="F263" s="216" t="s">
        <v>12</v>
      </c>
      <c r="G263" s="217" t="s">
        <v>13</v>
      </c>
      <c r="H263" s="28">
        <f t="shared" si="80"/>
        <v>110</v>
      </c>
      <c r="I263" s="72">
        <v>25</v>
      </c>
      <c r="J263" s="72">
        <v>85</v>
      </c>
      <c r="K263" s="256">
        <v>25</v>
      </c>
      <c r="L263" s="31" t="s">
        <v>1144</v>
      </c>
      <c r="M263" s="31" t="s">
        <v>1144</v>
      </c>
      <c r="N263" s="31" t="s">
        <v>1145</v>
      </c>
      <c r="O263" s="31" t="s">
        <v>1144</v>
      </c>
      <c r="P263" s="31" t="s">
        <v>1145</v>
      </c>
      <c r="Q263" s="31" t="s">
        <v>1145</v>
      </c>
      <c r="R263" s="31" t="s">
        <v>1144</v>
      </c>
      <c r="S263" s="55" t="s">
        <v>1266</v>
      </c>
      <c r="T263" s="31"/>
      <c r="U263" s="31">
        <f t="shared" si="72"/>
        <v>0</v>
      </c>
      <c r="V263" s="30"/>
      <c r="W263" s="275"/>
      <c r="X263" s="31"/>
      <c r="Y263" s="31">
        <f t="shared" si="73"/>
        <v>0</v>
      </c>
      <c r="AA263" s="175"/>
      <c r="AB263" s="31">
        <f t="shared" si="74"/>
        <v>0</v>
      </c>
      <c r="AC263" s="31"/>
      <c r="AD263" s="31">
        <f t="shared" si="75"/>
        <v>0</v>
      </c>
      <c r="AE263" s="31"/>
      <c r="AF263" s="31"/>
      <c r="AG263" s="31">
        <f t="shared" si="76"/>
        <v>0</v>
      </c>
      <c r="AH263" s="31">
        <f t="shared" si="77"/>
        <v>0</v>
      </c>
      <c r="AI263" s="31"/>
      <c r="AJ263" s="31">
        <f t="shared" si="78"/>
        <v>0</v>
      </c>
      <c r="AK263" s="31">
        <f t="shared" si="79"/>
        <v>0</v>
      </c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</row>
    <row r="264" spans="2:50" s="155" customFormat="1" ht="13" outlineLevel="1">
      <c r="B264" s="160" t="s">
        <v>415</v>
      </c>
      <c r="C264" s="24" t="s">
        <v>1432</v>
      </c>
      <c r="D264" s="49" t="s">
        <v>149</v>
      </c>
      <c r="E264" s="38">
        <v>43511</v>
      </c>
      <c r="F264" s="216" t="s">
        <v>12</v>
      </c>
      <c r="G264" s="217" t="s">
        <v>13</v>
      </c>
      <c r="H264" s="28">
        <f t="shared" si="80"/>
        <v>240</v>
      </c>
      <c r="I264" s="72">
        <v>110</v>
      </c>
      <c r="J264" s="72">
        <v>130</v>
      </c>
      <c r="K264" s="254">
        <v>0</v>
      </c>
      <c r="L264" s="31" t="s">
        <v>1144</v>
      </c>
      <c r="M264" s="31" t="s">
        <v>1144</v>
      </c>
      <c r="N264" s="31" t="s">
        <v>1145</v>
      </c>
      <c r="O264" s="31" t="s">
        <v>1144</v>
      </c>
      <c r="P264" s="31" t="s">
        <v>1145</v>
      </c>
      <c r="Q264" s="31" t="s">
        <v>1144</v>
      </c>
      <c r="R264" s="31" t="s">
        <v>1144</v>
      </c>
      <c r="S264" s="55" t="s">
        <v>1266</v>
      </c>
      <c r="T264" s="31"/>
      <c r="U264" s="31">
        <f t="shared" si="72"/>
        <v>0</v>
      </c>
      <c r="V264" s="30"/>
      <c r="W264" s="275"/>
      <c r="X264" s="31"/>
      <c r="Y264" s="31">
        <f t="shared" si="73"/>
        <v>0</v>
      </c>
      <c r="AA264" s="31"/>
      <c r="AB264" s="31">
        <f t="shared" si="74"/>
        <v>0</v>
      </c>
      <c r="AC264" s="31"/>
      <c r="AD264" s="31">
        <f t="shared" si="75"/>
        <v>0</v>
      </c>
      <c r="AE264" s="31"/>
      <c r="AF264" s="31"/>
      <c r="AG264" s="31">
        <f t="shared" si="76"/>
        <v>0</v>
      </c>
      <c r="AH264" s="31">
        <f t="shared" si="77"/>
        <v>0</v>
      </c>
      <c r="AI264" s="31"/>
      <c r="AJ264" s="31">
        <f t="shared" si="78"/>
        <v>0</v>
      </c>
      <c r="AK264" s="31">
        <f t="shared" si="79"/>
        <v>0</v>
      </c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</row>
    <row r="265" spans="2:50" s="155" customFormat="1" ht="13" outlineLevel="1">
      <c r="B265" s="160" t="s">
        <v>416</v>
      </c>
      <c r="C265" s="24" t="s">
        <v>417</v>
      </c>
      <c r="D265" s="49" t="s">
        <v>1433</v>
      </c>
      <c r="E265" s="38">
        <v>43611</v>
      </c>
      <c r="F265" s="218" t="s">
        <v>59</v>
      </c>
      <c r="G265" s="219" t="s">
        <v>13</v>
      </c>
      <c r="H265" s="28">
        <f t="shared" si="80"/>
        <v>1020</v>
      </c>
      <c r="I265" s="72">
        <v>60</v>
      </c>
      <c r="J265" s="72">
        <v>960</v>
      </c>
      <c r="K265" s="254">
        <v>0</v>
      </c>
      <c r="L265" s="31" t="s">
        <v>1144</v>
      </c>
      <c r="M265" s="31" t="s">
        <v>1144</v>
      </c>
      <c r="N265" s="31" t="s">
        <v>1145</v>
      </c>
      <c r="O265" s="31" t="s">
        <v>1144</v>
      </c>
      <c r="P265" s="31" t="s">
        <v>1145</v>
      </c>
      <c r="Q265" s="31" t="s">
        <v>1144</v>
      </c>
      <c r="R265" s="31" t="s">
        <v>1144</v>
      </c>
      <c r="S265" s="55" t="s">
        <v>1266</v>
      </c>
      <c r="T265" s="31"/>
      <c r="U265" s="31">
        <f t="shared" si="72"/>
        <v>0</v>
      </c>
      <c r="V265" s="30"/>
      <c r="W265" s="275"/>
      <c r="X265" s="31"/>
      <c r="Y265" s="31">
        <f t="shared" si="73"/>
        <v>0</v>
      </c>
      <c r="AA265" s="31"/>
      <c r="AB265" s="31">
        <f t="shared" si="74"/>
        <v>0</v>
      </c>
      <c r="AC265" s="31"/>
      <c r="AD265" s="31">
        <f t="shared" si="75"/>
        <v>0</v>
      </c>
      <c r="AE265" s="31"/>
      <c r="AF265" s="31"/>
      <c r="AG265" s="31">
        <f t="shared" si="76"/>
        <v>0</v>
      </c>
      <c r="AH265" s="31">
        <f t="shared" si="77"/>
        <v>0</v>
      </c>
      <c r="AI265" s="31"/>
      <c r="AJ265" s="31">
        <f t="shared" si="78"/>
        <v>0</v>
      </c>
      <c r="AK265" s="31">
        <f t="shared" si="79"/>
        <v>0</v>
      </c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</row>
    <row r="266" spans="2:50" s="155" customFormat="1" ht="26" outlineLevel="1">
      <c r="B266" s="160" t="s">
        <v>418</v>
      </c>
      <c r="C266" s="24" t="s">
        <v>419</v>
      </c>
      <c r="D266" s="49" t="s">
        <v>43</v>
      </c>
      <c r="E266" s="38">
        <v>43070</v>
      </c>
      <c r="F266" s="216" t="s">
        <v>44</v>
      </c>
      <c r="G266" s="217"/>
      <c r="H266" s="28">
        <f t="shared" si="80"/>
        <v>375</v>
      </c>
      <c r="I266" s="71">
        <v>40</v>
      </c>
      <c r="J266" s="71">
        <v>335</v>
      </c>
      <c r="K266" s="254">
        <v>0</v>
      </c>
      <c r="L266" s="174"/>
      <c r="M266" s="174"/>
      <c r="N266" s="174"/>
      <c r="O266" s="174"/>
      <c r="P266" s="174"/>
      <c r="Q266" s="174"/>
      <c r="R266" s="174"/>
      <c r="S266" s="55"/>
      <c r="T266" s="31"/>
      <c r="U266" s="31">
        <f t="shared" si="72"/>
        <v>0</v>
      </c>
      <c r="V266" s="30"/>
      <c r="W266" s="275"/>
      <c r="X266" s="31"/>
      <c r="Y266" s="31">
        <f t="shared" si="73"/>
        <v>0</v>
      </c>
      <c r="AA266" s="31"/>
      <c r="AB266" s="31">
        <f t="shared" si="74"/>
        <v>0</v>
      </c>
      <c r="AC266" s="31"/>
      <c r="AD266" s="31">
        <f t="shared" si="75"/>
        <v>0</v>
      </c>
      <c r="AE266" s="31"/>
      <c r="AF266" s="31"/>
      <c r="AG266" s="31">
        <f t="shared" si="76"/>
        <v>0</v>
      </c>
      <c r="AH266" s="31">
        <f t="shared" si="77"/>
        <v>0</v>
      </c>
      <c r="AI266" s="31"/>
      <c r="AJ266" s="31">
        <f t="shared" si="78"/>
        <v>0</v>
      </c>
      <c r="AK266" s="31">
        <f t="shared" si="79"/>
        <v>0</v>
      </c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</row>
    <row r="267" spans="2:50" s="155" customFormat="1" ht="13" outlineLevel="1">
      <c r="B267" s="160" t="s">
        <v>420</v>
      </c>
      <c r="C267" s="24" t="s">
        <v>421</v>
      </c>
      <c r="D267" s="49" t="s">
        <v>16</v>
      </c>
      <c r="E267" s="38">
        <v>43417</v>
      </c>
      <c r="F267" s="218" t="s">
        <v>422</v>
      </c>
      <c r="G267" s="219" t="s">
        <v>13</v>
      </c>
      <c r="H267" s="28">
        <f t="shared" si="80"/>
        <v>335</v>
      </c>
      <c r="I267" s="71">
        <v>35</v>
      </c>
      <c r="J267" s="71">
        <v>300</v>
      </c>
      <c r="K267" s="254">
        <v>0</v>
      </c>
      <c r="L267" s="31" t="s">
        <v>1144</v>
      </c>
      <c r="M267" s="31" t="s">
        <v>1144</v>
      </c>
      <c r="N267" s="31" t="s">
        <v>1145</v>
      </c>
      <c r="O267" s="31" t="s">
        <v>1144</v>
      </c>
      <c r="P267" s="31" t="s">
        <v>1144</v>
      </c>
      <c r="Q267" s="31" t="s">
        <v>1144</v>
      </c>
      <c r="R267" s="31" t="s">
        <v>1144</v>
      </c>
      <c r="S267" s="55" t="s">
        <v>1266</v>
      </c>
      <c r="T267" s="31"/>
      <c r="U267" s="31">
        <f t="shared" si="72"/>
        <v>0</v>
      </c>
      <c r="V267" s="30"/>
      <c r="W267" s="275"/>
      <c r="X267" s="31"/>
      <c r="Y267" s="31">
        <f t="shared" si="73"/>
        <v>0</v>
      </c>
      <c r="AA267" s="31"/>
      <c r="AB267" s="31">
        <f t="shared" si="74"/>
        <v>0</v>
      </c>
      <c r="AC267" s="31"/>
      <c r="AD267" s="31">
        <f t="shared" si="75"/>
        <v>0</v>
      </c>
      <c r="AE267" s="31"/>
      <c r="AF267" s="31"/>
      <c r="AG267" s="31">
        <f t="shared" si="76"/>
        <v>0</v>
      </c>
      <c r="AH267" s="31">
        <f t="shared" si="77"/>
        <v>0</v>
      </c>
      <c r="AI267" s="31"/>
      <c r="AJ267" s="31">
        <f t="shared" si="78"/>
        <v>0</v>
      </c>
      <c r="AK267" s="31">
        <f t="shared" si="79"/>
        <v>0</v>
      </c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</row>
    <row r="268" spans="2:50" s="155" customFormat="1" ht="13" outlineLevel="1">
      <c r="B268" s="160" t="s">
        <v>423</v>
      </c>
      <c r="C268" s="24" t="s">
        <v>424</v>
      </c>
      <c r="D268" s="49" t="s">
        <v>425</v>
      </c>
      <c r="E268" s="38">
        <v>43242</v>
      </c>
      <c r="F268" s="218" t="s">
        <v>53</v>
      </c>
      <c r="G268" s="219" t="s">
        <v>13</v>
      </c>
      <c r="H268" s="28">
        <f t="shared" si="80"/>
        <v>730</v>
      </c>
      <c r="I268" s="71">
        <v>75</v>
      </c>
      <c r="J268" s="71">
        <v>655</v>
      </c>
      <c r="K268" s="254">
        <v>0</v>
      </c>
      <c r="L268" s="31" t="s">
        <v>1144</v>
      </c>
      <c r="M268" s="31" t="s">
        <v>1144</v>
      </c>
      <c r="N268" s="31" t="s">
        <v>1145</v>
      </c>
      <c r="O268" s="31" t="s">
        <v>1144</v>
      </c>
      <c r="P268" s="31" t="s">
        <v>1144</v>
      </c>
      <c r="Q268" s="31" t="s">
        <v>1145</v>
      </c>
      <c r="R268" s="31" t="s">
        <v>1144</v>
      </c>
      <c r="S268" s="55" t="s">
        <v>1269</v>
      </c>
      <c r="T268" s="31"/>
      <c r="U268" s="31">
        <f t="shared" si="72"/>
        <v>0</v>
      </c>
      <c r="V268" s="30"/>
      <c r="W268" s="275"/>
      <c r="X268" s="31"/>
      <c r="Y268" s="31">
        <f t="shared" si="73"/>
        <v>0</v>
      </c>
      <c r="AA268" s="31"/>
      <c r="AB268" s="31">
        <f t="shared" si="74"/>
        <v>0</v>
      </c>
      <c r="AC268" s="31"/>
      <c r="AD268" s="31">
        <f t="shared" si="75"/>
        <v>0</v>
      </c>
      <c r="AE268" s="31"/>
      <c r="AF268" s="31"/>
      <c r="AG268" s="31">
        <f t="shared" si="76"/>
        <v>0</v>
      </c>
      <c r="AH268" s="31">
        <f t="shared" si="77"/>
        <v>0</v>
      </c>
      <c r="AI268" s="31"/>
      <c r="AJ268" s="31">
        <f t="shared" si="78"/>
        <v>0</v>
      </c>
      <c r="AK268" s="31">
        <f t="shared" si="79"/>
        <v>0</v>
      </c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</row>
    <row r="269" spans="2:50" s="155" customFormat="1" ht="13" outlineLevel="1">
      <c r="B269" s="160" t="s">
        <v>1434</v>
      </c>
      <c r="C269" s="24" t="s">
        <v>1435</v>
      </c>
      <c r="D269" s="49" t="s">
        <v>1436</v>
      </c>
      <c r="E269" s="38">
        <v>43728</v>
      </c>
      <c r="F269" s="218" t="s">
        <v>422</v>
      </c>
      <c r="G269" s="219" t="s">
        <v>13</v>
      </c>
      <c r="H269" s="28">
        <f t="shared" si="80"/>
        <v>360</v>
      </c>
      <c r="I269" s="71">
        <v>60</v>
      </c>
      <c r="J269" s="71">
        <v>300</v>
      </c>
      <c r="K269" s="254">
        <v>0</v>
      </c>
      <c r="L269" s="174"/>
      <c r="M269" s="174"/>
      <c r="N269" s="174"/>
      <c r="O269" s="174"/>
      <c r="P269" s="174"/>
      <c r="Q269" s="174"/>
      <c r="R269" s="174"/>
      <c r="S269" s="55"/>
      <c r="T269" s="31"/>
      <c r="U269" s="31">
        <f t="shared" si="72"/>
        <v>0</v>
      </c>
      <c r="V269" s="30"/>
      <c r="W269" s="275"/>
      <c r="X269" s="31"/>
      <c r="Y269" s="31">
        <f t="shared" si="73"/>
        <v>0</v>
      </c>
      <c r="AA269" s="31"/>
      <c r="AB269" s="31">
        <f t="shared" si="74"/>
        <v>0</v>
      </c>
      <c r="AC269" s="31"/>
      <c r="AD269" s="31">
        <f t="shared" si="75"/>
        <v>0</v>
      </c>
      <c r="AE269" s="31"/>
      <c r="AF269" s="31"/>
      <c r="AG269" s="31">
        <f t="shared" si="76"/>
        <v>0</v>
      </c>
      <c r="AH269" s="31">
        <f t="shared" si="77"/>
        <v>0</v>
      </c>
      <c r="AI269" s="31"/>
      <c r="AJ269" s="31">
        <f t="shared" si="78"/>
        <v>0</v>
      </c>
      <c r="AK269" s="31">
        <f t="shared" si="79"/>
        <v>0</v>
      </c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</row>
    <row r="270" spans="2:50" s="155" customFormat="1" ht="13" outlineLevel="1">
      <c r="B270" s="160" t="s">
        <v>426</v>
      </c>
      <c r="C270" s="24" t="s">
        <v>427</v>
      </c>
      <c r="D270" s="49" t="s">
        <v>1431</v>
      </c>
      <c r="E270" s="38">
        <v>43518</v>
      </c>
      <c r="F270" s="216" t="s">
        <v>12</v>
      </c>
      <c r="G270" s="217" t="s">
        <v>24</v>
      </c>
      <c r="H270" s="28">
        <f t="shared" si="80"/>
        <v>740</v>
      </c>
      <c r="I270" s="72">
        <v>20</v>
      </c>
      <c r="J270" s="72">
        <v>720</v>
      </c>
      <c r="K270" s="256">
        <v>20</v>
      </c>
      <c r="L270" s="31" t="s">
        <v>1144</v>
      </c>
      <c r="M270" s="31" t="s">
        <v>1144</v>
      </c>
      <c r="N270" s="31" t="s">
        <v>1145</v>
      </c>
      <c r="O270" s="31" t="s">
        <v>1144</v>
      </c>
      <c r="P270" s="31" t="s">
        <v>1144</v>
      </c>
      <c r="Q270" s="175" t="s">
        <v>1181</v>
      </c>
      <c r="R270" s="175" t="s">
        <v>1181</v>
      </c>
      <c r="S270" s="55" t="s">
        <v>1266</v>
      </c>
      <c r="T270" s="31"/>
      <c r="U270" s="31">
        <f t="shared" si="72"/>
        <v>0</v>
      </c>
      <c r="V270" s="30"/>
      <c r="W270" s="275"/>
      <c r="X270" s="31"/>
      <c r="Y270" s="31">
        <f t="shared" si="73"/>
        <v>0</v>
      </c>
      <c r="AA270" s="175"/>
      <c r="AB270" s="31">
        <f t="shared" si="74"/>
        <v>0</v>
      </c>
      <c r="AC270" s="31"/>
      <c r="AD270" s="31">
        <f t="shared" si="75"/>
        <v>0</v>
      </c>
      <c r="AE270" s="31"/>
      <c r="AF270" s="31"/>
      <c r="AG270" s="31">
        <f t="shared" si="76"/>
        <v>0</v>
      </c>
      <c r="AH270" s="31">
        <f t="shared" si="77"/>
        <v>0</v>
      </c>
      <c r="AI270" s="31"/>
      <c r="AJ270" s="31">
        <f t="shared" si="78"/>
        <v>0</v>
      </c>
      <c r="AK270" s="31">
        <f t="shared" si="79"/>
        <v>0</v>
      </c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</row>
    <row r="271" spans="2:50" s="155" customFormat="1" ht="13" outlineLevel="1">
      <c r="B271" s="160" t="s">
        <v>429</v>
      </c>
      <c r="C271" s="24" t="s">
        <v>430</v>
      </c>
      <c r="D271" s="49" t="s">
        <v>1437</v>
      </c>
      <c r="E271" s="38">
        <v>43518</v>
      </c>
      <c r="F271" s="216" t="s">
        <v>12</v>
      </c>
      <c r="G271" s="217" t="s">
        <v>13</v>
      </c>
      <c r="H271" s="28">
        <f t="shared" si="80"/>
        <v>750</v>
      </c>
      <c r="I271" s="72">
        <v>25</v>
      </c>
      <c r="J271" s="72">
        <v>725</v>
      </c>
      <c r="K271" s="256">
        <v>25</v>
      </c>
      <c r="L271" s="31" t="s">
        <v>1144</v>
      </c>
      <c r="M271" s="31" t="s">
        <v>1144</v>
      </c>
      <c r="N271" s="31" t="s">
        <v>1144</v>
      </c>
      <c r="O271" s="31" t="s">
        <v>1144</v>
      </c>
      <c r="P271" s="31" t="s">
        <v>1144</v>
      </c>
      <c r="Q271" s="31" t="s">
        <v>1144</v>
      </c>
      <c r="R271" s="31" t="s">
        <v>1144</v>
      </c>
      <c r="S271" s="55" t="s">
        <v>1266</v>
      </c>
      <c r="T271" s="31"/>
      <c r="U271" s="31">
        <f t="shared" si="72"/>
        <v>0</v>
      </c>
      <c r="V271" s="30"/>
      <c r="W271" s="275"/>
      <c r="X271" s="31"/>
      <c r="Y271" s="31">
        <f t="shared" si="73"/>
        <v>0</v>
      </c>
      <c r="AA271" s="175"/>
      <c r="AB271" s="31">
        <f t="shared" si="74"/>
        <v>0</v>
      </c>
      <c r="AC271" s="31"/>
      <c r="AD271" s="31">
        <f t="shared" si="75"/>
        <v>0</v>
      </c>
      <c r="AE271" s="31"/>
      <c r="AF271" s="31"/>
      <c r="AG271" s="31">
        <f t="shared" si="76"/>
        <v>0</v>
      </c>
      <c r="AH271" s="31">
        <f t="shared" si="77"/>
        <v>0</v>
      </c>
      <c r="AI271" s="31"/>
      <c r="AJ271" s="31">
        <f t="shared" si="78"/>
        <v>0</v>
      </c>
      <c r="AK271" s="31">
        <f t="shared" si="79"/>
        <v>0</v>
      </c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</row>
    <row r="272" spans="2:50" s="155" customFormat="1" ht="13" outlineLevel="1">
      <c r="B272" s="160" t="s">
        <v>431</v>
      </c>
      <c r="C272" s="24" t="s">
        <v>432</v>
      </c>
      <c r="D272" s="25" t="s">
        <v>408</v>
      </c>
      <c r="E272" s="16">
        <v>43314</v>
      </c>
      <c r="F272" s="70" t="s">
        <v>12</v>
      </c>
      <c r="G272" s="46" t="s">
        <v>13</v>
      </c>
      <c r="H272" s="28">
        <f t="shared" si="80"/>
        <v>680</v>
      </c>
      <c r="I272" s="72">
        <v>135</v>
      </c>
      <c r="J272" s="72">
        <v>545</v>
      </c>
      <c r="K272" s="256">
        <v>0</v>
      </c>
      <c r="L272" s="31" t="s">
        <v>1144</v>
      </c>
      <c r="M272" s="31" t="s">
        <v>1144</v>
      </c>
      <c r="N272" s="31" t="s">
        <v>1145</v>
      </c>
      <c r="O272" s="31" t="s">
        <v>1144</v>
      </c>
      <c r="P272" s="31" t="s">
        <v>1145</v>
      </c>
      <c r="Q272" s="31" t="s">
        <v>1144</v>
      </c>
      <c r="R272" s="31" t="s">
        <v>1144</v>
      </c>
      <c r="S272" s="55" t="s">
        <v>1266</v>
      </c>
      <c r="T272" s="31"/>
      <c r="U272" s="31">
        <f t="shared" si="72"/>
        <v>0</v>
      </c>
      <c r="V272" s="30"/>
      <c r="W272" s="275"/>
      <c r="X272" s="31"/>
      <c r="Y272" s="31">
        <f t="shared" si="73"/>
        <v>0</v>
      </c>
      <c r="AA272" s="175"/>
      <c r="AB272" s="31">
        <f t="shared" si="74"/>
        <v>0</v>
      </c>
      <c r="AC272" s="31"/>
      <c r="AD272" s="31">
        <f t="shared" si="75"/>
        <v>0</v>
      </c>
      <c r="AE272" s="31"/>
      <c r="AF272" s="31"/>
      <c r="AG272" s="31">
        <f t="shared" si="76"/>
        <v>0</v>
      </c>
      <c r="AH272" s="31">
        <f t="shared" si="77"/>
        <v>0</v>
      </c>
      <c r="AI272" s="31"/>
      <c r="AJ272" s="31">
        <f t="shared" si="78"/>
        <v>0</v>
      </c>
      <c r="AK272" s="31">
        <f t="shared" si="79"/>
        <v>0</v>
      </c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</row>
    <row r="273" spans="2:50" s="155" customFormat="1" ht="13" outlineLevel="1">
      <c r="B273" s="160" t="s">
        <v>433</v>
      </c>
      <c r="C273" s="24" t="s">
        <v>434</v>
      </c>
      <c r="D273" s="25" t="s">
        <v>428</v>
      </c>
      <c r="E273" s="16">
        <v>43403</v>
      </c>
      <c r="F273" s="70" t="s">
        <v>12</v>
      </c>
      <c r="G273" s="46" t="s">
        <v>13</v>
      </c>
      <c r="H273" s="28">
        <f t="shared" si="80"/>
        <v>725</v>
      </c>
      <c r="I273" s="71">
        <v>40</v>
      </c>
      <c r="J273" s="71">
        <v>685</v>
      </c>
      <c r="K273" s="256">
        <v>0</v>
      </c>
      <c r="L273" s="31" t="s">
        <v>1144</v>
      </c>
      <c r="M273" s="31" t="s">
        <v>1144</v>
      </c>
      <c r="N273" s="31" t="s">
        <v>1144</v>
      </c>
      <c r="O273" s="31" t="s">
        <v>1144</v>
      </c>
      <c r="P273" s="31" t="s">
        <v>1144</v>
      </c>
      <c r="Q273" s="31" t="s">
        <v>1144</v>
      </c>
      <c r="R273" s="31" t="s">
        <v>1144</v>
      </c>
      <c r="S273" s="55" t="s">
        <v>1266</v>
      </c>
      <c r="T273" s="31"/>
      <c r="U273" s="31">
        <f t="shared" si="72"/>
        <v>0</v>
      </c>
      <c r="V273" s="30"/>
      <c r="W273" s="275"/>
      <c r="X273" s="31"/>
      <c r="Y273" s="31">
        <f t="shared" si="73"/>
        <v>0</v>
      </c>
      <c r="AA273" s="175"/>
      <c r="AB273" s="31">
        <f t="shared" si="74"/>
        <v>0</v>
      </c>
      <c r="AC273" s="31"/>
      <c r="AD273" s="31">
        <f t="shared" si="75"/>
        <v>0</v>
      </c>
      <c r="AE273" s="31"/>
      <c r="AF273" s="31"/>
      <c r="AG273" s="31">
        <f t="shared" si="76"/>
        <v>0</v>
      </c>
      <c r="AH273" s="31">
        <f t="shared" si="77"/>
        <v>0</v>
      </c>
      <c r="AI273" s="31"/>
      <c r="AJ273" s="31">
        <f t="shared" si="78"/>
        <v>0</v>
      </c>
      <c r="AK273" s="31">
        <f t="shared" si="79"/>
        <v>0</v>
      </c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</row>
    <row r="274" spans="2:50" s="155" customFormat="1" ht="13" outlineLevel="1">
      <c r="B274" s="160" t="s">
        <v>435</v>
      </c>
      <c r="C274" s="24" t="s">
        <v>436</v>
      </c>
      <c r="D274" s="25" t="s">
        <v>1438</v>
      </c>
      <c r="E274" s="16">
        <v>43518</v>
      </c>
      <c r="F274" s="70" t="s">
        <v>12</v>
      </c>
      <c r="G274" s="46" t="s">
        <v>24</v>
      </c>
      <c r="H274" s="28">
        <f t="shared" si="80"/>
        <v>600</v>
      </c>
      <c r="I274" s="71">
        <v>35</v>
      </c>
      <c r="J274" s="71">
        <v>565</v>
      </c>
      <c r="K274" s="256">
        <v>0</v>
      </c>
      <c r="L274" s="31" t="s">
        <v>1144</v>
      </c>
      <c r="M274" s="31" t="s">
        <v>1144</v>
      </c>
      <c r="N274" s="31" t="s">
        <v>1145</v>
      </c>
      <c r="O274" s="31" t="s">
        <v>1144</v>
      </c>
      <c r="P274" s="31" t="s">
        <v>1145</v>
      </c>
      <c r="Q274" s="31" t="s">
        <v>1144</v>
      </c>
      <c r="R274" s="31" t="s">
        <v>1144</v>
      </c>
      <c r="S274" s="55" t="s">
        <v>1266</v>
      </c>
      <c r="T274" s="31"/>
      <c r="U274" s="31">
        <f t="shared" si="72"/>
        <v>0</v>
      </c>
      <c r="V274" s="30"/>
      <c r="W274" s="275"/>
      <c r="X274" s="31"/>
      <c r="Y274" s="31">
        <f t="shared" si="73"/>
        <v>0</v>
      </c>
      <c r="AA274" s="175"/>
      <c r="AB274" s="31">
        <f t="shared" si="74"/>
        <v>0</v>
      </c>
      <c r="AC274" s="31"/>
      <c r="AD274" s="31">
        <f t="shared" si="75"/>
        <v>0</v>
      </c>
      <c r="AE274" s="31"/>
      <c r="AF274" s="31"/>
      <c r="AG274" s="31">
        <f t="shared" si="76"/>
        <v>0</v>
      </c>
      <c r="AH274" s="31">
        <f t="shared" si="77"/>
        <v>0</v>
      </c>
      <c r="AI274" s="31"/>
      <c r="AJ274" s="31">
        <f t="shared" si="78"/>
        <v>0</v>
      </c>
      <c r="AK274" s="31">
        <f t="shared" si="79"/>
        <v>0</v>
      </c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</row>
    <row r="275" spans="2:50" s="155" customFormat="1" ht="13" outlineLevel="1">
      <c r="B275" s="160" t="s">
        <v>437</v>
      </c>
      <c r="C275" s="24" t="s">
        <v>438</v>
      </c>
      <c r="D275" s="25" t="s">
        <v>149</v>
      </c>
      <c r="E275" s="16">
        <v>43518</v>
      </c>
      <c r="F275" s="70" t="s">
        <v>12</v>
      </c>
      <c r="G275" s="46" t="s">
        <v>24</v>
      </c>
      <c r="H275" s="28">
        <f t="shared" si="80"/>
        <v>580</v>
      </c>
      <c r="I275" s="71">
        <v>25</v>
      </c>
      <c r="J275" s="71">
        <v>555</v>
      </c>
      <c r="K275" s="254">
        <v>0</v>
      </c>
      <c r="L275" s="31" t="s">
        <v>1144</v>
      </c>
      <c r="M275" s="31" t="s">
        <v>1144</v>
      </c>
      <c r="N275" s="31" t="s">
        <v>1145</v>
      </c>
      <c r="O275" s="31" t="s">
        <v>1144</v>
      </c>
      <c r="P275" s="31" t="s">
        <v>1145</v>
      </c>
      <c r="Q275" s="31" t="s">
        <v>1144</v>
      </c>
      <c r="R275" s="31" t="s">
        <v>1144</v>
      </c>
      <c r="S275" s="55" t="s">
        <v>1266</v>
      </c>
      <c r="T275" s="31"/>
      <c r="U275" s="31">
        <f t="shared" si="72"/>
        <v>0</v>
      </c>
      <c r="V275" s="30"/>
      <c r="W275" s="275"/>
      <c r="X275" s="31"/>
      <c r="Y275" s="31">
        <f t="shared" si="73"/>
        <v>0</v>
      </c>
      <c r="AA275" s="31"/>
      <c r="AB275" s="31">
        <f t="shared" si="74"/>
        <v>0</v>
      </c>
      <c r="AC275" s="31"/>
      <c r="AD275" s="31">
        <f t="shared" si="75"/>
        <v>0</v>
      </c>
      <c r="AE275" s="31"/>
      <c r="AF275" s="31"/>
      <c r="AG275" s="31">
        <f t="shared" si="76"/>
        <v>0</v>
      </c>
      <c r="AH275" s="31">
        <f t="shared" si="77"/>
        <v>0</v>
      </c>
      <c r="AI275" s="31"/>
      <c r="AJ275" s="31">
        <f t="shared" si="78"/>
        <v>0</v>
      </c>
      <c r="AK275" s="31">
        <f t="shared" si="79"/>
        <v>0</v>
      </c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</row>
    <row r="276" spans="2:50" s="155" customFormat="1" ht="13" outlineLevel="1">
      <c r="B276" s="160" t="s">
        <v>439</v>
      </c>
      <c r="C276" s="24" t="s">
        <v>440</v>
      </c>
      <c r="D276" s="25" t="s">
        <v>1431</v>
      </c>
      <c r="E276" s="16">
        <v>43518</v>
      </c>
      <c r="F276" s="70" t="s">
        <v>12</v>
      </c>
      <c r="G276" s="46" t="s">
        <v>24</v>
      </c>
      <c r="H276" s="28">
        <f t="shared" si="80"/>
        <v>1150</v>
      </c>
      <c r="I276" s="71">
        <v>35</v>
      </c>
      <c r="J276" s="71">
        <v>1115</v>
      </c>
      <c r="K276" s="254">
        <v>0</v>
      </c>
      <c r="L276" s="31" t="s">
        <v>1144</v>
      </c>
      <c r="M276" s="31" t="s">
        <v>1144</v>
      </c>
      <c r="N276" s="31" t="s">
        <v>1145</v>
      </c>
      <c r="O276" s="31" t="s">
        <v>1144</v>
      </c>
      <c r="P276" s="31" t="s">
        <v>1145</v>
      </c>
      <c r="Q276" s="31" t="s">
        <v>1145</v>
      </c>
      <c r="R276" s="31" t="s">
        <v>1144</v>
      </c>
      <c r="S276" s="55" t="s">
        <v>1266</v>
      </c>
      <c r="T276" s="31"/>
      <c r="U276" s="31">
        <f t="shared" si="72"/>
        <v>0</v>
      </c>
      <c r="V276" s="30"/>
      <c r="W276" s="275"/>
      <c r="X276" s="31"/>
      <c r="Y276" s="31">
        <f t="shared" si="73"/>
        <v>0</v>
      </c>
      <c r="AA276" s="31"/>
      <c r="AB276" s="31">
        <f t="shared" si="74"/>
        <v>0</v>
      </c>
      <c r="AC276" s="31"/>
      <c r="AD276" s="31">
        <f t="shared" si="75"/>
        <v>0</v>
      </c>
      <c r="AE276" s="31"/>
      <c r="AF276" s="31"/>
      <c r="AG276" s="31">
        <f t="shared" si="76"/>
        <v>0</v>
      </c>
      <c r="AH276" s="31">
        <f t="shared" si="77"/>
        <v>0</v>
      </c>
      <c r="AI276" s="31"/>
      <c r="AJ276" s="31">
        <f t="shared" si="78"/>
        <v>0</v>
      </c>
      <c r="AK276" s="31">
        <f t="shared" si="79"/>
        <v>0</v>
      </c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</row>
    <row r="277" spans="2:50" s="155" customFormat="1" ht="13" outlineLevel="1">
      <c r="B277" s="160" t="s">
        <v>441</v>
      </c>
      <c r="C277" s="24" t="s">
        <v>442</v>
      </c>
      <c r="D277" s="25" t="s">
        <v>157</v>
      </c>
      <c r="E277" s="16">
        <v>43313</v>
      </c>
      <c r="F277" s="70" t="s">
        <v>12</v>
      </c>
      <c r="G277" s="46" t="s">
        <v>13</v>
      </c>
      <c r="H277" s="28">
        <f t="shared" si="80"/>
        <v>1927</v>
      </c>
      <c r="I277" s="71">
        <v>7</v>
      </c>
      <c r="J277" s="71">
        <v>1920</v>
      </c>
      <c r="K277" s="256">
        <v>7</v>
      </c>
      <c r="L277" s="31" t="s">
        <v>1144</v>
      </c>
      <c r="M277" s="31" t="s">
        <v>1144</v>
      </c>
      <c r="N277" s="31" t="s">
        <v>1145</v>
      </c>
      <c r="O277" s="31" t="s">
        <v>1144</v>
      </c>
      <c r="P277" s="31" t="s">
        <v>1145</v>
      </c>
      <c r="Q277" s="31" t="s">
        <v>1144</v>
      </c>
      <c r="R277" s="31" t="s">
        <v>1144</v>
      </c>
      <c r="S277" s="55" t="s">
        <v>1266</v>
      </c>
      <c r="T277" s="31"/>
      <c r="U277" s="31">
        <f t="shared" si="72"/>
        <v>0</v>
      </c>
      <c r="V277" s="30"/>
      <c r="W277" s="275"/>
      <c r="X277" s="31"/>
      <c r="Y277" s="31">
        <f t="shared" si="73"/>
        <v>0</v>
      </c>
      <c r="AA277" s="175"/>
      <c r="AB277" s="31">
        <f t="shared" si="74"/>
        <v>0</v>
      </c>
      <c r="AC277" s="31"/>
      <c r="AD277" s="31">
        <f t="shared" si="75"/>
        <v>0</v>
      </c>
      <c r="AE277" s="31"/>
      <c r="AF277" s="31"/>
      <c r="AG277" s="31">
        <f t="shared" si="76"/>
        <v>0</v>
      </c>
      <c r="AH277" s="31">
        <f t="shared" si="77"/>
        <v>0</v>
      </c>
      <c r="AI277" s="31"/>
      <c r="AJ277" s="31">
        <f t="shared" si="78"/>
        <v>0</v>
      </c>
      <c r="AK277" s="31">
        <f t="shared" si="79"/>
        <v>0</v>
      </c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</row>
    <row r="278" spans="2:50" s="155" customFormat="1" ht="13" outlineLevel="1">
      <c r="B278" s="160" t="s">
        <v>443</v>
      </c>
      <c r="C278" s="24" t="s">
        <v>1439</v>
      </c>
      <c r="D278" s="49" t="s">
        <v>149</v>
      </c>
      <c r="E278" s="38">
        <v>43518</v>
      </c>
      <c r="F278" s="216" t="s">
        <v>12</v>
      </c>
      <c r="G278" s="46" t="s">
        <v>13</v>
      </c>
      <c r="H278" s="28">
        <f t="shared" si="80"/>
        <v>690</v>
      </c>
      <c r="I278" s="71">
        <v>25</v>
      </c>
      <c r="J278" s="71">
        <v>665</v>
      </c>
      <c r="K278" s="254">
        <v>0</v>
      </c>
      <c r="L278" s="31" t="s">
        <v>1181</v>
      </c>
      <c r="M278" s="31" t="s">
        <v>1181</v>
      </c>
      <c r="N278" s="31" t="s">
        <v>1145</v>
      </c>
      <c r="O278" s="31" t="s">
        <v>1181</v>
      </c>
      <c r="P278" s="31" t="s">
        <v>1145</v>
      </c>
      <c r="Q278" s="31" t="s">
        <v>1181</v>
      </c>
      <c r="R278" s="31" t="s">
        <v>1181</v>
      </c>
      <c r="S278" s="55" t="s">
        <v>1266</v>
      </c>
      <c r="T278" s="31"/>
      <c r="U278" s="31">
        <f t="shared" si="72"/>
        <v>0</v>
      </c>
      <c r="V278" s="30"/>
      <c r="W278" s="275"/>
      <c r="X278" s="31"/>
      <c r="Y278" s="31">
        <f t="shared" si="73"/>
        <v>0</v>
      </c>
      <c r="AA278" s="31"/>
      <c r="AB278" s="31">
        <f t="shared" si="74"/>
        <v>0</v>
      </c>
      <c r="AC278" s="31"/>
      <c r="AD278" s="31">
        <f t="shared" si="75"/>
        <v>0</v>
      </c>
      <c r="AE278" s="31"/>
      <c r="AF278" s="31"/>
      <c r="AG278" s="31">
        <f t="shared" si="76"/>
        <v>0</v>
      </c>
      <c r="AH278" s="31">
        <f t="shared" si="77"/>
        <v>0</v>
      </c>
      <c r="AI278" s="31"/>
      <c r="AJ278" s="31">
        <f t="shared" si="78"/>
        <v>0</v>
      </c>
      <c r="AK278" s="31">
        <f t="shared" si="79"/>
        <v>0</v>
      </c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</row>
    <row r="279" spans="2:50" s="155" customFormat="1" ht="13" outlineLevel="1">
      <c r="B279" s="160" t="s">
        <v>444</v>
      </c>
      <c r="C279" s="24" t="s">
        <v>445</v>
      </c>
      <c r="D279" s="49" t="s">
        <v>19</v>
      </c>
      <c r="E279" s="38">
        <v>43689</v>
      </c>
      <c r="F279" s="216" t="s">
        <v>12</v>
      </c>
      <c r="G279" s="46" t="s">
        <v>13</v>
      </c>
      <c r="H279" s="28">
        <f t="shared" si="80"/>
        <v>25</v>
      </c>
      <c r="I279" s="71">
        <v>25</v>
      </c>
      <c r="J279" s="71">
        <v>0</v>
      </c>
      <c r="K279" s="254">
        <v>0</v>
      </c>
      <c r="L279" s="31" t="s">
        <v>1144</v>
      </c>
      <c r="M279" s="31" t="s">
        <v>1144</v>
      </c>
      <c r="N279" s="31" t="s">
        <v>1145</v>
      </c>
      <c r="O279" s="31" t="s">
        <v>1144</v>
      </c>
      <c r="P279" s="31" t="s">
        <v>1145</v>
      </c>
      <c r="Q279" s="31" t="s">
        <v>1144</v>
      </c>
      <c r="R279" s="31" t="s">
        <v>1144</v>
      </c>
      <c r="S279" s="55" t="s">
        <v>1266</v>
      </c>
      <c r="T279" s="31"/>
      <c r="U279" s="31">
        <f t="shared" si="72"/>
        <v>0</v>
      </c>
      <c r="V279" s="30"/>
      <c r="W279" s="275"/>
      <c r="X279" s="31"/>
      <c r="Y279" s="31">
        <f t="shared" si="73"/>
        <v>0</v>
      </c>
      <c r="AA279" s="31"/>
      <c r="AB279" s="31">
        <f t="shared" si="74"/>
        <v>0</v>
      </c>
      <c r="AC279" s="31"/>
      <c r="AD279" s="31">
        <f t="shared" si="75"/>
        <v>0</v>
      </c>
      <c r="AE279" s="31"/>
      <c r="AF279" s="31"/>
      <c r="AG279" s="31">
        <f t="shared" si="76"/>
        <v>0</v>
      </c>
      <c r="AH279" s="31">
        <f t="shared" si="77"/>
        <v>0</v>
      </c>
      <c r="AI279" s="31"/>
      <c r="AJ279" s="31">
        <f t="shared" si="78"/>
        <v>0</v>
      </c>
      <c r="AK279" s="31">
        <f t="shared" si="79"/>
        <v>0</v>
      </c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</row>
    <row r="280" spans="2:50" s="155" customFormat="1" ht="13" outlineLevel="1">
      <c r="B280" s="160" t="s">
        <v>1440</v>
      </c>
      <c r="C280" s="24" t="s">
        <v>1441</v>
      </c>
      <c r="D280" s="49" t="s">
        <v>716</v>
      </c>
      <c r="E280" s="38">
        <v>43728</v>
      </c>
      <c r="F280" s="216" t="s">
        <v>12</v>
      </c>
      <c r="G280" s="46" t="s">
        <v>13</v>
      </c>
      <c r="H280" s="28">
        <f t="shared" si="80"/>
        <v>680</v>
      </c>
      <c r="I280" s="72">
        <v>135</v>
      </c>
      <c r="J280" s="72">
        <v>545</v>
      </c>
      <c r="K280" s="254">
        <v>0</v>
      </c>
      <c r="L280" s="31" t="s">
        <v>1144</v>
      </c>
      <c r="M280" s="31" t="s">
        <v>1144</v>
      </c>
      <c r="N280" s="31" t="s">
        <v>1145</v>
      </c>
      <c r="O280" s="31" t="s">
        <v>1144</v>
      </c>
      <c r="P280" s="31" t="s">
        <v>1145</v>
      </c>
      <c r="Q280" s="31" t="s">
        <v>1144</v>
      </c>
      <c r="R280" s="31" t="s">
        <v>1144</v>
      </c>
      <c r="S280" s="55" t="s">
        <v>1266</v>
      </c>
      <c r="T280" s="31"/>
      <c r="U280" s="31">
        <f t="shared" si="72"/>
        <v>0</v>
      </c>
      <c r="V280" s="30"/>
      <c r="W280" s="275"/>
      <c r="X280" s="31"/>
      <c r="Y280" s="31">
        <f t="shared" si="73"/>
        <v>0</v>
      </c>
      <c r="AA280" s="31"/>
      <c r="AB280" s="31">
        <f t="shared" si="74"/>
        <v>0</v>
      </c>
      <c r="AC280" s="31"/>
      <c r="AD280" s="31">
        <f t="shared" si="75"/>
        <v>0</v>
      </c>
      <c r="AE280" s="31"/>
      <c r="AF280" s="31"/>
      <c r="AG280" s="31">
        <f t="shared" si="76"/>
        <v>0</v>
      </c>
      <c r="AH280" s="31">
        <f t="shared" si="77"/>
        <v>0</v>
      </c>
      <c r="AI280" s="31"/>
      <c r="AJ280" s="31">
        <f t="shared" si="78"/>
        <v>0</v>
      </c>
      <c r="AK280" s="31">
        <f t="shared" si="79"/>
        <v>0</v>
      </c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</row>
    <row r="281" spans="2:50" s="155" customFormat="1" ht="13" outlineLevel="1">
      <c r="B281" s="160" t="s">
        <v>1603</v>
      </c>
      <c r="C281" s="73" t="s">
        <v>1604</v>
      </c>
      <c r="D281" s="53" t="s">
        <v>716</v>
      </c>
      <c r="E281" s="214">
        <v>43776</v>
      </c>
      <c r="F281" s="216" t="s">
        <v>12</v>
      </c>
      <c r="G281" s="46"/>
      <c r="H281" s="28">
        <f t="shared" si="80"/>
        <v>660</v>
      </c>
      <c r="I281" s="72">
        <v>55</v>
      </c>
      <c r="J281" s="72">
        <v>605</v>
      </c>
      <c r="K281" s="254">
        <v>0</v>
      </c>
      <c r="L281" s="31" t="s">
        <v>1144</v>
      </c>
      <c r="M281" s="31" t="s">
        <v>1144</v>
      </c>
      <c r="N281" s="31" t="s">
        <v>1145</v>
      </c>
      <c r="O281" s="31" t="s">
        <v>1144</v>
      </c>
      <c r="P281" s="31" t="s">
        <v>1145</v>
      </c>
      <c r="Q281" s="31" t="s">
        <v>1144</v>
      </c>
      <c r="R281" s="31" t="s">
        <v>1144</v>
      </c>
      <c r="S281" s="55" t="s">
        <v>1266</v>
      </c>
      <c r="T281" s="31"/>
      <c r="U281" s="31">
        <v>0</v>
      </c>
      <c r="V281" s="30"/>
      <c r="W281" s="275"/>
      <c r="X281" s="31"/>
      <c r="Y281" s="31"/>
      <c r="AA281" s="31"/>
      <c r="AB281" s="31">
        <f t="shared" si="74"/>
        <v>0</v>
      </c>
      <c r="AC281" s="31"/>
      <c r="AD281" s="31">
        <f t="shared" si="75"/>
        <v>0</v>
      </c>
      <c r="AE281" s="31"/>
      <c r="AF281" s="31"/>
      <c r="AG281" s="31">
        <f t="shared" si="76"/>
        <v>0</v>
      </c>
      <c r="AH281" s="31">
        <f t="shared" si="77"/>
        <v>0</v>
      </c>
      <c r="AI281" s="31"/>
      <c r="AJ281" s="31"/>
      <c r="AK281" s="31">
        <f t="shared" si="79"/>
        <v>0</v>
      </c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</row>
    <row r="282" spans="2:50" s="155" customFormat="1" ht="13" outlineLevel="1">
      <c r="B282" s="160" t="s">
        <v>446</v>
      </c>
      <c r="C282" s="24" t="s">
        <v>1442</v>
      </c>
      <c r="D282" s="49" t="s">
        <v>50</v>
      </c>
      <c r="E282" s="38">
        <v>42325</v>
      </c>
      <c r="F282" s="216" t="s">
        <v>12</v>
      </c>
      <c r="G282" s="46" t="s">
        <v>24</v>
      </c>
      <c r="H282" s="28">
        <f t="shared" si="80"/>
        <v>320</v>
      </c>
      <c r="I282" s="71">
        <v>160</v>
      </c>
      <c r="J282" s="71">
        <v>160</v>
      </c>
      <c r="K282" s="254">
        <v>0</v>
      </c>
      <c r="L282" s="31" t="s">
        <v>1144</v>
      </c>
      <c r="M282" s="31" t="s">
        <v>1144</v>
      </c>
      <c r="N282" s="31" t="s">
        <v>1145</v>
      </c>
      <c r="O282" s="31" t="s">
        <v>1144</v>
      </c>
      <c r="P282" s="31" t="s">
        <v>1145</v>
      </c>
      <c r="Q282" s="31" t="s">
        <v>1145</v>
      </c>
      <c r="R282" s="31" t="s">
        <v>1144</v>
      </c>
      <c r="S282" s="55" t="s">
        <v>1173</v>
      </c>
      <c r="T282" s="31"/>
      <c r="U282" s="31">
        <f t="shared" ref="U282:U286" si="81">SUMIF(T282,"Y",I282)</f>
        <v>0</v>
      </c>
      <c r="V282" s="30"/>
      <c r="W282" s="275"/>
      <c r="X282" s="31"/>
      <c r="Y282" s="31">
        <f t="shared" si="73"/>
        <v>0</v>
      </c>
      <c r="AA282" s="31"/>
      <c r="AB282" s="31">
        <f t="shared" si="74"/>
        <v>0</v>
      </c>
      <c r="AC282" s="31"/>
      <c r="AD282" s="31">
        <f t="shared" si="75"/>
        <v>0</v>
      </c>
      <c r="AE282" s="31"/>
      <c r="AF282" s="31"/>
      <c r="AG282" s="31">
        <f t="shared" si="76"/>
        <v>0</v>
      </c>
      <c r="AH282" s="31">
        <f t="shared" si="77"/>
        <v>0</v>
      </c>
      <c r="AI282" s="31"/>
      <c r="AJ282" s="31">
        <f t="shared" si="78"/>
        <v>0</v>
      </c>
      <c r="AK282" s="31">
        <f t="shared" si="79"/>
        <v>0</v>
      </c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</row>
    <row r="283" spans="2:50" s="155" customFormat="1" ht="13" outlineLevel="1">
      <c r="B283" s="160" t="s">
        <v>451</v>
      </c>
      <c r="C283" s="24" t="s">
        <v>452</v>
      </c>
      <c r="D283" s="49" t="s">
        <v>453</v>
      </c>
      <c r="E283" s="38">
        <v>42968</v>
      </c>
      <c r="F283" s="216" t="s">
        <v>12</v>
      </c>
      <c r="G283" s="46" t="s">
        <v>13</v>
      </c>
      <c r="H283" s="28">
        <f t="shared" si="80"/>
        <v>1102</v>
      </c>
      <c r="I283" s="71">
        <v>242</v>
      </c>
      <c r="J283" s="71">
        <v>860</v>
      </c>
      <c r="K283" s="254">
        <v>0</v>
      </c>
      <c r="L283" s="31" t="s">
        <v>1144</v>
      </c>
      <c r="M283" s="31" t="s">
        <v>1144</v>
      </c>
      <c r="N283" s="31" t="s">
        <v>1145</v>
      </c>
      <c r="O283" s="31" t="s">
        <v>1144</v>
      </c>
      <c r="P283" s="31" t="s">
        <v>1145</v>
      </c>
      <c r="Q283" s="31" t="s">
        <v>1144</v>
      </c>
      <c r="R283" s="31" t="s">
        <v>1144</v>
      </c>
      <c r="S283" s="55" t="s">
        <v>1270</v>
      </c>
      <c r="T283" s="31"/>
      <c r="U283" s="31">
        <f t="shared" si="81"/>
        <v>0</v>
      </c>
      <c r="V283" s="30"/>
      <c r="W283" s="275"/>
      <c r="X283" s="31"/>
      <c r="Y283" s="31">
        <f t="shared" si="73"/>
        <v>0</v>
      </c>
      <c r="AA283" s="31"/>
      <c r="AB283" s="31">
        <f t="shared" si="74"/>
        <v>0</v>
      </c>
      <c r="AC283" s="31"/>
      <c r="AD283" s="31">
        <f t="shared" si="75"/>
        <v>0</v>
      </c>
      <c r="AE283" s="31"/>
      <c r="AF283" s="31"/>
      <c r="AG283" s="31">
        <f t="shared" si="76"/>
        <v>0</v>
      </c>
      <c r="AH283" s="31">
        <f t="shared" si="77"/>
        <v>0</v>
      </c>
      <c r="AI283" s="31"/>
      <c r="AJ283" s="31">
        <f t="shared" si="78"/>
        <v>0</v>
      </c>
      <c r="AK283" s="31">
        <f t="shared" si="79"/>
        <v>0</v>
      </c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</row>
    <row r="284" spans="2:50" s="155" customFormat="1" ht="13" outlineLevel="1">
      <c r="B284" s="160" t="s">
        <v>454</v>
      </c>
      <c r="C284" s="24" t="s">
        <v>455</v>
      </c>
      <c r="D284" s="49" t="s">
        <v>453</v>
      </c>
      <c r="E284" s="38">
        <v>43396</v>
      </c>
      <c r="F284" s="216" t="s">
        <v>12</v>
      </c>
      <c r="G284" s="46" t="s">
        <v>13</v>
      </c>
      <c r="H284" s="28">
        <f t="shared" si="80"/>
        <v>300</v>
      </c>
      <c r="I284" s="71">
        <v>125</v>
      </c>
      <c r="J284" s="71">
        <v>175</v>
      </c>
      <c r="K284" s="254">
        <v>0</v>
      </c>
      <c r="L284" s="31" t="s">
        <v>1144</v>
      </c>
      <c r="M284" s="31" t="s">
        <v>1144</v>
      </c>
      <c r="N284" s="31" t="s">
        <v>1145</v>
      </c>
      <c r="O284" s="31" t="s">
        <v>1144</v>
      </c>
      <c r="P284" s="31" t="s">
        <v>1145</v>
      </c>
      <c r="Q284" s="31" t="s">
        <v>1144</v>
      </c>
      <c r="R284" s="31" t="s">
        <v>1144</v>
      </c>
      <c r="S284" s="55" t="s">
        <v>1270</v>
      </c>
      <c r="T284" s="31"/>
      <c r="U284" s="31">
        <f t="shared" si="81"/>
        <v>0</v>
      </c>
      <c r="V284" s="30"/>
      <c r="W284" s="275"/>
      <c r="X284" s="31"/>
      <c r="Y284" s="31">
        <f t="shared" si="73"/>
        <v>0</v>
      </c>
      <c r="AA284" s="31"/>
      <c r="AB284" s="31">
        <f t="shared" si="74"/>
        <v>0</v>
      </c>
      <c r="AC284" s="31"/>
      <c r="AD284" s="31">
        <f t="shared" si="75"/>
        <v>0</v>
      </c>
      <c r="AE284" s="31"/>
      <c r="AF284" s="31"/>
      <c r="AG284" s="31">
        <f t="shared" si="76"/>
        <v>0</v>
      </c>
      <c r="AH284" s="31">
        <f t="shared" si="77"/>
        <v>0</v>
      </c>
      <c r="AI284" s="31"/>
      <c r="AJ284" s="31">
        <f t="shared" si="78"/>
        <v>0</v>
      </c>
      <c r="AK284" s="31">
        <f t="shared" si="79"/>
        <v>0</v>
      </c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</row>
    <row r="285" spans="2:50" s="155" customFormat="1" ht="26" outlineLevel="1">
      <c r="B285" s="160" t="s">
        <v>1444</v>
      </c>
      <c r="C285" s="308" t="s">
        <v>1723</v>
      </c>
      <c r="D285" s="49" t="s">
        <v>1445</v>
      </c>
      <c r="E285" s="38">
        <v>43697</v>
      </c>
      <c r="F285" s="216" t="s">
        <v>12</v>
      </c>
      <c r="G285" s="46" t="s">
        <v>13</v>
      </c>
      <c r="H285" s="28">
        <f t="shared" si="80"/>
        <v>555</v>
      </c>
      <c r="I285" s="309">
        <v>275</v>
      </c>
      <c r="J285" s="309">
        <v>280</v>
      </c>
      <c r="K285" s="254">
        <v>0</v>
      </c>
      <c r="L285" s="31" t="s">
        <v>1144</v>
      </c>
      <c r="M285" s="31" t="s">
        <v>1144</v>
      </c>
      <c r="N285" s="31" t="s">
        <v>1145</v>
      </c>
      <c r="O285" s="31" t="s">
        <v>1144</v>
      </c>
      <c r="P285" s="31" t="s">
        <v>1145</v>
      </c>
      <c r="Q285" s="31" t="s">
        <v>1144</v>
      </c>
      <c r="R285" s="31" t="s">
        <v>1144</v>
      </c>
      <c r="S285" s="55" t="s">
        <v>1620</v>
      </c>
      <c r="T285" s="31"/>
      <c r="U285" s="31">
        <f t="shared" si="81"/>
        <v>0</v>
      </c>
      <c r="V285" s="30"/>
      <c r="W285" s="275"/>
      <c r="X285" s="31"/>
      <c r="Y285" s="31">
        <f t="shared" si="73"/>
        <v>0</v>
      </c>
      <c r="AA285" s="31"/>
      <c r="AB285" s="31">
        <f t="shared" si="74"/>
        <v>0</v>
      </c>
      <c r="AC285" s="31"/>
      <c r="AD285" s="31">
        <f t="shared" si="75"/>
        <v>0</v>
      </c>
      <c r="AE285" s="31"/>
      <c r="AF285" s="31"/>
      <c r="AG285" s="31">
        <f t="shared" si="76"/>
        <v>0</v>
      </c>
      <c r="AH285" s="31">
        <f t="shared" si="77"/>
        <v>0</v>
      </c>
      <c r="AI285" s="31"/>
      <c r="AJ285" s="31">
        <f t="shared" si="78"/>
        <v>0</v>
      </c>
      <c r="AK285" s="31">
        <f t="shared" si="79"/>
        <v>0</v>
      </c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</row>
    <row r="286" spans="2:50" s="155" customFormat="1" ht="39" outlineLevel="1">
      <c r="B286" s="160" t="s">
        <v>1446</v>
      </c>
      <c r="C286" s="308" t="s">
        <v>1724</v>
      </c>
      <c r="D286" s="49" t="s">
        <v>596</v>
      </c>
      <c r="E286" s="38">
        <v>43697</v>
      </c>
      <c r="F286" s="216" t="s">
        <v>12</v>
      </c>
      <c r="G286" s="46" t="s">
        <v>13</v>
      </c>
      <c r="H286" s="28">
        <f t="shared" si="80"/>
        <v>4160</v>
      </c>
      <c r="I286" s="309">
        <v>535</v>
      </c>
      <c r="J286" s="309">
        <v>3625</v>
      </c>
      <c r="K286" s="254">
        <v>0</v>
      </c>
      <c r="L286" s="31" t="s">
        <v>1144</v>
      </c>
      <c r="M286" s="31" t="s">
        <v>1144</v>
      </c>
      <c r="N286" s="31" t="s">
        <v>1145</v>
      </c>
      <c r="O286" s="31" t="s">
        <v>1144</v>
      </c>
      <c r="P286" s="31" t="s">
        <v>1145</v>
      </c>
      <c r="Q286" s="31" t="s">
        <v>1144</v>
      </c>
      <c r="R286" s="31" t="s">
        <v>1144</v>
      </c>
      <c r="S286" s="55" t="s">
        <v>1621</v>
      </c>
      <c r="T286" s="31"/>
      <c r="U286" s="31">
        <f t="shared" si="81"/>
        <v>0</v>
      </c>
      <c r="V286" s="30"/>
      <c r="W286" s="275"/>
      <c r="X286" s="31"/>
      <c r="Y286" s="31">
        <f t="shared" si="73"/>
        <v>0</v>
      </c>
      <c r="AA286" s="31"/>
      <c r="AB286" s="31">
        <f t="shared" si="74"/>
        <v>0</v>
      </c>
      <c r="AC286" s="31"/>
      <c r="AD286" s="31">
        <f t="shared" si="75"/>
        <v>0</v>
      </c>
      <c r="AE286" s="31"/>
      <c r="AF286" s="31"/>
      <c r="AG286" s="31">
        <f t="shared" si="76"/>
        <v>0</v>
      </c>
      <c r="AH286" s="31">
        <f t="shared" si="77"/>
        <v>0</v>
      </c>
      <c r="AI286" s="31"/>
      <c r="AJ286" s="31">
        <f t="shared" si="78"/>
        <v>0</v>
      </c>
      <c r="AK286" s="31">
        <f t="shared" si="79"/>
        <v>0</v>
      </c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</row>
    <row r="287" spans="2:50" s="155" customFormat="1" ht="13">
      <c r="B287" s="349" t="s">
        <v>1722</v>
      </c>
      <c r="C287" s="349"/>
      <c r="D287" s="349"/>
      <c r="E287" s="344" t="s">
        <v>6</v>
      </c>
      <c r="F287" s="19" t="s">
        <v>7</v>
      </c>
      <c r="G287" s="42"/>
      <c r="H287" s="23">
        <f>H288/60</f>
        <v>131.54166666666666</v>
      </c>
      <c r="I287" s="23">
        <f>I288/60</f>
        <v>75.833333333333329</v>
      </c>
      <c r="J287" s="23">
        <f>J288/60</f>
        <v>55.708333333333336</v>
      </c>
      <c r="K287" s="253">
        <f>K288/60</f>
        <v>0</v>
      </c>
      <c r="L287" s="42"/>
      <c r="M287" s="42"/>
      <c r="N287" s="42"/>
      <c r="O287" s="42"/>
      <c r="P287" s="42"/>
      <c r="Q287" s="42"/>
      <c r="R287" s="42"/>
      <c r="S287" s="43"/>
      <c r="T287" s="42"/>
      <c r="U287" s="23">
        <f>U288/60</f>
        <v>0</v>
      </c>
      <c r="V287" s="43"/>
      <c r="W287" s="277"/>
      <c r="X287" s="42"/>
      <c r="Y287" s="23">
        <f>Y288/60</f>
        <v>0</v>
      </c>
      <c r="AA287" s="45"/>
      <c r="AB287" s="45">
        <f t="shared" ref="AB287:AK287" si="82">AB288/60</f>
        <v>0</v>
      </c>
      <c r="AC287" s="45"/>
      <c r="AD287" s="45">
        <f>AD288/60</f>
        <v>0</v>
      </c>
      <c r="AE287" s="45"/>
      <c r="AF287" s="45"/>
      <c r="AG287" s="45"/>
      <c r="AH287" s="45">
        <f>AH288/60</f>
        <v>0</v>
      </c>
      <c r="AI287" s="45"/>
      <c r="AJ287" s="42"/>
      <c r="AK287" s="45">
        <f t="shared" si="82"/>
        <v>0</v>
      </c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5"/>
      <c r="AW287" s="45"/>
      <c r="AX287" s="45">
        <f>AX288/60</f>
        <v>0</v>
      </c>
    </row>
    <row r="288" spans="2:50" s="155" customFormat="1" ht="13">
      <c r="B288" s="349"/>
      <c r="C288" s="349"/>
      <c r="D288" s="349"/>
      <c r="E288" s="344"/>
      <c r="F288" s="19" t="s">
        <v>8</v>
      </c>
      <c r="G288" s="45"/>
      <c r="H288" s="23">
        <f>SUM(I288:J288)</f>
        <v>7892.5</v>
      </c>
      <c r="I288" s="23">
        <f>SUM(I289:I292)</f>
        <v>4550</v>
      </c>
      <c r="J288" s="23">
        <f t="shared" ref="J288:K288" si="83">SUM(J289:J292)</f>
        <v>3342.5</v>
      </c>
      <c r="K288" s="23">
        <f t="shared" si="83"/>
        <v>0</v>
      </c>
      <c r="L288" s="42"/>
      <c r="M288" s="42"/>
      <c r="N288" s="42"/>
      <c r="O288" s="42"/>
      <c r="P288" s="42"/>
      <c r="Q288" s="42"/>
      <c r="R288" s="42"/>
      <c r="S288" s="43"/>
      <c r="T288" s="42"/>
      <c r="U288" s="23">
        <f t="shared" ref="U288" si="84">SUM(U289:U292)</f>
        <v>0</v>
      </c>
      <c r="V288" s="43"/>
      <c r="W288" s="277"/>
      <c r="X288" s="42"/>
      <c r="Y288" s="23">
        <f t="shared" ref="Y288" si="85">SUM(Y289:Y292)</f>
        <v>0</v>
      </c>
      <c r="AA288" s="45"/>
      <c r="AB288" s="23">
        <f t="shared" ref="AB288" si="86">SUM(AB289:AB292)</f>
        <v>0</v>
      </c>
      <c r="AC288" s="45"/>
      <c r="AD288" s="23">
        <f t="shared" ref="AD288" si="87">SUM(AD289:AD292)</f>
        <v>0</v>
      </c>
      <c r="AE288" s="45"/>
      <c r="AF288" s="45"/>
      <c r="AG288" s="45"/>
      <c r="AH288" s="23">
        <f t="shared" ref="AH288" si="88">SUM(AH289:AH292)</f>
        <v>0</v>
      </c>
      <c r="AI288" s="45"/>
      <c r="AJ288" s="42"/>
      <c r="AK288" s="23">
        <f t="shared" ref="AK288" si="89">SUM(AK289:AK292)</f>
        <v>0</v>
      </c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5"/>
      <c r="AW288" s="45"/>
      <c r="AX288" s="23">
        <f t="shared" ref="AX288" si="90">SUM(AX289:AX292)</f>
        <v>0</v>
      </c>
    </row>
    <row r="289" spans="2:50" s="155" customFormat="1" ht="13" outlineLevel="1">
      <c r="B289" s="160" t="s">
        <v>447</v>
      </c>
      <c r="C289" s="24" t="s">
        <v>448</v>
      </c>
      <c r="D289" s="49" t="s">
        <v>1443</v>
      </c>
      <c r="E289" s="38">
        <v>43628</v>
      </c>
      <c r="F289" s="216" t="s">
        <v>12</v>
      </c>
      <c r="G289" s="46" t="s">
        <v>13</v>
      </c>
      <c r="H289" s="28">
        <f t="shared" ref="H289:H292" si="91">I289+J289</f>
        <v>4920</v>
      </c>
      <c r="I289" s="71">
        <v>3610</v>
      </c>
      <c r="J289" s="71">
        <v>1310</v>
      </c>
      <c r="K289" s="254">
        <v>0</v>
      </c>
      <c r="L289" s="31" t="s">
        <v>1144</v>
      </c>
      <c r="M289" s="31" t="s">
        <v>1144</v>
      </c>
      <c r="N289" s="31" t="s">
        <v>1144</v>
      </c>
      <c r="O289" s="31" t="s">
        <v>1144</v>
      </c>
      <c r="P289" s="31" t="s">
        <v>1144</v>
      </c>
      <c r="Q289" s="31" t="s">
        <v>1144</v>
      </c>
      <c r="R289" s="31" t="s">
        <v>1144</v>
      </c>
      <c r="S289" s="55" t="s">
        <v>1244</v>
      </c>
      <c r="T289" s="31"/>
      <c r="U289" s="31">
        <f t="shared" ref="U289:U292" si="92">SUMIF(T289,"Y",I289)</f>
        <v>0</v>
      </c>
      <c r="V289" s="30"/>
      <c r="W289" s="275"/>
      <c r="X289" s="31"/>
      <c r="Y289" s="31">
        <f t="shared" ref="Y289:Y292" si="93">U289*X289</f>
        <v>0</v>
      </c>
      <c r="AA289" s="31"/>
      <c r="AB289" s="31">
        <f t="shared" ref="AB289:AB292" si="94">SUMIF(AA289,"Y",K289)*X289</f>
        <v>0</v>
      </c>
      <c r="AC289" s="31"/>
      <c r="AD289" s="31">
        <f t="shared" ref="AD289:AD292" si="95">(I289-AB289)*COUNTIF(AL289:AU289,"L")</f>
        <v>0</v>
      </c>
      <c r="AE289" s="31"/>
      <c r="AF289" s="31"/>
      <c r="AG289" s="31">
        <f t="shared" ref="AG289:AG292" si="96">IFERROR(COUNTIF(AL289:AU289,"S")/(COUNTIF(AL289:AU289,"V")+COUNTIF(AL289:AU289,"S")),0)</f>
        <v>0</v>
      </c>
      <c r="AH289" s="31">
        <f t="shared" ref="AH289:AH292" si="97">(Y289-AB289-AD289)*AG289</f>
        <v>0</v>
      </c>
      <c r="AI289" s="31"/>
      <c r="AJ289" s="31">
        <f t="shared" ref="AJ289:AJ292" si="98">COUNTIF(AL289:AU289,"V")</f>
        <v>0</v>
      </c>
      <c r="AK289" s="31">
        <f t="shared" ref="AK289:AK292" si="99">Y289-AB289-AD289-AH289</f>
        <v>0</v>
      </c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</row>
    <row r="290" spans="2:50" s="155" customFormat="1" ht="13" outlineLevel="1">
      <c r="B290" s="160" t="s">
        <v>449</v>
      </c>
      <c r="C290" s="24" t="s">
        <v>450</v>
      </c>
      <c r="D290" s="49" t="s">
        <v>23</v>
      </c>
      <c r="E290" s="38">
        <v>43642</v>
      </c>
      <c r="F290" s="216" t="s">
        <v>12</v>
      </c>
      <c r="G290" s="46" t="s">
        <v>24</v>
      </c>
      <c r="H290" s="28">
        <f t="shared" si="91"/>
        <v>330</v>
      </c>
      <c r="I290" s="71">
        <v>290</v>
      </c>
      <c r="J290" s="71">
        <v>40</v>
      </c>
      <c r="K290" s="254">
        <v>0</v>
      </c>
      <c r="L290" s="48" t="s">
        <v>1144</v>
      </c>
      <c r="M290" s="48" t="s">
        <v>1144</v>
      </c>
      <c r="N290" s="48" t="s">
        <v>1145</v>
      </c>
      <c r="O290" s="48" t="s">
        <v>1144</v>
      </c>
      <c r="P290" s="48" t="s">
        <v>1145</v>
      </c>
      <c r="Q290" s="48" t="s">
        <v>1145</v>
      </c>
      <c r="R290" s="48" t="s">
        <v>1145</v>
      </c>
      <c r="S290" s="55" t="s">
        <v>1244</v>
      </c>
      <c r="T290" s="31"/>
      <c r="U290" s="31">
        <f t="shared" si="92"/>
        <v>0</v>
      </c>
      <c r="V290" s="30"/>
      <c r="W290" s="275"/>
      <c r="X290" s="31"/>
      <c r="Y290" s="31">
        <f t="shared" si="93"/>
        <v>0</v>
      </c>
      <c r="AA290" s="31"/>
      <c r="AB290" s="31">
        <f t="shared" si="94"/>
        <v>0</v>
      </c>
      <c r="AC290" s="31"/>
      <c r="AD290" s="31">
        <f t="shared" si="95"/>
        <v>0</v>
      </c>
      <c r="AE290" s="31"/>
      <c r="AF290" s="31"/>
      <c r="AG290" s="31">
        <f t="shared" si="96"/>
        <v>0</v>
      </c>
      <c r="AH290" s="31">
        <f t="shared" si="97"/>
        <v>0</v>
      </c>
      <c r="AI290" s="31"/>
      <c r="AJ290" s="31">
        <f t="shared" si="98"/>
        <v>0</v>
      </c>
      <c r="AK290" s="31">
        <f t="shared" si="99"/>
        <v>0</v>
      </c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</row>
    <row r="291" spans="2:50" s="155" customFormat="1" ht="26" outlineLevel="1">
      <c r="B291" s="160" t="s">
        <v>1444</v>
      </c>
      <c r="C291" s="308" t="s">
        <v>1725</v>
      </c>
      <c r="D291" s="49" t="s">
        <v>1445</v>
      </c>
      <c r="E291" s="38">
        <v>43697</v>
      </c>
      <c r="F291" s="216" t="s">
        <v>12</v>
      </c>
      <c r="G291" s="46" t="s">
        <v>13</v>
      </c>
      <c r="H291" s="28">
        <f t="shared" si="91"/>
        <v>270</v>
      </c>
      <c r="I291" s="309">
        <v>90</v>
      </c>
      <c r="J291" s="309">
        <v>180</v>
      </c>
      <c r="K291" s="254">
        <v>0</v>
      </c>
      <c r="L291" s="31" t="s">
        <v>1144</v>
      </c>
      <c r="M291" s="31" t="s">
        <v>1144</v>
      </c>
      <c r="N291" s="31" t="s">
        <v>1145</v>
      </c>
      <c r="O291" s="31" t="s">
        <v>1144</v>
      </c>
      <c r="P291" s="31" t="s">
        <v>1145</v>
      </c>
      <c r="Q291" s="31" t="s">
        <v>1144</v>
      </c>
      <c r="R291" s="31" t="s">
        <v>1144</v>
      </c>
      <c r="S291" s="55" t="s">
        <v>1620</v>
      </c>
      <c r="T291" s="31"/>
      <c r="U291" s="31">
        <f t="shared" si="92"/>
        <v>0</v>
      </c>
      <c r="V291" s="30"/>
      <c r="W291" s="275"/>
      <c r="X291" s="31"/>
      <c r="Y291" s="31">
        <f t="shared" si="93"/>
        <v>0</v>
      </c>
      <c r="AA291" s="31"/>
      <c r="AB291" s="31">
        <f t="shared" si="94"/>
        <v>0</v>
      </c>
      <c r="AC291" s="31"/>
      <c r="AD291" s="31">
        <f t="shared" si="95"/>
        <v>0</v>
      </c>
      <c r="AE291" s="31"/>
      <c r="AF291" s="31"/>
      <c r="AG291" s="31">
        <f t="shared" si="96"/>
        <v>0</v>
      </c>
      <c r="AH291" s="31">
        <f t="shared" si="97"/>
        <v>0</v>
      </c>
      <c r="AI291" s="31"/>
      <c r="AJ291" s="31">
        <f t="shared" si="98"/>
        <v>0</v>
      </c>
      <c r="AK291" s="31">
        <f t="shared" si="99"/>
        <v>0</v>
      </c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</row>
    <row r="292" spans="2:50" s="155" customFormat="1" ht="39" outlineLevel="1">
      <c r="B292" s="160" t="s">
        <v>1446</v>
      </c>
      <c r="C292" s="308" t="s">
        <v>1726</v>
      </c>
      <c r="D292" s="49" t="s">
        <v>596</v>
      </c>
      <c r="E292" s="38">
        <v>43697</v>
      </c>
      <c r="F292" s="216" t="s">
        <v>12</v>
      </c>
      <c r="G292" s="46" t="s">
        <v>13</v>
      </c>
      <c r="H292" s="28">
        <f t="shared" si="91"/>
        <v>2372.5</v>
      </c>
      <c r="I292" s="309">
        <v>560</v>
      </c>
      <c r="J292" s="309">
        <v>1812.5</v>
      </c>
      <c r="K292" s="254">
        <v>0</v>
      </c>
      <c r="L292" s="31" t="s">
        <v>1144</v>
      </c>
      <c r="M292" s="31" t="s">
        <v>1144</v>
      </c>
      <c r="N292" s="31" t="s">
        <v>1145</v>
      </c>
      <c r="O292" s="31" t="s">
        <v>1144</v>
      </c>
      <c r="P292" s="31" t="s">
        <v>1145</v>
      </c>
      <c r="Q292" s="31" t="s">
        <v>1144</v>
      </c>
      <c r="R292" s="31" t="s">
        <v>1144</v>
      </c>
      <c r="S292" s="55" t="s">
        <v>1621</v>
      </c>
      <c r="T292" s="31"/>
      <c r="U292" s="31">
        <f t="shared" si="92"/>
        <v>0</v>
      </c>
      <c r="V292" s="30"/>
      <c r="W292" s="275"/>
      <c r="X292" s="31"/>
      <c r="Y292" s="31">
        <f t="shared" si="93"/>
        <v>0</v>
      </c>
      <c r="AA292" s="31"/>
      <c r="AB292" s="31">
        <f t="shared" si="94"/>
        <v>0</v>
      </c>
      <c r="AC292" s="31"/>
      <c r="AD292" s="31">
        <f t="shared" si="95"/>
        <v>0</v>
      </c>
      <c r="AE292" s="31"/>
      <c r="AF292" s="31"/>
      <c r="AG292" s="31">
        <f t="shared" si="96"/>
        <v>0</v>
      </c>
      <c r="AH292" s="31">
        <f t="shared" si="97"/>
        <v>0</v>
      </c>
      <c r="AI292" s="31"/>
      <c r="AJ292" s="31">
        <f t="shared" si="98"/>
        <v>0</v>
      </c>
      <c r="AK292" s="31">
        <f t="shared" si="99"/>
        <v>0</v>
      </c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</row>
    <row r="293" spans="2:50" s="155" customFormat="1" ht="13">
      <c r="B293" s="343" t="s">
        <v>456</v>
      </c>
      <c r="C293" s="343"/>
      <c r="D293" s="343"/>
      <c r="E293" s="346"/>
      <c r="F293" s="41" t="s">
        <v>7</v>
      </c>
      <c r="G293" s="42"/>
      <c r="H293" s="23">
        <f>H294/60</f>
        <v>556.61666666666667</v>
      </c>
      <c r="I293" s="23">
        <f>I294/60</f>
        <v>156.19999999999999</v>
      </c>
      <c r="J293" s="23">
        <f>J294/60</f>
        <v>400.41666666666669</v>
      </c>
      <c r="K293" s="253">
        <f>K294/60</f>
        <v>60.1</v>
      </c>
      <c r="L293" s="42"/>
      <c r="M293" s="42"/>
      <c r="N293" s="42"/>
      <c r="O293" s="42"/>
      <c r="P293" s="42"/>
      <c r="Q293" s="42"/>
      <c r="R293" s="42"/>
      <c r="S293" s="43"/>
      <c r="T293" s="42"/>
      <c r="U293" s="23">
        <f>U294/60</f>
        <v>0</v>
      </c>
      <c r="V293" s="43"/>
      <c r="W293" s="277"/>
      <c r="X293" s="42"/>
      <c r="Y293" s="23">
        <f>Y294/60</f>
        <v>0</v>
      </c>
      <c r="AA293" s="45"/>
      <c r="AB293" s="45">
        <f t="shared" ref="AB293:AK293" si="100">AB294/60</f>
        <v>0</v>
      </c>
      <c r="AC293" s="45"/>
      <c r="AD293" s="45">
        <f>AD294/60</f>
        <v>0</v>
      </c>
      <c r="AE293" s="45"/>
      <c r="AF293" s="45"/>
      <c r="AG293" s="45"/>
      <c r="AH293" s="45">
        <f>AH294/60</f>
        <v>0</v>
      </c>
      <c r="AI293" s="45"/>
      <c r="AJ293" s="42"/>
      <c r="AK293" s="45">
        <f t="shared" si="100"/>
        <v>0</v>
      </c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5"/>
      <c r="AW293" s="45"/>
      <c r="AX293" s="45">
        <f>AX294/60</f>
        <v>0</v>
      </c>
    </row>
    <row r="294" spans="2:50" s="155" customFormat="1" ht="13">
      <c r="B294" s="343"/>
      <c r="C294" s="343"/>
      <c r="D294" s="343"/>
      <c r="E294" s="346"/>
      <c r="F294" s="44" t="s">
        <v>8</v>
      </c>
      <c r="G294" s="45"/>
      <c r="H294" s="23">
        <f>SUM(I294:J294)</f>
        <v>33397</v>
      </c>
      <c r="I294" s="23">
        <f>SUMIF(F295:F319,"DQA",$I295:$I319)</f>
        <v>9372</v>
      </c>
      <c r="J294" s="23">
        <f>SUMIF(F295:F319,"DQA",$J295:$J319)</f>
        <v>24025</v>
      </c>
      <c r="K294" s="253">
        <f>SUM(K295:K324)</f>
        <v>3606</v>
      </c>
      <c r="L294" s="42"/>
      <c r="M294" s="42"/>
      <c r="N294" s="42"/>
      <c r="O294" s="42"/>
      <c r="P294" s="42"/>
      <c r="Q294" s="42"/>
      <c r="R294" s="42"/>
      <c r="S294" s="43"/>
      <c r="T294" s="42"/>
      <c r="U294" s="23">
        <f>SUM(U295:U319)</f>
        <v>0</v>
      </c>
      <c r="V294" s="43"/>
      <c r="W294" s="277"/>
      <c r="X294" s="42"/>
      <c r="Y294" s="23">
        <f>SUM(Y295:Y319)</f>
        <v>0</v>
      </c>
      <c r="AA294" s="45"/>
      <c r="AB294" s="45">
        <f t="shared" ref="AB294" si="101">SUM(AB295:AB319)</f>
        <v>0</v>
      </c>
      <c r="AC294" s="45"/>
      <c r="AD294" s="45">
        <f>SUM(AD295:AD319)</f>
        <v>0</v>
      </c>
      <c r="AE294" s="45"/>
      <c r="AF294" s="45"/>
      <c r="AG294" s="45"/>
      <c r="AH294" s="45">
        <f>SUM(AH295:AH319)</f>
        <v>0</v>
      </c>
      <c r="AI294" s="45"/>
      <c r="AJ294" s="42"/>
      <c r="AK294" s="45">
        <f t="shared" ref="AK294" si="102">SUM(AK295:AK319)</f>
        <v>0</v>
      </c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5"/>
      <c r="AW294" s="45"/>
      <c r="AX294" s="45">
        <f t="shared" ref="AX294" si="103">SUM(AX295:AX319)</f>
        <v>0</v>
      </c>
    </row>
    <row r="295" spans="2:50" s="155" customFormat="1" ht="13" outlineLevel="1">
      <c r="B295" s="161" t="s">
        <v>458</v>
      </c>
      <c r="C295" s="39" t="s">
        <v>459</v>
      </c>
      <c r="D295" s="15" t="s">
        <v>19</v>
      </c>
      <c r="E295" s="16">
        <v>43656</v>
      </c>
      <c r="F295" s="17" t="s">
        <v>12</v>
      </c>
      <c r="G295" s="27" t="s">
        <v>13</v>
      </c>
      <c r="H295" s="28">
        <f t="shared" ref="H295:H324" si="104">I295+J295</f>
        <v>755</v>
      </c>
      <c r="I295" s="48">
        <v>35</v>
      </c>
      <c r="J295" s="48">
        <v>720</v>
      </c>
      <c r="K295" s="256">
        <f>I295/2</f>
        <v>17.5</v>
      </c>
      <c r="L295" s="31" t="s">
        <v>1144</v>
      </c>
      <c r="M295" s="31" t="s">
        <v>1144</v>
      </c>
      <c r="N295" s="31" t="s">
        <v>1144</v>
      </c>
      <c r="O295" s="31" t="s">
        <v>1144</v>
      </c>
      <c r="P295" s="31" t="s">
        <v>1145</v>
      </c>
      <c r="Q295" s="31" t="s">
        <v>1144</v>
      </c>
      <c r="R295" s="31" t="s">
        <v>1144</v>
      </c>
      <c r="S295" s="55"/>
      <c r="T295" s="31"/>
      <c r="U295" s="31">
        <f t="shared" ref="U295:U324" si="105">SUMIF(T295,"Y",I295)</f>
        <v>0</v>
      </c>
      <c r="V295" s="30"/>
      <c r="W295" s="275"/>
      <c r="X295" s="31"/>
      <c r="Y295" s="31">
        <f>U295*X295/2</f>
        <v>0</v>
      </c>
      <c r="AA295" s="175"/>
      <c r="AB295" s="31">
        <f t="shared" ref="AB295:AB322" si="106">SUMIF(AA295,"Y",K295)*X295</f>
        <v>0</v>
      </c>
      <c r="AC295" s="31"/>
      <c r="AD295" s="31">
        <f t="shared" ref="AD295:AD324" si="107">(I295-AB295)*COUNTIF(AL295:AU295,"L")</f>
        <v>0</v>
      </c>
      <c r="AE295" s="31"/>
      <c r="AF295" s="31"/>
      <c r="AG295" s="31">
        <f t="shared" ref="AG295:AG324" si="108">IFERROR(COUNTIF(AL295:AU295,"S")/(COUNTIF(AL295:AU295,"V")+COUNTIF(AL295:AU295,"S")),0)</f>
        <v>0</v>
      </c>
      <c r="AH295" s="31">
        <f t="shared" ref="AH295:AH324" si="109">(Y295-AB295-AD295)*AG295</f>
        <v>0</v>
      </c>
      <c r="AI295" s="31"/>
      <c r="AJ295" s="174"/>
      <c r="AK295" s="31">
        <f t="shared" ref="AK295:AK324" si="110">Y295-AB295-AD295-AH295</f>
        <v>0</v>
      </c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</row>
    <row r="296" spans="2:50" s="155" customFormat="1" ht="13" outlineLevel="1">
      <c r="B296" s="161" t="s">
        <v>460</v>
      </c>
      <c r="C296" s="39" t="s">
        <v>461</v>
      </c>
      <c r="D296" s="15" t="s">
        <v>36</v>
      </c>
      <c r="E296" s="16">
        <v>43656</v>
      </c>
      <c r="F296" s="17" t="s">
        <v>12</v>
      </c>
      <c r="G296" s="27" t="s">
        <v>13</v>
      </c>
      <c r="H296" s="28">
        <f t="shared" si="104"/>
        <v>995</v>
      </c>
      <c r="I296" s="48">
        <v>35</v>
      </c>
      <c r="J296" s="48">
        <v>960</v>
      </c>
      <c r="K296" s="256">
        <f t="shared" ref="K296:K302" si="111">I296/2</f>
        <v>17.5</v>
      </c>
      <c r="L296" s="31" t="s">
        <v>1144</v>
      </c>
      <c r="M296" s="31" t="s">
        <v>1144</v>
      </c>
      <c r="N296" s="31" t="s">
        <v>1144</v>
      </c>
      <c r="O296" s="31" t="s">
        <v>1144</v>
      </c>
      <c r="P296" s="31" t="s">
        <v>1145</v>
      </c>
      <c r="Q296" s="31" t="s">
        <v>1144</v>
      </c>
      <c r="R296" s="31" t="s">
        <v>1144</v>
      </c>
      <c r="S296" s="55" t="s">
        <v>1272</v>
      </c>
      <c r="T296" s="31"/>
      <c r="U296" s="31">
        <f t="shared" si="105"/>
        <v>0</v>
      </c>
      <c r="V296" s="30"/>
      <c r="W296" s="275"/>
      <c r="X296" s="31"/>
      <c r="Y296" s="31">
        <f t="shared" ref="Y296:Y324" si="112">U296*X296/2</f>
        <v>0</v>
      </c>
      <c r="AA296" s="175"/>
      <c r="AB296" s="31">
        <f t="shared" si="106"/>
        <v>0</v>
      </c>
      <c r="AC296" s="31"/>
      <c r="AD296" s="31">
        <f t="shared" si="107"/>
        <v>0</v>
      </c>
      <c r="AE296" s="31"/>
      <c r="AF296" s="31"/>
      <c r="AG296" s="31">
        <f t="shared" si="108"/>
        <v>0</v>
      </c>
      <c r="AH296" s="31">
        <f t="shared" si="109"/>
        <v>0</v>
      </c>
      <c r="AI296" s="31"/>
      <c r="AJ296" s="174"/>
      <c r="AK296" s="31">
        <f t="shared" si="110"/>
        <v>0</v>
      </c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</row>
    <row r="297" spans="2:50" s="155" customFormat="1" ht="13" outlineLevel="1">
      <c r="B297" s="161" t="s">
        <v>462</v>
      </c>
      <c r="C297" s="39" t="s">
        <v>463</v>
      </c>
      <c r="D297" s="15" t="s">
        <v>36</v>
      </c>
      <c r="E297" s="16">
        <v>43656</v>
      </c>
      <c r="F297" s="17" t="s">
        <v>12</v>
      </c>
      <c r="G297" s="27" t="s">
        <v>13</v>
      </c>
      <c r="H297" s="28">
        <f t="shared" si="104"/>
        <v>755</v>
      </c>
      <c r="I297" s="48">
        <v>35</v>
      </c>
      <c r="J297" s="48">
        <v>720</v>
      </c>
      <c r="K297" s="256">
        <f t="shared" si="111"/>
        <v>17.5</v>
      </c>
      <c r="L297" s="31" t="s">
        <v>1144</v>
      </c>
      <c r="M297" s="31" t="s">
        <v>1144</v>
      </c>
      <c r="N297" s="31" t="s">
        <v>1144</v>
      </c>
      <c r="O297" s="31" t="s">
        <v>1144</v>
      </c>
      <c r="P297" s="31" t="s">
        <v>1145</v>
      </c>
      <c r="Q297" s="31" t="s">
        <v>1144</v>
      </c>
      <c r="R297" s="31" t="s">
        <v>1144</v>
      </c>
      <c r="S297" s="55" t="s">
        <v>1272</v>
      </c>
      <c r="T297" s="31"/>
      <c r="U297" s="31">
        <f t="shared" si="105"/>
        <v>0</v>
      </c>
      <c r="V297" s="30"/>
      <c r="W297" s="275"/>
      <c r="X297" s="31"/>
      <c r="Y297" s="31">
        <f t="shared" si="112"/>
        <v>0</v>
      </c>
      <c r="AA297" s="175"/>
      <c r="AB297" s="31">
        <f t="shared" si="106"/>
        <v>0</v>
      </c>
      <c r="AC297" s="31"/>
      <c r="AD297" s="31">
        <f t="shared" si="107"/>
        <v>0</v>
      </c>
      <c r="AE297" s="31"/>
      <c r="AF297" s="31"/>
      <c r="AG297" s="31">
        <f t="shared" si="108"/>
        <v>0</v>
      </c>
      <c r="AH297" s="31">
        <f t="shared" si="109"/>
        <v>0</v>
      </c>
      <c r="AI297" s="31"/>
      <c r="AJ297" s="174"/>
      <c r="AK297" s="31">
        <f t="shared" si="110"/>
        <v>0</v>
      </c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</row>
    <row r="298" spans="2:50" s="155" customFormat="1" ht="13" outlineLevel="1">
      <c r="B298" s="161" t="s">
        <v>464</v>
      </c>
      <c r="C298" s="39" t="s">
        <v>465</v>
      </c>
      <c r="D298" s="15" t="s">
        <v>36</v>
      </c>
      <c r="E298" s="16">
        <v>43656</v>
      </c>
      <c r="F298" s="17" t="s">
        <v>12</v>
      </c>
      <c r="G298" s="27" t="s">
        <v>13</v>
      </c>
      <c r="H298" s="28">
        <f t="shared" si="104"/>
        <v>525</v>
      </c>
      <c r="I298" s="48">
        <v>45</v>
      </c>
      <c r="J298" s="48">
        <v>480</v>
      </c>
      <c r="K298" s="256">
        <f t="shared" si="111"/>
        <v>22.5</v>
      </c>
      <c r="L298" s="31" t="s">
        <v>1144</v>
      </c>
      <c r="M298" s="31" t="s">
        <v>1144</v>
      </c>
      <c r="N298" s="31" t="s">
        <v>1144</v>
      </c>
      <c r="O298" s="31" t="s">
        <v>1144</v>
      </c>
      <c r="P298" s="31" t="s">
        <v>1145</v>
      </c>
      <c r="Q298" s="31" t="s">
        <v>1144</v>
      </c>
      <c r="R298" s="31" t="s">
        <v>1144</v>
      </c>
      <c r="S298" s="55" t="s">
        <v>1272</v>
      </c>
      <c r="T298" s="31"/>
      <c r="U298" s="31">
        <f t="shared" si="105"/>
        <v>0</v>
      </c>
      <c r="V298" s="30"/>
      <c r="W298" s="275"/>
      <c r="X298" s="31"/>
      <c r="Y298" s="31">
        <f t="shared" si="112"/>
        <v>0</v>
      </c>
      <c r="AA298" s="175"/>
      <c r="AB298" s="31">
        <f t="shared" si="106"/>
        <v>0</v>
      </c>
      <c r="AC298" s="31"/>
      <c r="AD298" s="31">
        <f t="shared" si="107"/>
        <v>0</v>
      </c>
      <c r="AE298" s="31"/>
      <c r="AF298" s="31"/>
      <c r="AG298" s="31">
        <f t="shared" si="108"/>
        <v>0</v>
      </c>
      <c r="AH298" s="31">
        <f t="shared" si="109"/>
        <v>0</v>
      </c>
      <c r="AI298" s="31"/>
      <c r="AJ298" s="174"/>
      <c r="AK298" s="31">
        <f t="shared" si="110"/>
        <v>0</v>
      </c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</row>
    <row r="299" spans="2:50" s="155" customFormat="1" ht="13" outlineLevel="1">
      <c r="B299" s="161" t="s">
        <v>466</v>
      </c>
      <c r="C299" s="39" t="s">
        <v>467</v>
      </c>
      <c r="D299" s="15" t="s">
        <v>36</v>
      </c>
      <c r="E299" s="16">
        <v>43656</v>
      </c>
      <c r="F299" s="17" t="s">
        <v>12</v>
      </c>
      <c r="G299" s="27" t="s">
        <v>24</v>
      </c>
      <c r="H299" s="28">
        <f t="shared" si="104"/>
        <v>542</v>
      </c>
      <c r="I299" s="48">
        <v>62</v>
      </c>
      <c r="J299" s="48">
        <v>480</v>
      </c>
      <c r="K299" s="256">
        <f t="shared" si="111"/>
        <v>31</v>
      </c>
      <c r="L299" s="31" t="s">
        <v>1144</v>
      </c>
      <c r="M299" s="31" t="s">
        <v>1144</v>
      </c>
      <c r="N299" s="31" t="s">
        <v>1144</v>
      </c>
      <c r="O299" s="31" t="s">
        <v>1144</v>
      </c>
      <c r="P299" s="31" t="s">
        <v>1145</v>
      </c>
      <c r="Q299" s="31" t="s">
        <v>1144</v>
      </c>
      <c r="R299" s="31" t="s">
        <v>1144</v>
      </c>
      <c r="S299" s="55" t="s">
        <v>1272</v>
      </c>
      <c r="T299" s="31"/>
      <c r="U299" s="31">
        <f t="shared" si="105"/>
        <v>0</v>
      </c>
      <c r="V299" s="30"/>
      <c r="W299" s="275"/>
      <c r="X299" s="31"/>
      <c r="Y299" s="31">
        <f t="shared" si="112"/>
        <v>0</v>
      </c>
      <c r="AA299" s="175"/>
      <c r="AB299" s="31">
        <f t="shared" si="106"/>
        <v>0</v>
      </c>
      <c r="AC299" s="31"/>
      <c r="AD299" s="31">
        <f t="shared" si="107"/>
        <v>0</v>
      </c>
      <c r="AE299" s="31"/>
      <c r="AF299" s="31"/>
      <c r="AG299" s="31">
        <f t="shared" si="108"/>
        <v>0</v>
      </c>
      <c r="AH299" s="31">
        <f t="shared" si="109"/>
        <v>0</v>
      </c>
      <c r="AI299" s="31"/>
      <c r="AJ299" s="174"/>
      <c r="AK299" s="31">
        <f t="shared" si="110"/>
        <v>0</v>
      </c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</row>
    <row r="300" spans="2:50" s="155" customFormat="1" ht="13" outlineLevel="1">
      <c r="B300" s="161" t="s">
        <v>468</v>
      </c>
      <c r="C300" s="39" t="s">
        <v>469</v>
      </c>
      <c r="D300" s="15" t="s">
        <v>157</v>
      </c>
      <c r="E300" s="16">
        <v>43656</v>
      </c>
      <c r="F300" s="17" t="s">
        <v>12</v>
      </c>
      <c r="G300" s="27" t="s">
        <v>24</v>
      </c>
      <c r="H300" s="28">
        <f t="shared" si="104"/>
        <v>515</v>
      </c>
      <c r="I300" s="48">
        <v>35</v>
      </c>
      <c r="J300" s="48">
        <v>480</v>
      </c>
      <c r="K300" s="256">
        <f t="shared" si="111"/>
        <v>17.5</v>
      </c>
      <c r="L300" s="31" t="s">
        <v>1144</v>
      </c>
      <c r="M300" s="31" t="s">
        <v>1144</v>
      </c>
      <c r="N300" s="31" t="s">
        <v>1144</v>
      </c>
      <c r="O300" s="31" t="s">
        <v>1144</v>
      </c>
      <c r="P300" s="31" t="s">
        <v>1145</v>
      </c>
      <c r="Q300" s="31" t="s">
        <v>1144</v>
      </c>
      <c r="R300" s="31" t="s">
        <v>1144</v>
      </c>
      <c r="S300" s="55" t="s">
        <v>1272</v>
      </c>
      <c r="T300" s="31"/>
      <c r="U300" s="31">
        <f t="shared" si="105"/>
        <v>0</v>
      </c>
      <c r="V300" s="30"/>
      <c r="W300" s="275"/>
      <c r="X300" s="31"/>
      <c r="Y300" s="31">
        <f t="shared" si="112"/>
        <v>0</v>
      </c>
      <c r="AA300" s="175"/>
      <c r="AB300" s="31">
        <f t="shared" si="106"/>
        <v>0</v>
      </c>
      <c r="AC300" s="31"/>
      <c r="AD300" s="31">
        <f t="shared" si="107"/>
        <v>0</v>
      </c>
      <c r="AE300" s="31"/>
      <c r="AF300" s="31"/>
      <c r="AG300" s="31">
        <f t="shared" si="108"/>
        <v>0</v>
      </c>
      <c r="AH300" s="31">
        <f t="shared" si="109"/>
        <v>0</v>
      </c>
      <c r="AI300" s="31"/>
      <c r="AJ300" s="174"/>
      <c r="AK300" s="31">
        <f t="shared" si="110"/>
        <v>0</v>
      </c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</row>
    <row r="301" spans="2:50" s="155" customFormat="1" ht="13" outlineLevel="1">
      <c r="B301" s="161" t="s">
        <v>470</v>
      </c>
      <c r="C301" s="39" t="s">
        <v>471</v>
      </c>
      <c r="D301" s="15" t="s">
        <v>23</v>
      </c>
      <c r="E301" s="16">
        <v>43656</v>
      </c>
      <c r="F301" s="17" t="s">
        <v>12</v>
      </c>
      <c r="G301" s="27" t="s">
        <v>24</v>
      </c>
      <c r="H301" s="28">
        <f t="shared" si="104"/>
        <v>515</v>
      </c>
      <c r="I301" s="48">
        <v>35</v>
      </c>
      <c r="J301" s="48">
        <v>480</v>
      </c>
      <c r="K301" s="256">
        <f t="shared" si="111"/>
        <v>17.5</v>
      </c>
      <c r="L301" s="31" t="s">
        <v>1144</v>
      </c>
      <c r="M301" s="31" t="s">
        <v>1144</v>
      </c>
      <c r="N301" s="31" t="s">
        <v>1144</v>
      </c>
      <c r="O301" s="31" t="s">
        <v>1144</v>
      </c>
      <c r="P301" s="31" t="s">
        <v>1144</v>
      </c>
      <c r="Q301" s="31" t="s">
        <v>1144</v>
      </c>
      <c r="R301" s="31" t="s">
        <v>1144</v>
      </c>
      <c r="S301" s="55" t="s">
        <v>1272</v>
      </c>
      <c r="T301" s="31"/>
      <c r="U301" s="31">
        <f t="shared" si="105"/>
        <v>0</v>
      </c>
      <c r="V301" s="30"/>
      <c r="W301" s="275"/>
      <c r="X301" s="31"/>
      <c r="Y301" s="31">
        <f t="shared" si="112"/>
        <v>0</v>
      </c>
      <c r="AA301" s="175"/>
      <c r="AB301" s="31">
        <f t="shared" si="106"/>
        <v>0</v>
      </c>
      <c r="AC301" s="31"/>
      <c r="AD301" s="31">
        <f t="shared" si="107"/>
        <v>0</v>
      </c>
      <c r="AE301" s="31"/>
      <c r="AF301" s="31"/>
      <c r="AG301" s="31">
        <f t="shared" si="108"/>
        <v>0</v>
      </c>
      <c r="AH301" s="31">
        <f t="shared" si="109"/>
        <v>0</v>
      </c>
      <c r="AI301" s="31"/>
      <c r="AJ301" s="174"/>
      <c r="AK301" s="31">
        <f t="shared" si="110"/>
        <v>0</v>
      </c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</row>
    <row r="302" spans="2:50" s="155" customFormat="1" ht="13" outlineLevel="1">
      <c r="B302" s="161" t="s">
        <v>472</v>
      </c>
      <c r="C302" s="39" t="s">
        <v>473</v>
      </c>
      <c r="D302" s="15" t="s">
        <v>23</v>
      </c>
      <c r="E302" s="16">
        <v>43656</v>
      </c>
      <c r="F302" s="17" t="s">
        <v>12</v>
      </c>
      <c r="G302" s="27" t="s">
        <v>24</v>
      </c>
      <c r="H302" s="28">
        <f t="shared" si="104"/>
        <v>515</v>
      </c>
      <c r="I302" s="48">
        <v>35</v>
      </c>
      <c r="J302" s="48">
        <v>480</v>
      </c>
      <c r="K302" s="256">
        <f t="shared" si="111"/>
        <v>17.5</v>
      </c>
      <c r="L302" s="31" t="s">
        <v>1144</v>
      </c>
      <c r="M302" s="31" t="s">
        <v>1144</v>
      </c>
      <c r="N302" s="31" t="s">
        <v>1144</v>
      </c>
      <c r="O302" s="31" t="s">
        <v>1144</v>
      </c>
      <c r="P302" s="31" t="s">
        <v>1144</v>
      </c>
      <c r="Q302" s="31" t="s">
        <v>1144</v>
      </c>
      <c r="R302" s="31" t="s">
        <v>1144</v>
      </c>
      <c r="S302" s="55" t="s">
        <v>1272</v>
      </c>
      <c r="T302" s="31"/>
      <c r="U302" s="31">
        <f t="shared" si="105"/>
        <v>0</v>
      </c>
      <c r="V302" s="30"/>
      <c r="W302" s="275"/>
      <c r="X302" s="31"/>
      <c r="Y302" s="31">
        <f t="shared" si="112"/>
        <v>0</v>
      </c>
      <c r="AA302" s="175"/>
      <c r="AB302" s="31">
        <f t="shared" si="106"/>
        <v>0</v>
      </c>
      <c r="AC302" s="31"/>
      <c r="AD302" s="31">
        <f t="shared" si="107"/>
        <v>0</v>
      </c>
      <c r="AE302" s="31"/>
      <c r="AF302" s="31"/>
      <c r="AG302" s="31">
        <f t="shared" si="108"/>
        <v>0</v>
      </c>
      <c r="AH302" s="31">
        <f t="shared" si="109"/>
        <v>0</v>
      </c>
      <c r="AI302" s="31"/>
      <c r="AJ302" s="174"/>
      <c r="AK302" s="31">
        <f t="shared" si="110"/>
        <v>0</v>
      </c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</row>
    <row r="303" spans="2:50" s="155" customFormat="1" ht="13" outlineLevel="1">
      <c r="B303" s="161" t="s">
        <v>474</v>
      </c>
      <c r="C303" s="39" t="s">
        <v>475</v>
      </c>
      <c r="D303" s="15" t="s">
        <v>157</v>
      </c>
      <c r="E303" s="16">
        <v>43656</v>
      </c>
      <c r="F303" s="17" t="s">
        <v>12</v>
      </c>
      <c r="G303" s="27" t="s">
        <v>13</v>
      </c>
      <c r="H303" s="28">
        <f t="shared" si="104"/>
        <v>790</v>
      </c>
      <c r="I303" s="48">
        <v>40</v>
      </c>
      <c r="J303" s="48">
        <v>750</v>
      </c>
      <c r="K303" s="256">
        <v>0</v>
      </c>
      <c r="L303" s="31" t="s">
        <v>1144</v>
      </c>
      <c r="M303" s="31" t="s">
        <v>1144</v>
      </c>
      <c r="N303" s="31" t="s">
        <v>1145</v>
      </c>
      <c r="O303" s="31" t="s">
        <v>1144</v>
      </c>
      <c r="P303" s="31" t="s">
        <v>1145</v>
      </c>
      <c r="Q303" s="31" t="s">
        <v>1144</v>
      </c>
      <c r="R303" s="31" t="s">
        <v>1144</v>
      </c>
      <c r="S303" s="55" t="s">
        <v>1272</v>
      </c>
      <c r="T303" s="31"/>
      <c r="U303" s="31">
        <f t="shared" si="105"/>
        <v>0</v>
      </c>
      <c r="V303" s="30"/>
      <c r="W303" s="275"/>
      <c r="X303" s="31"/>
      <c r="Y303" s="31">
        <f t="shared" si="112"/>
        <v>0</v>
      </c>
      <c r="AA303" s="175"/>
      <c r="AB303" s="31">
        <f t="shared" si="106"/>
        <v>0</v>
      </c>
      <c r="AC303" s="31"/>
      <c r="AD303" s="31">
        <f t="shared" si="107"/>
        <v>0</v>
      </c>
      <c r="AE303" s="31"/>
      <c r="AF303" s="31"/>
      <c r="AG303" s="31">
        <f t="shared" si="108"/>
        <v>0</v>
      </c>
      <c r="AH303" s="31">
        <f t="shared" si="109"/>
        <v>0</v>
      </c>
      <c r="AI303" s="31"/>
      <c r="AJ303" s="174"/>
      <c r="AK303" s="31">
        <f t="shared" si="110"/>
        <v>0</v>
      </c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</row>
    <row r="304" spans="2:50" s="155" customFormat="1" ht="13" outlineLevel="1">
      <c r="B304" s="161" t="s">
        <v>476</v>
      </c>
      <c r="C304" s="39" t="s">
        <v>1447</v>
      </c>
      <c r="D304" s="15" t="s">
        <v>19</v>
      </c>
      <c r="E304" s="16">
        <v>43656</v>
      </c>
      <c r="F304" s="17" t="s">
        <v>12</v>
      </c>
      <c r="G304" s="27" t="s">
        <v>13</v>
      </c>
      <c r="H304" s="28">
        <f t="shared" si="104"/>
        <v>275</v>
      </c>
      <c r="I304" s="48">
        <v>35</v>
      </c>
      <c r="J304" s="48">
        <v>240</v>
      </c>
      <c r="K304" s="256">
        <f>I304/2</f>
        <v>17.5</v>
      </c>
      <c r="L304" s="31" t="s">
        <v>1144</v>
      </c>
      <c r="M304" s="31" t="s">
        <v>1144</v>
      </c>
      <c r="N304" s="31" t="s">
        <v>1145</v>
      </c>
      <c r="O304" s="31" t="s">
        <v>1144</v>
      </c>
      <c r="P304" s="31" t="s">
        <v>1145</v>
      </c>
      <c r="Q304" s="31" t="s">
        <v>1144</v>
      </c>
      <c r="R304" s="31" t="s">
        <v>1144</v>
      </c>
      <c r="S304" s="55" t="s">
        <v>1272</v>
      </c>
      <c r="T304" s="31"/>
      <c r="U304" s="31">
        <f t="shared" si="105"/>
        <v>0</v>
      </c>
      <c r="V304" s="30"/>
      <c r="W304" s="275"/>
      <c r="X304" s="31"/>
      <c r="Y304" s="31">
        <f t="shared" si="112"/>
        <v>0</v>
      </c>
      <c r="AA304" s="175"/>
      <c r="AB304" s="31">
        <f t="shared" si="106"/>
        <v>0</v>
      </c>
      <c r="AC304" s="31"/>
      <c r="AD304" s="31">
        <f t="shared" si="107"/>
        <v>0</v>
      </c>
      <c r="AE304" s="31"/>
      <c r="AF304" s="31"/>
      <c r="AG304" s="31">
        <f t="shared" si="108"/>
        <v>0</v>
      </c>
      <c r="AH304" s="31">
        <f t="shared" si="109"/>
        <v>0</v>
      </c>
      <c r="AI304" s="31"/>
      <c r="AJ304" s="174"/>
      <c r="AK304" s="31">
        <f t="shared" si="110"/>
        <v>0</v>
      </c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</row>
    <row r="305" spans="2:50" s="155" customFormat="1" ht="13" outlineLevel="1">
      <c r="B305" s="161" t="s">
        <v>477</v>
      </c>
      <c r="C305" s="39" t="s">
        <v>478</v>
      </c>
      <c r="D305" s="76" t="s">
        <v>50</v>
      </c>
      <c r="E305" s="16">
        <v>42122</v>
      </c>
      <c r="F305" s="17" t="s">
        <v>12</v>
      </c>
      <c r="G305" s="27" t="s">
        <v>13</v>
      </c>
      <c r="H305" s="28">
        <f t="shared" si="104"/>
        <v>505</v>
      </c>
      <c r="I305" s="48">
        <v>25</v>
      </c>
      <c r="J305" s="48">
        <v>480</v>
      </c>
      <c r="K305" s="256">
        <v>0</v>
      </c>
      <c r="L305" s="31" t="s">
        <v>1144</v>
      </c>
      <c r="M305" s="31" t="s">
        <v>1144</v>
      </c>
      <c r="N305" s="31" t="s">
        <v>1145</v>
      </c>
      <c r="O305" s="31" t="s">
        <v>1144</v>
      </c>
      <c r="P305" s="31" t="s">
        <v>1145</v>
      </c>
      <c r="Q305" s="31" t="s">
        <v>1144</v>
      </c>
      <c r="R305" s="31" t="s">
        <v>1144</v>
      </c>
      <c r="S305" s="55" t="s">
        <v>1272</v>
      </c>
      <c r="T305" s="31"/>
      <c r="U305" s="31">
        <f t="shared" si="105"/>
        <v>0</v>
      </c>
      <c r="V305" s="30"/>
      <c r="W305" s="275"/>
      <c r="X305" s="31"/>
      <c r="Y305" s="31">
        <f t="shared" si="112"/>
        <v>0</v>
      </c>
      <c r="AA305" s="175"/>
      <c r="AB305" s="31">
        <f t="shared" si="106"/>
        <v>0</v>
      </c>
      <c r="AC305" s="31"/>
      <c r="AD305" s="31">
        <f t="shared" si="107"/>
        <v>0</v>
      </c>
      <c r="AE305" s="31"/>
      <c r="AF305" s="31"/>
      <c r="AG305" s="31">
        <f t="shared" si="108"/>
        <v>0</v>
      </c>
      <c r="AH305" s="31">
        <f t="shared" si="109"/>
        <v>0</v>
      </c>
      <c r="AI305" s="31"/>
      <c r="AJ305" s="174"/>
      <c r="AK305" s="31">
        <f t="shared" si="110"/>
        <v>0</v>
      </c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</row>
    <row r="306" spans="2:50" s="155" customFormat="1" ht="13" outlineLevel="1">
      <c r="B306" s="161" t="s">
        <v>479</v>
      </c>
      <c r="C306" s="39" t="s">
        <v>480</v>
      </c>
      <c r="D306" s="15" t="s">
        <v>157</v>
      </c>
      <c r="E306" s="16">
        <v>43656</v>
      </c>
      <c r="F306" s="17" t="s">
        <v>12</v>
      </c>
      <c r="G306" s="27" t="s">
        <v>13</v>
      </c>
      <c r="H306" s="28">
        <f t="shared" si="104"/>
        <v>520</v>
      </c>
      <c r="I306" s="48">
        <v>40</v>
      </c>
      <c r="J306" s="48">
        <v>480</v>
      </c>
      <c r="K306" s="256">
        <f t="shared" ref="K306:K307" si="113">I306/2</f>
        <v>20</v>
      </c>
      <c r="L306" s="31" t="s">
        <v>1144</v>
      </c>
      <c r="M306" s="31" t="s">
        <v>1144</v>
      </c>
      <c r="N306" s="31" t="s">
        <v>1145</v>
      </c>
      <c r="O306" s="31" t="s">
        <v>1144</v>
      </c>
      <c r="P306" s="31" t="s">
        <v>1145</v>
      </c>
      <c r="Q306" s="31" t="s">
        <v>1144</v>
      </c>
      <c r="R306" s="31" t="s">
        <v>1144</v>
      </c>
      <c r="S306" s="55" t="s">
        <v>1272</v>
      </c>
      <c r="T306" s="31"/>
      <c r="U306" s="31">
        <f t="shared" si="105"/>
        <v>0</v>
      </c>
      <c r="V306" s="30"/>
      <c r="W306" s="275"/>
      <c r="X306" s="31"/>
      <c r="Y306" s="31">
        <f t="shared" si="112"/>
        <v>0</v>
      </c>
      <c r="AA306" s="175"/>
      <c r="AB306" s="31">
        <f t="shared" si="106"/>
        <v>0</v>
      </c>
      <c r="AC306" s="31"/>
      <c r="AD306" s="31">
        <f t="shared" si="107"/>
        <v>0</v>
      </c>
      <c r="AE306" s="31"/>
      <c r="AF306" s="31"/>
      <c r="AG306" s="31">
        <f t="shared" si="108"/>
        <v>0</v>
      </c>
      <c r="AH306" s="31">
        <f t="shared" si="109"/>
        <v>0</v>
      </c>
      <c r="AI306" s="31"/>
      <c r="AJ306" s="174"/>
      <c r="AK306" s="31">
        <f t="shared" si="110"/>
        <v>0</v>
      </c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</row>
    <row r="307" spans="2:50" s="155" customFormat="1" ht="13" outlineLevel="1">
      <c r="B307" s="161" t="s">
        <v>481</v>
      </c>
      <c r="C307" s="39" t="s">
        <v>482</v>
      </c>
      <c r="D307" s="15" t="s">
        <v>157</v>
      </c>
      <c r="E307" s="16">
        <v>43656</v>
      </c>
      <c r="F307" s="17" t="s">
        <v>12</v>
      </c>
      <c r="G307" s="27" t="s">
        <v>13</v>
      </c>
      <c r="H307" s="28">
        <f t="shared" si="104"/>
        <v>520</v>
      </c>
      <c r="I307" s="48">
        <v>40</v>
      </c>
      <c r="J307" s="48">
        <v>480</v>
      </c>
      <c r="K307" s="256">
        <f t="shared" si="113"/>
        <v>20</v>
      </c>
      <c r="L307" s="31" t="s">
        <v>1144</v>
      </c>
      <c r="M307" s="31" t="s">
        <v>1144</v>
      </c>
      <c r="N307" s="31" t="s">
        <v>1145</v>
      </c>
      <c r="O307" s="31" t="s">
        <v>1144</v>
      </c>
      <c r="P307" s="31" t="s">
        <v>1145</v>
      </c>
      <c r="Q307" s="31" t="s">
        <v>1144</v>
      </c>
      <c r="R307" s="31" t="s">
        <v>1144</v>
      </c>
      <c r="S307" s="55" t="s">
        <v>1272</v>
      </c>
      <c r="T307" s="31"/>
      <c r="U307" s="31">
        <f t="shared" si="105"/>
        <v>0</v>
      </c>
      <c r="V307" s="30"/>
      <c r="W307" s="275"/>
      <c r="X307" s="31"/>
      <c r="Y307" s="31">
        <f t="shared" si="112"/>
        <v>0</v>
      </c>
      <c r="AA307" s="175"/>
      <c r="AB307" s="31">
        <f t="shared" si="106"/>
        <v>0</v>
      </c>
      <c r="AC307" s="31"/>
      <c r="AD307" s="31">
        <f t="shared" si="107"/>
        <v>0</v>
      </c>
      <c r="AE307" s="31"/>
      <c r="AF307" s="31"/>
      <c r="AG307" s="31">
        <f t="shared" si="108"/>
        <v>0</v>
      </c>
      <c r="AH307" s="31">
        <f t="shared" si="109"/>
        <v>0</v>
      </c>
      <c r="AI307" s="31"/>
      <c r="AJ307" s="174"/>
      <c r="AK307" s="31">
        <f t="shared" si="110"/>
        <v>0</v>
      </c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</row>
    <row r="308" spans="2:50" s="155" customFormat="1" ht="13" outlineLevel="1">
      <c r="B308" s="161" t="s">
        <v>483</v>
      </c>
      <c r="C308" s="39" t="s">
        <v>484</v>
      </c>
      <c r="D308" s="15" t="s">
        <v>39</v>
      </c>
      <c r="E308" s="16">
        <v>43516</v>
      </c>
      <c r="F308" s="17" t="s">
        <v>12</v>
      </c>
      <c r="G308" s="27" t="s">
        <v>13</v>
      </c>
      <c r="H308" s="28">
        <f t="shared" si="104"/>
        <v>280</v>
      </c>
      <c r="I308" s="48">
        <v>30</v>
      </c>
      <c r="J308" s="48">
        <v>250</v>
      </c>
      <c r="K308" s="256">
        <v>0</v>
      </c>
      <c r="L308" s="31" t="s">
        <v>1144</v>
      </c>
      <c r="M308" s="31" t="s">
        <v>1144</v>
      </c>
      <c r="N308" s="31" t="s">
        <v>1145</v>
      </c>
      <c r="O308" s="31" t="s">
        <v>1145</v>
      </c>
      <c r="P308" s="31" t="s">
        <v>1144</v>
      </c>
      <c r="Q308" s="31" t="s">
        <v>1144</v>
      </c>
      <c r="R308" s="31" t="s">
        <v>1144</v>
      </c>
      <c r="S308" s="55" t="s">
        <v>1272</v>
      </c>
      <c r="T308" s="31"/>
      <c r="U308" s="31">
        <f t="shared" si="105"/>
        <v>0</v>
      </c>
      <c r="V308" s="30"/>
      <c r="W308" s="275"/>
      <c r="X308" s="31"/>
      <c r="Y308" s="31">
        <f t="shared" si="112"/>
        <v>0</v>
      </c>
      <c r="AA308" s="175"/>
      <c r="AB308" s="31">
        <f t="shared" si="106"/>
        <v>0</v>
      </c>
      <c r="AC308" s="31"/>
      <c r="AD308" s="31">
        <f t="shared" si="107"/>
        <v>0</v>
      </c>
      <c r="AE308" s="31"/>
      <c r="AF308" s="31"/>
      <c r="AG308" s="31">
        <f t="shared" si="108"/>
        <v>0</v>
      </c>
      <c r="AH308" s="31">
        <f t="shared" si="109"/>
        <v>0</v>
      </c>
      <c r="AI308" s="31"/>
      <c r="AJ308" s="174"/>
      <c r="AK308" s="31">
        <f t="shared" si="110"/>
        <v>0</v>
      </c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</row>
    <row r="309" spans="2:50" s="155" customFormat="1" ht="13" outlineLevel="1">
      <c r="B309" s="161" t="s">
        <v>485</v>
      </c>
      <c r="C309" s="269" t="s">
        <v>1628</v>
      </c>
      <c r="D309" s="53" t="s">
        <v>1508</v>
      </c>
      <c r="E309" s="75">
        <v>43776</v>
      </c>
      <c r="F309" s="17" t="s">
        <v>12</v>
      </c>
      <c r="G309" s="27" t="s">
        <v>24</v>
      </c>
      <c r="H309" s="28">
        <f t="shared" si="104"/>
        <v>5560</v>
      </c>
      <c r="I309" s="48">
        <v>5315</v>
      </c>
      <c r="J309" s="48">
        <v>245</v>
      </c>
      <c r="K309" s="256">
        <f>I309/2</f>
        <v>2657.5</v>
      </c>
      <c r="L309" s="31" t="s">
        <v>1144</v>
      </c>
      <c r="M309" s="31" t="s">
        <v>1144</v>
      </c>
      <c r="N309" s="175" t="s">
        <v>1181</v>
      </c>
      <c r="O309" s="31" t="s">
        <v>1144</v>
      </c>
      <c r="P309" s="31" t="s">
        <v>1145</v>
      </c>
      <c r="Q309" s="31" t="s">
        <v>1144</v>
      </c>
      <c r="R309" s="31" t="s">
        <v>1144</v>
      </c>
      <c r="S309" s="55" t="s">
        <v>1278</v>
      </c>
      <c r="T309" s="31"/>
      <c r="U309" s="31">
        <f t="shared" si="105"/>
        <v>0</v>
      </c>
      <c r="V309" s="30"/>
      <c r="W309" s="275"/>
      <c r="X309" s="31"/>
      <c r="Y309" s="174">
        <f>U309*5</f>
        <v>0</v>
      </c>
      <c r="AA309" s="175"/>
      <c r="AB309" s="174">
        <f>SUMIF(AA309,"Y",K309)*5</f>
        <v>0</v>
      </c>
      <c r="AC309" s="31"/>
      <c r="AD309" s="31">
        <f t="shared" si="107"/>
        <v>0</v>
      </c>
      <c r="AE309" s="31"/>
      <c r="AF309" s="31"/>
      <c r="AG309" s="31">
        <f t="shared" si="108"/>
        <v>0</v>
      </c>
      <c r="AH309" s="31">
        <f t="shared" si="109"/>
        <v>0</v>
      </c>
      <c r="AI309" s="31"/>
      <c r="AJ309" s="174"/>
      <c r="AK309" s="31">
        <f t="shared" si="110"/>
        <v>0</v>
      </c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</row>
    <row r="310" spans="2:50" s="155" customFormat="1" ht="13" outlineLevel="1">
      <c r="B310" s="161" t="s">
        <v>486</v>
      </c>
      <c r="C310" s="39" t="s">
        <v>487</v>
      </c>
      <c r="D310" s="15" t="s">
        <v>23</v>
      </c>
      <c r="E310" s="16">
        <v>43656</v>
      </c>
      <c r="F310" s="17" t="s">
        <v>12</v>
      </c>
      <c r="G310" s="27" t="s">
        <v>13</v>
      </c>
      <c r="H310" s="28">
        <f t="shared" si="104"/>
        <v>525</v>
      </c>
      <c r="I310" s="48">
        <v>45</v>
      </c>
      <c r="J310" s="48">
        <v>480</v>
      </c>
      <c r="K310" s="254">
        <v>0</v>
      </c>
      <c r="L310" s="31" t="s">
        <v>1144</v>
      </c>
      <c r="M310" s="31" t="s">
        <v>1144</v>
      </c>
      <c r="N310" s="31" t="s">
        <v>1145</v>
      </c>
      <c r="O310" s="31" t="s">
        <v>1144</v>
      </c>
      <c r="P310" s="31" t="s">
        <v>1145</v>
      </c>
      <c r="Q310" s="31" t="s">
        <v>1144</v>
      </c>
      <c r="R310" s="31" t="s">
        <v>1144</v>
      </c>
      <c r="S310" s="55" t="s">
        <v>1272</v>
      </c>
      <c r="T310" s="31"/>
      <c r="U310" s="31">
        <f t="shared" si="105"/>
        <v>0</v>
      </c>
      <c r="V310" s="30"/>
      <c r="W310" s="275"/>
      <c r="X310" s="31"/>
      <c r="Y310" s="31">
        <f t="shared" si="112"/>
        <v>0</v>
      </c>
      <c r="AA310" s="175"/>
      <c r="AB310" s="31">
        <f t="shared" si="106"/>
        <v>0</v>
      </c>
      <c r="AC310" s="31"/>
      <c r="AD310" s="31">
        <f t="shared" si="107"/>
        <v>0</v>
      </c>
      <c r="AE310" s="31"/>
      <c r="AF310" s="31"/>
      <c r="AG310" s="31">
        <f t="shared" si="108"/>
        <v>0</v>
      </c>
      <c r="AH310" s="31">
        <f t="shared" si="109"/>
        <v>0</v>
      </c>
      <c r="AI310" s="31"/>
      <c r="AJ310" s="174"/>
      <c r="AK310" s="31">
        <f t="shared" si="110"/>
        <v>0</v>
      </c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</row>
    <row r="311" spans="2:50" s="155" customFormat="1" ht="13" outlineLevel="1">
      <c r="B311" s="161" t="s">
        <v>488</v>
      </c>
      <c r="C311" s="39" t="s">
        <v>489</v>
      </c>
      <c r="D311" s="76" t="s">
        <v>39</v>
      </c>
      <c r="E311" s="16">
        <v>42366</v>
      </c>
      <c r="F311" s="26" t="s">
        <v>12</v>
      </c>
      <c r="G311" s="27" t="s">
        <v>13</v>
      </c>
      <c r="H311" s="28">
        <f t="shared" si="104"/>
        <v>680</v>
      </c>
      <c r="I311" s="48">
        <v>50</v>
      </c>
      <c r="J311" s="48">
        <v>630</v>
      </c>
      <c r="K311" s="256">
        <v>0</v>
      </c>
      <c r="L311" s="31" t="s">
        <v>1144</v>
      </c>
      <c r="M311" s="31" t="s">
        <v>1144</v>
      </c>
      <c r="N311" s="31" t="s">
        <v>1145</v>
      </c>
      <c r="O311" s="31" t="s">
        <v>1144</v>
      </c>
      <c r="P311" s="31" t="s">
        <v>1145</v>
      </c>
      <c r="Q311" s="31" t="s">
        <v>1144</v>
      </c>
      <c r="R311" s="31" t="s">
        <v>1144</v>
      </c>
      <c r="S311" s="55" t="s">
        <v>1272</v>
      </c>
      <c r="T311" s="31"/>
      <c r="U311" s="31">
        <f t="shared" si="105"/>
        <v>0</v>
      </c>
      <c r="V311" s="30"/>
      <c r="W311" s="275"/>
      <c r="X311" s="31"/>
      <c r="Y311" s="31">
        <f t="shared" si="112"/>
        <v>0</v>
      </c>
      <c r="AA311" s="175"/>
      <c r="AB311" s="31">
        <f t="shared" si="106"/>
        <v>0</v>
      </c>
      <c r="AC311" s="31"/>
      <c r="AD311" s="31">
        <f t="shared" si="107"/>
        <v>0</v>
      </c>
      <c r="AE311" s="31"/>
      <c r="AF311" s="31"/>
      <c r="AG311" s="31">
        <f t="shared" si="108"/>
        <v>0</v>
      </c>
      <c r="AH311" s="31">
        <f t="shared" si="109"/>
        <v>0</v>
      </c>
      <c r="AI311" s="31"/>
      <c r="AJ311" s="174"/>
      <c r="AK311" s="31">
        <f t="shared" si="110"/>
        <v>0</v>
      </c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</row>
    <row r="312" spans="2:50" s="155" customFormat="1" ht="13" outlineLevel="1">
      <c r="B312" s="161" t="s">
        <v>490</v>
      </c>
      <c r="C312" s="39" t="s">
        <v>491</v>
      </c>
      <c r="D312" s="15" t="s">
        <v>23</v>
      </c>
      <c r="E312" s="16">
        <v>43657</v>
      </c>
      <c r="F312" s="17" t="s">
        <v>12</v>
      </c>
      <c r="G312" s="27" t="s">
        <v>13</v>
      </c>
      <c r="H312" s="28">
        <f t="shared" si="104"/>
        <v>1725</v>
      </c>
      <c r="I312" s="48">
        <v>45</v>
      </c>
      <c r="J312" s="48">
        <v>1680</v>
      </c>
      <c r="K312" s="256">
        <f>I312/2</f>
        <v>22.5</v>
      </c>
      <c r="L312" s="31" t="s">
        <v>1144</v>
      </c>
      <c r="M312" s="31" t="s">
        <v>1144</v>
      </c>
      <c r="N312" s="31" t="s">
        <v>1145</v>
      </c>
      <c r="O312" s="31" t="s">
        <v>1144</v>
      </c>
      <c r="P312" s="31" t="s">
        <v>1145</v>
      </c>
      <c r="Q312" s="31" t="s">
        <v>1144</v>
      </c>
      <c r="R312" s="31" t="s">
        <v>1144</v>
      </c>
      <c r="S312" s="55" t="s">
        <v>1272</v>
      </c>
      <c r="T312" s="31"/>
      <c r="U312" s="31">
        <f t="shared" si="105"/>
        <v>0</v>
      </c>
      <c r="V312" s="30"/>
      <c r="W312" s="275"/>
      <c r="X312" s="31"/>
      <c r="Y312" s="31">
        <f t="shared" si="112"/>
        <v>0</v>
      </c>
      <c r="AA312" s="175"/>
      <c r="AB312" s="31">
        <f t="shared" si="106"/>
        <v>0</v>
      </c>
      <c r="AC312" s="31"/>
      <c r="AD312" s="31">
        <f t="shared" si="107"/>
        <v>0</v>
      </c>
      <c r="AE312" s="31"/>
      <c r="AF312" s="31"/>
      <c r="AG312" s="31">
        <f t="shared" si="108"/>
        <v>0</v>
      </c>
      <c r="AH312" s="31">
        <f t="shared" si="109"/>
        <v>0</v>
      </c>
      <c r="AI312" s="31"/>
      <c r="AJ312" s="174"/>
      <c r="AK312" s="31">
        <f t="shared" si="110"/>
        <v>0</v>
      </c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</row>
    <row r="313" spans="2:50" s="155" customFormat="1" ht="13" outlineLevel="1">
      <c r="B313" s="161" t="s">
        <v>492</v>
      </c>
      <c r="C313" s="39" t="s">
        <v>493</v>
      </c>
      <c r="D313" s="15" t="s">
        <v>36</v>
      </c>
      <c r="E313" s="16">
        <v>43657</v>
      </c>
      <c r="F313" s="17" t="s">
        <v>12</v>
      </c>
      <c r="G313" s="27" t="s">
        <v>13</v>
      </c>
      <c r="H313" s="28">
        <f t="shared" si="104"/>
        <v>4075</v>
      </c>
      <c r="I313" s="48">
        <v>595</v>
      </c>
      <c r="J313" s="48">
        <v>3480</v>
      </c>
      <c r="K313" s="48">
        <f t="shared" ref="K313:K314" si="114">I313/2</f>
        <v>297.5</v>
      </c>
      <c r="L313" s="31" t="s">
        <v>1144</v>
      </c>
      <c r="M313" s="31" t="s">
        <v>1144</v>
      </c>
      <c r="N313" s="31" t="s">
        <v>1144</v>
      </c>
      <c r="O313" s="31" t="s">
        <v>1144</v>
      </c>
      <c r="P313" s="31" t="s">
        <v>1144</v>
      </c>
      <c r="Q313" s="31" t="s">
        <v>1144</v>
      </c>
      <c r="R313" s="31" t="s">
        <v>1144</v>
      </c>
      <c r="S313" s="55" t="s">
        <v>1272</v>
      </c>
      <c r="T313" s="31"/>
      <c r="U313" s="31">
        <f t="shared" si="105"/>
        <v>0</v>
      </c>
      <c r="V313" s="30"/>
      <c r="W313" s="275"/>
      <c r="X313" s="31"/>
      <c r="Y313" s="31">
        <f t="shared" si="112"/>
        <v>0</v>
      </c>
      <c r="AA313" s="175"/>
      <c r="AB313" s="31">
        <f t="shared" si="106"/>
        <v>0</v>
      </c>
      <c r="AC313" s="31"/>
      <c r="AD313" s="31">
        <f t="shared" si="107"/>
        <v>0</v>
      </c>
      <c r="AE313" s="31"/>
      <c r="AF313" s="31"/>
      <c r="AG313" s="31">
        <f t="shared" si="108"/>
        <v>0</v>
      </c>
      <c r="AH313" s="31">
        <f t="shared" si="109"/>
        <v>0</v>
      </c>
      <c r="AI313" s="31"/>
      <c r="AJ313" s="174"/>
      <c r="AK313" s="31">
        <f t="shared" si="110"/>
        <v>0</v>
      </c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</row>
    <row r="314" spans="2:50" s="155" customFormat="1" ht="13" outlineLevel="1">
      <c r="B314" s="161" t="s">
        <v>494</v>
      </c>
      <c r="C314" s="39" t="s">
        <v>495</v>
      </c>
      <c r="D314" s="49" t="s">
        <v>23</v>
      </c>
      <c r="E314" s="38">
        <v>43657</v>
      </c>
      <c r="F314" s="39" t="s">
        <v>12</v>
      </c>
      <c r="G314" s="217" t="s">
        <v>13</v>
      </c>
      <c r="H314" s="28">
        <f t="shared" si="104"/>
        <v>4675</v>
      </c>
      <c r="I314" s="48">
        <v>595</v>
      </c>
      <c r="J314" s="48">
        <v>4080</v>
      </c>
      <c r="K314" s="48">
        <f t="shared" si="114"/>
        <v>297.5</v>
      </c>
      <c r="L314" s="31" t="s">
        <v>1144</v>
      </c>
      <c r="M314" s="31" t="s">
        <v>1144</v>
      </c>
      <c r="N314" s="31" t="s">
        <v>1144</v>
      </c>
      <c r="O314" s="31" t="s">
        <v>1144</v>
      </c>
      <c r="P314" s="31" t="s">
        <v>1144</v>
      </c>
      <c r="Q314" s="31" t="s">
        <v>1144</v>
      </c>
      <c r="R314" s="31" t="s">
        <v>1144</v>
      </c>
      <c r="S314" s="55" t="s">
        <v>1272</v>
      </c>
      <c r="T314" s="31"/>
      <c r="U314" s="31">
        <f t="shared" si="105"/>
        <v>0</v>
      </c>
      <c r="V314" s="30"/>
      <c r="W314" s="275"/>
      <c r="X314" s="31"/>
      <c r="Y314" s="31">
        <f t="shared" si="112"/>
        <v>0</v>
      </c>
      <c r="AA314" s="175"/>
      <c r="AB314" s="31">
        <f t="shared" si="106"/>
        <v>0</v>
      </c>
      <c r="AC314" s="31"/>
      <c r="AD314" s="31">
        <f t="shared" si="107"/>
        <v>0</v>
      </c>
      <c r="AE314" s="31"/>
      <c r="AF314" s="31"/>
      <c r="AG314" s="31">
        <f t="shared" si="108"/>
        <v>0</v>
      </c>
      <c r="AH314" s="31">
        <f t="shared" si="109"/>
        <v>0</v>
      </c>
      <c r="AI314" s="31"/>
      <c r="AJ314" s="174"/>
      <c r="AK314" s="31">
        <f t="shared" si="110"/>
        <v>0</v>
      </c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</row>
    <row r="315" spans="2:50" s="155" customFormat="1" ht="13" outlineLevel="1">
      <c r="B315" s="161" t="s">
        <v>496</v>
      </c>
      <c r="C315" s="39" t="s">
        <v>497</v>
      </c>
      <c r="D315" s="49" t="s">
        <v>36</v>
      </c>
      <c r="E315" s="38">
        <v>43657</v>
      </c>
      <c r="F315" s="39" t="s">
        <v>12</v>
      </c>
      <c r="G315" s="217" t="s">
        <v>13</v>
      </c>
      <c r="H315" s="28">
        <f t="shared" si="104"/>
        <v>4675</v>
      </c>
      <c r="I315" s="48">
        <v>595</v>
      </c>
      <c r="J315" s="48">
        <v>4080</v>
      </c>
      <c r="K315" s="256">
        <v>0</v>
      </c>
      <c r="L315" s="31" t="s">
        <v>1144</v>
      </c>
      <c r="M315" s="31" t="s">
        <v>1144</v>
      </c>
      <c r="N315" s="31" t="s">
        <v>1144</v>
      </c>
      <c r="O315" s="31" t="s">
        <v>1144</v>
      </c>
      <c r="P315" s="31" t="s">
        <v>1144</v>
      </c>
      <c r="Q315" s="31" t="s">
        <v>1144</v>
      </c>
      <c r="R315" s="31" t="s">
        <v>1144</v>
      </c>
      <c r="S315" s="55" t="s">
        <v>1272</v>
      </c>
      <c r="T315" s="31"/>
      <c r="U315" s="31">
        <f t="shared" si="105"/>
        <v>0</v>
      </c>
      <c r="V315" s="30"/>
      <c r="W315" s="275"/>
      <c r="X315" s="31"/>
      <c r="Y315" s="31">
        <f t="shared" si="112"/>
        <v>0</v>
      </c>
      <c r="AA315" s="175"/>
      <c r="AB315" s="31">
        <f t="shared" si="106"/>
        <v>0</v>
      </c>
      <c r="AC315" s="31"/>
      <c r="AD315" s="31">
        <f t="shared" si="107"/>
        <v>0</v>
      </c>
      <c r="AE315" s="31"/>
      <c r="AF315" s="31"/>
      <c r="AG315" s="31">
        <f t="shared" si="108"/>
        <v>0</v>
      </c>
      <c r="AH315" s="31">
        <f t="shared" si="109"/>
        <v>0</v>
      </c>
      <c r="AI315" s="31"/>
      <c r="AJ315" s="174"/>
      <c r="AK315" s="31">
        <f t="shared" si="110"/>
        <v>0</v>
      </c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</row>
    <row r="316" spans="2:50" s="155" customFormat="1" ht="13" outlineLevel="1">
      <c r="B316" s="161" t="s">
        <v>498</v>
      </c>
      <c r="C316" s="39" t="s">
        <v>1448</v>
      </c>
      <c r="D316" s="220" t="s">
        <v>19</v>
      </c>
      <c r="E316" s="38">
        <v>43656</v>
      </c>
      <c r="F316" s="39" t="s">
        <v>12</v>
      </c>
      <c r="G316" s="217" t="s">
        <v>13</v>
      </c>
      <c r="H316" s="28">
        <f t="shared" si="104"/>
        <v>70</v>
      </c>
      <c r="I316" s="48">
        <v>50</v>
      </c>
      <c r="J316" s="48">
        <v>20</v>
      </c>
      <c r="K316" s="256">
        <f t="shared" ref="K316:K317" si="115">I316/2</f>
        <v>25</v>
      </c>
      <c r="L316" s="31" t="s">
        <v>1144</v>
      </c>
      <c r="M316" s="31" t="s">
        <v>1144</v>
      </c>
      <c r="N316" s="31" t="s">
        <v>1144</v>
      </c>
      <c r="O316" s="31" t="s">
        <v>1144</v>
      </c>
      <c r="P316" s="31" t="s">
        <v>1145</v>
      </c>
      <c r="Q316" s="31" t="s">
        <v>1144</v>
      </c>
      <c r="R316" s="31" t="s">
        <v>1144</v>
      </c>
      <c r="S316" s="55" t="s">
        <v>1281</v>
      </c>
      <c r="T316" s="31"/>
      <c r="U316" s="31">
        <f t="shared" si="105"/>
        <v>0</v>
      </c>
      <c r="V316" s="30"/>
      <c r="W316" s="275"/>
      <c r="X316" s="31"/>
      <c r="Y316" s="31">
        <f t="shared" si="112"/>
        <v>0</v>
      </c>
      <c r="AA316" s="175"/>
      <c r="AB316" s="31">
        <f t="shared" si="106"/>
        <v>0</v>
      </c>
      <c r="AC316" s="31"/>
      <c r="AD316" s="31">
        <f t="shared" si="107"/>
        <v>0</v>
      </c>
      <c r="AE316" s="31"/>
      <c r="AF316" s="31"/>
      <c r="AG316" s="31">
        <f t="shared" si="108"/>
        <v>0</v>
      </c>
      <c r="AH316" s="31">
        <f t="shared" si="109"/>
        <v>0</v>
      </c>
      <c r="AI316" s="31"/>
      <c r="AJ316" s="174"/>
      <c r="AK316" s="31">
        <f t="shared" si="110"/>
        <v>0</v>
      </c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</row>
    <row r="317" spans="2:50" s="155" customFormat="1" ht="13" outlineLevel="1">
      <c r="B317" s="161" t="s">
        <v>499</v>
      </c>
      <c r="C317" s="39" t="s">
        <v>500</v>
      </c>
      <c r="D317" s="49" t="s">
        <v>157</v>
      </c>
      <c r="E317" s="38">
        <v>43517</v>
      </c>
      <c r="F317" s="39" t="s">
        <v>12</v>
      </c>
      <c r="G317" s="217" t="s">
        <v>13</v>
      </c>
      <c r="H317" s="28">
        <f t="shared" si="104"/>
        <v>770</v>
      </c>
      <c r="I317" s="48">
        <v>50</v>
      </c>
      <c r="J317" s="48">
        <v>720</v>
      </c>
      <c r="K317" s="256">
        <f t="shared" si="115"/>
        <v>25</v>
      </c>
      <c r="L317" s="31" t="s">
        <v>1144</v>
      </c>
      <c r="M317" s="31" t="s">
        <v>1144</v>
      </c>
      <c r="N317" s="31" t="s">
        <v>1145</v>
      </c>
      <c r="O317" s="31" t="s">
        <v>1144</v>
      </c>
      <c r="P317" s="31" t="s">
        <v>1145</v>
      </c>
      <c r="Q317" s="31" t="s">
        <v>1144</v>
      </c>
      <c r="R317" s="31" t="s">
        <v>1144</v>
      </c>
      <c r="S317" s="55" t="s">
        <v>1272</v>
      </c>
      <c r="T317" s="31"/>
      <c r="U317" s="31">
        <f t="shared" si="105"/>
        <v>0</v>
      </c>
      <c r="V317" s="30"/>
      <c r="W317" s="275"/>
      <c r="X317" s="31"/>
      <c r="Y317" s="31">
        <f t="shared" si="112"/>
        <v>0</v>
      </c>
      <c r="AA317" s="175"/>
      <c r="AB317" s="31">
        <f t="shared" si="106"/>
        <v>0</v>
      </c>
      <c r="AC317" s="31"/>
      <c r="AD317" s="31">
        <f t="shared" si="107"/>
        <v>0</v>
      </c>
      <c r="AE317" s="31"/>
      <c r="AF317" s="31"/>
      <c r="AG317" s="31">
        <f t="shared" si="108"/>
        <v>0</v>
      </c>
      <c r="AH317" s="31">
        <f t="shared" si="109"/>
        <v>0</v>
      </c>
      <c r="AI317" s="31"/>
      <c r="AJ317" s="174"/>
      <c r="AK317" s="31">
        <f t="shared" si="110"/>
        <v>0</v>
      </c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</row>
    <row r="318" spans="2:50" s="155" customFormat="1" ht="13" outlineLevel="1">
      <c r="B318" s="161" t="s">
        <v>501</v>
      </c>
      <c r="C318" s="39" t="s">
        <v>502</v>
      </c>
      <c r="D318" s="12" t="s">
        <v>39</v>
      </c>
      <c r="E318" s="38">
        <v>43081</v>
      </c>
      <c r="F318" s="39" t="s">
        <v>12</v>
      </c>
      <c r="G318" s="217" t="s">
        <v>24</v>
      </c>
      <c r="H318" s="28">
        <f t="shared" si="104"/>
        <v>2120</v>
      </c>
      <c r="I318" s="48">
        <v>1470</v>
      </c>
      <c r="J318" s="48">
        <v>650</v>
      </c>
      <c r="K318" s="256">
        <v>0</v>
      </c>
      <c r="L318" s="31" t="s">
        <v>1144</v>
      </c>
      <c r="M318" s="31" t="s">
        <v>1144</v>
      </c>
      <c r="N318" s="31" t="s">
        <v>1145</v>
      </c>
      <c r="O318" s="31" t="s">
        <v>1144</v>
      </c>
      <c r="P318" s="31" t="s">
        <v>1145</v>
      </c>
      <c r="Q318" s="31" t="s">
        <v>1145</v>
      </c>
      <c r="R318" s="31" t="s">
        <v>1144</v>
      </c>
      <c r="S318" s="55" t="s">
        <v>1272</v>
      </c>
      <c r="T318" s="31"/>
      <c r="U318" s="31">
        <f t="shared" si="105"/>
        <v>0</v>
      </c>
      <c r="V318" s="30"/>
      <c r="W318" s="275"/>
      <c r="X318" s="31"/>
      <c r="Y318" s="31">
        <f t="shared" si="112"/>
        <v>0</v>
      </c>
      <c r="AA318" s="175"/>
      <c r="AB318" s="31">
        <f t="shared" si="106"/>
        <v>0</v>
      </c>
      <c r="AC318" s="31"/>
      <c r="AD318" s="31">
        <f t="shared" si="107"/>
        <v>0</v>
      </c>
      <c r="AE318" s="31"/>
      <c r="AF318" s="31"/>
      <c r="AG318" s="31">
        <f t="shared" si="108"/>
        <v>0</v>
      </c>
      <c r="AH318" s="31">
        <f t="shared" si="109"/>
        <v>0</v>
      </c>
      <c r="AI318" s="31"/>
      <c r="AJ318" s="174"/>
      <c r="AK318" s="31">
        <f t="shared" si="110"/>
        <v>0</v>
      </c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</row>
    <row r="319" spans="2:50" s="155" customFormat="1" ht="13" outlineLevel="1">
      <c r="B319" s="161" t="s">
        <v>503</v>
      </c>
      <c r="C319" s="24" t="s">
        <v>504</v>
      </c>
      <c r="D319" s="49" t="s">
        <v>43</v>
      </c>
      <c r="E319" s="38">
        <v>43516</v>
      </c>
      <c r="F319" s="39" t="s">
        <v>12</v>
      </c>
      <c r="G319" s="217" t="s">
        <v>13</v>
      </c>
      <c r="H319" s="28">
        <f t="shared" si="104"/>
        <v>515</v>
      </c>
      <c r="I319" s="48">
        <v>35</v>
      </c>
      <c r="J319" s="48">
        <v>480</v>
      </c>
      <c r="K319" s="256">
        <f>I319/2</f>
        <v>17.5</v>
      </c>
      <c r="L319" s="31" t="s">
        <v>1144</v>
      </c>
      <c r="M319" s="31" t="s">
        <v>1144</v>
      </c>
      <c r="N319" s="31" t="s">
        <v>1145</v>
      </c>
      <c r="O319" s="31" t="s">
        <v>1144</v>
      </c>
      <c r="P319" s="31" t="s">
        <v>1145</v>
      </c>
      <c r="Q319" s="31" t="s">
        <v>1145</v>
      </c>
      <c r="R319" s="31" t="s">
        <v>1144</v>
      </c>
      <c r="S319" s="55" t="s">
        <v>1272</v>
      </c>
      <c r="T319" s="31"/>
      <c r="U319" s="31">
        <f t="shared" si="105"/>
        <v>0</v>
      </c>
      <c r="V319" s="30"/>
      <c r="W319" s="275"/>
      <c r="X319" s="31"/>
      <c r="Y319" s="31">
        <f t="shared" si="112"/>
        <v>0</v>
      </c>
      <c r="AA319" s="175"/>
      <c r="AB319" s="31">
        <f t="shared" si="106"/>
        <v>0</v>
      </c>
      <c r="AC319" s="31"/>
      <c r="AD319" s="31">
        <f t="shared" si="107"/>
        <v>0</v>
      </c>
      <c r="AE319" s="31"/>
      <c r="AF319" s="31"/>
      <c r="AG319" s="31">
        <f t="shared" si="108"/>
        <v>0</v>
      </c>
      <c r="AH319" s="31">
        <f t="shared" si="109"/>
        <v>0</v>
      </c>
      <c r="AI319" s="31"/>
      <c r="AJ319" s="174"/>
      <c r="AK319" s="31">
        <f t="shared" si="110"/>
        <v>0</v>
      </c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</row>
    <row r="320" spans="2:50" s="155" customFormat="1" ht="13" outlineLevel="1">
      <c r="B320" s="161" t="s">
        <v>1449</v>
      </c>
      <c r="C320" s="24" t="s">
        <v>1450</v>
      </c>
      <c r="D320" s="49" t="s">
        <v>50</v>
      </c>
      <c r="E320" s="38">
        <v>43657</v>
      </c>
      <c r="F320" s="39" t="s">
        <v>12</v>
      </c>
      <c r="G320" s="217" t="s">
        <v>13</v>
      </c>
      <c r="H320" s="28">
        <f t="shared" si="104"/>
        <v>530</v>
      </c>
      <c r="I320" s="48">
        <v>95</v>
      </c>
      <c r="J320" s="48">
        <v>435</v>
      </c>
      <c r="K320" s="256">
        <v>0</v>
      </c>
      <c r="L320" s="174" t="s">
        <v>1144</v>
      </c>
      <c r="M320" s="174" t="s">
        <v>1144</v>
      </c>
      <c r="N320" s="174" t="s">
        <v>1145</v>
      </c>
      <c r="O320" s="174" t="s">
        <v>1145</v>
      </c>
      <c r="P320" s="174" t="s">
        <v>1145</v>
      </c>
      <c r="Q320" s="174" t="s">
        <v>1144</v>
      </c>
      <c r="R320" s="174" t="s">
        <v>1144</v>
      </c>
      <c r="S320" s="55" t="s">
        <v>1622</v>
      </c>
      <c r="T320" s="31"/>
      <c r="U320" s="31">
        <f t="shared" si="105"/>
        <v>0</v>
      </c>
      <c r="V320" s="30"/>
      <c r="W320" s="275"/>
      <c r="X320" s="31"/>
      <c r="Y320" s="31">
        <f t="shared" si="112"/>
        <v>0</v>
      </c>
      <c r="AA320" s="175"/>
      <c r="AB320" s="31">
        <f t="shared" si="106"/>
        <v>0</v>
      </c>
      <c r="AC320" s="31"/>
      <c r="AD320" s="31">
        <f t="shared" si="107"/>
        <v>0</v>
      </c>
      <c r="AE320" s="31"/>
      <c r="AF320" s="31"/>
      <c r="AG320" s="31">
        <f t="shared" si="108"/>
        <v>0</v>
      </c>
      <c r="AH320" s="31">
        <f t="shared" si="109"/>
        <v>0</v>
      </c>
      <c r="AI320" s="31"/>
      <c r="AJ320" s="174"/>
      <c r="AK320" s="31">
        <f t="shared" si="110"/>
        <v>0</v>
      </c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</row>
    <row r="321" spans="2:50" s="155" customFormat="1" ht="39" outlineLevel="1">
      <c r="B321" s="161" t="s">
        <v>1078</v>
      </c>
      <c r="C321" s="39" t="s">
        <v>1451</v>
      </c>
      <c r="D321" s="49" t="s">
        <v>50</v>
      </c>
      <c r="E321" s="38">
        <v>43657</v>
      </c>
      <c r="F321" s="39" t="s">
        <v>12</v>
      </c>
      <c r="G321" s="217" t="s">
        <v>24</v>
      </c>
      <c r="H321" s="28">
        <f t="shared" si="104"/>
        <v>210</v>
      </c>
      <c r="I321" s="48">
        <v>45</v>
      </c>
      <c r="J321" s="48">
        <v>165</v>
      </c>
      <c r="K321" s="256">
        <v>0</v>
      </c>
      <c r="L321" s="47" t="s">
        <v>1144</v>
      </c>
      <c r="M321" s="47" t="s">
        <v>1144</v>
      </c>
      <c r="N321" s="47" t="s">
        <v>1145</v>
      </c>
      <c r="O321" s="47" t="s">
        <v>1145</v>
      </c>
      <c r="P321" s="47" t="s">
        <v>1145</v>
      </c>
      <c r="Q321" s="47" t="s">
        <v>1144</v>
      </c>
      <c r="R321" s="47" t="s">
        <v>1144</v>
      </c>
      <c r="S321" s="55" t="s">
        <v>1623</v>
      </c>
      <c r="T321" s="31"/>
      <c r="U321" s="31">
        <f t="shared" si="105"/>
        <v>0</v>
      </c>
      <c r="V321" s="30"/>
      <c r="W321" s="275"/>
      <c r="X321" s="31"/>
      <c r="Y321" s="31">
        <f t="shared" si="112"/>
        <v>0</v>
      </c>
      <c r="AA321" s="175"/>
      <c r="AB321" s="31">
        <f t="shared" si="106"/>
        <v>0</v>
      </c>
      <c r="AC321" s="31"/>
      <c r="AD321" s="31">
        <f t="shared" si="107"/>
        <v>0</v>
      </c>
      <c r="AE321" s="31"/>
      <c r="AF321" s="31"/>
      <c r="AG321" s="31">
        <f t="shared" si="108"/>
        <v>0</v>
      </c>
      <c r="AH321" s="31">
        <f t="shared" si="109"/>
        <v>0</v>
      </c>
      <c r="AI321" s="31"/>
      <c r="AJ321" s="174"/>
      <c r="AK321" s="31">
        <f t="shared" si="110"/>
        <v>0</v>
      </c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</row>
    <row r="322" spans="2:50" s="155" customFormat="1" ht="13" outlineLevel="1">
      <c r="B322" s="161" t="s">
        <v>1452</v>
      </c>
      <c r="C322" s="39" t="s">
        <v>457</v>
      </c>
      <c r="D322" s="49" t="s">
        <v>19</v>
      </c>
      <c r="E322" s="38">
        <v>43656</v>
      </c>
      <c r="F322" s="39" t="s">
        <v>12</v>
      </c>
      <c r="G322" s="217" t="s">
        <v>24</v>
      </c>
      <c r="H322" s="28">
        <f t="shared" si="104"/>
        <v>815</v>
      </c>
      <c r="I322" s="48">
        <v>95</v>
      </c>
      <c r="J322" s="48">
        <v>720</v>
      </c>
      <c r="K322" s="255">
        <f>I322/2</f>
        <v>47.5</v>
      </c>
      <c r="L322" s="48" t="s">
        <v>1144</v>
      </c>
      <c r="M322" s="48" t="s">
        <v>1144</v>
      </c>
      <c r="N322" s="48" t="s">
        <v>1144</v>
      </c>
      <c r="O322" s="48" t="s">
        <v>1144</v>
      </c>
      <c r="P322" s="48" t="s">
        <v>1145</v>
      </c>
      <c r="Q322" s="48" t="s">
        <v>1145</v>
      </c>
      <c r="R322" s="48" t="s">
        <v>1144</v>
      </c>
      <c r="S322" s="55" t="s">
        <v>1282</v>
      </c>
      <c r="T322" s="31"/>
      <c r="U322" s="31">
        <f t="shared" si="105"/>
        <v>0</v>
      </c>
      <c r="V322" s="30"/>
      <c r="W322" s="275"/>
      <c r="X322" s="31"/>
      <c r="Y322" s="31">
        <f t="shared" si="112"/>
        <v>0</v>
      </c>
      <c r="AA322" s="175"/>
      <c r="AB322" s="31">
        <f t="shared" si="106"/>
        <v>0</v>
      </c>
      <c r="AC322" s="31"/>
      <c r="AD322" s="31">
        <f t="shared" si="107"/>
        <v>0</v>
      </c>
      <c r="AE322" s="31"/>
      <c r="AF322" s="31"/>
      <c r="AG322" s="31">
        <f t="shared" si="108"/>
        <v>0</v>
      </c>
      <c r="AH322" s="31">
        <f t="shared" si="109"/>
        <v>0</v>
      </c>
      <c r="AI322" s="31"/>
      <c r="AJ322" s="174"/>
      <c r="AK322" s="31">
        <f t="shared" si="110"/>
        <v>0</v>
      </c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</row>
    <row r="323" spans="2:50" s="155" customFormat="1" ht="13" outlineLevel="1">
      <c r="B323" s="161" t="s">
        <v>1605</v>
      </c>
      <c r="C323" s="39" t="s">
        <v>1606</v>
      </c>
      <c r="D323" s="49" t="s">
        <v>1607</v>
      </c>
      <c r="E323" s="38">
        <v>43517</v>
      </c>
      <c r="F323" s="39"/>
      <c r="G323" s="217"/>
      <c r="H323" s="28">
        <f t="shared" si="104"/>
        <v>25</v>
      </c>
      <c r="I323" s="48">
        <v>25</v>
      </c>
      <c r="J323" s="48">
        <v>0</v>
      </c>
      <c r="K323" s="255">
        <v>0</v>
      </c>
      <c r="L323" s="48" t="s">
        <v>1144</v>
      </c>
      <c r="M323" s="48" t="s">
        <v>1144</v>
      </c>
      <c r="N323" s="48" t="s">
        <v>1144</v>
      </c>
      <c r="O323" s="48" t="s">
        <v>1144</v>
      </c>
      <c r="P323" s="48" t="s">
        <v>1145</v>
      </c>
      <c r="Q323" s="48" t="s">
        <v>1144</v>
      </c>
      <c r="R323" s="48" t="s">
        <v>1144</v>
      </c>
      <c r="S323" s="55" t="s">
        <v>1282</v>
      </c>
      <c r="T323" s="31"/>
      <c r="U323" s="31">
        <f t="shared" si="105"/>
        <v>0</v>
      </c>
      <c r="V323" s="30"/>
      <c r="W323" s="275"/>
      <c r="X323" s="31"/>
      <c r="Y323" s="31">
        <f t="shared" si="112"/>
        <v>0</v>
      </c>
      <c r="AA323" s="175"/>
      <c r="AB323" s="31"/>
      <c r="AC323" s="31"/>
      <c r="AD323" s="31">
        <f t="shared" si="107"/>
        <v>0</v>
      </c>
      <c r="AE323" s="31"/>
      <c r="AF323" s="31"/>
      <c r="AG323" s="31">
        <f t="shared" si="108"/>
        <v>0</v>
      </c>
      <c r="AH323" s="31">
        <f t="shared" si="109"/>
        <v>0</v>
      </c>
      <c r="AI323" s="31"/>
      <c r="AJ323" s="174"/>
      <c r="AK323" s="31">
        <f t="shared" si="110"/>
        <v>0</v>
      </c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</row>
    <row r="324" spans="2:50" s="155" customFormat="1" ht="13" outlineLevel="1">
      <c r="B324" s="161" t="s">
        <v>505</v>
      </c>
      <c r="C324" s="24" t="s">
        <v>506</v>
      </c>
      <c r="D324" s="49" t="s">
        <v>43</v>
      </c>
      <c r="E324" s="38">
        <v>43517</v>
      </c>
      <c r="F324" s="39" t="s">
        <v>12</v>
      </c>
      <c r="G324" s="217"/>
      <c r="H324" s="28">
        <f t="shared" si="104"/>
        <v>0</v>
      </c>
      <c r="I324" s="48">
        <v>0</v>
      </c>
      <c r="J324" s="48">
        <v>0</v>
      </c>
      <c r="K324" s="254">
        <v>0</v>
      </c>
      <c r="L324" s="178" t="s">
        <v>1298</v>
      </c>
      <c r="M324" s="178" t="s">
        <v>1298</v>
      </c>
      <c r="N324" s="178" t="s">
        <v>1298</v>
      </c>
      <c r="O324" s="178" t="s">
        <v>1298</v>
      </c>
      <c r="P324" s="178" t="s">
        <v>1298</v>
      </c>
      <c r="Q324" s="178" t="s">
        <v>1298</v>
      </c>
      <c r="R324" s="178" t="s">
        <v>1298</v>
      </c>
      <c r="S324" s="55"/>
      <c r="T324" s="31"/>
      <c r="U324" s="31">
        <f t="shared" si="105"/>
        <v>0</v>
      </c>
      <c r="V324" s="30"/>
      <c r="W324" s="275"/>
      <c r="X324" s="31"/>
      <c r="Y324" s="31">
        <f t="shared" si="112"/>
        <v>0</v>
      </c>
      <c r="AA324" s="31"/>
      <c r="AB324" s="31">
        <f>SUMIF(AA324,"Y",K324)*X324</f>
        <v>0</v>
      </c>
      <c r="AC324" s="31"/>
      <c r="AD324" s="31">
        <f t="shared" si="107"/>
        <v>0</v>
      </c>
      <c r="AE324" s="31"/>
      <c r="AF324" s="31"/>
      <c r="AG324" s="31">
        <f t="shared" si="108"/>
        <v>0</v>
      </c>
      <c r="AH324" s="31">
        <f t="shared" si="109"/>
        <v>0</v>
      </c>
      <c r="AI324" s="31"/>
      <c r="AJ324" s="174"/>
      <c r="AK324" s="31">
        <f t="shared" si="110"/>
        <v>0</v>
      </c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</row>
    <row r="325" spans="2:50" s="155" customFormat="1" ht="13">
      <c r="B325" s="343" t="s">
        <v>522</v>
      </c>
      <c r="C325" s="343"/>
      <c r="D325" s="343"/>
      <c r="E325" s="346"/>
      <c r="F325" s="41" t="s">
        <v>7</v>
      </c>
      <c r="G325" s="42"/>
      <c r="H325" s="20">
        <f>H326/60</f>
        <v>332.38333333333333</v>
      </c>
      <c r="I325" s="20">
        <f>I326/60</f>
        <v>201.1</v>
      </c>
      <c r="J325" s="20">
        <f>J326/60</f>
        <v>131.28333333333333</v>
      </c>
      <c r="K325" s="258">
        <f>K326/60</f>
        <v>0</v>
      </c>
      <c r="L325" s="42"/>
      <c r="M325" s="42"/>
      <c r="N325" s="42"/>
      <c r="O325" s="42"/>
      <c r="P325" s="42"/>
      <c r="Q325" s="42"/>
      <c r="R325" s="42"/>
      <c r="S325" s="43"/>
      <c r="T325" s="42"/>
      <c r="U325" s="20">
        <f>U326/60</f>
        <v>0</v>
      </c>
      <c r="V325" s="43"/>
      <c r="W325" s="277"/>
      <c r="X325" s="42"/>
      <c r="Y325" s="20">
        <f>Y326/60</f>
        <v>0</v>
      </c>
      <c r="AA325" s="45"/>
      <c r="AB325" s="45">
        <f t="shared" ref="AB325:AK325" si="116">AB326/60</f>
        <v>0</v>
      </c>
      <c r="AC325" s="45"/>
      <c r="AD325" s="45">
        <f>AD326/60</f>
        <v>0</v>
      </c>
      <c r="AE325" s="45"/>
      <c r="AF325" s="45"/>
      <c r="AG325" s="45">
        <f t="shared" ref="AG325:AG326" si="117">IFERROR(COUNTIF(AL325:AT325,"S")/(COUNTIF(AL325:AT325,"V")+COUNTIF(AL325:AT325,"S")),0)</f>
        <v>0</v>
      </c>
      <c r="AH325" s="45">
        <f>AH326/60</f>
        <v>0</v>
      </c>
      <c r="AI325" s="45"/>
      <c r="AJ325" s="42"/>
      <c r="AK325" s="45">
        <f t="shared" si="116"/>
        <v>0</v>
      </c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5"/>
      <c r="AW325" s="45"/>
      <c r="AX325" s="45">
        <f t="shared" ref="AX325:AX326" si="118">AV325*I325*AW325</f>
        <v>0</v>
      </c>
    </row>
    <row r="326" spans="2:50" s="155" customFormat="1" ht="13">
      <c r="B326" s="343"/>
      <c r="C326" s="343"/>
      <c r="D326" s="343"/>
      <c r="E326" s="346"/>
      <c r="F326" s="44" t="s">
        <v>8</v>
      </c>
      <c r="G326" s="45"/>
      <c r="H326" s="23">
        <f>SUM(I326:J326)</f>
        <v>19943</v>
      </c>
      <c r="I326" s="23">
        <f>SUMIF(F327:F453,"DQA",$I327:$I453)+SUMIF(F327:F453,"SIT/DQA",$I327:$I453)</f>
        <v>12066</v>
      </c>
      <c r="J326" s="23">
        <f>SUMIF(F327:F453,"DQA",$J327:$J453)+SUMIF(F327:F453,"SIT/DQA",$J327:$J453)</f>
        <v>7877</v>
      </c>
      <c r="K326" s="253">
        <f>SUM(K327:K453)</f>
        <v>0</v>
      </c>
      <c r="L326" s="42"/>
      <c r="M326" s="42"/>
      <c r="N326" s="42"/>
      <c r="O326" s="42"/>
      <c r="P326" s="42"/>
      <c r="Q326" s="42"/>
      <c r="R326" s="42"/>
      <c r="S326" s="43"/>
      <c r="T326" s="42"/>
      <c r="U326" s="23">
        <f>SUM(U327:U453)</f>
        <v>0</v>
      </c>
      <c r="V326" s="43"/>
      <c r="W326" s="277"/>
      <c r="X326" s="42"/>
      <c r="Y326" s="23">
        <f>SUM(Y327:Y453)</f>
        <v>0</v>
      </c>
      <c r="AA326" s="45"/>
      <c r="AB326" s="45">
        <f>SUM(AB327:AB453)</f>
        <v>0</v>
      </c>
      <c r="AC326" s="45"/>
      <c r="AD326" s="45">
        <f>SUM(AD327:AD453)</f>
        <v>0</v>
      </c>
      <c r="AE326" s="45"/>
      <c r="AF326" s="45"/>
      <c r="AG326" s="45">
        <f t="shared" si="117"/>
        <v>0</v>
      </c>
      <c r="AH326" s="45">
        <f>SUM(AH327:AH453)</f>
        <v>0</v>
      </c>
      <c r="AI326" s="45"/>
      <c r="AJ326" s="42"/>
      <c r="AK326" s="45">
        <f>SUM(AK327:AK453)</f>
        <v>0</v>
      </c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5"/>
      <c r="AW326" s="45"/>
      <c r="AX326" s="45">
        <f t="shared" si="118"/>
        <v>0</v>
      </c>
    </row>
    <row r="327" spans="2:50" s="155" customFormat="1" ht="13" outlineLevel="1">
      <c r="B327" s="77" t="s">
        <v>523</v>
      </c>
      <c r="C327" s="77" t="s">
        <v>524</v>
      </c>
      <c r="D327" s="78" t="s">
        <v>1453</v>
      </c>
      <c r="E327" s="65">
        <v>43535</v>
      </c>
      <c r="F327" s="79" t="s">
        <v>422</v>
      </c>
      <c r="G327" s="67" t="s">
        <v>1297</v>
      </c>
      <c r="H327" s="68">
        <v>0</v>
      </c>
      <c r="I327" s="68">
        <v>0</v>
      </c>
      <c r="J327" s="68">
        <v>0</v>
      </c>
      <c r="K327" s="259">
        <v>0</v>
      </c>
      <c r="L327" s="178" t="s">
        <v>1298</v>
      </c>
      <c r="M327" s="178" t="s">
        <v>1298</v>
      </c>
      <c r="N327" s="178" t="s">
        <v>1298</v>
      </c>
      <c r="O327" s="178" t="s">
        <v>1298</v>
      </c>
      <c r="P327" s="178" t="s">
        <v>1298</v>
      </c>
      <c r="Q327" s="85" t="s">
        <v>1145</v>
      </c>
      <c r="R327" s="85" t="s">
        <v>1144</v>
      </c>
      <c r="S327" s="180" t="s">
        <v>1299</v>
      </c>
      <c r="T327" s="85"/>
      <c r="U327" s="31">
        <f t="shared" ref="U327:U390" si="119">SUMIF(T327,"Y",I327)</f>
        <v>0</v>
      </c>
      <c r="V327" s="80"/>
      <c r="W327" s="279"/>
      <c r="X327" s="85"/>
      <c r="Y327" s="85">
        <f t="shared" ref="Y327:Y390" si="120">U327*X327</f>
        <v>0</v>
      </c>
      <c r="AA327" s="85"/>
      <c r="AB327" s="85">
        <f t="shared" ref="AB327:AB390" si="121">SUMIF(AA327,"Y",K327)*X327</f>
        <v>0</v>
      </c>
      <c r="AC327" s="85"/>
      <c r="AD327" s="31">
        <f t="shared" ref="AD327:AD390" si="122">(I327-AB327)*COUNTIF(AL327:AU327,"L")</f>
        <v>0</v>
      </c>
      <c r="AE327" s="31"/>
      <c r="AF327" s="85"/>
      <c r="AG327" s="85">
        <f t="shared" ref="AG327:AG390" si="123">IFERROR(COUNTIF(AL327:AU327,"S")/(COUNTIF(AL327:AU327,"V")+COUNTIF(AL327:AU327,"S")),0)</f>
        <v>0</v>
      </c>
      <c r="AH327" s="31">
        <f t="shared" ref="AH327:AH390" si="124">(Y327-AB327-AD327)*AG327</f>
        <v>0</v>
      </c>
      <c r="AI327" s="85"/>
      <c r="AJ327" s="31">
        <f t="shared" ref="AJ327:AJ390" si="125">COUNTIF(AL327:AU327,"V")</f>
        <v>0</v>
      </c>
      <c r="AK327" s="31">
        <f t="shared" ref="AK327:AK390" si="126">Y327-AB327-AD327-AH327</f>
        <v>0</v>
      </c>
      <c r="AL327" s="85"/>
      <c r="AM327" s="85"/>
      <c r="AN327" s="85"/>
      <c r="AO327" s="85"/>
      <c r="AP327" s="85"/>
      <c r="AQ327" s="85"/>
      <c r="AR327" s="85"/>
      <c r="AS327" s="85"/>
      <c r="AT327" s="85"/>
      <c r="AU327" s="85"/>
      <c r="AV327" s="85"/>
      <c r="AW327" s="85"/>
      <c r="AX327" s="85"/>
    </row>
    <row r="328" spans="2:50" s="155" customFormat="1" ht="13" outlineLevel="1">
      <c r="B328" s="156" t="s">
        <v>525</v>
      </c>
      <c r="C328" s="17" t="s">
        <v>526</v>
      </c>
      <c r="D328" s="76" t="s">
        <v>527</v>
      </c>
      <c r="E328" s="16">
        <v>42550</v>
      </c>
      <c r="F328" s="26" t="s">
        <v>12</v>
      </c>
      <c r="G328" s="178" t="s">
        <v>1298</v>
      </c>
      <c r="H328" s="81">
        <f t="shared" ref="H328:H391" si="127">SUM(I328,J328)</f>
        <v>182</v>
      </c>
      <c r="I328" s="82">
        <v>77</v>
      </c>
      <c r="J328" s="82">
        <v>105</v>
      </c>
      <c r="K328" s="259">
        <v>0</v>
      </c>
      <c r="L328" s="178" t="s">
        <v>1298</v>
      </c>
      <c r="M328" s="178" t="s">
        <v>1298</v>
      </c>
      <c r="N328" s="178" t="s">
        <v>1298</v>
      </c>
      <c r="O328" s="178" t="s">
        <v>1298</v>
      </c>
      <c r="P328" s="178" t="s">
        <v>1298</v>
      </c>
      <c r="Q328" s="85" t="s">
        <v>1145</v>
      </c>
      <c r="R328" s="85" t="s">
        <v>1144</v>
      </c>
      <c r="S328" s="180" t="s">
        <v>1299</v>
      </c>
      <c r="T328" s="85"/>
      <c r="U328" s="31">
        <f t="shared" si="119"/>
        <v>0</v>
      </c>
      <c r="V328" s="80"/>
      <c r="W328" s="279"/>
      <c r="X328" s="85"/>
      <c r="Y328" s="85">
        <f t="shared" si="120"/>
        <v>0</v>
      </c>
      <c r="AA328" s="85"/>
      <c r="AB328" s="85">
        <f t="shared" si="121"/>
        <v>0</v>
      </c>
      <c r="AC328" s="85"/>
      <c r="AD328" s="31">
        <f t="shared" si="122"/>
        <v>0</v>
      </c>
      <c r="AE328" s="31"/>
      <c r="AF328" s="85"/>
      <c r="AG328" s="85">
        <f t="shared" si="123"/>
        <v>0</v>
      </c>
      <c r="AH328" s="31">
        <f t="shared" si="124"/>
        <v>0</v>
      </c>
      <c r="AI328" s="85"/>
      <c r="AJ328" s="31">
        <f t="shared" si="125"/>
        <v>0</v>
      </c>
      <c r="AK328" s="31">
        <f t="shared" si="126"/>
        <v>0</v>
      </c>
      <c r="AL328" s="85"/>
      <c r="AM328" s="85"/>
      <c r="AN328" s="85"/>
      <c r="AO328" s="85"/>
      <c r="AP328" s="85"/>
      <c r="AQ328" s="85"/>
      <c r="AR328" s="85"/>
      <c r="AS328" s="85"/>
      <c r="AT328" s="85"/>
      <c r="AU328" s="85"/>
      <c r="AV328" s="85"/>
      <c r="AW328" s="85"/>
      <c r="AX328" s="85"/>
    </row>
    <row r="329" spans="2:50" s="155" customFormat="1" ht="13" outlineLevel="1">
      <c r="B329" s="156" t="s">
        <v>528</v>
      </c>
      <c r="C329" s="17" t="s">
        <v>529</v>
      </c>
      <c r="D329" s="76">
        <v>1.8</v>
      </c>
      <c r="E329" s="16">
        <v>43070</v>
      </c>
      <c r="F329" s="26" t="s">
        <v>12</v>
      </c>
      <c r="G329" s="46" t="s">
        <v>1297</v>
      </c>
      <c r="H329" s="81">
        <f t="shared" si="127"/>
        <v>246</v>
      </c>
      <c r="I329" s="82">
        <v>246</v>
      </c>
      <c r="J329" s="82">
        <v>0</v>
      </c>
      <c r="K329" s="259">
        <v>0</v>
      </c>
      <c r="L329" s="178" t="s">
        <v>1298</v>
      </c>
      <c r="M329" s="178" t="s">
        <v>1298</v>
      </c>
      <c r="N329" s="178" t="s">
        <v>1298</v>
      </c>
      <c r="O329" s="178" t="s">
        <v>1298</v>
      </c>
      <c r="P329" s="178" t="s">
        <v>1298</v>
      </c>
      <c r="Q329" s="85" t="s">
        <v>1145</v>
      </c>
      <c r="R329" s="85" t="s">
        <v>1144</v>
      </c>
      <c r="S329" s="180" t="s">
        <v>1299</v>
      </c>
      <c r="T329" s="85"/>
      <c r="U329" s="31">
        <f t="shared" si="119"/>
        <v>0</v>
      </c>
      <c r="V329" s="80"/>
      <c r="W329" s="279"/>
      <c r="X329" s="85"/>
      <c r="Y329" s="85">
        <f t="shared" si="120"/>
        <v>0</v>
      </c>
      <c r="AA329" s="85"/>
      <c r="AB329" s="85">
        <f t="shared" si="121"/>
        <v>0</v>
      </c>
      <c r="AC329" s="85"/>
      <c r="AD329" s="31">
        <f t="shared" si="122"/>
        <v>0</v>
      </c>
      <c r="AE329" s="31"/>
      <c r="AF329" s="85"/>
      <c r="AG329" s="85">
        <f t="shared" si="123"/>
        <v>0</v>
      </c>
      <c r="AH329" s="31">
        <f t="shared" si="124"/>
        <v>0</v>
      </c>
      <c r="AI329" s="85"/>
      <c r="AJ329" s="31">
        <f t="shared" si="125"/>
        <v>0</v>
      </c>
      <c r="AK329" s="31">
        <f t="shared" si="126"/>
        <v>0</v>
      </c>
      <c r="AL329" s="85"/>
      <c r="AM329" s="85"/>
      <c r="AN329" s="85"/>
      <c r="AO329" s="85"/>
      <c r="AP329" s="85"/>
      <c r="AQ329" s="85"/>
      <c r="AR329" s="85"/>
      <c r="AS329" s="85"/>
      <c r="AT329" s="85"/>
      <c r="AU329" s="85"/>
      <c r="AV329" s="85"/>
      <c r="AW329" s="85"/>
      <c r="AX329" s="85"/>
    </row>
    <row r="330" spans="2:50" s="155" customFormat="1" ht="13" outlineLevel="1">
      <c r="B330" s="156" t="s">
        <v>530</v>
      </c>
      <c r="C330" s="17" t="s">
        <v>531</v>
      </c>
      <c r="D330" s="76" t="s">
        <v>532</v>
      </c>
      <c r="E330" s="16">
        <v>43070</v>
      </c>
      <c r="F330" s="26" t="s">
        <v>12</v>
      </c>
      <c r="G330" s="46" t="s">
        <v>1297</v>
      </c>
      <c r="H330" s="81">
        <f t="shared" si="127"/>
        <v>279</v>
      </c>
      <c r="I330" s="82">
        <v>234</v>
      </c>
      <c r="J330" s="82">
        <v>45</v>
      </c>
      <c r="K330" s="259">
        <v>0</v>
      </c>
      <c r="L330" s="178" t="s">
        <v>1298</v>
      </c>
      <c r="M330" s="178" t="s">
        <v>1298</v>
      </c>
      <c r="N330" s="178" t="s">
        <v>1298</v>
      </c>
      <c r="O330" s="178" t="s">
        <v>1298</v>
      </c>
      <c r="P330" s="178" t="s">
        <v>1298</v>
      </c>
      <c r="Q330" s="85" t="s">
        <v>1145</v>
      </c>
      <c r="R330" s="85" t="s">
        <v>1144</v>
      </c>
      <c r="S330" s="180" t="s">
        <v>1299</v>
      </c>
      <c r="T330" s="85"/>
      <c r="U330" s="31">
        <f t="shared" si="119"/>
        <v>0</v>
      </c>
      <c r="V330" s="80"/>
      <c r="W330" s="279"/>
      <c r="X330" s="85"/>
      <c r="Y330" s="85">
        <f t="shared" si="120"/>
        <v>0</v>
      </c>
      <c r="AA330" s="85"/>
      <c r="AB330" s="85">
        <f t="shared" si="121"/>
        <v>0</v>
      </c>
      <c r="AC330" s="85"/>
      <c r="AD330" s="31">
        <f t="shared" si="122"/>
        <v>0</v>
      </c>
      <c r="AE330" s="31"/>
      <c r="AF330" s="85"/>
      <c r="AG330" s="85">
        <f t="shared" si="123"/>
        <v>0</v>
      </c>
      <c r="AH330" s="31">
        <f t="shared" si="124"/>
        <v>0</v>
      </c>
      <c r="AI330" s="85"/>
      <c r="AJ330" s="31">
        <f t="shared" si="125"/>
        <v>0</v>
      </c>
      <c r="AK330" s="31">
        <f t="shared" si="126"/>
        <v>0</v>
      </c>
      <c r="AL330" s="85"/>
      <c r="AM330" s="85"/>
      <c r="AN330" s="85"/>
      <c r="AO330" s="85"/>
      <c r="AP330" s="85"/>
      <c r="AQ330" s="85"/>
      <c r="AR330" s="85"/>
      <c r="AS330" s="85"/>
      <c r="AT330" s="85"/>
      <c r="AU330" s="85"/>
      <c r="AV330" s="85"/>
      <c r="AW330" s="85"/>
      <c r="AX330" s="85"/>
    </row>
    <row r="331" spans="2:50" s="155" customFormat="1" ht="13" outlineLevel="1">
      <c r="B331" s="156" t="s">
        <v>533</v>
      </c>
      <c r="C331" s="17" t="s">
        <v>534</v>
      </c>
      <c r="D331" s="76">
        <v>1.6</v>
      </c>
      <c r="E331" s="16">
        <v>43181</v>
      </c>
      <c r="F331" s="26" t="s">
        <v>12</v>
      </c>
      <c r="G331" s="46" t="s">
        <v>1297</v>
      </c>
      <c r="H331" s="81">
        <f t="shared" si="127"/>
        <v>30</v>
      </c>
      <c r="I331" s="82">
        <v>15</v>
      </c>
      <c r="J331" s="82">
        <v>15</v>
      </c>
      <c r="K331" s="259">
        <v>0</v>
      </c>
      <c r="L331" s="178" t="s">
        <v>1298</v>
      </c>
      <c r="M331" s="178" t="s">
        <v>1298</v>
      </c>
      <c r="N331" s="178" t="s">
        <v>1298</v>
      </c>
      <c r="O331" s="178" t="s">
        <v>1298</v>
      </c>
      <c r="P331" s="178" t="s">
        <v>1298</v>
      </c>
      <c r="Q331" s="85" t="s">
        <v>1145</v>
      </c>
      <c r="R331" s="85" t="s">
        <v>1144</v>
      </c>
      <c r="S331" s="180" t="s">
        <v>1299</v>
      </c>
      <c r="T331" s="85"/>
      <c r="U331" s="31">
        <f t="shared" si="119"/>
        <v>0</v>
      </c>
      <c r="V331" s="80"/>
      <c r="W331" s="279"/>
      <c r="X331" s="85"/>
      <c r="Y331" s="85">
        <f t="shared" si="120"/>
        <v>0</v>
      </c>
      <c r="AA331" s="85"/>
      <c r="AB331" s="85">
        <f t="shared" si="121"/>
        <v>0</v>
      </c>
      <c r="AC331" s="85"/>
      <c r="AD331" s="31">
        <f t="shared" si="122"/>
        <v>0</v>
      </c>
      <c r="AE331" s="31"/>
      <c r="AF331" s="85"/>
      <c r="AG331" s="85">
        <f t="shared" si="123"/>
        <v>0</v>
      </c>
      <c r="AH331" s="31">
        <f t="shared" si="124"/>
        <v>0</v>
      </c>
      <c r="AI331" s="85"/>
      <c r="AJ331" s="31">
        <f t="shared" si="125"/>
        <v>0</v>
      </c>
      <c r="AK331" s="31">
        <f t="shared" si="126"/>
        <v>0</v>
      </c>
      <c r="AL331" s="85"/>
      <c r="AM331" s="85"/>
      <c r="AN331" s="85"/>
      <c r="AO331" s="85"/>
      <c r="AP331" s="85"/>
      <c r="AQ331" s="85"/>
      <c r="AR331" s="85"/>
      <c r="AS331" s="85"/>
      <c r="AT331" s="85"/>
      <c r="AU331" s="85"/>
      <c r="AV331" s="85"/>
      <c r="AW331" s="85"/>
      <c r="AX331" s="85"/>
    </row>
    <row r="332" spans="2:50" s="155" customFormat="1" ht="13" outlineLevel="1">
      <c r="B332" s="156" t="s">
        <v>535</v>
      </c>
      <c r="C332" s="17" t="s">
        <v>536</v>
      </c>
      <c r="D332" s="76" t="s">
        <v>532</v>
      </c>
      <c r="E332" s="16">
        <v>42541</v>
      </c>
      <c r="F332" s="26" t="s">
        <v>12</v>
      </c>
      <c r="G332" s="46" t="s">
        <v>1297</v>
      </c>
      <c r="H332" s="81">
        <f t="shared" si="127"/>
        <v>110</v>
      </c>
      <c r="I332" s="82">
        <v>79</v>
      </c>
      <c r="J332" s="82">
        <v>31</v>
      </c>
      <c r="K332" s="259">
        <v>0</v>
      </c>
      <c r="L332" s="178" t="s">
        <v>1298</v>
      </c>
      <c r="M332" s="178" t="s">
        <v>1298</v>
      </c>
      <c r="N332" s="178" t="s">
        <v>1298</v>
      </c>
      <c r="O332" s="178" t="s">
        <v>1298</v>
      </c>
      <c r="P332" s="178" t="s">
        <v>1298</v>
      </c>
      <c r="Q332" s="85" t="s">
        <v>1145</v>
      </c>
      <c r="R332" s="85" t="s">
        <v>1144</v>
      </c>
      <c r="S332" s="180" t="s">
        <v>1299</v>
      </c>
      <c r="T332" s="85"/>
      <c r="U332" s="31">
        <f t="shared" si="119"/>
        <v>0</v>
      </c>
      <c r="V332" s="80"/>
      <c r="W332" s="279"/>
      <c r="X332" s="85"/>
      <c r="Y332" s="85">
        <f t="shared" si="120"/>
        <v>0</v>
      </c>
      <c r="AA332" s="85"/>
      <c r="AB332" s="85">
        <f t="shared" si="121"/>
        <v>0</v>
      </c>
      <c r="AC332" s="85"/>
      <c r="AD332" s="31">
        <f t="shared" si="122"/>
        <v>0</v>
      </c>
      <c r="AE332" s="31"/>
      <c r="AF332" s="85"/>
      <c r="AG332" s="85">
        <f t="shared" si="123"/>
        <v>0</v>
      </c>
      <c r="AH332" s="31">
        <f t="shared" si="124"/>
        <v>0</v>
      </c>
      <c r="AI332" s="85"/>
      <c r="AJ332" s="31">
        <f t="shared" si="125"/>
        <v>0</v>
      </c>
      <c r="AK332" s="31">
        <f t="shared" si="126"/>
        <v>0</v>
      </c>
      <c r="AL332" s="85"/>
      <c r="AM332" s="85"/>
      <c r="AN332" s="85"/>
      <c r="AO332" s="85"/>
      <c r="AP332" s="85"/>
      <c r="AQ332" s="85"/>
      <c r="AR332" s="85"/>
      <c r="AS332" s="85"/>
      <c r="AT332" s="85"/>
      <c r="AU332" s="85"/>
      <c r="AV332" s="85"/>
      <c r="AW332" s="85"/>
      <c r="AX332" s="85"/>
    </row>
    <row r="333" spans="2:50" s="155" customFormat="1" ht="13" outlineLevel="1">
      <c r="B333" s="156" t="s">
        <v>537</v>
      </c>
      <c r="C333" s="17" t="s">
        <v>950</v>
      </c>
      <c r="D333" s="83" t="s">
        <v>538</v>
      </c>
      <c r="E333" s="16">
        <v>43181</v>
      </c>
      <c r="F333" s="26" t="s">
        <v>53</v>
      </c>
      <c r="G333" s="46" t="s">
        <v>1297</v>
      </c>
      <c r="H333" s="81">
        <f t="shared" si="127"/>
        <v>6</v>
      </c>
      <c r="I333" s="82">
        <v>6</v>
      </c>
      <c r="J333" s="82">
        <v>0</v>
      </c>
      <c r="K333" s="259">
        <v>0</v>
      </c>
      <c r="L333" s="178" t="s">
        <v>1298</v>
      </c>
      <c r="M333" s="178" t="s">
        <v>1298</v>
      </c>
      <c r="N333" s="178" t="s">
        <v>1298</v>
      </c>
      <c r="O333" s="178" t="s">
        <v>1298</v>
      </c>
      <c r="P333" s="178" t="s">
        <v>1298</v>
      </c>
      <c r="Q333" s="85" t="s">
        <v>1145</v>
      </c>
      <c r="R333" s="85" t="s">
        <v>1144</v>
      </c>
      <c r="S333" s="180" t="s">
        <v>1299</v>
      </c>
      <c r="T333" s="85"/>
      <c r="U333" s="31">
        <f t="shared" si="119"/>
        <v>0</v>
      </c>
      <c r="V333" s="80"/>
      <c r="W333" s="279"/>
      <c r="X333" s="85"/>
      <c r="Y333" s="85">
        <f t="shared" si="120"/>
        <v>0</v>
      </c>
      <c r="AA333" s="85"/>
      <c r="AB333" s="85">
        <f t="shared" si="121"/>
        <v>0</v>
      </c>
      <c r="AC333" s="85"/>
      <c r="AD333" s="31">
        <f t="shared" si="122"/>
        <v>0</v>
      </c>
      <c r="AE333" s="31"/>
      <c r="AF333" s="85"/>
      <c r="AG333" s="85">
        <f t="shared" si="123"/>
        <v>0</v>
      </c>
      <c r="AH333" s="31">
        <f t="shared" si="124"/>
        <v>0</v>
      </c>
      <c r="AI333" s="85"/>
      <c r="AJ333" s="31">
        <f t="shared" si="125"/>
        <v>0</v>
      </c>
      <c r="AK333" s="31">
        <f t="shared" si="126"/>
        <v>0</v>
      </c>
      <c r="AL333" s="85"/>
      <c r="AM333" s="85"/>
      <c r="AN333" s="85"/>
      <c r="AO333" s="85"/>
      <c r="AP333" s="85"/>
      <c r="AQ333" s="85"/>
      <c r="AR333" s="85"/>
      <c r="AS333" s="85"/>
      <c r="AT333" s="85"/>
      <c r="AU333" s="85"/>
      <c r="AV333" s="85"/>
      <c r="AW333" s="85"/>
      <c r="AX333" s="85"/>
    </row>
    <row r="334" spans="2:50" s="155" customFormat="1" ht="13" outlineLevel="1">
      <c r="B334" s="156" t="s">
        <v>539</v>
      </c>
      <c r="C334" s="17" t="s">
        <v>540</v>
      </c>
      <c r="D334" s="76" t="s">
        <v>141</v>
      </c>
      <c r="E334" s="16">
        <v>42160</v>
      </c>
      <c r="F334" s="26" t="s">
        <v>12</v>
      </c>
      <c r="G334" s="46" t="s">
        <v>1297</v>
      </c>
      <c r="H334" s="81">
        <f t="shared" si="127"/>
        <v>17</v>
      </c>
      <c r="I334" s="82">
        <v>11</v>
      </c>
      <c r="J334" s="82">
        <v>6</v>
      </c>
      <c r="K334" s="259">
        <v>0</v>
      </c>
      <c r="L334" s="178" t="s">
        <v>1298</v>
      </c>
      <c r="M334" s="178" t="s">
        <v>1298</v>
      </c>
      <c r="N334" s="178" t="s">
        <v>1298</v>
      </c>
      <c r="O334" s="178" t="s">
        <v>1298</v>
      </c>
      <c r="P334" s="178" t="s">
        <v>1298</v>
      </c>
      <c r="Q334" s="85" t="s">
        <v>1145</v>
      </c>
      <c r="R334" s="85" t="s">
        <v>1144</v>
      </c>
      <c r="S334" s="180" t="s">
        <v>1299</v>
      </c>
      <c r="T334" s="85"/>
      <c r="U334" s="31">
        <f t="shared" si="119"/>
        <v>0</v>
      </c>
      <c r="V334" s="80"/>
      <c r="W334" s="279"/>
      <c r="X334" s="85"/>
      <c r="Y334" s="85">
        <f t="shared" si="120"/>
        <v>0</v>
      </c>
      <c r="AA334" s="85"/>
      <c r="AB334" s="85">
        <f t="shared" si="121"/>
        <v>0</v>
      </c>
      <c r="AC334" s="85"/>
      <c r="AD334" s="31">
        <f t="shared" si="122"/>
        <v>0</v>
      </c>
      <c r="AE334" s="31"/>
      <c r="AF334" s="85"/>
      <c r="AG334" s="85">
        <f t="shared" si="123"/>
        <v>0</v>
      </c>
      <c r="AH334" s="31">
        <f t="shared" si="124"/>
        <v>0</v>
      </c>
      <c r="AI334" s="85"/>
      <c r="AJ334" s="31">
        <f t="shared" si="125"/>
        <v>0</v>
      </c>
      <c r="AK334" s="31">
        <f t="shared" si="126"/>
        <v>0</v>
      </c>
      <c r="AL334" s="85"/>
      <c r="AM334" s="85"/>
      <c r="AN334" s="85"/>
      <c r="AO334" s="85"/>
      <c r="AP334" s="85"/>
      <c r="AQ334" s="85"/>
      <c r="AR334" s="85"/>
      <c r="AS334" s="85"/>
      <c r="AT334" s="85"/>
      <c r="AU334" s="85"/>
      <c r="AV334" s="85"/>
      <c r="AW334" s="85"/>
      <c r="AX334" s="85"/>
    </row>
    <row r="335" spans="2:50" s="155" customFormat="1" ht="13" outlineLevel="1">
      <c r="B335" s="156" t="s">
        <v>541</v>
      </c>
      <c r="C335" s="17" t="s">
        <v>542</v>
      </c>
      <c r="D335" s="76">
        <v>1.2</v>
      </c>
      <c r="E335" s="16">
        <v>42153</v>
      </c>
      <c r="F335" s="26" t="s">
        <v>12</v>
      </c>
      <c r="G335" s="46" t="s">
        <v>1297</v>
      </c>
      <c r="H335" s="81">
        <f t="shared" si="127"/>
        <v>5</v>
      </c>
      <c r="I335" s="82">
        <v>5</v>
      </c>
      <c r="J335" s="82">
        <v>0</v>
      </c>
      <c r="K335" s="259">
        <v>0</v>
      </c>
      <c r="L335" s="178" t="s">
        <v>1298</v>
      </c>
      <c r="M335" s="178" t="s">
        <v>1298</v>
      </c>
      <c r="N335" s="178" t="s">
        <v>1298</v>
      </c>
      <c r="O335" s="178" t="s">
        <v>1298</v>
      </c>
      <c r="P335" s="178" t="s">
        <v>1298</v>
      </c>
      <c r="Q335" s="85" t="s">
        <v>1145</v>
      </c>
      <c r="R335" s="85" t="s">
        <v>1144</v>
      </c>
      <c r="S335" s="180" t="s">
        <v>1299</v>
      </c>
      <c r="T335" s="85"/>
      <c r="U335" s="31">
        <f t="shared" si="119"/>
        <v>0</v>
      </c>
      <c r="V335" s="80"/>
      <c r="W335" s="279"/>
      <c r="X335" s="85"/>
      <c r="Y335" s="85">
        <f t="shared" si="120"/>
        <v>0</v>
      </c>
      <c r="AA335" s="85"/>
      <c r="AB335" s="85">
        <f t="shared" si="121"/>
        <v>0</v>
      </c>
      <c r="AC335" s="85"/>
      <c r="AD335" s="31">
        <f t="shared" si="122"/>
        <v>0</v>
      </c>
      <c r="AE335" s="31"/>
      <c r="AF335" s="85"/>
      <c r="AG335" s="85">
        <f t="shared" si="123"/>
        <v>0</v>
      </c>
      <c r="AH335" s="31">
        <f t="shared" si="124"/>
        <v>0</v>
      </c>
      <c r="AI335" s="85"/>
      <c r="AJ335" s="31">
        <f t="shared" si="125"/>
        <v>0</v>
      </c>
      <c r="AK335" s="31">
        <f t="shared" si="126"/>
        <v>0</v>
      </c>
      <c r="AL335" s="85"/>
      <c r="AM335" s="85"/>
      <c r="AN335" s="85"/>
      <c r="AO335" s="85"/>
      <c r="AP335" s="85"/>
      <c r="AQ335" s="85"/>
      <c r="AR335" s="85"/>
      <c r="AS335" s="85"/>
      <c r="AT335" s="85"/>
      <c r="AU335" s="85"/>
      <c r="AV335" s="85"/>
      <c r="AW335" s="85"/>
      <c r="AX335" s="85"/>
    </row>
    <row r="336" spans="2:50" s="155" customFormat="1" ht="13" outlineLevel="1">
      <c r="B336" s="156" t="s">
        <v>543</v>
      </c>
      <c r="C336" s="17" t="s">
        <v>544</v>
      </c>
      <c r="D336" s="76" t="s">
        <v>545</v>
      </c>
      <c r="E336" s="16">
        <v>43070</v>
      </c>
      <c r="F336" s="26" t="s">
        <v>12</v>
      </c>
      <c r="G336" s="46" t="s">
        <v>1297</v>
      </c>
      <c r="H336" s="81">
        <f t="shared" si="127"/>
        <v>25</v>
      </c>
      <c r="I336" s="82">
        <v>25</v>
      </c>
      <c r="J336" s="82">
        <v>0</v>
      </c>
      <c r="K336" s="259">
        <v>0</v>
      </c>
      <c r="L336" s="178" t="s">
        <v>1298</v>
      </c>
      <c r="M336" s="178" t="s">
        <v>1298</v>
      </c>
      <c r="N336" s="178" t="s">
        <v>1298</v>
      </c>
      <c r="O336" s="178" t="s">
        <v>1298</v>
      </c>
      <c r="P336" s="178" t="s">
        <v>1298</v>
      </c>
      <c r="Q336" s="85" t="s">
        <v>1145</v>
      </c>
      <c r="R336" s="85" t="s">
        <v>1144</v>
      </c>
      <c r="S336" s="180" t="s">
        <v>1299</v>
      </c>
      <c r="T336" s="85"/>
      <c r="U336" s="31">
        <f t="shared" si="119"/>
        <v>0</v>
      </c>
      <c r="V336" s="80"/>
      <c r="W336" s="279"/>
      <c r="X336" s="85"/>
      <c r="Y336" s="85">
        <f t="shared" si="120"/>
        <v>0</v>
      </c>
      <c r="AA336" s="85"/>
      <c r="AB336" s="85">
        <f t="shared" si="121"/>
        <v>0</v>
      </c>
      <c r="AC336" s="85"/>
      <c r="AD336" s="31">
        <f t="shared" si="122"/>
        <v>0</v>
      </c>
      <c r="AE336" s="31"/>
      <c r="AF336" s="85"/>
      <c r="AG336" s="85">
        <f t="shared" si="123"/>
        <v>0</v>
      </c>
      <c r="AH336" s="31">
        <f t="shared" si="124"/>
        <v>0</v>
      </c>
      <c r="AI336" s="85"/>
      <c r="AJ336" s="31">
        <f t="shared" si="125"/>
        <v>0</v>
      </c>
      <c r="AK336" s="31">
        <f t="shared" si="126"/>
        <v>0</v>
      </c>
      <c r="AL336" s="85"/>
      <c r="AM336" s="85"/>
      <c r="AN336" s="85"/>
      <c r="AO336" s="85"/>
      <c r="AP336" s="85"/>
      <c r="AQ336" s="85"/>
      <c r="AR336" s="85"/>
      <c r="AS336" s="85"/>
      <c r="AT336" s="85"/>
      <c r="AU336" s="85"/>
      <c r="AV336" s="85"/>
      <c r="AW336" s="85"/>
      <c r="AX336" s="85"/>
    </row>
    <row r="337" spans="2:50" s="155" customFormat="1" ht="13" outlineLevel="1">
      <c r="B337" s="156" t="s">
        <v>546</v>
      </c>
      <c r="C337" s="17" t="s">
        <v>547</v>
      </c>
      <c r="D337" s="15">
        <v>1.3</v>
      </c>
      <c r="E337" s="16">
        <v>42947</v>
      </c>
      <c r="F337" s="26" t="s">
        <v>12</v>
      </c>
      <c r="G337" s="46" t="s">
        <v>1297</v>
      </c>
      <c r="H337" s="81">
        <f t="shared" si="127"/>
        <v>13</v>
      </c>
      <c r="I337" s="82">
        <v>13</v>
      </c>
      <c r="J337" s="82">
        <v>0</v>
      </c>
      <c r="K337" s="259">
        <v>0</v>
      </c>
      <c r="L337" s="178" t="s">
        <v>1298</v>
      </c>
      <c r="M337" s="178" t="s">
        <v>1298</v>
      </c>
      <c r="N337" s="178" t="s">
        <v>1298</v>
      </c>
      <c r="O337" s="178" t="s">
        <v>1298</v>
      </c>
      <c r="P337" s="178" t="s">
        <v>1298</v>
      </c>
      <c r="Q337" s="85" t="s">
        <v>1145</v>
      </c>
      <c r="R337" s="85" t="s">
        <v>1144</v>
      </c>
      <c r="S337" s="180" t="s">
        <v>1299</v>
      </c>
      <c r="T337" s="85"/>
      <c r="U337" s="31">
        <f t="shared" si="119"/>
        <v>0</v>
      </c>
      <c r="V337" s="80"/>
      <c r="W337" s="279"/>
      <c r="X337" s="85"/>
      <c r="Y337" s="85">
        <f t="shared" si="120"/>
        <v>0</v>
      </c>
      <c r="AA337" s="85"/>
      <c r="AB337" s="85">
        <f t="shared" si="121"/>
        <v>0</v>
      </c>
      <c r="AC337" s="85"/>
      <c r="AD337" s="31">
        <f t="shared" si="122"/>
        <v>0</v>
      </c>
      <c r="AE337" s="31"/>
      <c r="AF337" s="85"/>
      <c r="AG337" s="85">
        <f t="shared" si="123"/>
        <v>0</v>
      </c>
      <c r="AH337" s="31">
        <f t="shared" si="124"/>
        <v>0</v>
      </c>
      <c r="AI337" s="85"/>
      <c r="AJ337" s="31">
        <f t="shared" si="125"/>
        <v>0</v>
      </c>
      <c r="AK337" s="31">
        <f t="shared" si="126"/>
        <v>0</v>
      </c>
      <c r="AL337" s="85"/>
      <c r="AM337" s="85"/>
      <c r="AN337" s="85"/>
      <c r="AO337" s="85"/>
      <c r="AP337" s="85"/>
      <c r="AQ337" s="85"/>
      <c r="AR337" s="85"/>
      <c r="AS337" s="85"/>
      <c r="AT337" s="85"/>
      <c r="AU337" s="85"/>
      <c r="AV337" s="85"/>
      <c r="AW337" s="85"/>
      <c r="AX337" s="85"/>
    </row>
    <row r="338" spans="2:50" s="155" customFormat="1" ht="13" outlineLevel="1">
      <c r="B338" s="156" t="s">
        <v>548</v>
      </c>
      <c r="C338" s="17" t="s">
        <v>549</v>
      </c>
      <c r="D338" s="76">
        <v>1.2</v>
      </c>
      <c r="E338" s="16">
        <v>42237</v>
      </c>
      <c r="F338" s="26" t="s">
        <v>12</v>
      </c>
      <c r="G338" s="46" t="s">
        <v>1297</v>
      </c>
      <c r="H338" s="81">
        <f t="shared" si="127"/>
        <v>18</v>
      </c>
      <c r="I338" s="82">
        <v>9</v>
      </c>
      <c r="J338" s="82">
        <v>9</v>
      </c>
      <c r="K338" s="259">
        <v>0</v>
      </c>
      <c r="L338" s="178" t="s">
        <v>1298</v>
      </c>
      <c r="M338" s="178" t="s">
        <v>1298</v>
      </c>
      <c r="N338" s="178" t="s">
        <v>1298</v>
      </c>
      <c r="O338" s="178" t="s">
        <v>1298</v>
      </c>
      <c r="P338" s="178" t="s">
        <v>1298</v>
      </c>
      <c r="Q338" s="85" t="s">
        <v>1145</v>
      </c>
      <c r="R338" s="85" t="s">
        <v>1144</v>
      </c>
      <c r="S338" s="180" t="s">
        <v>1299</v>
      </c>
      <c r="T338" s="85"/>
      <c r="U338" s="31">
        <f t="shared" si="119"/>
        <v>0</v>
      </c>
      <c r="V338" s="80"/>
      <c r="W338" s="279"/>
      <c r="X338" s="85"/>
      <c r="Y338" s="85">
        <f t="shared" si="120"/>
        <v>0</v>
      </c>
      <c r="AA338" s="85"/>
      <c r="AB338" s="85">
        <f t="shared" si="121"/>
        <v>0</v>
      </c>
      <c r="AC338" s="85"/>
      <c r="AD338" s="31">
        <f t="shared" si="122"/>
        <v>0</v>
      </c>
      <c r="AE338" s="31"/>
      <c r="AF338" s="85"/>
      <c r="AG338" s="85">
        <f t="shared" si="123"/>
        <v>0</v>
      </c>
      <c r="AH338" s="31">
        <f t="shared" si="124"/>
        <v>0</v>
      </c>
      <c r="AI338" s="85"/>
      <c r="AJ338" s="31">
        <f t="shared" si="125"/>
        <v>0</v>
      </c>
      <c r="AK338" s="31">
        <f t="shared" si="126"/>
        <v>0</v>
      </c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</row>
    <row r="339" spans="2:50" s="155" customFormat="1" ht="13" outlineLevel="1">
      <c r="B339" s="156" t="s">
        <v>550</v>
      </c>
      <c r="C339" s="17" t="s">
        <v>551</v>
      </c>
      <c r="D339" s="76">
        <v>1.1000000000000001</v>
      </c>
      <c r="E339" s="16">
        <v>42674</v>
      </c>
      <c r="F339" s="26" t="s">
        <v>12</v>
      </c>
      <c r="G339" s="46" t="s">
        <v>1297</v>
      </c>
      <c r="H339" s="81">
        <f t="shared" si="127"/>
        <v>107</v>
      </c>
      <c r="I339" s="82">
        <v>103</v>
      </c>
      <c r="J339" s="82">
        <v>4</v>
      </c>
      <c r="K339" s="259">
        <v>0</v>
      </c>
      <c r="L339" s="178" t="s">
        <v>1298</v>
      </c>
      <c r="M339" s="178" t="s">
        <v>1298</v>
      </c>
      <c r="N339" s="178" t="s">
        <v>1298</v>
      </c>
      <c r="O339" s="178" t="s">
        <v>1298</v>
      </c>
      <c r="P339" s="178" t="s">
        <v>1298</v>
      </c>
      <c r="Q339" s="85" t="s">
        <v>1145</v>
      </c>
      <c r="R339" s="85" t="s">
        <v>1144</v>
      </c>
      <c r="S339" s="180" t="s">
        <v>1299</v>
      </c>
      <c r="T339" s="85"/>
      <c r="U339" s="31">
        <f t="shared" si="119"/>
        <v>0</v>
      </c>
      <c r="V339" s="80"/>
      <c r="W339" s="279"/>
      <c r="X339" s="85"/>
      <c r="Y339" s="85">
        <f t="shared" si="120"/>
        <v>0</v>
      </c>
      <c r="AA339" s="85"/>
      <c r="AB339" s="85">
        <f t="shared" si="121"/>
        <v>0</v>
      </c>
      <c r="AC339" s="85"/>
      <c r="AD339" s="31">
        <f t="shared" si="122"/>
        <v>0</v>
      </c>
      <c r="AE339" s="31"/>
      <c r="AF339" s="85"/>
      <c r="AG339" s="85">
        <f t="shared" si="123"/>
        <v>0</v>
      </c>
      <c r="AH339" s="31">
        <f t="shared" si="124"/>
        <v>0</v>
      </c>
      <c r="AI339" s="85"/>
      <c r="AJ339" s="31">
        <f t="shared" si="125"/>
        <v>0</v>
      </c>
      <c r="AK339" s="31">
        <f t="shared" si="126"/>
        <v>0</v>
      </c>
      <c r="AL339" s="85"/>
      <c r="AM339" s="85"/>
      <c r="AN339" s="85"/>
      <c r="AO339" s="85"/>
      <c r="AP339" s="85"/>
      <c r="AQ339" s="85"/>
      <c r="AR339" s="85"/>
      <c r="AS339" s="85"/>
      <c r="AT339" s="85"/>
      <c r="AU339" s="85"/>
      <c r="AV339" s="85"/>
      <c r="AW339" s="85"/>
      <c r="AX339" s="85"/>
    </row>
    <row r="340" spans="2:50" s="155" customFormat="1" ht="13" outlineLevel="1">
      <c r="B340" s="156" t="s">
        <v>552</v>
      </c>
      <c r="C340" s="17" t="s">
        <v>553</v>
      </c>
      <c r="D340" s="76" t="s">
        <v>538</v>
      </c>
      <c r="E340" s="16">
        <v>42727</v>
      </c>
      <c r="F340" s="26" t="s">
        <v>12</v>
      </c>
      <c r="G340" s="46" t="s">
        <v>1297</v>
      </c>
      <c r="H340" s="81">
        <f t="shared" si="127"/>
        <v>36</v>
      </c>
      <c r="I340" s="82">
        <v>11</v>
      </c>
      <c r="J340" s="82">
        <v>25</v>
      </c>
      <c r="K340" s="259">
        <v>0</v>
      </c>
      <c r="L340" s="178" t="s">
        <v>1298</v>
      </c>
      <c r="M340" s="178" t="s">
        <v>1298</v>
      </c>
      <c r="N340" s="178" t="s">
        <v>1298</v>
      </c>
      <c r="O340" s="178" t="s">
        <v>1298</v>
      </c>
      <c r="P340" s="178" t="s">
        <v>1298</v>
      </c>
      <c r="Q340" s="85" t="s">
        <v>1145</v>
      </c>
      <c r="R340" s="85" t="s">
        <v>1144</v>
      </c>
      <c r="S340" s="180" t="s">
        <v>1299</v>
      </c>
      <c r="T340" s="85"/>
      <c r="U340" s="31">
        <f t="shared" si="119"/>
        <v>0</v>
      </c>
      <c r="V340" s="80"/>
      <c r="W340" s="279"/>
      <c r="X340" s="85"/>
      <c r="Y340" s="85">
        <f t="shared" si="120"/>
        <v>0</v>
      </c>
      <c r="AA340" s="85"/>
      <c r="AB340" s="85">
        <f t="shared" si="121"/>
        <v>0</v>
      </c>
      <c r="AC340" s="85"/>
      <c r="AD340" s="31">
        <f t="shared" si="122"/>
        <v>0</v>
      </c>
      <c r="AE340" s="31"/>
      <c r="AF340" s="85"/>
      <c r="AG340" s="85">
        <f t="shared" si="123"/>
        <v>0</v>
      </c>
      <c r="AH340" s="31">
        <f t="shared" si="124"/>
        <v>0</v>
      </c>
      <c r="AI340" s="85"/>
      <c r="AJ340" s="31">
        <f t="shared" si="125"/>
        <v>0</v>
      </c>
      <c r="AK340" s="31">
        <f t="shared" si="126"/>
        <v>0</v>
      </c>
      <c r="AL340" s="85"/>
      <c r="AM340" s="85"/>
      <c r="AN340" s="85"/>
      <c r="AO340" s="85"/>
      <c r="AP340" s="85"/>
      <c r="AQ340" s="85"/>
      <c r="AR340" s="85"/>
      <c r="AS340" s="85"/>
      <c r="AT340" s="85"/>
      <c r="AU340" s="85"/>
      <c r="AV340" s="85"/>
      <c r="AW340" s="85"/>
      <c r="AX340" s="85"/>
    </row>
    <row r="341" spans="2:50" s="155" customFormat="1" ht="13" outlineLevel="1">
      <c r="B341" s="156" t="s">
        <v>554</v>
      </c>
      <c r="C341" s="17" t="s">
        <v>555</v>
      </c>
      <c r="D341" s="76">
        <v>1.1000000000000001</v>
      </c>
      <c r="E341" s="16">
        <v>42461</v>
      </c>
      <c r="F341" s="26" t="s">
        <v>12</v>
      </c>
      <c r="G341" s="46" t="s">
        <v>1297</v>
      </c>
      <c r="H341" s="81">
        <f t="shared" si="127"/>
        <v>35</v>
      </c>
      <c r="I341" s="82">
        <v>35</v>
      </c>
      <c r="J341" s="82">
        <v>0</v>
      </c>
      <c r="K341" s="259">
        <v>0</v>
      </c>
      <c r="L341" s="178" t="s">
        <v>1298</v>
      </c>
      <c r="M341" s="178" t="s">
        <v>1298</v>
      </c>
      <c r="N341" s="178" t="s">
        <v>1298</v>
      </c>
      <c r="O341" s="178" t="s">
        <v>1298</v>
      </c>
      <c r="P341" s="178" t="s">
        <v>1298</v>
      </c>
      <c r="Q341" s="85" t="s">
        <v>1145</v>
      </c>
      <c r="R341" s="85" t="s">
        <v>1144</v>
      </c>
      <c r="S341" s="180" t="s">
        <v>1299</v>
      </c>
      <c r="T341" s="85"/>
      <c r="U341" s="31">
        <f t="shared" si="119"/>
        <v>0</v>
      </c>
      <c r="V341" s="80"/>
      <c r="W341" s="279"/>
      <c r="X341" s="85"/>
      <c r="Y341" s="85">
        <f t="shared" si="120"/>
        <v>0</v>
      </c>
      <c r="AA341" s="85"/>
      <c r="AB341" s="85">
        <f t="shared" si="121"/>
        <v>0</v>
      </c>
      <c r="AC341" s="85"/>
      <c r="AD341" s="31">
        <f t="shared" si="122"/>
        <v>0</v>
      </c>
      <c r="AE341" s="31"/>
      <c r="AF341" s="85"/>
      <c r="AG341" s="85">
        <f t="shared" si="123"/>
        <v>0</v>
      </c>
      <c r="AH341" s="31">
        <f t="shared" si="124"/>
        <v>0</v>
      </c>
      <c r="AI341" s="85"/>
      <c r="AJ341" s="31">
        <f t="shared" si="125"/>
        <v>0</v>
      </c>
      <c r="AK341" s="31">
        <f t="shared" si="126"/>
        <v>0</v>
      </c>
      <c r="AL341" s="85"/>
      <c r="AM341" s="85"/>
      <c r="AN341" s="85"/>
      <c r="AO341" s="85"/>
      <c r="AP341" s="85"/>
      <c r="AQ341" s="85"/>
      <c r="AR341" s="85"/>
      <c r="AS341" s="85"/>
      <c r="AT341" s="85"/>
      <c r="AU341" s="85"/>
      <c r="AV341" s="85"/>
      <c r="AW341" s="85"/>
      <c r="AX341" s="85"/>
    </row>
    <row r="342" spans="2:50" s="155" customFormat="1" ht="13" outlineLevel="1">
      <c r="B342" s="156" t="s">
        <v>556</v>
      </c>
      <c r="C342" s="17" t="s">
        <v>557</v>
      </c>
      <c r="D342" s="76" t="s">
        <v>558</v>
      </c>
      <c r="E342" s="16">
        <v>43070</v>
      </c>
      <c r="F342" s="26" t="s">
        <v>12</v>
      </c>
      <c r="G342" s="46" t="s">
        <v>1297</v>
      </c>
      <c r="H342" s="81">
        <f t="shared" si="127"/>
        <v>195</v>
      </c>
      <c r="I342" s="82">
        <v>149</v>
      </c>
      <c r="J342" s="82">
        <v>46</v>
      </c>
      <c r="K342" s="259">
        <v>0</v>
      </c>
      <c r="L342" s="178" t="s">
        <v>1298</v>
      </c>
      <c r="M342" s="178" t="s">
        <v>1298</v>
      </c>
      <c r="N342" s="178" t="s">
        <v>1298</v>
      </c>
      <c r="O342" s="178" t="s">
        <v>1298</v>
      </c>
      <c r="P342" s="178" t="s">
        <v>1298</v>
      </c>
      <c r="Q342" s="85" t="s">
        <v>1145</v>
      </c>
      <c r="R342" s="85" t="s">
        <v>1144</v>
      </c>
      <c r="S342" s="180" t="s">
        <v>1299</v>
      </c>
      <c r="T342" s="85"/>
      <c r="U342" s="31">
        <f t="shared" si="119"/>
        <v>0</v>
      </c>
      <c r="V342" s="80"/>
      <c r="W342" s="279"/>
      <c r="X342" s="85"/>
      <c r="Y342" s="85">
        <f t="shared" si="120"/>
        <v>0</v>
      </c>
      <c r="AA342" s="85"/>
      <c r="AB342" s="85">
        <f t="shared" si="121"/>
        <v>0</v>
      </c>
      <c r="AC342" s="85"/>
      <c r="AD342" s="31">
        <f t="shared" si="122"/>
        <v>0</v>
      </c>
      <c r="AE342" s="31"/>
      <c r="AF342" s="85"/>
      <c r="AG342" s="85">
        <f t="shared" si="123"/>
        <v>0</v>
      </c>
      <c r="AH342" s="31">
        <f t="shared" si="124"/>
        <v>0</v>
      </c>
      <c r="AI342" s="85"/>
      <c r="AJ342" s="31">
        <f t="shared" si="125"/>
        <v>0</v>
      </c>
      <c r="AK342" s="31">
        <f t="shared" si="126"/>
        <v>0</v>
      </c>
      <c r="AL342" s="85"/>
      <c r="AM342" s="85"/>
      <c r="AN342" s="85"/>
      <c r="AO342" s="85"/>
      <c r="AP342" s="85"/>
      <c r="AQ342" s="85"/>
      <c r="AR342" s="85"/>
      <c r="AS342" s="85"/>
      <c r="AT342" s="85"/>
      <c r="AU342" s="85"/>
      <c r="AV342" s="85"/>
      <c r="AW342" s="85"/>
      <c r="AX342" s="85"/>
    </row>
    <row r="343" spans="2:50" s="155" customFormat="1" ht="13" outlineLevel="1">
      <c r="B343" s="156" t="s">
        <v>559</v>
      </c>
      <c r="C343" s="17" t="s">
        <v>560</v>
      </c>
      <c r="D343" s="25">
        <v>2.6</v>
      </c>
      <c r="E343" s="16">
        <v>43572</v>
      </c>
      <c r="F343" s="26" t="s">
        <v>53</v>
      </c>
      <c r="G343" s="46" t="s">
        <v>1297</v>
      </c>
      <c r="H343" s="81">
        <f t="shared" si="127"/>
        <v>175</v>
      </c>
      <c r="I343" s="82">
        <v>25</v>
      </c>
      <c r="J343" s="82">
        <v>150</v>
      </c>
      <c r="K343" s="259">
        <v>0</v>
      </c>
      <c r="L343" s="178" t="s">
        <v>1298</v>
      </c>
      <c r="M343" s="178" t="s">
        <v>1298</v>
      </c>
      <c r="N343" s="178" t="s">
        <v>1298</v>
      </c>
      <c r="O343" s="178" t="s">
        <v>1298</v>
      </c>
      <c r="P343" s="178" t="s">
        <v>1298</v>
      </c>
      <c r="Q343" s="85" t="s">
        <v>1145</v>
      </c>
      <c r="R343" s="85" t="s">
        <v>1144</v>
      </c>
      <c r="S343" s="180" t="s">
        <v>1299</v>
      </c>
      <c r="T343" s="85"/>
      <c r="U343" s="31">
        <f t="shared" si="119"/>
        <v>0</v>
      </c>
      <c r="V343" s="80"/>
      <c r="W343" s="279"/>
      <c r="X343" s="85"/>
      <c r="Y343" s="85">
        <f t="shared" si="120"/>
        <v>0</v>
      </c>
      <c r="AA343" s="85"/>
      <c r="AB343" s="85">
        <f t="shared" si="121"/>
        <v>0</v>
      </c>
      <c r="AC343" s="85"/>
      <c r="AD343" s="31">
        <f t="shared" si="122"/>
        <v>0</v>
      </c>
      <c r="AE343" s="31"/>
      <c r="AF343" s="85"/>
      <c r="AG343" s="85">
        <f t="shared" si="123"/>
        <v>0</v>
      </c>
      <c r="AH343" s="31">
        <f t="shared" si="124"/>
        <v>0</v>
      </c>
      <c r="AI343" s="85"/>
      <c r="AJ343" s="31">
        <f t="shared" si="125"/>
        <v>0</v>
      </c>
      <c r="AK343" s="31">
        <f t="shared" si="126"/>
        <v>0</v>
      </c>
      <c r="AL343" s="85"/>
      <c r="AM343" s="85"/>
      <c r="AN343" s="85"/>
      <c r="AO343" s="85"/>
      <c r="AP343" s="85"/>
      <c r="AQ343" s="85"/>
      <c r="AR343" s="85"/>
      <c r="AS343" s="85"/>
      <c r="AT343" s="85"/>
      <c r="AU343" s="85"/>
      <c r="AV343" s="85"/>
      <c r="AW343" s="85"/>
      <c r="AX343" s="85"/>
    </row>
    <row r="344" spans="2:50" s="155" customFormat="1" ht="13" outlineLevel="1">
      <c r="B344" s="156" t="s">
        <v>561</v>
      </c>
      <c r="C344" s="17" t="s">
        <v>562</v>
      </c>
      <c r="D344" s="84">
        <v>1</v>
      </c>
      <c r="E344" s="16">
        <v>43217</v>
      </c>
      <c r="F344" s="26" t="s">
        <v>53</v>
      </c>
      <c r="G344" s="46" t="s">
        <v>1297</v>
      </c>
      <c r="H344" s="81">
        <f t="shared" si="127"/>
        <v>50</v>
      </c>
      <c r="I344" s="82">
        <v>20</v>
      </c>
      <c r="J344" s="82">
        <v>30</v>
      </c>
      <c r="K344" s="259">
        <v>0</v>
      </c>
      <c r="L344" s="178" t="s">
        <v>1298</v>
      </c>
      <c r="M344" s="178" t="s">
        <v>1298</v>
      </c>
      <c r="N344" s="178" t="s">
        <v>1298</v>
      </c>
      <c r="O344" s="178" t="s">
        <v>1298</v>
      </c>
      <c r="P344" s="178" t="s">
        <v>1298</v>
      </c>
      <c r="Q344" s="85" t="s">
        <v>1145</v>
      </c>
      <c r="R344" s="85" t="s">
        <v>1144</v>
      </c>
      <c r="S344" s="180" t="s">
        <v>1299</v>
      </c>
      <c r="T344" s="85"/>
      <c r="U344" s="31">
        <f t="shared" si="119"/>
        <v>0</v>
      </c>
      <c r="V344" s="80"/>
      <c r="W344" s="279"/>
      <c r="X344" s="85"/>
      <c r="Y344" s="85">
        <f t="shared" si="120"/>
        <v>0</v>
      </c>
      <c r="AA344" s="85"/>
      <c r="AB344" s="85">
        <f t="shared" si="121"/>
        <v>0</v>
      </c>
      <c r="AC344" s="85"/>
      <c r="AD344" s="31">
        <f t="shared" si="122"/>
        <v>0</v>
      </c>
      <c r="AE344" s="31"/>
      <c r="AF344" s="85"/>
      <c r="AG344" s="85">
        <f t="shared" si="123"/>
        <v>0</v>
      </c>
      <c r="AH344" s="31">
        <f t="shared" si="124"/>
        <v>0</v>
      </c>
      <c r="AI344" s="85"/>
      <c r="AJ344" s="31">
        <f t="shared" si="125"/>
        <v>0</v>
      </c>
      <c r="AK344" s="31">
        <f t="shared" si="126"/>
        <v>0</v>
      </c>
      <c r="AL344" s="85"/>
      <c r="AM344" s="85"/>
      <c r="AN344" s="85"/>
      <c r="AO344" s="85"/>
      <c r="AP344" s="85"/>
      <c r="AQ344" s="85"/>
      <c r="AR344" s="85"/>
      <c r="AS344" s="85"/>
      <c r="AT344" s="85"/>
      <c r="AU344" s="85"/>
      <c r="AV344" s="85"/>
      <c r="AW344" s="85"/>
      <c r="AX344" s="85"/>
    </row>
    <row r="345" spans="2:50" s="155" customFormat="1" ht="13" outlineLevel="1">
      <c r="B345" s="156" t="s">
        <v>563</v>
      </c>
      <c r="C345" s="17" t="s">
        <v>564</v>
      </c>
      <c r="D345" s="40" t="s">
        <v>565</v>
      </c>
      <c r="E345" s="16">
        <v>43070</v>
      </c>
      <c r="F345" s="26" t="s">
        <v>12</v>
      </c>
      <c r="G345" s="46" t="s">
        <v>1297</v>
      </c>
      <c r="H345" s="81">
        <f t="shared" si="127"/>
        <v>31</v>
      </c>
      <c r="I345" s="82">
        <v>30</v>
      </c>
      <c r="J345" s="82">
        <v>1</v>
      </c>
      <c r="K345" s="259">
        <v>0</v>
      </c>
      <c r="L345" s="178" t="s">
        <v>1298</v>
      </c>
      <c r="M345" s="178" t="s">
        <v>1298</v>
      </c>
      <c r="N345" s="178" t="s">
        <v>1298</v>
      </c>
      <c r="O345" s="178" t="s">
        <v>1298</v>
      </c>
      <c r="P345" s="178" t="s">
        <v>1298</v>
      </c>
      <c r="Q345" s="85" t="s">
        <v>1145</v>
      </c>
      <c r="R345" s="85" t="s">
        <v>1145</v>
      </c>
      <c r="S345" s="180" t="s">
        <v>1299</v>
      </c>
      <c r="T345" s="85"/>
      <c r="U345" s="31">
        <f t="shared" si="119"/>
        <v>0</v>
      </c>
      <c r="V345" s="80"/>
      <c r="W345" s="279"/>
      <c r="X345" s="85"/>
      <c r="Y345" s="85">
        <f t="shared" si="120"/>
        <v>0</v>
      </c>
      <c r="AA345" s="85"/>
      <c r="AB345" s="85">
        <f t="shared" si="121"/>
        <v>0</v>
      </c>
      <c r="AC345" s="85"/>
      <c r="AD345" s="31">
        <f t="shared" si="122"/>
        <v>0</v>
      </c>
      <c r="AE345" s="31"/>
      <c r="AF345" s="85"/>
      <c r="AG345" s="85">
        <f t="shared" si="123"/>
        <v>0</v>
      </c>
      <c r="AH345" s="31">
        <f t="shared" si="124"/>
        <v>0</v>
      </c>
      <c r="AI345" s="85"/>
      <c r="AJ345" s="31">
        <f t="shared" si="125"/>
        <v>0</v>
      </c>
      <c r="AK345" s="31">
        <f t="shared" si="126"/>
        <v>0</v>
      </c>
      <c r="AL345" s="85"/>
      <c r="AM345" s="85"/>
      <c r="AN345" s="85"/>
      <c r="AO345" s="85"/>
      <c r="AP345" s="85"/>
      <c r="AQ345" s="85"/>
      <c r="AR345" s="85"/>
      <c r="AS345" s="85"/>
      <c r="AT345" s="85"/>
      <c r="AU345" s="85"/>
      <c r="AV345" s="85"/>
      <c r="AW345" s="85"/>
      <c r="AX345" s="85"/>
    </row>
    <row r="346" spans="2:50" s="155" customFormat="1" ht="13" outlineLevel="1">
      <c r="B346" s="156" t="s">
        <v>566</v>
      </c>
      <c r="C346" s="17" t="s">
        <v>567</v>
      </c>
      <c r="D346" s="40" t="s">
        <v>568</v>
      </c>
      <c r="E346" s="16">
        <v>43070</v>
      </c>
      <c r="F346" s="26" t="s">
        <v>12</v>
      </c>
      <c r="G346" s="46" t="s">
        <v>1297</v>
      </c>
      <c r="H346" s="81">
        <f t="shared" si="127"/>
        <v>138</v>
      </c>
      <c r="I346" s="82">
        <v>128</v>
      </c>
      <c r="J346" s="82">
        <v>10</v>
      </c>
      <c r="K346" s="259">
        <v>0</v>
      </c>
      <c r="L346" s="178" t="s">
        <v>1298</v>
      </c>
      <c r="M346" s="178" t="s">
        <v>1298</v>
      </c>
      <c r="N346" s="178" t="s">
        <v>1298</v>
      </c>
      <c r="O346" s="178" t="s">
        <v>1298</v>
      </c>
      <c r="P346" s="178" t="s">
        <v>1298</v>
      </c>
      <c r="Q346" s="85" t="s">
        <v>1145</v>
      </c>
      <c r="R346" s="85" t="s">
        <v>1144</v>
      </c>
      <c r="S346" s="180" t="s">
        <v>1299</v>
      </c>
      <c r="T346" s="85"/>
      <c r="U346" s="31">
        <f t="shared" si="119"/>
        <v>0</v>
      </c>
      <c r="V346" s="80"/>
      <c r="W346" s="279"/>
      <c r="X346" s="85"/>
      <c r="Y346" s="85">
        <f t="shared" si="120"/>
        <v>0</v>
      </c>
      <c r="AA346" s="85"/>
      <c r="AB346" s="85">
        <f t="shared" si="121"/>
        <v>0</v>
      </c>
      <c r="AC346" s="85"/>
      <c r="AD346" s="31">
        <f t="shared" si="122"/>
        <v>0</v>
      </c>
      <c r="AE346" s="31"/>
      <c r="AF346" s="85"/>
      <c r="AG346" s="85">
        <f t="shared" si="123"/>
        <v>0</v>
      </c>
      <c r="AH346" s="31">
        <f t="shared" si="124"/>
        <v>0</v>
      </c>
      <c r="AI346" s="85"/>
      <c r="AJ346" s="31">
        <f t="shared" si="125"/>
        <v>0</v>
      </c>
      <c r="AK346" s="31">
        <f t="shared" si="126"/>
        <v>0</v>
      </c>
      <c r="AL346" s="85"/>
      <c r="AM346" s="85"/>
      <c r="AN346" s="85"/>
      <c r="AO346" s="85"/>
      <c r="AP346" s="85"/>
      <c r="AQ346" s="85"/>
      <c r="AR346" s="85"/>
      <c r="AS346" s="85"/>
      <c r="AT346" s="85"/>
      <c r="AU346" s="85"/>
      <c r="AV346" s="85"/>
      <c r="AW346" s="85"/>
      <c r="AX346" s="85"/>
    </row>
    <row r="347" spans="2:50" s="155" customFormat="1" ht="13" outlineLevel="1">
      <c r="B347" s="156" t="s">
        <v>569</v>
      </c>
      <c r="C347" s="17" t="s">
        <v>570</v>
      </c>
      <c r="D347" s="40" t="s">
        <v>571</v>
      </c>
      <c r="E347" s="16">
        <v>43070</v>
      </c>
      <c r="F347" s="26" t="s">
        <v>12</v>
      </c>
      <c r="G347" s="46" t="s">
        <v>1297</v>
      </c>
      <c r="H347" s="81">
        <f t="shared" si="127"/>
        <v>184</v>
      </c>
      <c r="I347" s="82">
        <v>124</v>
      </c>
      <c r="J347" s="82">
        <v>60</v>
      </c>
      <c r="K347" s="259">
        <v>0</v>
      </c>
      <c r="L347" s="178" t="s">
        <v>1298</v>
      </c>
      <c r="M347" s="178" t="s">
        <v>1298</v>
      </c>
      <c r="N347" s="178" t="s">
        <v>1298</v>
      </c>
      <c r="O347" s="178" t="s">
        <v>1298</v>
      </c>
      <c r="P347" s="178" t="s">
        <v>1298</v>
      </c>
      <c r="Q347" s="85" t="s">
        <v>1145</v>
      </c>
      <c r="R347" s="85" t="s">
        <v>1144</v>
      </c>
      <c r="S347" s="180" t="s">
        <v>1299</v>
      </c>
      <c r="T347" s="85"/>
      <c r="U347" s="31">
        <f t="shared" si="119"/>
        <v>0</v>
      </c>
      <c r="V347" s="80"/>
      <c r="W347" s="279"/>
      <c r="X347" s="85"/>
      <c r="Y347" s="85">
        <f t="shared" si="120"/>
        <v>0</v>
      </c>
      <c r="AA347" s="85"/>
      <c r="AB347" s="85">
        <f t="shared" si="121"/>
        <v>0</v>
      </c>
      <c r="AC347" s="85"/>
      <c r="AD347" s="31">
        <f t="shared" si="122"/>
        <v>0</v>
      </c>
      <c r="AE347" s="31"/>
      <c r="AF347" s="85"/>
      <c r="AG347" s="85">
        <f t="shared" si="123"/>
        <v>0</v>
      </c>
      <c r="AH347" s="31">
        <f t="shared" si="124"/>
        <v>0</v>
      </c>
      <c r="AI347" s="85"/>
      <c r="AJ347" s="31">
        <f t="shared" si="125"/>
        <v>0</v>
      </c>
      <c r="AK347" s="31">
        <f t="shared" si="126"/>
        <v>0</v>
      </c>
      <c r="AL347" s="85"/>
      <c r="AM347" s="85"/>
      <c r="AN347" s="85"/>
      <c r="AO347" s="85"/>
      <c r="AP347" s="85"/>
      <c r="AQ347" s="85"/>
      <c r="AR347" s="85"/>
      <c r="AS347" s="85"/>
      <c r="AT347" s="85"/>
      <c r="AU347" s="85"/>
      <c r="AV347" s="85"/>
      <c r="AW347" s="85"/>
      <c r="AX347" s="85"/>
    </row>
    <row r="348" spans="2:50" s="155" customFormat="1" ht="13" outlineLevel="1">
      <c r="B348" s="156" t="s">
        <v>572</v>
      </c>
      <c r="C348" s="17" t="s">
        <v>573</v>
      </c>
      <c r="D348" s="84">
        <v>1</v>
      </c>
      <c r="E348" s="16">
        <v>42180</v>
      </c>
      <c r="F348" s="26" t="s">
        <v>12</v>
      </c>
      <c r="G348" s="46" t="s">
        <v>1297</v>
      </c>
      <c r="H348" s="81">
        <f t="shared" si="127"/>
        <v>5</v>
      </c>
      <c r="I348" s="82">
        <v>5</v>
      </c>
      <c r="J348" s="82">
        <v>0</v>
      </c>
      <c r="K348" s="259">
        <v>0</v>
      </c>
      <c r="L348" s="178" t="s">
        <v>1298</v>
      </c>
      <c r="M348" s="178" t="s">
        <v>1298</v>
      </c>
      <c r="N348" s="178" t="s">
        <v>1298</v>
      </c>
      <c r="O348" s="178" t="s">
        <v>1298</v>
      </c>
      <c r="P348" s="178" t="s">
        <v>1298</v>
      </c>
      <c r="Q348" s="174"/>
      <c r="R348" s="174"/>
      <c r="S348" s="180"/>
      <c r="T348" s="85"/>
      <c r="U348" s="31">
        <f t="shared" si="119"/>
        <v>0</v>
      </c>
      <c r="V348" s="80"/>
      <c r="W348" s="279"/>
      <c r="X348" s="85"/>
      <c r="Y348" s="85">
        <f t="shared" si="120"/>
        <v>0</v>
      </c>
      <c r="AA348" s="85"/>
      <c r="AB348" s="85">
        <f t="shared" si="121"/>
        <v>0</v>
      </c>
      <c r="AC348" s="85"/>
      <c r="AD348" s="31">
        <f t="shared" si="122"/>
        <v>0</v>
      </c>
      <c r="AE348" s="31"/>
      <c r="AF348" s="85"/>
      <c r="AG348" s="85">
        <f t="shared" si="123"/>
        <v>0</v>
      </c>
      <c r="AH348" s="31">
        <f t="shared" si="124"/>
        <v>0</v>
      </c>
      <c r="AI348" s="85"/>
      <c r="AJ348" s="31">
        <f t="shared" si="125"/>
        <v>0</v>
      </c>
      <c r="AK348" s="31">
        <f t="shared" si="126"/>
        <v>0</v>
      </c>
      <c r="AL348" s="85"/>
      <c r="AM348" s="85"/>
      <c r="AN348" s="85"/>
      <c r="AO348" s="85"/>
      <c r="AP348" s="85"/>
      <c r="AQ348" s="85"/>
      <c r="AR348" s="85"/>
      <c r="AS348" s="85"/>
      <c r="AT348" s="85"/>
      <c r="AU348" s="85"/>
      <c r="AV348" s="85"/>
      <c r="AW348" s="85"/>
      <c r="AX348" s="85"/>
    </row>
    <row r="349" spans="2:50" s="155" customFormat="1" ht="13" outlineLevel="1">
      <c r="B349" s="156" t="s">
        <v>574</v>
      </c>
      <c r="C349" s="17" t="s">
        <v>1114</v>
      </c>
      <c r="D349" s="40">
        <v>1.1000000000000001</v>
      </c>
      <c r="E349" s="16">
        <v>43070</v>
      </c>
      <c r="F349" s="26" t="s">
        <v>53</v>
      </c>
      <c r="G349" s="46" t="s">
        <v>1297</v>
      </c>
      <c r="H349" s="81">
        <f t="shared" si="127"/>
        <v>2</v>
      </c>
      <c r="I349" s="82">
        <v>2</v>
      </c>
      <c r="J349" s="82">
        <v>0</v>
      </c>
      <c r="K349" s="259">
        <v>0</v>
      </c>
      <c r="L349" s="178" t="s">
        <v>1298</v>
      </c>
      <c r="M349" s="178" t="s">
        <v>1298</v>
      </c>
      <c r="N349" s="178" t="s">
        <v>1298</v>
      </c>
      <c r="O349" s="178" t="s">
        <v>1298</v>
      </c>
      <c r="P349" s="178" t="s">
        <v>1298</v>
      </c>
      <c r="Q349" s="174"/>
      <c r="R349" s="174"/>
      <c r="S349" s="180"/>
      <c r="T349" s="85"/>
      <c r="U349" s="31">
        <f t="shared" si="119"/>
        <v>0</v>
      </c>
      <c r="V349" s="80"/>
      <c r="W349" s="279"/>
      <c r="X349" s="85"/>
      <c r="Y349" s="85">
        <f t="shared" si="120"/>
        <v>0</v>
      </c>
      <c r="AA349" s="85"/>
      <c r="AB349" s="85">
        <f t="shared" si="121"/>
        <v>0</v>
      </c>
      <c r="AC349" s="85"/>
      <c r="AD349" s="31">
        <f t="shared" si="122"/>
        <v>0</v>
      </c>
      <c r="AE349" s="31"/>
      <c r="AF349" s="85"/>
      <c r="AG349" s="85">
        <f t="shared" si="123"/>
        <v>0</v>
      </c>
      <c r="AH349" s="31">
        <f t="shared" si="124"/>
        <v>0</v>
      </c>
      <c r="AI349" s="85"/>
      <c r="AJ349" s="31">
        <f t="shared" si="125"/>
        <v>0</v>
      </c>
      <c r="AK349" s="31">
        <f t="shared" si="126"/>
        <v>0</v>
      </c>
      <c r="AL349" s="85"/>
      <c r="AM349" s="85"/>
      <c r="AN349" s="85"/>
      <c r="AO349" s="85"/>
      <c r="AP349" s="85"/>
      <c r="AQ349" s="85"/>
      <c r="AR349" s="85"/>
      <c r="AS349" s="85"/>
      <c r="AT349" s="85"/>
      <c r="AU349" s="85"/>
      <c r="AV349" s="85"/>
      <c r="AW349" s="85"/>
      <c r="AX349" s="85"/>
    </row>
    <row r="350" spans="2:50" s="155" customFormat="1" ht="13" outlineLevel="1">
      <c r="B350" s="156" t="s">
        <v>575</v>
      </c>
      <c r="C350" s="17" t="s">
        <v>1454</v>
      </c>
      <c r="D350" s="40" t="s">
        <v>576</v>
      </c>
      <c r="E350" s="16">
        <v>42727</v>
      </c>
      <c r="F350" s="26" t="s">
        <v>12</v>
      </c>
      <c r="G350" s="46" t="s">
        <v>1297</v>
      </c>
      <c r="H350" s="81">
        <f t="shared" si="127"/>
        <v>160</v>
      </c>
      <c r="I350" s="82">
        <v>160</v>
      </c>
      <c r="J350" s="82">
        <v>0</v>
      </c>
      <c r="K350" s="259">
        <v>0</v>
      </c>
      <c r="L350" s="178" t="s">
        <v>1298</v>
      </c>
      <c r="M350" s="178" t="s">
        <v>1298</v>
      </c>
      <c r="N350" s="178" t="s">
        <v>1298</v>
      </c>
      <c r="O350" s="178" t="s">
        <v>1298</v>
      </c>
      <c r="P350" s="178" t="s">
        <v>1298</v>
      </c>
      <c r="Q350" s="85" t="s">
        <v>1145</v>
      </c>
      <c r="R350" s="85" t="s">
        <v>1144</v>
      </c>
      <c r="S350" s="180" t="s">
        <v>1299</v>
      </c>
      <c r="T350" s="85"/>
      <c r="U350" s="31">
        <f t="shared" si="119"/>
        <v>0</v>
      </c>
      <c r="V350" s="80"/>
      <c r="W350" s="279"/>
      <c r="X350" s="85"/>
      <c r="Y350" s="85">
        <f t="shared" si="120"/>
        <v>0</v>
      </c>
      <c r="AA350" s="85"/>
      <c r="AB350" s="85">
        <f t="shared" si="121"/>
        <v>0</v>
      </c>
      <c r="AC350" s="85"/>
      <c r="AD350" s="31">
        <f t="shared" si="122"/>
        <v>0</v>
      </c>
      <c r="AE350" s="31"/>
      <c r="AF350" s="85"/>
      <c r="AG350" s="85">
        <f t="shared" si="123"/>
        <v>0</v>
      </c>
      <c r="AH350" s="31">
        <f t="shared" si="124"/>
        <v>0</v>
      </c>
      <c r="AI350" s="85"/>
      <c r="AJ350" s="31">
        <f t="shared" si="125"/>
        <v>0</v>
      </c>
      <c r="AK350" s="31">
        <f t="shared" si="126"/>
        <v>0</v>
      </c>
      <c r="AL350" s="85"/>
      <c r="AM350" s="85"/>
      <c r="AN350" s="85"/>
      <c r="AO350" s="85"/>
      <c r="AP350" s="85"/>
      <c r="AQ350" s="85"/>
      <c r="AR350" s="85"/>
      <c r="AS350" s="85"/>
      <c r="AT350" s="85"/>
      <c r="AU350" s="85"/>
      <c r="AV350" s="85"/>
      <c r="AW350" s="85"/>
      <c r="AX350" s="85"/>
    </row>
    <row r="351" spans="2:50" s="155" customFormat="1" ht="13" outlineLevel="1">
      <c r="B351" s="156" t="s">
        <v>577</v>
      </c>
      <c r="C351" s="17" t="s">
        <v>578</v>
      </c>
      <c r="D351" s="40">
        <v>2.1</v>
      </c>
      <c r="E351" s="16">
        <v>43070</v>
      </c>
      <c r="F351" s="26" t="s">
        <v>12</v>
      </c>
      <c r="G351" s="46" t="s">
        <v>1297</v>
      </c>
      <c r="H351" s="81">
        <f t="shared" si="127"/>
        <v>141</v>
      </c>
      <c r="I351" s="82">
        <v>61</v>
      </c>
      <c r="J351" s="82">
        <v>80</v>
      </c>
      <c r="K351" s="259">
        <v>0</v>
      </c>
      <c r="L351" s="178" t="s">
        <v>1298</v>
      </c>
      <c r="M351" s="178" t="s">
        <v>1298</v>
      </c>
      <c r="N351" s="178" t="s">
        <v>1298</v>
      </c>
      <c r="O351" s="178" t="s">
        <v>1298</v>
      </c>
      <c r="P351" s="178" t="s">
        <v>1298</v>
      </c>
      <c r="Q351" s="85" t="s">
        <v>1145</v>
      </c>
      <c r="R351" s="85" t="s">
        <v>1144</v>
      </c>
      <c r="S351" s="180" t="s">
        <v>1299</v>
      </c>
      <c r="T351" s="85"/>
      <c r="U351" s="31">
        <f t="shared" si="119"/>
        <v>0</v>
      </c>
      <c r="V351" s="80"/>
      <c r="W351" s="279"/>
      <c r="X351" s="85"/>
      <c r="Y351" s="85">
        <f t="shared" si="120"/>
        <v>0</v>
      </c>
      <c r="AA351" s="85"/>
      <c r="AB351" s="85">
        <f t="shared" si="121"/>
        <v>0</v>
      </c>
      <c r="AC351" s="85"/>
      <c r="AD351" s="31">
        <f t="shared" si="122"/>
        <v>0</v>
      </c>
      <c r="AE351" s="31"/>
      <c r="AF351" s="85"/>
      <c r="AG351" s="85">
        <f t="shared" si="123"/>
        <v>0</v>
      </c>
      <c r="AH351" s="31">
        <f t="shared" si="124"/>
        <v>0</v>
      </c>
      <c r="AI351" s="85"/>
      <c r="AJ351" s="31">
        <f t="shared" si="125"/>
        <v>0</v>
      </c>
      <c r="AK351" s="31">
        <f t="shared" si="126"/>
        <v>0</v>
      </c>
      <c r="AL351" s="85"/>
      <c r="AM351" s="85"/>
      <c r="AN351" s="85"/>
      <c r="AO351" s="85"/>
      <c r="AP351" s="85"/>
      <c r="AQ351" s="85"/>
      <c r="AR351" s="85"/>
      <c r="AS351" s="85"/>
      <c r="AT351" s="85"/>
      <c r="AU351" s="85"/>
      <c r="AV351" s="85"/>
      <c r="AW351" s="85"/>
      <c r="AX351" s="85"/>
    </row>
    <row r="352" spans="2:50" s="155" customFormat="1" ht="13" outlineLevel="1">
      <c r="B352" s="156" t="s">
        <v>579</v>
      </c>
      <c r="C352" s="17" t="s">
        <v>580</v>
      </c>
      <c r="D352" s="25" t="s">
        <v>581</v>
      </c>
      <c r="E352" s="16">
        <v>43321</v>
      </c>
      <c r="F352" s="26" t="s">
        <v>12</v>
      </c>
      <c r="G352" s="46" t="s">
        <v>1297</v>
      </c>
      <c r="H352" s="81">
        <f t="shared" si="127"/>
        <v>500</v>
      </c>
      <c r="I352" s="82">
        <v>20</v>
      </c>
      <c r="J352" s="82">
        <v>480</v>
      </c>
      <c r="K352" s="259">
        <v>0</v>
      </c>
      <c r="L352" s="178" t="s">
        <v>1298</v>
      </c>
      <c r="M352" s="178" t="s">
        <v>1298</v>
      </c>
      <c r="N352" s="178" t="s">
        <v>1298</v>
      </c>
      <c r="O352" s="178" t="s">
        <v>1298</v>
      </c>
      <c r="P352" s="178" t="s">
        <v>1298</v>
      </c>
      <c r="Q352" s="85" t="s">
        <v>1145</v>
      </c>
      <c r="R352" s="85" t="s">
        <v>1144</v>
      </c>
      <c r="S352" s="180" t="s">
        <v>1299</v>
      </c>
      <c r="T352" s="85"/>
      <c r="U352" s="31">
        <f t="shared" si="119"/>
        <v>0</v>
      </c>
      <c r="V352" s="80"/>
      <c r="W352" s="279"/>
      <c r="X352" s="85"/>
      <c r="Y352" s="85">
        <f t="shared" si="120"/>
        <v>0</v>
      </c>
      <c r="AA352" s="85"/>
      <c r="AB352" s="85">
        <f t="shared" si="121"/>
        <v>0</v>
      </c>
      <c r="AC352" s="85"/>
      <c r="AD352" s="31">
        <f t="shared" si="122"/>
        <v>0</v>
      </c>
      <c r="AE352" s="31"/>
      <c r="AF352" s="85"/>
      <c r="AG352" s="85">
        <f t="shared" si="123"/>
        <v>0</v>
      </c>
      <c r="AH352" s="31">
        <f t="shared" si="124"/>
        <v>0</v>
      </c>
      <c r="AI352" s="85"/>
      <c r="AJ352" s="31">
        <f t="shared" si="125"/>
        <v>0</v>
      </c>
      <c r="AK352" s="31">
        <f t="shared" si="126"/>
        <v>0</v>
      </c>
      <c r="AL352" s="85"/>
      <c r="AM352" s="85"/>
      <c r="AN352" s="85"/>
      <c r="AO352" s="85"/>
      <c r="AP352" s="85"/>
      <c r="AQ352" s="85"/>
      <c r="AR352" s="85"/>
      <c r="AS352" s="85"/>
      <c r="AT352" s="85"/>
      <c r="AU352" s="85"/>
      <c r="AV352" s="85"/>
      <c r="AW352" s="85"/>
      <c r="AX352" s="85"/>
    </row>
    <row r="353" spans="2:50" s="155" customFormat="1" ht="13" outlineLevel="1">
      <c r="B353" s="156" t="s">
        <v>582</v>
      </c>
      <c r="C353" s="17" t="s">
        <v>951</v>
      </c>
      <c r="D353" s="25">
        <v>1.1000000000000001</v>
      </c>
      <c r="E353" s="16">
        <v>43070</v>
      </c>
      <c r="F353" s="6" t="s">
        <v>53</v>
      </c>
      <c r="G353" s="74" t="s">
        <v>1297</v>
      </c>
      <c r="H353" s="81">
        <f t="shared" si="127"/>
        <v>15</v>
      </c>
      <c r="I353" s="82">
        <v>15</v>
      </c>
      <c r="J353" s="82">
        <v>0</v>
      </c>
      <c r="K353" s="259">
        <v>0</v>
      </c>
      <c r="L353" s="178" t="s">
        <v>1298</v>
      </c>
      <c r="M353" s="178" t="s">
        <v>1298</v>
      </c>
      <c r="N353" s="178" t="s">
        <v>1298</v>
      </c>
      <c r="O353" s="178" t="s">
        <v>1298</v>
      </c>
      <c r="P353" s="178" t="s">
        <v>1298</v>
      </c>
      <c r="Q353" s="85" t="s">
        <v>1145</v>
      </c>
      <c r="R353" s="85" t="s">
        <v>1144</v>
      </c>
      <c r="S353" s="180" t="s">
        <v>1299</v>
      </c>
      <c r="T353" s="85"/>
      <c r="U353" s="31">
        <f t="shared" si="119"/>
        <v>0</v>
      </c>
      <c r="V353" s="80"/>
      <c r="W353" s="279"/>
      <c r="X353" s="85"/>
      <c r="Y353" s="85">
        <f t="shared" si="120"/>
        <v>0</v>
      </c>
      <c r="AA353" s="85"/>
      <c r="AB353" s="85">
        <f t="shared" si="121"/>
        <v>0</v>
      </c>
      <c r="AC353" s="85"/>
      <c r="AD353" s="31">
        <f t="shared" si="122"/>
        <v>0</v>
      </c>
      <c r="AE353" s="31"/>
      <c r="AF353" s="85"/>
      <c r="AG353" s="85">
        <f t="shared" si="123"/>
        <v>0</v>
      </c>
      <c r="AH353" s="31">
        <f t="shared" si="124"/>
        <v>0</v>
      </c>
      <c r="AI353" s="85"/>
      <c r="AJ353" s="31">
        <f t="shared" si="125"/>
        <v>0</v>
      </c>
      <c r="AK353" s="31">
        <f t="shared" si="126"/>
        <v>0</v>
      </c>
      <c r="AL353" s="85"/>
      <c r="AM353" s="85"/>
      <c r="AN353" s="85"/>
      <c r="AO353" s="85"/>
      <c r="AP353" s="85"/>
      <c r="AQ353" s="85"/>
      <c r="AR353" s="85"/>
      <c r="AS353" s="85"/>
      <c r="AT353" s="85"/>
      <c r="AU353" s="85"/>
      <c r="AV353" s="85"/>
      <c r="AW353" s="85"/>
      <c r="AX353" s="85"/>
    </row>
    <row r="354" spans="2:50" s="155" customFormat="1" ht="13" outlineLevel="1">
      <c r="B354" s="156" t="s">
        <v>583</v>
      </c>
      <c r="C354" s="14" t="s">
        <v>584</v>
      </c>
      <c r="D354" s="25" t="s">
        <v>585</v>
      </c>
      <c r="E354" s="16">
        <v>43070</v>
      </c>
      <c r="F354" s="26" t="s">
        <v>12</v>
      </c>
      <c r="G354" s="46" t="s">
        <v>1297</v>
      </c>
      <c r="H354" s="81">
        <f t="shared" si="127"/>
        <v>185</v>
      </c>
      <c r="I354" s="82">
        <v>92</v>
      </c>
      <c r="J354" s="82">
        <v>93</v>
      </c>
      <c r="K354" s="259">
        <v>0</v>
      </c>
      <c r="L354" s="178" t="s">
        <v>1298</v>
      </c>
      <c r="M354" s="178" t="s">
        <v>1298</v>
      </c>
      <c r="N354" s="178" t="s">
        <v>1298</v>
      </c>
      <c r="O354" s="178" t="s">
        <v>1298</v>
      </c>
      <c r="P354" s="178" t="s">
        <v>1298</v>
      </c>
      <c r="Q354" s="85" t="s">
        <v>1145</v>
      </c>
      <c r="R354" s="85" t="s">
        <v>1144</v>
      </c>
      <c r="S354" s="180" t="s">
        <v>1299</v>
      </c>
      <c r="T354" s="85"/>
      <c r="U354" s="31">
        <f t="shared" si="119"/>
        <v>0</v>
      </c>
      <c r="V354" s="80"/>
      <c r="W354" s="279"/>
      <c r="X354" s="85"/>
      <c r="Y354" s="85">
        <f t="shared" si="120"/>
        <v>0</v>
      </c>
      <c r="AA354" s="85"/>
      <c r="AB354" s="85">
        <f t="shared" si="121"/>
        <v>0</v>
      </c>
      <c r="AC354" s="85"/>
      <c r="AD354" s="31">
        <f t="shared" si="122"/>
        <v>0</v>
      </c>
      <c r="AE354" s="31"/>
      <c r="AF354" s="85"/>
      <c r="AG354" s="85">
        <f t="shared" si="123"/>
        <v>0</v>
      </c>
      <c r="AH354" s="31">
        <f t="shared" si="124"/>
        <v>0</v>
      </c>
      <c r="AI354" s="85"/>
      <c r="AJ354" s="31">
        <f t="shared" si="125"/>
        <v>0</v>
      </c>
      <c r="AK354" s="31">
        <f t="shared" si="126"/>
        <v>0</v>
      </c>
      <c r="AL354" s="85"/>
      <c r="AM354" s="85"/>
      <c r="AN354" s="85"/>
      <c r="AO354" s="85"/>
      <c r="AP354" s="85"/>
      <c r="AQ354" s="85"/>
      <c r="AR354" s="85"/>
      <c r="AS354" s="85"/>
      <c r="AT354" s="85"/>
      <c r="AU354" s="85"/>
      <c r="AV354" s="85"/>
      <c r="AW354" s="85"/>
      <c r="AX354" s="85"/>
    </row>
    <row r="355" spans="2:50" s="155" customFormat="1" ht="13" outlineLevel="1">
      <c r="B355" s="156" t="s">
        <v>586</v>
      </c>
      <c r="C355" s="17" t="s">
        <v>587</v>
      </c>
      <c r="D355" s="25" t="s">
        <v>588</v>
      </c>
      <c r="E355" s="16">
        <v>43070</v>
      </c>
      <c r="F355" s="26" t="s">
        <v>12</v>
      </c>
      <c r="G355" s="46" t="s">
        <v>1297</v>
      </c>
      <c r="H355" s="81">
        <f t="shared" si="127"/>
        <v>205</v>
      </c>
      <c r="I355" s="82">
        <v>138</v>
      </c>
      <c r="J355" s="82">
        <v>67</v>
      </c>
      <c r="K355" s="259">
        <v>0</v>
      </c>
      <c r="L355" s="178" t="s">
        <v>1298</v>
      </c>
      <c r="M355" s="178" t="s">
        <v>1298</v>
      </c>
      <c r="N355" s="178" t="s">
        <v>1298</v>
      </c>
      <c r="O355" s="178" t="s">
        <v>1298</v>
      </c>
      <c r="P355" s="178" t="s">
        <v>1298</v>
      </c>
      <c r="Q355" s="85" t="s">
        <v>1145</v>
      </c>
      <c r="R355" s="85" t="s">
        <v>1144</v>
      </c>
      <c r="S355" s="180" t="s">
        <v>1299</v>
      </c>
      <c r="T355" s="85"/>
      <c r="U355" s="31">
        <f t="shared" si="119"/>
        <v>0</v>
      </c>
      <c r="V355" s="80"/>
      <c r="W355" s="279"/>
      <c r="X355" s="85"/>
      <c r="Y355" s="85">
        <f t="shared" si="120"/>
        <v>0</v>
      </c>
      <c r="AA355" s="85"/>
      <c r="AB355" s="85">
        <f t="shared" si="121"/>
        <v>0</v>
      </c>
      <c r="AC355" s="85"/>
      <c r="AD355" s="31">
        <f t="shared" si="122"/>
        <v>0</v>
      </c>
      <c r="AE355" s="31"/>
      <c r="AF355" s="85"/>
      <c r="AG355" s="85">
        <f t="shared" si="123"/>
        <v>0</v>
      </c>
      <c r="AH355" s="31">
        <f t="shared" si="124"/>
        <v>0</v>
      </c>
      <c r="AI355" s="85"/>
      <c r="AJ355" s="31">
        <f t="shared" si="125"/>
        <v>0</v>
      </c>
      <c r="AK355" s="31">
        <f t="shared" si="126"/>
        <v>0</v>
      </c>
      <c r="AL355" s="85"/>
      <c r="AM355" s="85"/>
      <c r="AN355" s="85"/>
      <c r="AO355" s="85"/>
      <c r="AP355" s="85"/>
      <c r="AQ355" s="85"/>
      <c r="AR355" s="85"/>
      <c r="AS355" s="85"/>
      <c r="AT355" s="85"/>
      <c r="AU355" s="85"/>
      <c r="AV355" s="85"/>
      <c r="AW355" s="85"/>
      <c r="AX355" s="85"/>
    </row>
    <row r="356" spans="2:50" s="155" customFormat="1" ht="13" outlineLevel="1">
      <c r="B356" s="156" t="s">
        <v>589</v>
      </c>
      <c r="C356" s="17" t="s">
        <v>590</v>
      </c>
      <c r="D356" s="40" t="s">
        <v>591</v>
      </c>
      <c r="E356" s="16">
        <v>43070</v>
      </c>
      <c r="F356" s="26" t="s">
        <v>12</v>
      </c>
      <c r="G356" s="46" t="s">
        <v>1297</v>
      </c>
      <c r="H356" s="81">
        <f t="shared" si="127"/>
        <v>100</v>
      </c>
      <c r="I356" s="82">
        <v>95</v>
      </c>
      <c r="J356" s="82">
        <v>5</v>
      </c>
      <c r="K356" s="259">
        <v>0</v>
      </c>
      <c r="L356" s="178" t="s">
        <v>1298</v>
      </c>
      <c r="M356" s="178" t="s">
        <v>1298</v>
      </c>
      <c r="N356" s="178" t="s">
        <v>1298</v>
      </c>
      <c r="O356" s="178" t="s">
        <v>1298</v>
      </c>
      <c r="P356" s="178" t="s">
        <v>1298</v>
      </c>
      <c r="Q356" s="85" t="s">
        <v>1145</v>
      </c>
      <c r="R356" s="85" t="s">
        <v>1144</v>
      </c>
      <c r="S356" s="180" t="s">
        <v>1304</v>
      </c>
      <c r="T356" s="85"/>
      <c r="U356" s="31">
        <f t="shared" si="119"/>
        <v>0</v>
      </c>
      <c r="V356" s="80"/>
      <c r="W356" s="279"/>
      <c r="X356" s="85"/>
      <c r="Y356" s="85">
        <f t="shared" si="120"/>
        <v>0</v>
      </c>
      <c r="AA356" s="85"/>
      <c r="AB356" s="85">
        <f t="shared" si="121"/>
        <v>0</v>
      </c>
      <c r="AC356" s="85"/>
      <c r="AD356" s="31">
        <f t="shared" si="122"/>
        <v>0</v>
      </c>
      <c r="AE356" s="31"/>
      <c r="AF356" s="85"/>
      <c r="AG356" s="85">
        <f t="shared" si="123"/>
        <v>0</v>
      </c>
      <c r="AH356" s="31">
        <f t="shared" si="124"/>
        <v>0</v>
      </c>
      <c r="AI356" s="85"/>
      <c r="AJ356" s="31">
        <f t="shared" si="125"/>
        <v>0</v>
      </c>
      <c r="AK356" s="31">
        <f t="shared" si="126"/>
        <v>0</v>
      </c>
      <c r="AL356" s="85"/>
      <c r="AM356" s="85"/>
      <c r="AN356" s="85"/>
      <c r="AO356" s="85"/>
      <c r="AP356" s="85"/>
      <c r="AQ356" s="85"/>
      <c r="AR356" s="85"/>
      <c r="AS356" s="85"/>
      <c r="AT356" s="85"/>
      <c r="AU356" s="85"/>
      <c r="AV356" s="85"/>
      <c r="AW356" s="85"/>
      <c r="AX356" s="85"/>
    </row>
    <row r="357" spans="2:50" s="155" customFormat="1" ht="13" outlineLevel="1">
      <c r="B357" s="156" t="s">
        <v>592</v>
      </c>
      <c r="C357" s="17" t="s">
        <v>593</v>
      </c>
      <c r="D357" s="84">
        <v>1</v>
      </c>
      <c r="E357" s="16">
        <v>42212</v>
      </c>
      <c r="F357" s="26" t="s">
        <v>12</v>
      </c>
      <c r="G357" s="46" t="s">
        <v>1297</v>
      </c>
      <c r="H357" s="81">
        <f t="shared" si="127"/>
        <v>9</v>
      </c>
      <c r="I357" s="82">
        <v>9</v>
      </c>
      <c r="J357" s="82">
        <v>0</v>
      </c>
      <c r="K357" s="259">
        <v>0</v>
      </c>
      <c r="L357" s="178" t="s">
        <v>1298</v>
      </c>
      <c r="M357" s="178" t="s">
        <v>1298</v>
      </c>
      <c r="N357" s="178" t="s">
        <v>1298</v>
      </c>
      <c r="O357" s="178" t="s">
        <v>1298</v>
      </c>
      <c r="P357" s="178" t="s">
        <v>1298</v>
      </c>
      <c r="Q357" s="85" t="s">
        <v>1145</v>
      </c>
      <c r="R357" s="85" t="s">
        <v>1144</v>
      </c>
      <c r="S357" s="180" t="s">
        <v>1299</v>
      </c>
      <c r="T357" s="85"/>
      <c r="U357" s="31">
        <f t="shared" si="119"/>
        <v>0</v>
      </c>
      <c r="V357" s="80"/>
      <c r="W357" s="279"/>
      <c r="X357" s="85"/>
      <c r="Y357" s="85">
        <f t="shared" si="120"/>
        <v>0</v>
      </c>
      <c r="AA357" s="85"/>
      <c r="AB357" s="85">
        <f t="shared" si="121"/>
        <v>0</v>
      </c>
      <c r="AC357" s="85"/>
      <c r="AD357" s="31">
        <f t="shared" si="122"/>
        <v>0</v>
      </c>
      <c r="AE357" s="31"/>
      <c r="AF357" s="85"/>
      <c r="AG357" s="85">
        <f t="shared" si="123"/>
        <v>0</v>
      </c>
      <c r="AH357" s="31">
        <f t="shared" si="124"/>
        <v>0</v>
      </c>
      <c r="AI357" s="85"/>
      <c r="AJ357" s="31">
        <f t="shared" si="125"/>
        <v>0</v>
      </c>
      <c r="AK357" s="31">
        <f t="shared" si="126"/>
        <v>0</v>
      </c>
      <c r="AL357" s="85"/>
      <c r="AM357" s="85"/>
      <c r="AN357" s="85"/>
      <c r="AO357" s="85"/>
      <c r="AP357" s="85"/>
      <c r="AQ357" s="85"/>
      <c r="AR357" s="85"/>
      <c r="AS357" s="85"/>
      <c r="AT357" s="85"/>
      <c r="AU357" s="85"/>
      <c r="AV357" s="85"/>
      <c r="AW357" s="85"/>
      <c r="AX357" s="85"/>
    </row>
    <row r="358" spans="2:50" s="155" customFormat="1" ht="13" outlineLevel="1">
      <c r="B358" s="156" t="s">
        <v>594</v>
      </c>
      <c r="C358" s="17" t="s">
        <v>595</v>
      </c>
      <c r="D358" s="40" t="s">
        <v>596</v>
      </c>
      <c r="E358" s="16">
        <v>42367</v>
      </c>
      <c r="F358" s="26" t="s">
        <v>12</v>
      </c>
      <c r="G358" s="46" t="s">
        <v>1297</v>
      </c>
      <c r="H358" s="81">
        <f t="shared" si="127"/>
        <v>32</v>
      </c>
      <c r="I358" s="82">
        <v>22</v>
      </c>
      <c r="J358" s="82">
        <v>10</v>
      </c>
      <c r="K358" s="259">
        <v>0</v>
      </c>
      <c r="L358" s="178" t="s">
        <v>1298</v>
      </c>
      <c r="M358" s="178" t="s">
        <v>1298</v>
      </c>
      <c r="N358" s="178" t="s">
        <v>1298</v>
      </c>
      <c r="O358" s="178" t="s">
        <v>1298</v>
      </c>
      <c r="P358" s="178" t="s">
        <v>1298</v>
      </c>
      <c r="Q358" s="85" t="s">
        <v>1145</v>
      </c>
      <c r="R358" s="85" t="s">
        <v>1144</v>
      </c>
      <c r="S358" s="180" t="s">
        <v>1299</v>
      </c>
      <c r="T358" s="85"/>
      <c r="U358" s="31">
        <f t="shared" si="119"/>
        <v>0</v>
      </c>
      <c r="V358" s="80"/>
      <c r="W358" s="279"/>
      <c r="X358" s="85"/>
      <c r="Y358" s="85">
        <f t="shared" si="120"/>
        <v>0</v>
      </c>
      <c r="AA358" s="85"/>
      <c r="AB358" s="85">
        <f t="shared" si="121"/>
        <v>0</v>
      </c>
      <c r="AC358" s="85"/>
      <c r="AD358" s="31">
        <f t="shared" si="122"/>
        <v>0</v>
      </c>
      <c r="AE358" s="31"/>
      <c r="AF358" s="85"/>
      <c r="AG358" s="85">
        <f t="shared" si="123"/>
        <v>0</v>
      </c>
      <c r="AH358" s="31">
        <f t="shared" si="124"/>
        <v>0</v>
      </c>
      <c r="AI358" s="85"/>
      <c r="AJ358" s="31">
        <f t="shared" si="125"/>
        <v>0</v>
      </c>
      <c r="AK358" s="31">
        <f t="shared" si="126"/>
        <v>0</v>
      </c>
      <c r="AL358" s="85"/>
      <c r="AM358" s="85"/>
      <c r="AN358" s="85"/>
      <c r="AO358" s="85"/>
      <c r="AP358" s="85"/>
      <c r="AQ358" s="85"/>
      <c r="AR358" s="85"/>
      <c r="AS358" s="85"/>
      <c r="AT358" s="85"/>
      <c r="AU358" s="85"/>
      <c r="AV358" s="85"/>
      <c r="AW358" s="85"/>
      <c r="AX358" s="85"/>
    </row>
    <row r="359" spans="2:50" s="155" customFormat="1" ht="13" outlineLevel="1">
      <c r="B359" s="156" t="s">
        <v>597</v>
      </c>
      <c r="C359" s="17" t="s">
        <v>598</v>
      </c>
      <c r="D359" s="40" t="s">
        <v>1455</v>
      </c>
      <c r="E359" s="16">
        <v>43668</v>
      </c>
      <c r="F359" s="26" t="s">
        <v>12</v>
      </c>
      <c r="G359" s="46" t="s">
        <v>1297</v>
      </c>
      <c r="H359" s="81">
        <f t="shared" si="127"/>
        <v>60</v>
      </c>
      <c r="I359" s="82">
        <v>60</v>
      </c>
      <c r="J359" s="82">
        <v>0</v>
      </c>
      <c r="K359" s="259">
        <v>0</v>
      </c>
      <c r="L359" s="178" t="s">
        <v>1298</v>
      </c>
      <c r="M359" s="178" t="s">
        <v>1298</v>
      </c>
      <c r="N359" s="178" t="s">
        <v>1298</v>
      </c>
      <c r="O359" s="178" t="s">
        <v>1298</v>
      </c>
      <c r="P359" s="178" t="s">
        <v>1298</v>
      </c>
      <c r="Q359" s="85" t="s">
        <v>1145</v>
      </c>
      <c r="R359" s="85" t="s">
        <v>1144</v>
      </c>
      <c r="S359" s="180" t="s">
        <v>1300</v>
      </c>
      <c r="T359" s="85"/>
      <c r="U359" s="31">
        <f t="shared" si="119"/>
        <v>0</v>
      </c>
      <c r="V359" s="80"/>
      <c r="W359" s="279"/>
      <c r="X359" s="85"/>
      <c r="Y359" s="85">
        <f t="shared" si="120"/>
        <v>0</v>
      </c>
      <c r="AA359" s="85"/>
      <c r="AB359" s="85">
        <f t="shared" si="121"/>
        <v>0</v>
      </c>
      <c r="AC359" s="85"/>
      <c r="AD359" s="31">
        <f t="shared" si="122"/>
        <v>0</v>
      </c>
      <c r="AE359" s="31"/>
      <c r="AF359" s="85"/>
      <c r="AG359" s="85">
        <f t="shared" si="123"/>
        <v>0</v>
      </c>
      <c r="AH359" s="31">
        <f t="shared" si="124"/>
        <v>0</v>
      </c>
      <c r="AI359" s="85"/>
      <c r="AJ359" s="31">
        <f t="shared" si="125"/>
        <v>0</v>
      </c>
      <c r="AK359" s="31">
        <f t="shared" si="126"/>
        <v>0</v>
      </c>
      <c r="AL359" s="85"/>
      <c r="AM359" s="85"/>
      <c r="AN359" s="85"/>
      <c r="AO359" s="85"/>
      <c r="AP359" s="85"/>
      <c r="AQ359" s="85"/>
      <c r="AR359" s="85"/>
      <c r="AS359" s="85"/>
      <c r="AT359" s="85"/>
      <c r="AU359" s="85"/>
      <c r="AV359" s="85"/>
      <c r="AW359" s="85"/>
      <c r="AX359" s="85"/>
    </row>
    <row r="360" spans="2:50" s="155" customFormat="1" ht="13" outlineLevel="1">
      <c r="B360" s="156" t="s">
        <v>599</v>
      </c>
      <c r="C360" s="17" t="s">
        <v>952</v>
      </c>
      <c r="D360" s="40">
        <v>1.1000000000000001</v>
      </c>
      <c r="E360" s="16">
        <v>42317</v>
      </c>
      <c r="F360" s="26" t="s">
        <v>53</v>
      </c>
      <c r="G360" s="46" t="s">
        <v>1297</v>
      </c>
      <c r="H360" s="81">
        <f t="shared" si="127"/>
        <v>28</v>
      </c>
      <c r="I360" s="82">
        <v>28</v>
      </c>
      <c r="J360" s="82">
        <v>0</v>
      </c>
      <c r="K360" s="259">
        <v>0</v>
      </c>
      <c r="L360" s="178" t="s">
        <v>1298</v>
      </c>
      <c r="M360" s="178" t="s">
        <v>1298</v>
      </c>
      <c r="N360" s="178" t="s">
        <v>1298</v>
      </c>
      <c r="O360" s="178" t="s">
        <v>1298</v>
      </c>
      <c r="P360" s="178" t="s">
        <v>1298</v>
      </c>
      <c r="Q360" s="85" t="s">
        <v>1145</v>
      </c>
      <c r="R360" s="85" t="s">
        <v>1144</v>
      </c>
      <c r="S360" s="180" t="s">
        <v>1299</v>
      </c>
      <c r="T360" s="85"/>
      <c r="U360" s="31">
        <f t="shared" si="119"/>
        <v>0</v>
      </c>
      <c r="V360" s="80"/>
      <c r="W360" s="279"/>
      <c r="X360" s="85"/>
      <c r="Y360" s="85">
        <f t="shared" si="120"/>
        <v>0</v>
      </c>
      <c r="AA360" s="85"/>
      <c r="AB360" s="85">
        <f t="shared" si="121"/>
        <v>0</v>
      </c>
      <c r="AC360" s="85"/>
      <c r="AD360" s="31">
        <f t="shared" si="122"/>
        <v>0</v>
      </c>
      <c r="AE360" s="31"/>
      <c r="AF360" s="85"/>
      <c r="AG360" s="85">
        <f t="shared" si="123"/>
        <v>0</v>
      </c>
      <c r="AH360" s="31">
        <f t="shared" si="124"/>
        <v>0</v>
      </c>
      <c r="AI360" s="85"/>
      <c r="AJ360" s="31">
        <f t="shared" si="125"/>
        <v>0</v>
      </c>
      <c r="AK360" s="31">
        <f t="shared" si="126"/>
        <v>0</v>
      </c>
      <c r="AL360" s="85"/>
      <c r="AM360" s="85"/>
      <c r="AN360" s="85"/>
      <c r="AO360" s="85"/>
      <c r="AP360" s="85"/>
      <c r="AQ360" s="85"/>
      <c r="AR360" s="85"/>
      <c r="AS360" s="85"/>
      <c r="AT360" s="85"/>
      <c r="AU360" s="85"/>
      <c r="AV360" s="85"/>
      <c r="AW360" s="85"/>
      <c r="AX360" s="85"/>
    </row>
    <row r="361" spans="2:50" s="155" customFormat="1" ht="13" outlineLevel="1">
      <c r="B361" s="156" t="s">
        <v>600</v>
      </c>
      <c r="C361" s="17" t="s">
        <v>601</v>
      </c>
      <c r="D361" s="40" t="s">
        <v>602</v>
      </c>
      <c r="E361" s="16">
        <v>43070</v>
      </c>
      <c r="F361" s="26" t="s">
        <v>12</v>
      </c>
      <c r="G361" s="46" t="s">
        <v>1297</v>
      </c>
      <c r="H361" s="81">
        <f t="shared" si="127"/>
        <v>225</v>
      </c>
      <c r="I361" s="82">
        <v>105</v>
      </c>
      <c r="J361" s="82">
        <v>120</v>
      </c>
      <c r="K361" s="259">
        <v>0</v>
      </c>
      <c r="L361" s="178" t="s">
        <v>1298</v>
      </c>
      <c r="M361" s="178" t="s">
        <v>1298</v>
      </c>
      <c r="N361" s="178" t="s">
        <v>1298</v>
      </c>
      <c r="O361" s="178" t="s">
        <v>1298</v>
      </c>
      <c r="P361" s="178" t="s">
        <v>1298</v>
      </c>
      <c r="Q361" s="85" t="s">
        <v>1145</v>
      </c>
      <c r="R361" s="85" t="s">
        <v>1144</v>
      </c>
      <c r="S361" s="180" t="s">
        <v>1299</v>
      </c>
      <c r="T361" s="85"/>
      <c r="U361" s="31">
        <f t="shared" si="119"/>
        <v>0</v>
      </c>
      <c r="V361" s="80"/>
      <c r="W361" s="279"/>
      <c r="X361" s="85"/>
      <c r="Y361" s="85">
        <f t="shared" si="120"/>
        <v>0</v>
      </c>
      <c r="AA361" s="85"/>
      <c r="AB361" s="85">
        <f t="shared" si="121"/>
        <v>0</v>
      </c>
      <c r="AC361" s="85"/>
      <c r="AD361" s="31">
        <f t="shared" si="122"/>
        <v>0</v>
      </c>
      <c r="AE361" s="31"/>
      <c r="AF361" s="85"/>
      <c r="AG361" s="85">
        <f t="shared" si="123"/>
        <v>0</v>
      </c>
      <c r="AH361" s="31">
        <f t="shared" si="124"/>
        <v>0</v>
      </c>
      <c r="AI361" s="85"/>
      <c r="AJ361" s="31">
        <f t="shared" si="125"/>
        <v>0</v>
      </c>
      <c r="AK361" s="31">
        <f t="shared" si="126"/>
        <v>0</v>
      </c>
      <c r="AL361" s="85"/>
      <c r="AM361" s="85"/>
      <c r="AN361" s="85"/>
      <c r="AO361" s="85"/>
      <c r="AP361" s="85"/>
      <c r="AQ361" s="85"/>
      <c r="AR361" s="85"/>
      <c r="AS361" s="85"/>
      <c r="AT361" s="85"/>
      <c r="AU361" s="85"/>
      <c r="AV361" s="85"/>
      <c r="AW361" s="85"/>
      <c r="AX361" s="85"/>
    </row>
    <row r="362" spans="2:50" s="155" customFormat="1" ht="13" outlineLevel="1">
      <c r="B362" s="156" t="s">
        <v>603</v>
      </c>
      <c r="C362" s="17" t="s">
        <v>604</v>
      </c>
      <c r="D362" s="40" t="s">
        <v>519</v>
      </c>
      <c r="E362" s="16">
        <v>43070</v>
      </c>
      <c r="F362" s="26" t="s">
        <v>12</v>
      </c>
      <c r="G362" s="46" t="s">
        <v>1297</v>
      </c>
      <c r="H362" s="81">
        <f t="shared" si="127"/>
        <v>62</v>
      </c>
      <c r="I362" s="82">
        <v>42</v>
      </c>
      <c r="J362" s="82">
        <v>20</v>
      </c>
      <c r="K362" s="259">
        <v>0</v>
      </c>
      <c r="L362" s="178" t="s">
        <v>1298</v>
      </c>
      <c r="M362" s="178" t="s">
        <v>1298</v>
      </c>
      <c r="N362" s="178" t="s">
        <v>1298</v>
      </c>
      <c r="O362" s="178" t="s">
        <v>1298</v>
      </c>
      <c r="P362" s="178" t="s">
        <v>1298</v>
      </c>
      <c r="Q362" s="85" t="s">
        <v>1145</v>
      </c>
      <c r="R362" s="85" t="s">
        <v>1144</v>
      </c>
      <c r="S362" s="180" t="s">
        <v>1299</v>
      </c>
      <c r="T362" s="85"/>
      <c r="U362" s="31">
        <f t="shared" si="119"/>
        <v>0</v>
      </c>
      <c r="V362" s="80"/>
      <c r="W362" s="279"/>
      <c r="X362" s="85"/>
      <c r="Y362" s="85">
        <f t="shared" si="120"/>
        <v>0</v>
      </c>
      <c r="AA362" s="85"/>
      <c r="AB362" s="85">
        <f t="shared" si="121"/>
        <v>0</v>
      </c>
      <c r="AC362" s="85"/>
      <c r="AD362" s="31">
        <f t="shared" si="122"/>
        <v>0</v>
      </c>
      <c r="AE362" s="31"/>
      <c r="AF362" s="85"/>
      <c r="AG362" s="85">
        <f t="shared" si="123"/>
        <v>0</v>
      </c>
      <c r="AH362" s="31">
        <f t="shared" si="124"/>
        <v>0</v>
      </c>
      <c r="AI362" s="85"/>
      <c r="AJ362" s="31">
        <f t="shared" si="125"/>
        <v>0</v>
      </c>
      <c r="AK362" s="31">
        <f t="shared" si="126"/>
        <v>0</v>
      </c>
      <c r="AL362" s="85"/>
      <c r="AM362" s="85"/>
      <c r="AN362" s="85"/>
      <c r="AO362" s="85"/>
      <c r="AP362" s="85"/>
      <c r="AQ362" s="85"/>
      <c r="AR362" s="85"/>
      <c r="AS362" s="85"/>
      <c r="AT362" s="85"/>
      <c r="AU362" s="85"/>
      <c r="AV362" s="85"/>
      <c r="AW362" s="85"/>
      <c r="AX362" s="85"/>
    </row>
    <row r="363" spans="2:50" s="155" customFormat="1" ht="26" outlineLevel="1">
      <c r="B363" s="156" t="s">
        <v>605</v>
      </c>
      <c r="C363" s="17" t="s">
        <v>606</v>
      </c>
      <c r="D363" s="40">
        <v>1.1100000000000001</v>
      </c>
      <c r="E363" s="16">
        <v>43073</v>
      </c>
      <c r="F363" s="26" t="s">
        <v>12</v>
      </c>
      <c r="G363" s="46" t="s">
        <v>1297</v>
      </c>
      <c r="H363" s="81">
        <f t="shared" si="127"/>
        <v>21</v>
      </c>
      <c r="I363" s="82">
        <v>21</v>
      </c>
      <c r="J363" s="82">
        <v>0</v>
      </c>
      <c r="K363" s="259">
        <v>0</v>
      </c>
      <c r="L363" s="178" t="s">
        <v>1298</v>
      </c>
      <c r="M363" s="178" t="s">
        <v>1298</v>
      </c>
      <c r="N363" s="178" t="s">
        <v>1298</v>
      </c>
      <c r="O363" s="178" t="s">
        <v>1298</v>
      </c>
      <c r="P363" s="178" t="s">
        <v>1298</v>
      </c>
      <c r="Q363" s="85" t="s">
        <v>1145</v>
      </c>
      <c r="R363" s="85" t="s">
        <v>1144</v>
      </c>
      <c r="S363" s="180" t="s">
        <v>1301</v>
      </c>
      <c r="T363" s="85"/>
      <c r="U363" s="31">
        <f t="shared" si="119"/>
        <v>0</v>
      </c>
      <c r="V363" s="80"/>
      <c r="W363" s="279"/>
      <c r="X363" s="85"/>
      <c r="Y363" s="85">
        <f t="shared" si="120"/>
        <v>0</v>
      </c>
      <c r="AA363" s="85"/>
      <c r="AB363" s="85">
        <f t="shared" si="121"/>
        <v>0</v>
      </c>
      <c r="AC363" s="85"/>
      <c r="AD363" s="31">
        <f t="shared" si="122"/>
        <v>0</v>
      </c>
      <c r="AE363" s="31"/>
      <c r="AF363" s="85"/>
      <c r="AG363" s="85">
        <f t="shared" si="123"/>
        <v>0</v>
      </c>
      <c r="AH363" s="31">
        <f t="shared" si="124"/>
        <v>0</v>
      </c>
      <c r="AI363" s="85"/>
      <c r="AJ363" s="31">
        <f t="shared" si="125"/>
        <v>0</v>
      </c>
      <c r="AK363" s="31">
        <f t="shared" si="126"/>
        <v>0</v>
      </c>
      <c r="AL363" s="85"/>
      <c r="AM363" s="85"/>
      <c r="AN363" s="85"/>
      <c r="AO363" s="85"/>
      <c r="AP363" s="85"/>
      <c r="AQ363" s="85"/>
      <c r="AR363" s="85"/>
      <c r="AS363" s="85"/>
      <c r="AT363" s="85"/>
      <c r="AU363" s="85"/>
      <c r="AV363" s="85"/>
      <c r="AW363" s="85"/>
      <c r="AX363" s="85"/>
    </row>
    <row r="364" spans="2:50" s="155" customFormat="1" ht="13" outlineLevel="1">
      <c r="B364" s="156" t="s">
        <v>607</v>
      </c>
      <c r="C364" s="17" t="s">
        <v>608</v>
      </c>
      <c r="D364" s="40" t="s">
        <v>609</v>
      </c>
      <c r="E364" s="16">
        <v>43070</v>
      </c>
      <c r="F364" s="26" t="s">
        <v>12</v>
      </c>
      <c r="G364" s="46" t="s">
        <v>1297</v>
      </c>
      <c r="H364" s="81">
        <f t="shared" si="127"/>
        <v>2</v>
      </c>
      <c r="I364" s="82">
        <v>1</v>
      </c>
      <c r="J364" s="82">
        <v>1</v>
      </c>
      <c r="K364" s="259">
        <v>0</v>
      </c>
      <c r="L364" s="178" t="s">
        <v>1298</v>
      </c>
      <c r="M364" s="178" t="s">
        <v>1298</v>
      </c>
      <c r="N364" s="178" t="s">
        <v>1298</v>
      </c>
      <c r="O364" s="178" t="s">
        <v>1298</v>
      </c>
      <c r="P364" s="178" t="s">
        <v>1298</v>
      </c>
      <c r="Q364" s="85" t="s">
        <v>1145</v>
      </c>
      <c r="R364" s="85" t="s">
        <v>1144</v>
      </c>
      <c r="S364" s="180" t="s">
        <v>1299</v>
      </c>
      <c r="T364" s="85"/>
      <c r="U364" s="31">
        <f t="shared" si="119"/>
        <v>0</v>
      </c>
      <c r="V364" s="80"/>
      <c r="W364" s="279"/>
      <c r="X364" s="85"/>
      <c r="Y364" s="85">
        <f t="shared" si="120"/>
        <v>0</v>
      </c>
      <c r="AA364" s="85"/>
      <c r="AB364" s="85">
        <f t="shared" si="121"/>
        <v>0</v>
      </c>
      <c r="AC364" s="85"/>
      <c r="AD364" s="31">
        <f t="shared" si="122"/>
        <v>0</v>
      </c>
      <c r="AE364" s="31"/>
      <c r="AF364" s="85"/>
      <c r="AG364" s="85">
        <f t="shared" si="123"/>
        <v>0</v>
      </c>
      <c r="AH364" s="31">
        <f t="shared" si="124"/>
        <v>0</v>
      </c>
      <c r="AI364" s="85"/>
      <c r="AJ364" s="31">
        <f t="shared" si="125"/>
        <v>0</v>
      </c>
      <c r="AK364" s="31">
        <f t="shared" si="126"/>
        <v>0</v>
      </c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</row>
    <row r="365" spans="2:50" s="155" customFormat="1" ht="13" outlineLevel="1">
      <c r="B365" s="156" t="s">
        <v>610</v>
      </c>
      <c r="C365" s="17" t="s">
        <v>611</v>
      </c>
      <c r="D365" s="40">
        <v>1.4</v>
      </c>
      <c r="E365" s="16">
        <v>42626</v>
      </c>
      <c r="F365" s="26" t="s">
        <v>12</v>
      </c>
      <c r="G365" s="46" t="s">
        <v>1297</v>
      </c>
      <c r="H365" s="81">
        <f t="shared" si="127"/>
        <v>230</v>
      </c>
      <c r="I365" s="82">
        <v>110</v>
      </c>
      <c r="J365" s="82">
        <v>120</v>
      </c>
      <c r="K365" s="259">
        <v>0</v>
      </c>
      <c r="L365" s="178" t="s">
        <v>1298</v>
      </c>
      <c r="M365" s="178" t="s">
        <v>1298</v>
      </c>
      <c r="N365" s="178" t="s">
        <v>1298</v>
      </c>
      <c r="O365" s="178" t="s">
        <v>1298</v>
      </c>
      <c r="P365" s="178" t="s">
        <v>1298</v>
      </c>
      <c r="Q365" s="85" t="s">
        <v>1145</v>
      </c>
      <c r="R365" s="85" t="s">
        <v>1144</v>
      </c>
      <c r="S365" s="180" t="s">
        <v>1299</v>
      </c>
      <c r="T365" s="85"/>
      <c r="U365" s="31">
        <f t="shared" si="119"/>
        <v>0</v>
      </c>
      <c r="V365" s="80"/>
      <c r="W365" s="279"/>
      <c r="X365" s="85"/>
      <c r="Y365" s="85">
        <f t="shared" si="120"/>
        <v>0</v>
      </c>
      <c r="AA365" s="85"/>
      <c r="AB365" s="85">
        <f t="shared" si="121"/>
        <v>0</v>
      </c>
      <c r="AC365" s="85"/>
      <c r="AD365" s="31">
        <f t="shared" si="122"/>
        <v>0</v>
      </c>
      <c r="AE365" s="31"/>
      <c r="AF365" s="85"/>
      <c r="AG365" s="85">
        <f t="shared" si="123"/>
        <v>0</v>
      </c>
      <c r="AH365" s="31">
        <f t="shared" si="124"/>
        <v>0</v>
      </c>
      <c r="AI365" s="85"/>
      <c r="AJ365" s="31">
        <f t="shared" si="125"/>
        <v>0</v>
      </c>
      <c r="AK365" s="31">
        <f t="shared" si="126"/>
        <v>0</v>
      </c>
      <c r="AL365" s="85"/>
      <c r="AM365" s="85"/>
      <c r="AN365" s="85"/>
      <c r="AO365" s="85"/>
      <c r="AP365" s="85"/>
      <c r="AQ365" s="85"/>
      <c r="AR365" s="85"/>
      <c r="AS365" s="85"/>
      <c r="AT365" s="85"/>
      <c r="AU365" s="85"/>
      <c r="AV365" s="85"/>
      <c r="AW365" s="85"/>
      <c r="AX365" s="85"/>
    </row>
    <row r="366" spans="2:50" s="155" customFormat="1" ht="13" outlineLevel="1">
      <c r="B366" s="156" t="s">
        <v>612</v>
      </c>
      <c r="C366" s="17" t="s">
        <v>953</v>
      </c>
      <c r="D366" s="40" t="s">
        <v>613</v>
      </c>
      <c r="E366" s="16">
        <v>43070</v>
      </c>
      <c r="F366" s="26" t="s">
        <v>53</v>
      </c>
      <c r="G366" s="46" t="s">
        <v>1297</v>
      </c>
      <c r="H366" s="81">
        <f t="shared" si="127"/>
        <v>12</v>
      </c>
      <c r="I366" s="82">
        <v>12</v>
      </c>
      <c r="J366" s="82">
        <v>0</v>
      </c>
      <c r="K366" s="259">
        <v>0</v>
      </c>
      <c r="L366" s="178" t="s">
        <v>1298</v>
      </c>
      <c r="M366" s="178" t="s">
        <v>1298</v>
      </c>
      <c r="N366" s="178" t="s">
        <v>1298</v>
      </c>
      <c r="O366" s="178" t="s">
        <v>1298</v>
      </c>
      <c r="P366" s="178" t="s">
        <v>1298</v>
      </c>
      <c r="Q366" s="85" t="s">
        <v>1145</v>
      </c>
      <c r="R366" s="85" t="s">
        <v>1144</v>
      </c>
      <c r="S366" s="180" t="s">
        <v>1299</v>
      </c>
      <c r="T366" s="85"/>
      <c r="U366" s="31">
        <f t="shared" si="119"/>
        <v>0</v>
      </c>
      <c r="V366" s="80"/>
      <c r="W366" s="279"/>
      <c r="X366" s="85"/>
      <c r="Y366" s="85">
        <f t="shared" si="120"/>
        <v>0</v>
      </c>
      <c r="AA366" s="85"/>
      <c r="AB366" s="85">
        <f t="shared" si="121"/>
        <v>0</v>
      </c>
      <c r="AC366" s="85"/>
      <c r="AD366" s="31">
        <f t="shared" si="122"/>
        <v>0</v>
      </c>
      <c r="AE366" s="31"/>
      <c r="AF366" s="85"/>
      <c r="AG366" s="85">
        <f t="shared" si="123"/>
        <v>0</v>
      </c>
      <c r="AH366" s="31">
        <f t="shared" si="124"/>
        <v>0</v>
      </c>
      <c r="AI366" s="85"/>
      <c r="AJ366" s="31">
        <f t="shared" si="125"/>
        <v>0</v>
      </c>
      <c r="AK366" s="31">
        <f t="shared" si="126"/>
        <v>0</v>
      </c>
      <c r="AL366" s="85"/>
      <c r="AM366" s="85"/>
      <c r="AN366" s="85"/>
      <c r="AO366" s="85"/>
      <c r="AP366" s="85"/>
      <c r="AQ366" s="85"/>
      <c r="AR366" s="85"/>
      <c r="AS366" s="85"/>
      <c r="AT366" s="85"/>
      <c r="AU366" s="85"/>
      <c r="AV366" s="85"/>
      <c r="AW366" s="85"/>
      <c r="AX366" s="85"/>
    </row>
    <row r="367" spans="2:50" s="155" customFormat="1" ht="13" outlineLevel="1">
      <c r="B367" s="156" t="s">
        <v>614</v>
      </c>
      <c r="C367" s="17" t="s">
        <v>615</v>
      </c>
      <c r="D367" s="40">
        <v>1.4</v>
      </c>
      <c r="E367" s="16">
        <v>43070</v>
      </c>
      <c r="F367" s="26" t="s">
        <v>12</v>
      </c>
      <c r="G367" s="46" t="s">
        <v>1297</v>
      </c>
      <c r="H367" s="81">
        <f t="shared" si="127"/>
        <v>89</v>
      </c>
      <c r="I367" s="82">
        <v>88</v>
      </c>
      <c r="J367" s="82">
        <v>1</v>
      </c>
      <c r="K367" s="259">
        <v>0</v>
      </c>
      <c r="L367" s="178" t="s">
        <v>1298</v>
      </c>
      <c r="M367" s="178" t="s">
        <v>1298</v>
      </c>
      <c r="N367" s="178" t="s">
        <v>1298</v>
      </c>
      <c r="O367" s="178" t="s">
        <v>1298</v>
      </c>
      <c r="P367" s="178" t="s">
        <v>1298</v>
      </c>
      <c r="Q367" s="85" t="s">
        <v>1145</v>
      </c>
      <c r="R367" s="85" t="s">
        <v>1144</v>
      </c>
      <c r="S367" s="180" t="s">
        <v>1299</v>
      </c>
      <c r="T367" s="85"/>
      <c r="U367" s="31">
        <f t="shared" si="119"/>
        <v>0</v>
      </c>
      <c r="V367" s="80"/>
      <c r="W367" s="279"/>
      <c r="X367" s="85"/>
      <c r="Y367" s="85">
        <f t="shared" si="120"/>
        <v>0</v>
      </c>
      <c r="AA367" s="85"/>
      <c r="AB367" s="85">
        <f t="shared" si="121"/>
        <v>0</v>
      </c>
      <c r="AC367" s="85"/>
      <c r="AD367" s="31">
        <f t="shared" si="122"/>
        <v>0</v>
      </c>
      <c r="AE367" s="31"/>
      <c r="AF367" s="85"/>
      <c r="AG367" s="85">
        <f t="shared" si="123"/>
        <v>0</v>
      </c>
      <c r="AH367" s="31">
        <f t="shared" si="124"/>
        <v>0</v>
      </c>
      <c r="AI367" s="85"/>
      <c r="AJ367" s="31">
        <f t="shared" si="125"/>
        <v>0</v>
      </c>
      <c r="AK367" s="31">
        <f t="shared" si="126"/>
        <v>0</v>
      </c>
      <c r="AL367" s="85"/>
      <c r="AM367" s="85"/>
      <c r="AN367" s="85"/>
      <c r="AO367" s="85"/>
      <c r="AP367" s="85"/>
      <c r="AQ367" s="85"/>
      <c r="AR367" s="85"/>
      <c r="AS367" s="85"/>
      <c r="AT367" s="85"/>
      <c r="AU367" s="85"/>
      <c r="AV367" s="85"/>
      <c r="AW367" s="85"/>
      <c r="AX367" s="85"/>
    </row>
    <row r="368" spans="2:50" s="155" customFormat="1" ht="13" outlineLevel="1">
      <c r="B368" s="156" t="s">
        <v>616</v>
      </c>
      <c r="C368" s="17" t="s">
        <v>617</v>
      </c>
      <c r="D368" s="40">
        <v>1.1000000000000001</v>
      </c>
      <c r="E368" s="16">
        <v>42367</v>
      </c>
      <c r="F368" s="26" t="s">
        <v>12</v>
      </c>
      <c r="G368" s="46" t="s">
        <v>1297</v>
      </c>
      <c r="H368" s="81">
        <f t="shared" si="127"/>
        <v>141</v>
      </c>
      <c r="I368" s="82">
        <v>76</v>
      </c>
      <c r="J368" s="82">
        <v>65</v>
      </c>
      <c r="K368" s="259">
        <v>0</v>
      </c>
      <c r="L368" s="178" t="s">
        <v>1298</v>
      </c>
      <c r="M368" s="178" t="s">
        <v>1298</v>
      </c>
      <c r="N368" s="178" t="s">
        <v>1298</v>
      </c>
      <c r="O368" s="178" t="s">
        <v>1298</v>
      </c>
      <c r="P368" s="178" t="s">
        <v>1298</v>
      </c>
      <c r="Q368" s="85" t="s">
        <v>1145</v>
      </c>
      <c r="R368" s="85" t="s">
        <v>1144</v>
      </c>
      <c r="S368" s="180" t="s">
        <v>1299</v>
      </c>
      <c r="T368" s="85"/>
      <c r="U368" s="31">
        <f t="shared" si="119"/>
        <v>0</v>
      </c>
      <c r="V368" s="80"/>
      <c r="W368" s="279"/>
      <c r="X368" s="85"/>
      <c r="Y368" s="85">
        <f t="shared" si="120"/>
        <v>0</v>
      </c>
      <c r="AA368" s="85"/>
      <c r="AB368" s="85">
        <f t="shared" si="121"/>
        <v>0</v>
      </c>
      <c r="AC368" s="85"/>
      <c r="AD368" s="31">
        <f t="shared" si="122"/>
        <v>0</v>
      </c>
      <c r="AE368" s="31"/>
      <c r="AF368" s="85"/>
      <c r="AG368" s="85">
        <f t="shared" si="123"/>
        <v>0</v>
      </c>
      <c r="AH368" s="31">
        <f t="shared" si="124"/>
        <v>0</v>
      </c>
      <c r="AI368" s="85"/>
      <c r="AJ368" s="31">
        <f t="shared" si="125"/>
        <v>0</v>
      </c>
      <c r="AK368" s="31">
        <f t="shared" si="126"/>
        <v>0</v>
      </c>
      <c r="AL368" s="85"/>
      <c r="AM368" s="85"/>
      <c r="AN368" s="85"/>
      <c r="AO368" s="85"/>
      <c r="AP368" s="85"/>
      <c r="AQ368" s="85"/>
      <c r="AR368" s="85"/>
      <c r="AS368" s="85"/>
      <c r="AT368" s="85"/>
      <c r="AU368" s="85"/>
      <c r="AV368" s="85"/>
      <c r="AW368" s="85"/>
      <c r="AX368" s="85"/>
    </row>
    <row r="369" spans="2:50" s="155" customFormat="1" ht="13" outlineLevel="1">
      <c r="B369" s="156" t="s">
        <v>618</v>
      </c>
      <c r="C369" s="17" t="s">
        <v>619</v>
      </c>
      <c r="D369" s="86">
        <v>2</v>
      </c>
      <c r="E369" s="16">
        <v>43215</v>
      </c>
      <c r="F369" s="26" t="s">
        <v>12</v>
      </c>
      <c r="G369" s="46" t="s">
        <v>1297</v>
      </c>
      <c r="H369" s="81">
        <f t="shared" si="127"/>
        <v>90</v>
      </c>
      <c r="I369" s="82">
        <v>30</v>
      </c>
      <c r="J369" s="82">
        <v>60</v>
      </c>
      <c r="K369" s="259">
        <v>0</v>
      </c>
      <c r="L369" s="178" t="s">
        <v>1298</v>
      </c>
      <c r="M369" s="178" t="s">
        <v>1298</v>
      </c>
      <c r="N369" s="178" t="s">
        <v>1298</v>
      </c>
      <c r="O369" s="178" t="s">
        <v>1298</v>
      </c>
      <c r="P369" s="178" t="s">
        <v>1298</v>
      </c>
      <c r="Q369" s="85" t="s">
        <v>1145</v>
      </c>
      <c r="R369" s="85" t="s">
        <v>1144</v>
      </c>
      <c r="S369" s="180" t="s">
        <v>1299</v>
      </c>
      <c r="T369" s="85"/>
      <c r="U369" s="31">
        <f t="shared" si="119"/>
        <v>0</v>
      </c>
      <c r="V369" s="80"/>
      <c r="W369" s="279"/>
      <c r="X369" s="85"/>
      <c r="Y369" s="85">
        <f t="shared" si="120"/>
        <v>0</v>
      </c>
      <c r="AA369" s="85"/>
      <c r="AB369" s="85">
        <f t="shared" si="121"/>
        <v>0</v>
      </c>
      <c r="AC369" s="85"/>
      <c r="AD369" s="31">
        <f t="shared" si="122"/>
        <v>0</v>
      </c>
      <c r="AE369" s="31"/>
      <c r="AF369" s="85"/>
      <c r="AG369" s="85">
        <f t="shared" si="123"/>
        <v>0</v>
      </c>
      <c r="AH369" s="31">
        <f t="shared" si="124"/>
        <v>0</v>
      </c>
      <c r="AI369" s="85"/>
      <c r="AJ369" s="31">
        <f t="shared" si="125"/>
        <v>0</v>
      </c>
      <c r="AK369" s="31">
        <f t="shared" si="126"/>
        <v>0</v>
      </c>
      <c r="AL369" s="85"/>
      <c r="AM369" s="85"/>
      <c r="AN369" s="85"/>
      <c r="AO369" s="85"/>
      <c r="AP369" s="85"/>
      <c r="AQ369" s="85"/>
      <c r="AR369" s="85"/>
      <c r="AS369" s="85"/>
      <c r="AT369" s="85"/>
      <c r="AU369" s="85"/>
      <c r="AV369" s="85"/>
      <c r="AW369" s="85"/>
      <c r="AX369" s="85"/>
    </row>
    <row r="370" spans="2:50" s="155" customFormat="1" ht="13" outlineLevel="1">
      <c r="B370" s="156" t="s">
        <v>620</v>
      </c>
      <c r="C370" s="17" t="s">
        <v>621</v>
      </c>
      <c r="D370" s="84">
        <v>1</v>
      </c>
      <c r="E370" s="16">
        <v>43215</v>
      </c>
      <c r="F370" s="26" t="s">
        <v>53</v>
      </c>
      <c r="G370" s="46" t="s">
        <v>1297</v>
      </c>
      <c r="H370" s="81">
        <f t="shared" si="127"/>
        <v>90</v>
      </c>
      <c r="I370" s="82">
        <v>30</v>
      </c>
      <c r="J370" s="82">
        <v>60</v>
      </c>
      <c r="K370" s="259">
        <v>0</v>
      </c>
      <c r="L370" s="178" t="s">
        <v>1298</v>
      </c>
      <c r="M370" s="178" t="s">
        <v>1298</v>
      </c>
      <c r="N370" s="178" t="s">
        <v>1298</v>
      </c>
      <c r="O370" s="178" t="s">
        <v>1298</v>
      </c>
      <c r="P370" s="178" t="s">
        <v>1298</v>
      </c>
      <c r="Q370" s="85" t="s">
        <v>1145</v>
      </c>
      <c r="R370" s="85" t="s">
        <v>1144</v>
      </c>
      <c r="S370" s="180" t="s">
        <v>1299</v>
      </c>
      <c r="T370" s="85"/>
      <c r="U370" s="31">
        <f t="shared" si="119"/>
        <v>0</v>
      </c>
      <c r="V370" s="80"/>
      <c r="W370" s="279"/>
      <c r="X370" s="85"/>
      <c r="Y370" s="85">
        <f t="shared" si="120"/>
        <v>0</v>
      </c>
      <c r="AA370" s="85"/>
      <c r="AB370" s="85">
        <f t="shared" si="121"/>
        <v>0</v>
      </c>
      <c r="AC370" s="85"/>
      <c r="AD370" s="31">
        <f t="shared" si="122"/>
        <v>0</v>
      </c>
      <c r="AE370" s="31"/>
      <c r="AF370" s="85"/>
      <c r="AG370" s="85">
        <f t="shared" si="123"/>
        <v>0</v>
      </c>
      <c r="AH370" s="31">
        <f t="shared" si="124"/>
        <v>0</v>
      </c>
      <c r="AI370" s="85"/>
      <c r="AJ370" s="31">
        <f t="shared" si="125"/>
        <v>0</v>
      </c>
      <c r="AK370" s="31">
        <f t="shared" si="126"/>
        <v>0</v>
      </c>
      <c r="AL370" s="85"/>
      <c r="AM370" s="85"/>
      <c r="AN370" s="85"/>
      <c r="AO370" s="85"/>
      <c r="AP370" s="85"/>
      <c r="AQ370" s="85"/>
      <c r="AR370" s="85"/>
      <c r="AS370" s="85"/>
      <c r="AT370" s="85"/>
      <c r="AU370" s="85"/>
      <c r="AV370" s="85"/>
      <c r="AW370" s="85"/>
      <c r="AX370" s="85"/>
    </row>
    <row r="371" spans="2:50" s="155" customFormat="1" ht="13" outlineLevel="1">
      <c r="B371" s="156" t="s">
        <v>622</v>
      </c>
      <c r="C371" s="17" t="s">
        <v>623</v>
      </c>
      <c r="D371" s="84">
        <v>1</v>
      </c>
      <c r="E371" s="16">
        <v>43215</v>
      </c>
      <c r="F371" s="26" t="s">
        <v>12</v>
      </c>
      <c r="G371" s="46" t="s">
        <v>1297</v>
      </c>
      <c r="H371" s="81">
        <f t="shared" si="127"/>
        <v>90</v>
      </c>
      <c r="I371" s="82">
        <v>30</v>
      </c>
      <c r="J371" s="82">
        <v>60</v>
      </c>
      <c r="K371" s="259">
        <v>0</v>
      </c>
      <c r="L371" s="178" t="s">
        <v>1298</v>
      </c>
      <c r="M371" s="178" t="s">
        <v>1298</v>
      </c>
      <c r="N371" s="178" t="s">
        <v>1298</v>
      </c>
      <c r="O371" s="178" t="s">
        <v>1298</v>
      </c>
      <c r="P371" s="178" t="s">
        <v>1298</v>
      </c>
      <c r="Q371" s="85" t="s">
        <v>1145</v>
      </c>
      <c r="R371" s="85" t="s">
        <v>1144</v>
      </c>
      <c r="S371" s="180" t="s">
        <v>1299</v>
      </c>
      <c r="T371" s="85"/>
      <c r="U371" s="31">
        <f t="shared" si="119"/>
        <v>0</v>
      </c>
      <c r="V371" s="80"/>
      <c r="W371" s="279"/>
      <c r="X371" s="85"/>
      <c r="Y371" s="85">
        <f t="shared" si="120"/>
        <v>0</v>
      </c>
      <c r="AA371" s="85"/>
      <c r="AB371" s="85">
        <f t="shared" si="121"/>
        <v>0</v>
      </c>
      <c r="AC371" s="85"/>
      <c r="AD371" s="31">
        <f t="shared" si="122"/>
        <v>0</v>
      </c>
      <c r="AE371" s="31"/>
      <c r="AF371" s="85"/>
      <c r="AG371" s="85">
        <f t="shared" si="123"/>
        <v>0</v>
      </c>
      <c r="AH371" s="31">
        <f t="shared" si="124"/>
        <v>0</v>
      </c>
      <c r="AI371" s="85"/>
      <c r="AJ371" s="31">
        <f t="shared" si="125"/>
        <v>0</v>
      </c>
      <c r="AK371" s="31">
        <f t="shared" si="126"/>
        <v>0</v>
      </c>
      <c r="AL371" s="85"/>
      <c r="AM371" s="85"/>
      <c r="AN371" s="85"/>
      <c r="AO371" s="85"/>
      <c r="AP371" s="85"/>
      <c r="AQ371" s="85"/>
      <c r="AR371" s="85"/>
      <c r="AS371" s="85"/>
      <c r="AT371" s="85"/>
      <c r="AU371" s="85"/>
      <c r="AV371" s="85"/>
      <c r="AW371" s="85"/>
      <c r="AX371" s="85"/>
    </row>
    <row r="372" spans="2:50" s="155" customFormat="1" ht="13" outlineLevel="1">
      <c r="B372" s="156" t="s">
        <v>624</v>
      </c>
      <c r="C372" s="17" t="s">
        <v>625</v>
      </c>
      <c r="D372" s="40" t="s">
        <v>626</v>
      </c>
      <c r="E372" s="16">
        <v>43070</v>
      </c>
      <c r="F372" s="26" t="s">
        <v>12</v>
      </c>
      <c r="G372" s="46" t="s">
        <v>1297</v>
      </c>
      <c r="H372" s="81">
        <f t="shared" si="127"/>
        <v>39</v>
      </c>
      <c r="I372" s="82">
        <v>39</v>
      </c>
      <c r="J372" s="82">
        <v>0</v>
      </c>
      <c r="K372" s="259">
        <v>0</v>
      </c>
      <c r="L372" s="178" t="s">
        <v>1298</v>
      </c>
      <c r="M372" s="178" t="s">
        <v>1298</v>
      </c>
      <c r="N372" s="178" t="s">
        <v>1298</v>
      </c>
      <c r="O372" s="178" t="s">
        <v>1298</v>
      </c>
      <c r="P372" s="178" t="s">
        <v>1298</v>
      </c>
      <c r="Q372" s="85" t="s">
        <v>1145</v>
      </c>
      <c r="R372" s="85" t="s">
        <v>1144</v>
      </c>
      <c r="S372" s="180" t="s">
        <v>1299</v>
      </c>
      <c r="T372" s="85"/>
      <c r="U372" s="31">
        <f t="shared" si="119"/>
        <v>0</v>
      </c>
      <c r="V372" s="80"/>
      <c r="W372" s="279"/>
      <c r="X372" s="85"/>
      <c r="Y372" s="85">
        <f t="shared" si="120"/>
        <v>0</v>
      </c>
      <c r="AA372" s="85"/>
      <c r="AB372" s="85">
        <f t="shared" si="121"/>
        <v>0</v>
      </c>
      <c r="AC372" s="85"/>
      <c r="AD372" s="31">
        <f t="shared" si="122"/>
        <v>0</v>
      </c>
      <c r="AE372" s="31"/>
      <c r="AF372" s="85"/>
      <c r="AG372" s="85">
        <f t="shared" si="123"/>
        <v>0</v>
      </c>
      <c r="AH372" s="31">
        <f t="shared" si="124"/>
        <v>0</v>
      </c>
      <c r="AI372" s="85"/>
      <c r="AJ372" s="31">
        <f t="shared" si="125"/>
        <v>0</v>
      </c>
      <c r="AK372" s="31">
        <f t="shared" si="126"/>
        <v>0</v>
      </c>
      <c r="AL372" s="85"/>
      <c r="AM372" s="85"/>
      <c r="AN372" s="85"/>
      <c r="AO372" s="85"/>
      <c r="AP372" s="85"/>
      <c r="AQ372" s="85"/>
      <c r="AR372" s="85"/>
      <c r="AS372" s="85"/>
      <c r="AT372" s="85"/>
      <c r="AU372" s="85"/>
      <c r="AV372" s="85"/>
      <c r="AW372" s="85"/>
      <c r="AX372" s="85"/>
    </row>
    <row r="373" spans="2:50" s="155" customFormat="1" ht="13" outlineLevel="1">
      <c r="B373" s="156" t="s">
        <v>627</v>
      </c>
      <c r="C373" s="17" t="s">
        <v>954</v>
      </c>
      <c r="D373" s="40" t="s">
        <v>511</v>
      </c>
      <c r="E373" s="16">
        <v>43070</v>
      </c>
      <c r="F373" s="26" t="s">
        <v>53</v>
      </c>
      <c r="G373" s="46" t="s">
        <v>1297</v>
      </c>
      <c r="H373" s="81">
        <f t="shared" si="127"/>
        <v>9</v>
      </c>
      <c r="I373" s="82">
        <v>9</v>
      </c>
      <c r="J373" s="82">
        <v>0</v>
      </c>
      <c r="K373" s="259">
        <v>0</v>
      </c>
      <c r="L373" s="178" t="s">
        <v>1298</v>
      </c>
      <c r="M373" s="178" t="s">
        <v>1298</v>
      </c>
      <c r="N373" s="178" t="s">
        <v>1298</v>
      </c>
      <c r="O373" s="178" t="s">
        <v>1298</v>
      </c>
      <c r="P373" s="178" t="s">
        <v>1298</v>
      </c>
      <c r="Q373" s="85" t="s">
        <v>1145</v>
      </c>
      <c r="R373" s="85" t="s">
        <v>1144</v>
      </c>
      <c r="S373" s="180" t="s">
        <v>1299</v>
      </c>
      <c r="T373" s="85"/>
      <c r="U373" s="31">
        <f t="shared" si="119"/>
        <v>0</v>
      </c>
      <c r="V373" s="80"/>
      <c r="W373" s="279"/>
      <c r="X373" s="85"/>
      <c r="Y373" s="85">
        <f t="shared" si="120"/>
        <v>0</v>
      </c>
      <c r="AA373" s="85"/>
      <c r="AB373" s="85">
        <f t="shared" si="121"/>
        <v>0</v>
      </c>
      <c r="AC373" s="85"/>
      <c r="AD373" s="31">
        <f t="shared" si="122"/>
        <v>0</v>
      </c>
      <c r="AE373" s="31"/>
      <c r="AF373" s="85"/>
      <c r="AG373" s="85">
        <f t="shared" si="123"/>
        <v>0</v>
      </c>
      <c r="AH373" s="31">
        <f t="shared" si="124"/>
        <v>0</v>
      </c>
      <c r="AI373" s="85"/>
      <c r="AJ373" s="31">
        <f t="shared" si="125"/>
        <v>0</v>
      </c>
      <c r="AK373" s="31">
        <f t="shared" si="126"/>
        <v>0</v>
      </c>
      <c r="AL373" s="85"/>
      <c r="AM373" s="85"/>
      <c r="AN373" s="85"/>
      <c r="AO373" s="85"/>
      <c r="AP373" s="85"/>
      <c r="AQ373" s="85"/>
      <c r="AR373" s="85"/>
      <c r="AS373" s="85"/>
      <c r="AT373" s="85"/>
      <c r="AU373" s="85"/>
      <c r="AV373" s="85"/>
      <c r="AW373" s="85"/>
      <c r="AX373" s="85"/>
    </row>
    <row r="374" spans="2:50" s="155" customFormat="1" ht="13" outlineLevel="1">
      <c r="B374" s="156" t="s">
        <v>628</v>
      </c>
      <c r="C374" s="17" t="s">
        <v>629</v>
      </c>
      <c r="D374" s="40" t="s">
        <v>596</v>
      </c>
      <c r="E374" s="16">
        <v>42346</v>
      </c>
      <c r="F374" s="26" t="s">
        <v>12</v>
      </c>
      <c r="G374" s="46" t="s">
        <v>1297</v>
      </c>
      <c r="H374" s="81">
        <f t="shared" si="127"/>
        <v>3</v>
      </c>
      <c r="I374" s="82">
        <v>3</v>
      </c>
      <c r="J374" s="82">
        <v>0</v>
      </c>
      <c r="K374" s="259">
        <v>0</v>
      </c>
      <c r="L374" s="178" t="s">
        <v>1298</v>
      </c>
      <c r="M374" s="178" t="s">
        <v>1298</v>
      </c>
      <c r="N374" s="178" t="s">
        <v>1298</v>
      </c>
      <c r="O374" s="178" t="s">
        <v>1298</v>
      </c>
      <c r="P374" s="178" t="s">
        <v>1298</v>
      </c>
      <c r="Q374" s="85" t="s">
        <v>1145</v>
      </c>
      <c r="R374" s="85" t="s">
        <v>1144</v>
      </c>
      <c r="S374" s="180" t="s">
        <v>1299</v>
      </c>
      <c r="T374" s="85"/>
      <c r="U374" s="31">
        <f t="shared" si="119"/>
        <v>0</v>
      </c>
      <c r="V374" s="80"/>
      <c r="W374" s="279"/>
      <c r="X374" s="85"/>
      <c r="Y374" s="85">
        <f t="shared" si="120"/>
        <v>0</v>
      </c>
      <c r="AA374" s="85"/>
      <c r="AB374" s="85">
        <f t="shared" si="121"/>
        <v>0</v>
      </c>
      <c r="AC374" s="85"/>
      <c r="AD374" s="31">
        <f t="shared" si="122"/>
        <v>0</v>
      </c>
      <c r="AE374" s="31"/>
      <c r="AF374" s="85"/>
      <c r="AG374" s="85">
        <f t="shared" si="123"/>
        <v>0</v>
      </c>
      <c r="AH374" s="31">
        <f t="shared" si="124"/>
        <v>0</v>
      </c>
      <c r="AI374" s="85"/>
      <c r="AJ374" s="31">
        <f t="shared" si="125"/>
        <v>0</v>
      </c>
      <c r="AK374" s="31">
        <f t="shared" si="126"/>
        <v>0</v>
      </c>
      <c r="AL374" s="85"/>
      <c r="AM374" s="85"/>
      <c r="AN374" s="85"/>
      <c r="AO374" s="85"/>
      <c r="AP374" s="85"/>
      <c r="AQ374" s="85"/>
      <c r="AR374" s="85"/>
      <c r="AS374" s="85"/>
      <c r="AT374" s="85"/>
      <c r="AU374" s="85"/>
      <c r="AV374" s="85"/>
      <c r="AW374" s="85"/>
      <c r="AX374" s="85"/>
    </row>
    <row r="375" spans="2:50" s="155" customFormat="1" ht="13" outlineLevel="1">
      <c r="B375" s="156" t="s">
        <v>630</v>
      </c>
      <c r="C375" s="17" t="s">
        <v>631</v>
      </c>
      <c r="D375" s="40" t="s">
        <v>632</v>
      </c>
      <c r="E375" s="16">
        <v>42352</v>
      </c>
      <c r="F375" s="17" t="s">
        <v>12</v>
      </c>
      <c r="G375" s="27" t="s">
        <v>1297</v>
      </c>
      <c r="H375" s="81">
        <f t="shared" si="127"/>
        <v>123</v>
      </c>
      <c r="I375" s="82">
        <v>93</v>
      </c>
      <c r="J375" s="82">
        <v>30</v>
      </c>
      <c r="K375" s="259">
        <v>0</v>
      </c>
      <c r="L375" s="178" t="s">
        <v>1298</v>
      </c>
      <c r="M375" s="178" t="s">
        <v>1298</v>
      </c>
      <c r="N375" s="178" t="s">
        <v>1298</v>
      </c>
      <c r="O375" s="178" t="s">
        <v>1298</v>
      </c>
      <c r="P375" s="178" t="s">
        <v>1298</v>
      </c>
      <c r="Q375" s="85" t="s">
        <v>1145</v>
      </c>
      <c r="R375" s="85" t="s">
        <v>1144</v>
      </c>
      <c r="S375" s="180" t="s">
        <v>1299</v>
      </c>
      <c r="T375" s="85"/>
      <c r="U375" s="31">
        <f t="shared" si="119"/>
        <v>0</v>
      </c>
      <c r="V375" s="80"/>
      <c r="W375" s="279"/>
      <c r="X375" s="85"/>
      <c r="Y375" s="85">
        <f t="shared" si="120"/>
        <v>0</v>
      </c>
      <c r="AA375" s="85"/>
      <c r="AB375" s="85">
        <f t="shared" si="121"/>
        <v>0</v>
      </c>
      <c r="AC375" s="85"/>
      <c r="AD375" s="31">
        <f t="shared" si="122"/>
        <v>0</v>
      </c>
      <c r="AE375" s="31"/>
      <c r="AF375" s="85"/>
      <c r="AG375" s="85">
        <f t="shared" si="123"/>
        <v>0</v>
      </c>
      <c r="AH375" s="31">
        <f t="shared" si="124"/>
        <v>0</v>
      </c>
      <c r="AI375" s="85"/>
      <c r="AJ375" s="31">
        <f t="shared" si="125"/>
        <v>0</v>
      </c>
      <c r="AK375" s="31">
        <f t="shared" si="126"/>
        <v>0</v>
      </c>
      <c r="AL375" s="85"/>
      <c r="AM375" s="85"/>
      <c r="AN375" s="85"/>
      <c r="AO375" s="85"/>
      <c r="AP375" s="85"/>
      <c r="AQ375" s="85"/>
      <c r="AR375" s="85"/>
      <c r="AS375" s="85"/>
      <c r="AT375" s="85"/>
      <c r="AU375" s="85"/>
      <c r="AV375" s="85"/>
      <c r="AW375" s="85"/>
      <c r="AX375" s="85"/>
    </row>
    <row r="376" spans="2:50" s="155" customFormat="1" ht="13" outlineLevel="1">
      <c r="B376" s="156" t="s">
        <v>633</v>
      </c>
      <c r="C376" s="17" t="s">
        <v>634</v>
      </c>
      <c r="D376" s="40" t="s">
        <v>632</v>
      </c>
      <c r="E376" s="16">
        <v>42397</v>
      </c>
      <c r="F376" s="17" t="s">
        <v>12</v>
      </c>
      <c r="G376" s="27" t="s">
        <v>1297</v>
      </c>
      <c r="H376" s="81">
        <f t="shared" si="127"/>
        <v>25</v>
      </c>
      <c r="I376" s="82">
        <v>25</v>
      </c>
      <c r="J376" s="82">
        <v>0</v>
      </c>
      <c r="K376" s="259">
        <v>0</v>
      </c>
      <c r="L376" s="178" t="s">
        <v>1298</v>
      </c>
      <c r="M376" s="178" t="s">
        <v>1298</v>
      </c>
      <c r="N376" s="178" t="s">
        <v>1298</v>
      </c>
      <c r="O376" s="178" t="s">
        <v>1298</v>
      </c>
      <c r="P376" s="178" t="s">
        <v>1298</v>
      </c>
      <c r="Q376" s="85" t="s">
        <v>1145</v>
      </c>
      <c r="R376" s="85" t="s">
        <v>1144</v>
      </c>
      <c r="S376" s="180" t="s">
        <v>1299</v>
      </c>
      <c r="T376" s="85"/>
      <c r="U376" s="31">
        <f t="shared" si="119"/>
        <v>0</v>
      </c>
      <c r="V376" s="80"/>
      <c r="W376" s="279"/>
      <c r="X376" s="85"/>
      <c r="Y376" s="85">
        <f t="shared" si="120"/>
        <v>0</v>
      </c>
      <c r="AA376" s="85"/>
      <c r="AB376" s="85">
        <f t="shared" si="121"/>
        <v>0</v>
      </c>
      <c r="AC376" s="85"/>
      <c r="AD376" s="31">
        <f t="shared" si="122"/>
        <v>0</v>
      </c>
      <c r="AE376" s="31"/>
      <c r="AF376" s="85"/>
      <c r="AG376" s="85">
        <f t="shared" si="123"/>
        <v>0</v>
      </c>
      <c r="AH376" s="31">
        <f t="shared" si="124"/>
        <v>0</v>
      </c>
      <c r="AI376" s="85"/>
      <c r="AJ376" s="31">
        <f t="shared" si="125"/>
        <v>0</v>
      </c>
      <c r="AK376" s="31">
        <f t="shared" si="126"/>
        <v>0</v>
      </c>
      <c r="AL376" s="85"/>
      <c r="AM376" s="85"/>
      <c r="AN376" s="85"/>
      <c r="AO376" s="85"/>
      <c r="AP376" s="85"/>
      <c r="AQ376" s="85"/>
      <c r="AR376" s="85"/>
      <c r="AS376" s="85"/>
      <c r="AT376" s="85"/>
      <c r="AU376" s="85"/>
      <c r="AV376" s="85"/>
      <c r="AW376" s="85"/>
      <c r="AX376" s="85"/>
    </row>
    <row r="377" spans="2:50" s="155" customFormat="1" ht="13" outlineLevel="1">
      <c r="B377" s="156" t="s">
        <v>635</v>
      </c>
      <c r="C377" s="17" t="s">
        <v>636</v>
      </c>
      <c r="D377" s="40">
        <v>1.3</v>
      </c>
      <c r="E377" s="16">
        <v>42614</v>
      </c>
      <c r="F377" s="17" t="s">
        <v>12</v>
      </c>
      <c r="G377" s="27" t="s">
        <v>1297</v>
      </c>
      <c r="H377" s="81">
        <f t="shared" si="127"/>
        <v>49</v>
      </c>
      <c r="I377" s="82">
        <v>49</v>
      </c>
      <c r="J377" s="82">
        <v>0</v>
      </c>
      <c r="K377" s="259">
        <v>0</v>
      </c>
      <c r="L377" s="178" t="s">
        <v>1298</v>
      </c>
      <c r="M377" s="178" t="s">
        <v>1298</v>
      </c>
      <c r="N377" s="178" t="s">
        <v>1298</v>
      </c>
      <c r="O377" s="178" t="s">
        <v>1298</v>
      </c>
      <c r="P377" s="178" t="s">
        <v>1298</v>
      </c>
      <c r="Q377" s="85" t="s">
        <v>1145</v>
      </c>
      <c r="R377" s="85" t="s">
        <v>1144</v>
      </c>
      <c r="S377" s="180" t="s">
        <v>1299</v>
      </c>
      <c r="T377" s="85"/>
      <c r="U377" s="31">
        <f t="shared" si="119"/>
        <v>0</v>
      </c>
      <c r="V377" s="80"/>
      <c r="W377" s="279"/>
      <c r="X377" s="85"/>
      <c r="Y377" s="85">
        <f t="shared" si="120"/>
        <v>0</v>
      </c>
      <c r="AA377" s="85"/>
      <c r="AB377" s="85">
        <f t="shared" si="121"/>
        <v>0</v>
      </c>
      <c r="AC377" s="85"/>
      <c r="AD377" s="31">
        <f t="shared" si="122"/>
        <v>0</v>
      </c>
      <c r="AE377" s="31"/>
      <c r="AF377" s="85"/>
      <c r="AG377" s="85">
        <f t="shared" si="123"/>
        <v>0</v>
      </c>
      <c r="AH377" s="31">
        <f t="shared" si="124"/>
        <v>0</v>
      </c>
      <c r="AI377" s="85"/>
      <c r="AJ377" s="31">
        <f t="shared" si="125"/>
        <v>0</v>
      </c>
      <c r="AK377" s="31">
        <f t="shared" si="126"/>
        <v>0</v>
      </c>
      <c r="AL377" s="85"/>
      <c r="AM377" s="85"/>
      <c r="AN377" s="85"/>
      <c r="AO377" s="85"/>
      <c r="AP377" s="85"/>
      <c r="AQ377" s="85"/>
      <c r="AR377" s="85"/>
      <c r="AS377" s="85"/>
      <c r="AT377" s="85"/>
      <c r="AU377" s="85"/>
      <c r="AV377" s="85"/>
      <c r="AW377" s="85"/>
      <c r="AX377" s="85"/>
    </row>
    <row r="378" spans="2:50" s="155" customFormat="1" ht="13" outlineLevel="1">
      <c r="B378" s="156" t="s">
        <v>637</v>
      </c>
      <c r="C378" s="26" t="s">
        <v>638</v>
      </c>
      <c r="D378" s="40" t="s">
        <v>639</v>
      </c>
      <c r="E378" s="16">
        <v>43070</v>
      </c>
      <c r="F378" s="17" t="s">
        <v>12</v>
      </c>
      <c r="G378" s="27" t="s">
        <v>1297</v>
      </c>
      <c r="H378" s="81">
        <f t="shared" si="127"/>
        <v>92</v>
      </c>
      <c r="I378" s="82">
        <v>82</v>
      </c>
      <c r="J378" s="82">
        <v>10</v>
      </c>
      <c r="K378" s="259">
        <v>0</v>
      </c>
      <c r="L378" s="178" t="s">
        <v>1298</v>
      </c>
      <c r="M378" s="178" t="s">
        <v>1298</v>
      </c>
      <c r="N378" s="178" t="s">
        <v>1298</v>
      </c>
      <c r="O378" s="178" t="s">
        <v>1298</v>
      </c>
      <c r="P378" s="178" t="s">
        <v>1298</v>
      </c>
      <c r="Q378" s="85" t="s">
        <v>1145</v>
      </c>
      <c r="R378" s="85" t="s">
        <v>1144</v>
      </c>
      <c r="S378" s="180" t="s">
        <v>1299</v>
      </c>
      <c r="T378" s="85"/>
      <c r="U378" s="31">
        <f t="shared" si="119"/>
        <v>0</v>
      </c>
      <c r="V378" s="80"/>
      <c r="W378" s="279"/>
      <c r="X378" s="85"/>
      <c r="Y378" s="85">
        <f t="shared" si="120"/>
        <v>0</v>
      </c>
      <c r="AA378" s="85"/>
      <c r="AB378" s="85">
        <f t="shared" si="121"/>
        <v>0</v>
      </c>
      <c r="AC378" s="85"/>
      <c r="AD378" s="31">
        <f t="shared" si="122"/>
        <v>0</v>
      </c>
      <c r="AE378" s="31"/>
      <c r="AF378" s="85"/>
      <c r="AG378" s="85">
        <f t="shared" si="123"/>
        <v>0</v>
      </c>
      <c r="AH378" s="31">
        <f t="shared" si="124"/>
        <v>0</v>
      </c>
      <c r="AI378" s="85"/>
      <c r="AJ378" s="31">
        <f t="shared" si="125"/>
        <v>0</v>
      </c>
      <c r="AK378" s="31">
        <f t="shared" si="126"/>
        <v>0</v>
      </c>
      <c r="AL378" s="85"/>
      <c r="AM378" s="85"/>
      <c r="AN378" s="85"/>
      <c r="AO378" s="85"/>
      <c r="AP378" s="85"/>
      <c r="AQ378" s="85"/>
      <c r="AR378" s="85"/>
      <c r="AS378" s="85"/>
      <c r="AT378" s="85"/>
      <c r="AU378" s="85"/>
      <c r="AV378" s="85"/>
      <c r="AW378" s="85"/>
      <c r="AX378" s="85"/>
    </row>
    <row r="379" spans="2:50" s="155" customFormat="1" ht="13" outlineLevel="1">
      <c r="B379" s="156" t="s">
        <v>640</v>
      </c>
      <c r="C379" s="17" t="s">
        <v>955</v>
      </c>
      <c r="D379" s="40" t="s">
        <v>641</v>
      </c>
      <c r="E379" s="16">
        <v>43070</v>
      </c>
      <c r="F379" s="17" t="s">
        <v>53</v>
      </c>
      <c r="G379" s="27" t="s">
        <v>1297</v>
      </c>
      <c r="H379" s="81">
        <f t="shared" si="127"/>
        <v>74</v>
      </c>
      <c r="I379" s="82">
        <v>34</v>
      </c>
      <c r="J379" s="82">
        <v>40</v>
      </c>
      <c r="K379" s="259">
        <v>0</v>
      </c>
      <c r="L379" s="178" t="s">
        <v>1298</v>
      </c>
      <c r="M379" s="178" t="s">
        <v>1298</v>
      </c>
      <c r="N379" s="178" t="s">
        <v>1298</v>
      </c>
      <c r="O379" s="178" t="s">
        <v>1298</v>
      </c>
      <c r="P379" s="178" t="s">
        <v>1298</v>
      </c>
      <c r="Q379" s="85" t="s">
        <v>1145</v>
      </c>
      <c r="R379" s="85" t="s">
        <v>1144</v>
      </c>
      <c r="S379" s="180" t="s">
        <v>1299</v>
      </c>
      <c r="T379" s="85"/>
      <c r="U379" s="31">
        <f t="shared" si="119"/>
        <v>0</v>
      </c>
      <c r="V379" s="80"/>
      <c r="W379" s="279"/>
      <c r="X379" s="85"/>
      <c r="Y379" s="85">
        <f t="shared" si="120"/>
        <v>0</v>
      </c>
      <c r="AA379" s="85"/>
      <c r="AB379" s="85">
        <f t="shared" si="121"/>
        <v>0</v>
      </c>
      <c r="AC379" s="85"/>
      <c r="AD379" s="31">
        <f t="shared" si="122"/>
        <v>0</v>
      </c>
      <c r="AE379" s="31"/>
      <c r="AF379" s="85"/>
      <c r="AG379" s="85">
        <f t="shared" si="123"/>
        <v>0</v>
      </c>
      <c r="AH379" s="31">
        <f t="shared" si="124"/>
        <v>0</v>
      </c>
      <c r="AI379" s="85"/>
      <c r="AJ379" s="31">
        <f t="shared" si="125"/>
        <v>0</v>
      </c>
      <c r="AK379" s="31">
        <f t="shared" si="126"/>
        <v>0</v>
      </c>
      <c r="AL379" s="85"/>
      <c r="AM379" s="85"/>
      <c r="AN379" s="85"/>
      <c r="AO379" s="85"/>
      <c r="AP379" s="85"/>
      <c r="AQ379" s="85"/>
      <c r="AR379" s="85"/>
      <c r="AS379" s="85"/>
      <c r="AT379" s="85"/>
      <c r="AU379" s="85"/>
      <c r="AV379" s="85"/>
      <c r="AW379" s="85"/>
      <c r="AX379" s="85"/>
    </row>
    <row r="380" spans="2:50" s="155" customFormat="1" ht="13" outlineLevel="1">
      <c r="B380" s="156" t="s">
        <v>642</v>
      </c>
      <c r="C380" s="17" t="s">
        <v>643</v>
      </c>
      <c r="D380" s="84">
        <v>1</v>
      </c>
      <c r="E380" s="16">
        <v>42415</v>
      </c>
      <c r="F380" s="17" t="s">
        <v>12</v>
      </c>
      <c r="G380" s="27" t="s">
        <v>1297</v>
      </c>
      <c r="H380" s="81">
        <f t="shared" si="127"/>
        <v>47</v>
      </c>
      <c r="I380" s="82">
        <v>13</v>
      </c>
      <c r="J380" s="82">
        <v>34</v>
      </c>
      <c r="K380" s="259">
        <v>0</v>
      </c>
      <c r="L380" s="178" t="s">
        <v>1298</v>
      </c>
      <c r="M380" s="178" t="s">
        <v>1298</v>
      </c>
      <c r="N380" s="178" t="s">
        <v>1298</v>
      </c>
      <c r="O380" s="178" t="s">
        <v>1298</v>
      </c>
      <c r="P380" s="178" t="s">
        <v>1298</v>
      </c>
      <c r="Q380" s="85" t="s">
        <v>1145</v>
      </c>
      <c r="R380" s="85" t="s">
        <v>1144</v>
      </c>
      <c r="S380" s="180" t="s">
        <v>1299</v>
      </c>
      <c r="T380" s="85"/>
      <c r="U380" s="31">
        <f t="shared" si="119"/>
        <v>0</v>
      </c>
      <c r="V380" s="80"/>
      <c r="W380" s="279"/>
      <c r="X380" s="85"/>
      <c r="Y380" s="85">
        <f t="shared" si="120"/>
        <v>0</v>
      </c>
      <c r="AA380" s="85"/>
      <c r="AB380" s="85">
        <f t="shared" si="121"/>
        <v>0</v>
      </c>
      <c r="AC380" s="85"/>
      <c r="AD380" s="31">
        <f t="shared" si="122"/>
        <v>0</v>
      </c>
      <c r="AE380" s="31"/>
      <c r="AF380" s="85"/>
      <c r="AG380" s="85">
        <f t="shared" si="123"/>
        <v>0</v>
      </c>
      <c r="AH380" s="31">
        <f t="shared" si="124"/>
        <v>0</v>
      </c>
      <c r="AI380" s="85"/>
      <c r="AJ380" s="31">
        <f t="shared" si="125"/>
        <v>0</v>
      </c>
      <c r="AK380" s="31">
        <f t="shared" si="126"/>
        <v>0</v>
      </c>
      <c r="AL380" s="85"/>
      <c r="AM380" s="85"/>
      <c r="AN380" s="85"/>
      <c r="AO380" s="85"/>
      <c r="AP380" s="85"/>
      <c r="AQ380" s="85"/>
      <c r="AR380" s="85"/>
      <c r="AS380" s="85"/>
      <c r="AT380" s="85"/>
      <c r="AU380" s="85"/>
      <c r="AV380" s="85"/>
      <c r="AW380" s="85"/>
      <c r="AX380" s="85"/>
    </row>
    <row r="381" spans="2:50" s="155" customFormat="1" ht="13" outlineLevel="1">
      <c r="B381" s="156" t="s">
        <v>644</v>
      </c>
      <c r="C381" s="17" t="s">
        <v>645</v>
      </c>
      <c r="D381" s="40">
        <v>1.2</v>
      </c>
      <c r="E381" s="16">
        <v>43070</v>
      </c>
      <c r="F381" s="17" t="s">
        <v>12</v>
      </c>
      <c r="G381" s="27" t="s">
        <v>1297</v>
      </c>
      <c r="H381" s="81">
        <f t="shared" si="127"/>
        <v>25</v>
      </c>
      <c r="I381" s="82">
        <v>25</v>
      </c>
      <c r="J381" s="82">
        <v>0</v>
      </c>
      <c r="K381" s="259">
        <v>0</v>
      </c>
      <c r="L381" s="178" t="s">
        <v>1298</v>
      </c>
      <c r="M381" s="178" t="s">
        <v>1298</v>
      </c>
      <c r="N381" s="178" t="s">
        <v>1298</v>
      </c>
      <c r="O381" s="178" t="s">
        <v>1298</v>
      </c>
      <c r="P381" s="178" t="s">
        <v>1298</v>
      </c>
      <c r="Q381" s="85" t="s">
        <v>1145</v>
      </c>
      <c r="R381" s="85" t="s">
        <v>1144</v>
      </c>
      <c r="S381" s="180" t="s">
        <v>1299</v>
      </c>
      <c r="T381" s="85"/>
      <c r="U381" s="31">
        <f t="shared" si="119"/>
        <v>0</v>
      </c>
      <c r="V381" s="80"/>
      <c r="W381" s="279"/>
      <c r="X381" s="85"/>
      <c r="Y381" s="85">
        <f t="shared" si="120"/>
        <v>0</v>
      </c>
      <c r="AA381" s="85"/>
      <c r="AB381" s="85">
        <f t="shared" si="121"/>
        <v>0</v>
      </c>
      <c r="AC381" s="85"/>
      <c r="AD381" s="31">
        <f t="shared" si="122"/>
        <v>0</v>
      </c>
      <c r="AE381" s="31"/>
      <c r="AF381" s="85"/>
      <c r="AG381" s="85">
        <f t="shared" si="123"/>
        <v>0</v>
      </c>
      <c r="AH381" s="31">
        <f t="shared" si="124"/>
        <v>0</v>
      </c>
      <c r="AI381" s="85"/>
      <c r="AJ381" s="31">
        <f t="shared" si="125"/>
        <v>0</v>
      </c>
      <c r="AK381" s="31">
        <f t="shared" si="126"/>
        <v>0</v>
      </c>
      <c r="AL381" s="85"/>
      <c r="AM381" s="85"/>
      <c r="AN381" s="85"/>
      <c r="AO381" s="85"/>
      <c r="AP381" s="85"/>
      <c r="AQ381" s="85"/>
      <c r="AR381" s="85"/>
      <c r="AS381" s="85"/>
      <c r="AT381" s="85"/>
      <c r="AU381" s="85"/>
      <c r="AV381" s="85"/>
      <c r="AW381" s="85"/>
      <c r="AX381" s="85"/>
    </row>
    <row r="382" spans="2:50" s="155" customFormat="1" ht="13" outlineLevel="1">
      <c r="B382" s="156" t="s">
        <v>646</v>
      </c>
      <c r="C382" s="17" t="s">
        <v>647</v>
      </c>
      <c r="D382" s="40">
        <v>1.2</v>
      </c>
      <c r="E382" s="16">
        <v>43070</v>
      </c>
      <c r="F382" s="17" t="s">
        <v>12</v>
      </c>
      <c r="G382" s="27" t="s">
        <v>1297</v>
      </c>
      <c r="H382" s="81">
        <f t="shared" si="127"/>
        <v>14</v>
      </c>
      <c r="I382" s="82">
        <v>14</v>
      </c>
      <c r="J382" s="82">
        <v>0</v>
      </c>
      <c r="K382" s="259">
        <v>0</v>
      </c>
      <c r="L382" s="178" t="s">
        <v>1298</v>
      </c>
      <c r="M382" s="178" t="s">
        <v>1298</v>
      </c>
      <c r="N382" s="178" t="s">
        <v>1298</v>
      </c>
      <c r="O382" s="178" t="s">
        <v>1298</v>
      </c>
      <c r="P382" s="178" t="s">
        <v>1298</v>
      </c>
      <c r="Q382" s="85" t="s">
        <v>1145</v>
      </c>
      <c r="R382" s="85" t="s">
        <v>1144</v>
      </c>
      <c r="S382" s="180" t="s">
        <v>1299</v>
      </c>
      <c r="T382" s="85"/>
      <c r="U382" s="31">
        <f t="shared" si="119"/>
        <v>0</v>
      </c>
      <c r="V382" s="80"/>
      <c r="W382" s="279"/>
      <c r="X382" s="85"/>
      <c r="Y382" s="85">
        <f t="shared" si="120"/>
        <v>0</v>
      </c>
      <c r="AA382" s="85"/>
      <c r="AB382" s="85">
        <f t="shared" si="121"/>
        <v>0</v>
      </c>
      <c r="AC382" s="85"/>
      <c r="AD382" s="31">
        <f t="shared" si="122"/>
        <v>0</v>
      </c>
      <c r="AE382" s="31"/>
      <c r="AF382" s="85"/>
      <c r="AG382" s="85">
        <f t="shared" si="123"/>
        <v>0</v>
      </c>
      <c r="AH382" s="31">
        <f t="shared" si="124"/>
        <v>0</v>
      </c>
      <c r="AI382" s="85"/>
      <c r="AJ382" s="31">
        <f t="shared" si="125"/>
        <v>0</v>
      </c>
      <c r="AK382" s="31">
        <f t="shared" si="126"/>
        <v>0</v>
      </c>
      <c r="AL382" s="85"/>
      <c r="AM382" s="85"/>
      <c r="AN382" s="85"/>
      <c r="AO382" s="85"/>
      <c r="AP382" s="85"/>
      <c r="AQ382" s="85"/>
      <c r="AR382" s="85"/>
      <c r="AS382" s="85"/>
      <c r="AT382" s="85"/>
      <c r="AU382" s="85"/>
      <c r="AV382" s="85"/>
      <c r="AW382" s="85"/>
      <c r="AX382" s="85"/>
    </row>
    <row r="383" spans="2:50" s="155" customFormat="1" ht="13" outlineLevel="1">
      <c r="B383" s="156" t="s">
        <v>648</v>
      </c>
      <c r="C383" s="17" t="s">
        <v>956</v>
      </c>
      <c r="D383" s="40">
        <v>1.4</v>
      </c>
      <c r="E383" s="16">
        <v>43070</v>
      </c>
      <c r="F383" s="6" t="s">
        <v>53</v>
      </c>
      <c r="G383" s="74" t="s">
        <v>1297</v>
      </c>
      <c r="H383" s="81">
        <f t="shared" si="127"/>
        <v>26</v>
      </c>
      <c r="I383" s="82">
        <v>26</v>
      </c>
      <c r="J383" s="82">
        <v>0</v>
      </c>
      <c r="K383" s="259">
        <v>0</v>
      </c>
      <c r="L383" s="178" t="s">
        <v>1298</v>
      </c>
      <c r="M383" s="178" t="s">
        <v>1298</v>
      </c>
      <c r="N383" s="178" t="s">
        <v>1298</v>
      </c>
      <c r="O383" s="178" t="s">
        <v>1298</v>
      </c>
      <c r="P383" s="178" t="s">
        <v>1298</v>
      </c>
      <c r="Q383" s="85" t="s">
        <v>1145</v>
      </c>
      <c r="R383" s="85" t="s">
        <v>1144</v>
      </c>
      <c r="S383" s="180" t="s">
        <v>1299</v>
      </c>
      <c r="T383" s="85"/>
      <c r="U383" s="31">
        <f t="shared" si="119"/>
        <v>0</v>
      </c>
      <c r="V383" s="80"/>
      <c r="W383" s="279"/>
      <c r="X383" s="85"/>
      <c r="Y383" s="85">
        <f t="shared" si="120"/>
        <v>0</v>
      </c>
      <c r="AA383" s="85"/>
      <c r="AB383" s="85">
        <f t="shared" si="121"/>
        <v>0</v>
      </c>
      <c r="AC383" s="85"/>
      <c r="AD383" s="31">
        <f t="shared" si="122"/>
        <v>0</v>
      </c>
      <c r="AE383" s="31"/>
      <c r="AF383" s="85"/>
      <c r="AG383" s="85">
        <f t="shared" si="123"/>
        <v>0</v>
      </c>
      <c r="AH383" s="31">
        <f t="shared" si="124"/>
        <v>0</v>
      </c>
      <c r="AI383" s="85"/>
      <c r="AJ383" s="31">
        <f t="shared" si="125"/>
        <v>0</v>
      </c>
      <c r="AK383" s="31">
        <f t="shared" si="126"/>
        <v>0</v>
      </c>
      <c r="AL383" s="85"/>
      <c r="AM383" s="85"/>
      <c r="AN383" s="85"/>
      <c r="AO383" s="85"/>
      <c r="AP383" s="85"/>
      <c r="AQ383" s="85"/>
      <c r="AR383" s="85"/>
      <c r="AS383" s="85"/>
      <c r="AT383" s="85"/>
      <c r="AU383" s="85"/>
      <c r="AV383" s="85"/>
      <c r="AW383" s="85"/>
      <c r="AX383" s="85"/>
    </row>
    <row r="384" spans="2:50" s="155" customFormat="1" ht="13" outlineLevel="1">
      <c r="B384" s="156" t="s">
        <v>649</v>
      </c>
      <c r="C384" s="17" t="s">
        <v>957</v>
      </c>
      <c r="D384" s="40">
        <v>1.2</v>
      </c>
      <c r="E384" s="16">
        <v>42713</v>
      </c>
      <c r="F384" s="6" t="s">
        <v>53</v>
      </c>
      <c r="G384" s="74" t="s">
        <v>1297</v>
      </c>
      <c r="H384" s="81">
        <f t="shared" si="127"/>
        <v>26</v>
      </c>
      <c r="I384" s="82">
        <v>26</v>
      </c>
      <c r="J384" s="82">
        <v>0</v>
      </c>
      <c r="K384" s="259">
        <v>0</v>
      </c>
      <c r="L384" s="178" t="s">
        <v>1298</v>
      </c>
      <c r="M384" s="178" t="s">
        <v>1298</v>
      </c>
      <c r="N384" s="178" t="s">
        <v>1298</v>
      </c>
      <c r="O384" s="178" t="s">
        <v>1298</v>
      </c>
      <c r="P384" s="178" t="s">
        <v>1298</v>
      </c>
      <c r="Q384" s="85" t="s">
        <v>1145</v>
      </c>
      <c r="R384" s="85" t="s">
        <v>1144</v>
      </c>
      <c r="S384" s="180" t="s">
        <v>1299</v>
      </c>
      <c r="T384" s="85"/>
      <c r="U384" s="31">
        <f t="shared" si="119"/>
        <v>0</v>
      </c>
      <c r="V384" s="80"/>
      <c r="W384" s="279"/>
      <c r="X384" s="85"/>
      <c r="Y384" s="85">
        <f t="shared" si="120"/>
        <v>0</v>
      </c>
      <c r="AA384" s="85"/>
      <c r="AB384" s="85">
        <f t="shared" si="121"/>
        <v>0</v>
      </c>
      <c r="AC384" s="85"/>
      <c r="AD384" s="31">
        <f t="shared" si="122"/>
        <v>0</v>
      </c>
      <c r="AE384" s="31"/>
      <c r="AF384" s="85"/>
      <c r="AG384" s="85">
        <f t="shared" si="123"/>
        <v>0</v>
      </c>
      <c r="AH384" s="31">
        <f t="shared" si="124"/>
        <v>0</v>
      </c>
      <c r="AI384" s="85"/>
      <c r="AJ384" s="31">
        <f t="shared" si="125"/>
        <v>0</v>
      </c>
      <c r="AK384" s="31">
        <f t="shared" si="126"/>
        <v>0</v>
      </c>
      <c r="AL384" s="85"/>
      <c r="AM384" s="85"/>
      <c r="AN384" s="85"/>
      <c r="AO384" s="85"/>
      <c r="AP384" s="85"/>
      <c r="AQ384" s="85"/>
      <c r="AR384" s="85"/>
      <c r="AS384" s="85"/>
      <c r="AT384" s="85"/>
      <c r="AU384" s="85"/>
      <c r="AV384" s="85"/>
      <c r="AW384" s="85"/>
      <c r="AX384" s="85"/>
    </row>
    <row r="385" spans="2:50" s="155" customFormat="1" ht="13" outlineLevel="1">
      <c r="B385" s="156" t="s">
        <v>650</v>
      </c>
      <c r="C385" s="17" t="s">
        <v>651</v>
      </c>
      <c r="D385" s="40" t="s">
        <v>519</v>
      </c>
      <c r="E385" s="16">
        <v>42549</v>
      </c>
      <c r="F385" s="17" t="s">
        <v>12</v>
      </c>
      <c r="G385" s="27" t="s">
        <v>1297</v>
      </c>
      <c r="H385" s="81">
        <f t="shared" si="127"/>
        <v>71</v>
      </c>
      <c r="I385" s="82">
        <v>64</v>
      </c>
      <c r="J385" s="82">
        <v>7</v>
      </c>
      <c r="K385" s="259">
        <v>0</v>
      </c>
      <c r="L385" s="178" t="s">
        <v>1298</v>
      </c>
      <c r="M385" s="178" t="s">
        <v>1298</v>
      </c>
      <c r="N385" s="178" t="s">
        <v>1298</v>
      </c>
      <c r="O385" s="178" t="s">
        <v>1298</v>
      </c>
      <c r="P385" s="178" t="s">
        <v>1298</v>
      </c>
      <c r="Q385" s="85" t="s">
        <v>1145</v>
      </c>
      <c r="R385" s="85" t="s">
        <v>1144</v>
      </c>
      <c r="S385" s="180" t="s">
        <v>1299</v>
      </c>
      <c r="T385" s="85"/>
      <c r="U385" s="31">
        <f t="shared" si="119"/>
        <v>0</v>
      </c>
      <c r="V385" s="80"/>
      <c r="W385" s="279"/>
      <c r="X385" s="85"/>
      <c r="Y385" s="85">
        <f t="shared" si="120"/>
        <v>0</v>
      </c>
      <c r="AA385" s="85"/>
      <c r="AB385" s="85">
        <f t="shared" si="121"/>
        <v>0</v>
      </c>
      <c r="AC385" s="85"/>
      <c r="AD385" s="31">
        <f t="shared" si="122"/>
        <v>0</v>
      </c>
      <c r="AE385" s="31"/>
      <c r="AF385" s="85"/>
      <c r="AG385" s="85">
        <f t="shared" si="123"/>
        <v>0</v>
      </c>
      <c r="AH385" s="31">
        <f t="shared" si="124"/>
        <v>0</v>
      </c>
      <c r="AI385" s="85"/>
      <c r="AJ385" s="31">
        <f t="shared" si="125"/>
        <v>0</v>
      </c>
      <c r="AK385" s="31">
        <f t="shared" si="126"/>
        <v>0</v>
      </c>
      <c r="AL385" s="85"/>
      <c r="AM385" s="85"/>
      <c r="AN385" s="85"/>
      <c r="AO385" s="85"/>
      <c r="AP385" s="85"/>
      <c r="AQ385" s="85"/>
      <c r="AR385" s="85"/>
      <c r="AS385" s="85"/>
      <c r="AT385" s="85"/>
      <c r="AU385" s="85"/>
      <c r="AV385" s="85"/>
      <c r="AW385" s="85"/>
      <c r="AX385" s="85"/>
    </row>
    <row r="386" spans="2:50" s="155" customFormat="1" ht="13" outlineLevel="1">
      <c r="B386" s="156" t="s">
        <v>652</v>
      </c>
      <c r="C386" s="17" t="s">
        <v>653</v>
      </c>
      <c r="D386" s="25">
        <v>1.4</v>
      </c>
      <c r="E386" s="16">
        <v>43126</v>
      </c>
      <c r="F386" s="17" t="s">
        <v>12</v>
      </c>
      <c r="G386" s="27" t="s">
        <v>1297</v>
      </c>
      <c r="H386" s="81">
        <f t="shared" si="127"/>
        <v>1586</v>
      </c>
      <c r="I386" s="82">
        <v>146</v>
      </c>
      <c r="J386" s="82">
        <v>1440</v>
      </c>
      <c r="K386" s="259">
        <v>0</v>
      </c>
      <c r="L386" s="178" t="s">
        <v>1298</v>
      </c>
      <c r="M386" s="178" t="s">
        <v>1298</v>
      </c>
      <c r="N386" s="178" t="s">
        <v>1298</v>
      </c>
      <c r="O386" s="178" t="s">
        <v>1298</v>
      </c>
      <c r="P386" s="178" t="s">
        <v>1298</v>
      </c>
      <c r="Q386" s="85" t="s">
        <v>1145</v>
      </c>
      <c r="R386" s="85" t="s">
        <v>1144</v>
      </c>
      <c r="S386" s="180" t="s">
        <v>1302</v>
      </c>
      <c r="T386" s="85"/>
      <c r="U386" s="31">
        <f t="shared" si="119"/>
        <v>0</v>
      </c>
      <c r="V386" s="80"/>
      <c r="W386" s="279"/>
      <c r="X386" s="85"/>
      <c r="Y386" s="85">
        <f t="shared" si="120"/>
        <v>0</v>
      </c>
      <c r="AA386" s="85"/>
      <c r="AB386" s="85">
        <f t="shared" si="121"/>
        <v>0</v>
      </c>
      <c r="AC386" s="85"/>
      <c r="AD386" s="31">
        <f t="shared" si="122"/>
        <v>0</v>
      </c>
      <c r="AE386" s="31"/>
      <c r="AF386" s="85"/>
      <c r="AG386" s="85">
        <f t="shared" si="123"/>
        <v>0</v>
      </c>
      <c r="AH386" s="31">
        <f t="shared" si="124"/>
        <v>0</v>
      </c>
      <c r="AI386" s="85"/>
      <c r="AJ386" s="31">
        <f t="shared" si="125"/>
        <v>0</v>
      </c>
      <c r="AK386" s="31">
        <f t="shared" si="126"/>
        <v>0</v>
      </c>
      <c r="AL386" s="85"/>
      <c r="AM386" s="85"/>
      <c r="AN386" s="85"/>
      <c r="AO386" s="85"/>
      <c r="AP386" s="85"/>
      <c r="AQ386" s="85"/>
      <c r="AR386" s="85"/>
      <c r="AS386" s="85"/>
      <c r="AT386" s="85"/>
      <c r="AU386" s="85"/>
      <c r="AV386" s="85"/>
      <c r="AW386" s="85"/>
      <c r="AX386" s="85"/>
    </row>
    <row r="387" spans="2:50" s="155" customFormat="1" ht="13" outlineLevel="1">
      <c r="B387" s="156" t="s">
        <v>654</v>
      </c>
      <c r="C387" s="17" t="s">
        <v>655</v>
      </c>
      <c r="D387" s="40" t="s">
        <v>632</v>
      </c>
      <c r="E387" s="16">
        <v>42443</v>
      </c>
      <c r="F387" s="17" t="s">
        <v>656</v>
      </c>
      <c r="G387" s="27" t="s">
        <v>1297</v>
      </c>
      <c r="H387" s="81">
        <f t="shared" si="127"/>
        <v>36</v>
      </c>
      <c r="I387" s="82">
        <v>36</v>
      </c>
      <c r="J387" s="82">
        <v>0</v>
      </c>
      <c r="K387" s="259">
        <v>0</v>
      </c>
      <c r="L387" s="178" t="s">
        <v>1298</v>
      </c>
      <c r="M387" s="178" t="s">
        <v>1298</v>
      </c>
      <c r="N387" s="178" t="s">
        <v>1298</v>
      </c>
      <c r="O387" s="178" t="s">
        <v>1298</v>
      </c>
      <c r="P387" s="178" t="s">
        <v>1298</v>
      </c>
      <c r="Q387" s="85" t="s">
        <v>1145</v>
      </c>
      <c r="R387" s="85" t="s">
        <v>1144</v>
      </c>
      <c r="S387" s="180" t="s">
        <v>1299</v>
      </c>
      <c r="T387" s="85"/>
      <c r="U387" s="31">
        <f t="shared" si="119"/>
        <v>0</v>
      </c>
      <c r="V387" s="80"/>
      <c r="W387" s="279"/>
      <c r="X387" s="85"/>
      <c r="Y387" s="85">
        <f t="shared" si="120"/>
        <v>0</v>
      </c>
      <c r="AA387" s="85"/>
      <c r="AB387" s="85">
        <f t="shared" si="121"/>
        <v>0</v>
      </c>
      <c r="AC387" s="85"/>
      <c r="AD387" s="31">
        <f t="shared" si="122"/>
        <v>0</v>
      </c>
      <c r="AE387" s="31"/>
      <c r="AF387" s="85"/>
      <c r="AG387" s="85">
        <f t="shared" si="123"/>
        <v>0</v>
      </c>
      <c r="AH387" s="31">
        <f t="shared" si="124"/>
        <v>0</v>
      </c>
      <c r="AI387" s="85"/>
      <c r="AJ387" s="31">
        <f t="shared" si="125"/>
        <v>0</v>
      </c>
      <c r="AK387" s="31">
        <f t="shared" si="126"/>
        <v>0</v>
      </c>
      <c r="AL387" s="85"/>
      <c r="AM387" s="85"/>
      <c r="AN387" s="85"/>
      <c r="AO387" s="85"/>
      <c r="AP387" s="85"/>
      <c r="AQ387" s="85"/>
      <c r="AR387" s="85"/>
      <c r="AS387" s="85"/>
      <c r="AT387" s="85"/>
      <c r="AU387" s="85"/>
      <c r="AV387" s="85"/>
      <c r="AW387" s="85"/>
      <c r="AX387" s="85"/>
    </row>
    <row r="388" spans="2:50" s="155" customFormat="1" ht="13" outlineLevel="1">
      <c r="B388" s="156" t="s">
        <v>657</v>
      </c>
      <c r="C388" s="17" t="s">
        <v>658</v>
      </c>
      <c r="D388" s="40" t="s">
        <v>516</v>
      </c>
      <c r="E388" s="16">
        <v>43070</v>
      </c>
      <c r="F388" s="17" t="s">
        <v>12</v>
      </c>
      <c r="G388" s="27" t="s">
        <v>1297</v>
      </c>
      <c r="H388" s="81">
        <f t="shared" si="127"/>
        <v>27</v>
      </c>
      <c r="I388" s="82">
        <v>27</v>
      </c>
      <c r="J388" s="82">
        <v>0</v>
      </c>
      <c r="K388" s="259">
        <v>0</v>
      </c>
      <c r="L388" s="178" t="s">
        <v>1298</v>
      </c>
      <c r="M388" s="178" t="s">
        <v>1298</v>
      </c>
      <c r="N388" s="178" t="s">
        <v>1298</v>
      </c>
      <c r="O388" s="178" t="s">
        <v>1298</v>
      </c>
      <c r="P388" s="178" t="s">
        <v>1298</v>
      </c>
      <c r="Q388" s="85" t="s">
        <v>1145</v>
      </c>
      <c r="R388" s="85" t="s">
        <v>1144</v>
      </c>
      <c r="S388" s="180" t="s">
        <v>1303</v>
      </c>
      <c r="T388" s="85"/>
      <c r="U388" s="31">
        <f t="shared" si="119"/>
        <v>0</v>
      </c>
      <c r="V388" s="80"/>
      <c r="W388" s="279"/>
      <c r="X388" s="85"/>
      <c r="Y388" s="85">
        <f t="shared" si="120"/>
        <v>0</v>
      </c>
      <c r="AA388" s="85"/>
      <c r="AB388" s="85">
        <f t="shared" si="121"/>
        <v>0</v>
      </c>
      <c r="AC388" s="85"/>
      <c r="AD388" s="31">
        <f t="shared" si="122"/>
        <v>0</v>
      </c>
      <c r="AE388" s="31"/>
      <c r="AF388" s="85"/>
      <c r="AG388" s="85">
        <f t="shared" si="123"/>
        <v>0</v>
      </c>
      <c r="AH388" s="31">
        <f t="shared" si="124"/>
        <v>0</v>
      </c>
      <c r="AI388" s="85"/>
      <c r="AJ388" s="31">
        <f t="shared" si="125"/>
        <v>0</v>
      </c>
      <c r="AK388" s="31">
        <f t="shared" si="126"/>
        <v>0</v>
      </c>
      <c r="AL388" s="85"/>
      <c r="AM388" s="85"/>
      <c r="AN388" s="85"/>
      <c r="AO388" s="85"/>
      <c r="AP388" s="85"/>
      <c r="AQ388" s="85"/>
      <c r="AR388" s="85"/>
      <c r="AS388" s="85"/>
      <c r="AT388" s="85"/>
      <c r="AU388" s="85"/>
      <c r="AV388" s="85"/>
      <c r="AW388" s="85"/>
      <c r="AX388" s="85"/>
    </row>
    <row r="389" spans="2:50" s="155" customFormat="1" ht="13" outlineLevel="1">
      <c r="B389" s="156" t="s">
        <v>659</v>
      </c>
      <c r="C389" s="17" t="s">
        <v>1456</v>
      </c>
      <c r="D389" s="40" t="s">
        <v>660</v>
      </c>
      <c r="E389" s="16">
        <v>43070</v>
      </c>
      <c r="F389" s="17" t="s">
        <v>12</v>
      </c>
      <c r="G389" s="27" t="s">
        <v>1297</v>
      </c>
      <c r="H389" s="81">
        <f t="shared" si="127"/>
        <v>425</v>
      </c>
      <c r="I389" s="82">
        <v>95</v>
      </c>
      <c r="J389" s="82">
        <v>330</v>
      </c>
      <c r="K389" s="259">
        <v>0</v>
      </c>
      <c r="L389" s="178" t="s">
        <v>1298</v>
      </c>
      <c r="M389" s="178" t="s">
        <v>1298</v>
      </c>
      <c r="N389" s="178" t="s">
        <v>1298</v>
      </c>
      <c r="O389" s="178" t="s">
        <v>1298</v>
      </c>
      <c r="P389" s="178" t="s">
        <v>1298</v>
      </c>
      <c r="Q389" s="85" t="s">
        <v>1145</v>
      </c>
      <c r="R389" s="85" t="s">
        <v>1144</v>
      </c>
      <c r="S389" s="180" t="s">
        <v>1299</v>
      </c>
      <c r="T389" s="85"/>
      <c r="U389" s="31">
        <f t="shared" si="119"/>
        <v>0</v>
      </c>
      <c r="V389" s="80"/>
      <c r="W389" s="279"/>
      <c r="X389" s="85"/>
      <c r="Y389" s="85">
        <f t="shared" si="120"/>
        <v>0</v>
      </c>
      <c r="AA389" s="85"/>
      <c r="AB389" s="85">
        <f t="shared" si="121"/>
        <v>0</v>
      </c>
      <c r="AC389" s="85"/>
      <c r="AD389" s="31">
        <f t="shared" si="122"/>
        <v>0</v>
      </c>
      <c r="AE389" s="31"/>
      <c r="AF389" s="85"/>
      <c r="AG389" s="85">
        <f t="shared" si="123"/>
        <v>0</v>
      </c>
      <c r="AH389" s="31">
        <f t="shared" si="124"/>
        <v>0</v>
      </c>
      <c r="AI389" s="85"/>
      <c r="AJ389" s="31">
        <f t="shared" si="125"/>
        <v>0</v>
      </c>
      <c r="AK389" s="31">
        <f t="shared" si="126"/>
        <v>0</v>
      </c>
      <c r="AL389" s="85"/>
      <c r="AM389" s="85"/>
      <c r="AN389" s="85"/>
      <c r="AO389" s="85"/>
      <c r="AP389" s="85"/>
      <c r="AQ389" s="85"/>
      <c r="AR389" s="85"/>
      <c r="AS389" s="85"/>
      <c r="AT389" s="85"/>
      <c r="AU389" s="85"/>
      <c r="AV389" s="85"/>
      <c r="AW389" s="85"/>
      <c r="AX389" s="85"/>
    </row>
    <row r="390" spans="2:50" s="155" customFormat="1" ht="39" outlineLevel="1">
      <c r="B390" s="156" t="s">
        <v>661</v>
      </c>
      <c r="C390" s="17" t="s">
        <v>662</v>
      </c>
      <c r="D390" s="25" t="s">
        <v>43</v>
      </c>
      <c r="E390" s="16">
        <v>43070</v>
      </c>
      <c r="F390" s="17" t="s">
        <v>12</v>
      </c>
      <c r="G390" s="27" t="s">
        <v>1297</v>
      </c>
      <c r="H390" s="81">
        <f t="shared" si="127"/>
        <v>385</v>
      </c>
      <c r="I390" s="82">
        <v>343</v>
      </c>
      <c r="J390" s="82">
        <v>42</v>
      </c>
      <c r="K390" s="259">
        <v>0</v>
      </c>
      <c r="L390" s="178" t="s">
        <v>1298</v>
      </c>
      <c r="M390" s="178" t="s">
        <v>1298</v>
      </c>
      <c r="N390" s="178" t="s">
        <v>1298</v>
      </c>
      <c r="O390" s="178" t="s">
        <v>1298</v>
      </c>
      <c r="P390" s="178" t="s">
        <v>1298</v>
      </c>
      <c r="Q390" s="85" t="s">
        <v>1145</v>
      </c>
      <c r="R390" s="85" t="s">
        <v>1144</v>
      </c>
      <c r="S390" s="180" t="s">
        <v>1305</v>
      </c>
      <c r="T390" s="85"/>
      <c r="U390" s="31">
        <f t="shared" si="119"/>
        <v>0</v>
      </c>
      <c r="V390" s="80"/>
      <c r="W390" s="279"/>
      <c r="X390" s="85"/>
      <c r="Y390" s="85">
        <f t="shared" si="120"/>
        <v>0</v>
      </c>
      <c r="AA390" s="85"/>
      <c r="AB390" s="85">
        <f t="shared" si="121"/>
        <v>0</v>
      </c>
      <c r="AC390" s="85"/>
      <c r="AD390" s="31">
        <f t="shared" si="122"/>
        <v>0</v>
      </c>
      <c r="AE390" s="31"/>
      <c r="AF390" s="85"/>
      <c r="AG390" s="85">
        <f t="shared" si="123"/>
        <v>0</v>
      </c>
      <c r="AH390" s="31">
        <f t="shared" si="124"/>
        <v>0</v>
      </c>
      <c r="AI390" s="85"/>
      <c r="AJ390" s="31">
        <f t="shared" si="125"/>
        <v>0</v>
      </c>
      <c r="AK390" s="31">
        <f t="shared" si="126"/>
        <v>0</v>
      </c>
      <c r="AL390" s="85"/>
      <c r="AM390" s="85"/>
      <c r="AN390" s="85"/>
      <c r="AO390" s="85"/>
      <c r="AP390" s="85"/>
      <c r="AQ390" s="85"/>
      <c r="AR390" s="85"/>
      <c r="AS390" s="85"/>
      <c r="AT390" s="85"/>
      <c r="AU390" s="85"/>
      <c r="AV390" s="85"/>
      <c r="AW390" s="85"/>
      <c r="AX390" s="85"/>
    </row>
    <row r="391" spans="2:50" s="155" customFormat="1" ht="65" outlineLevel="1">
      <c r="B391" s="156" t="s">
        <v>1457</v>
      </c>
      <c r="C391" s="17" t="s">
        <v>1458</v>
      </c>
      <c r="D391" s="37" t="s">
        <v>1678</v>
      </c>
      <c r="E391" s="75">
        <v>43780</v>
      </c>
      <c r="F391" s="17" t="s">
        <v>12</v>
      </c>
      <c r="G391" s="27" t="s">
        <v>1297</v>
      </c>
      <c r="H391" s="81">
        <f t="shared" si="127"/>
        <v>220</v>
      </c>
      <c r="I391" s="82">
        <v>201</v>
      </c>
      <c r="J391" s="82">
        <v>19</v>
      </c>
      <c r="K391" s="259">
        <v>0</v>
      </c>
      <c r="L391" s="178" t="s">
        <v>1298</v>
      </c>
      <c r="M391" s="178" t="s">
        <v>1298</v>
      </c>
      <c r="N391" s="178" t="s">
        <v>1298</v>
      </c>
      <c r="O391" s="178" t="s">
        <v>1298</v>
      </c>
      <c r="P391" s="178" t="s">
        <v>1298</v>
      </c>
      <c r="Q391" s="85" t="s">
        <v>1144</v>
      </c>
      <c r="R391" s="85" t="s">
        <v>1144</v>
      </c>
      <c r="S391" s="180" t="s">
        <v>1306</v>
      </c>
      <c r="T391" s="85"/>
      <c r="U391" s="31">
        <f t="shared" ref="U391:U453" si="128">SUMIF(T391,"Y",I391)</f>
        <v>0</v>
      </c>
      <c r="V391" s="80"/>
      <c r="W391" s="279"/>
      <c r="X391" s="85"/>
      <c r="Y391" s="85">
        <f t="shared" ref="Y391:Y453" si="129">U391*X391</f>
        <v>0</v>
      </c>
      <c r="AA391" s="85"/>
      <c r="AB391" s="85">
        <f t="shared" ref="AB391:AB453" si="130">SUMIF(AA391,"Y",K391)*X391</f>
        <v>0</v>
      </c>
      <c r="AC391" s="85"/>
      <c r="AD391" s="31">
        <f t="shared" ref="AD391:AD453" si="131">(I391-AB391)*COUNTIF(AL391:AU391,"L")</f>
        <v>0</v>
      </c>
      <c r="AE391" s="31"/>
      <c r="AF391" s="85"/>
      <c r="AG391" s="85">
        <f t="shared" ref="AG391:AG453" si="132">IFERROR(COUNTIF(AL391:AU391,"S")/(COUNTIF(AL391:AU391,"V")+COUNTIF(AL391:AU391,"S")),0)</f>
        <v>0</v>
      </c>
      <c r="AH391" s="31">
        <f t="shared" ref="AH391:AH453" si="133">(Y391-AB391-AD391)*AG391</f>
        <v>0</v>
      </c>
      <c r="AI391" s="85"/>
      <c r="AJ391" s="31">
        <f t="shared" ref="AJ391:AJ453" si="134">COUNTIF(AL391:AU391,"V")</f>
        <v>0</v>
      </c>
      <c r="AK391" s="31">
        <f t="shared" ref="AK391:AK453" si="135">Y391-AB391-AD391-AH391</f>
        <v>0</v>
      </c>
      <c r="AL391" s="85"/>
      <c r="AM391" s="85"/>
      <c r="AN391" s="85"/>
      <c r="AO391" s="85"/>
      <c r="AP391" s="85"/>
      <c r="AQ391" s="85"/>
      <c r="AR391" s="85"/>
      <c r="AS391" s="85"/>
      <c r="AT391" s="85"/>
      <c r="AU391" s="85"/>
      <c r="AV391" s="85"/>
      <c r="AW391" s="85"/>
      <c r="AX391" s="85"/>
    </row>
    <row r="392" spans="2:50" s="155" customFormat="1" ht="13" outlineLevel="1">
      <c r="B392" s="156" t="s">
        <v>663</v>
      </c>
      <c r="C392" s="17" t="s">
        <v>664</v>
      </c>
      <c r="D392" s="40">
        <v>1.3</v>
      </c>
      <c r="E392" s="16">
        <v>43301</v>
      </c>
      <c r="F392" s="17" t="s">
        <v>12</v>
      </c>
      <c r="G392" s="27" t="s">
        <v>1297</v>
      </c>
      <c r="H392" s="81">
        <f t="shared" ref="H392:H453" si="136">SUM(I392,J392)</f>
        <v>60</v>
      </c>
      <c r="I392" s="82">
        <v>60</v>
      </c>
      <c r="J392" s="82">
        <v>0</v>
      </c>
      <c r="K392" s="259">
        <v>0</v>
      </c>
      <c r="L392" s="178" t="s">
        <v>1298</v>
      </c>
      <c r="M392" s="178" t="s">
        <v>1298</v>
      </c>
      <c r="N392" s="178" t="s">
        <v>1298</v>
      </c>
      <c r="O392" s="178" t="s">
        <v>1298</v>
      </c>
      <c r="P392" s="178" t="s">
        <v>1298</v>
      </c>
      <c r="Q392" s="85" t="s">
        <v>1144</v>
      </c>
      <c r="R392" s="85" t="s">
        <v>1144</v>
      </c>
      <c r="S392" s="180" t="s">
        <v>1307</v>
      </c>
      <c r="T392" s="85"/>
      <c r="U392" s="31">
        <f t="shared" si="128"/>
        <v>0</v>
      </c>
      <c r="V392" s="80"/>
      <c r="W392" s="279"/>
      <c r="X392" s="85"/>
      <c r="Y392" s="85">
        <f t="shared" si="129"/>
        <v>0</v>
      </c>
      <c r="AA392" s="85"/>
      <c r="AB392" s="85">
        <f t="shared" si="130"/>
        <v>0</v>
      </c>
      <c r="AC392" s="85"/>
      <c r="AD392" s="31">
        <f t="shared" si="131"/>
        <v>0</v>
      </c>
      <c r="AE392" s="31"/>
      <c r="AF392" s="85"/>
      <c r="AG392" s="85">
        <f t="shared" si="132"/>
        <v>0</v>
      </c>
      <c r="AH392" s="31">
        <f t="shared" si="133"/>
        <v>0</v>
      </c>
      <c r="AI392" s="85"/>
      <c r="AJ392" s="31">
        <f t="shared" si="134"/>
        <v>0</v>
      </c>
      <c r="AK392" s="31">
        <f t="shared" si="135"/>
        <v>0</v>
      </c>
      <c r="AL392" s="85"/>
      <c r="AM392" s="85"/>
      <c r="AN392" s="85"/>
      <c r="AO392" s="85"/>
      <c r="AP392" s="85"/>
      <c r="AQ392" s="85"/>
      <c r="AR392" s="85"/>
      <c r="AS392" s="85"/>
      <c r="AT392" s="85"/>
      <c r="AU392" s="85"/>
      <c r="AV392" s="85"/>
      <c r="AW392" s="85"/>
      <c r="AX392" s="85"/>
    </row>
    <row r="393" spans="2:50" s="155" customFormat="1" ht="26" outlineLevel="1">
      <c r="B393" s="156" t="s">
        <v>665</v>
      </c>
      <c r="C393" s="17" t="s">
        <v>666</v>
      </c>
      <c r="D393" s="25">
        <v>1.1000000000000001</v>
      </c>
      <c r="E393" s="16">
        <v>43202</v>
      </c>
      <c r="F393" s="17" t="s">
        <v>12</v>
      </c>
      <c r="G393" s="27" t="s">
        <v>1297</v>
      </c>
      <c r="H393" s="81">
        <f t="shared" si="136"/>
        <v>102</v>
      </c>
      <c r="I393" s="82">
        <v>97</v>
      </c>
      <c r="J393" s="82">
        <v>5</v>
      </c>
      <c r="K393" s="259">
        <v>0</v>
      </c>
      <c r="L393" s="178" t="s">
        <v>1298</v>
      </c>
      <c r="M393" s="178" t="s">
        <v>1298</v>
      </c>
      <c r="N393" s="178" t="s">
        <v>1298</v>
      </c>
      <c r="O393" s="178" t="s">
        <v>1298</v>
      </c>
      <c r="P393" s="178" t="s">
        <v>1298</v>
      </c>
      <c r="Q393" s="85" t="s">
        <v>1144</v>
      </c>
      <c r="R393" s="85" t="s">
        <v>1144</v>
      </c>
      <c r="S393" s="180" t="s">
        <v>1308</v>
      </c>
      <c r="T393" s="85"/>
      <c r="U393" s="31">
        <f t="shared" si="128"/>
        <v>0</v>
      </c>
      <c r="V393" s="80"/>
      <c r="W393" s="279"/>
      <c r="X393" s="85"/>
      <c r="Y393" s="85">
        <f t="shared" si="129"/>
        <v>0</v>
      </c>
      <c r="AA393" s="85"/>
      <c r="AB393" s="85">
        <f t="shared" si="130"/>
        <v>0</v>
      </c>
      <c r="AC393" s="85"/>
      <c r="AD393" s="31">
        <f t="shared" si="131"/>
        <v>0</v>
      </c>
      <c r="AE393" s="31"/>
      <c r="AF393" s="85"/>
      <c r="AG393" s="85">
        <f t="shared" si="132"/>
        <v>0</v>
      </c>
      <c r="AH393" s="31">
        <f t="shared" si="133"/>
        <v>0</v>
      </c>
      <c r="AI393" s="85"/>
      <c r="AJ393" s="31">
        <f t="shared" si="134"/>
        <v>0</v>
      </c>
      <c r="AK393" s="31">
        <f t="shared" si="135"/>
        <v>0</v>
      </c>
      <c r="AL393" s="85"/>
      <c r="AM393" s="85"/>
      <c r="AN393" s="85"/>
      <c r="AO393" s="85"/>
      <c r="AP393" s="85"/>
      <c r="AQ393" s="85"/>
      <c r="AR393" s="85"/>
      <c r="AS393" s="85"/>
      <c r="AT393" s="85"/>
      <c r="AU393" s="85"/>
      <c r="AV393" s="85"/>
      <c r="AW393" s="85"/>
      <c r="AX393" s="85"/>
    </row>
    <row r="394" spans="2:50" s="155" customFormat="1" ht="13" outlineLevel="1">
      <c r="B394" s="156" t="s">
        <v>667</v>
      </c>
      <c r="C394" s="17" t="s">
        <v>668</v>
      </c>
      <c r="D394" s="40">
        <v>1.2</v>
      </c>
      <c r="E394" s="16">
        <v>43411</v>
      </c>
      <c r="F394" s="17" t="s">
        <v>12</v>
      </c>
      <c r="G394" s="27" t="s">
        <v>1297</v>
      </c>
      <c r="H394" s="81">
        <f t="shared" si="136"/>
        <v>341</v>
      </c>
      <c r="I394" s="82">
        <v>90</v>
      </c>
      <c r="J394" s="82">
        <v>251</v>
      </c>
      <c r="K394" s="259">
        <v>0</v>
      </c>
      <c r="L394" s="178" t="s">
        <v>1298</v>
      </c>
      <c r="M394" s="178" t="s">
        <v>1298</v>
      </c>
      <c r="N394" s="178" t="s">
        <v>1298</v>
      </c>
      <c r="O394" s="178" t="s">
        <v>1298</v>
      </c>
      <c r="P394" s="178" t="s">
        <v>1298</v>
      </c>
      <c r="Q394" s="85" t="s">
        <v>1144</v>
      </c>
      <c r="R394" s="85" t="s">
        <v>1144</v>
      </c>
      <c r="S394" s="180" t="s">
        <v>1309</v>
      </c>
      <c r="T394" s="85"/>
      <c r="U394" s="31">
        <f t="shared" si="128"/>
        <v>0</v>
      </c>
      <c r="V394" s="80"/>
      <c r="W394" s="279"/>
      <c r="X394" s="85"/>
      <c r="Y394" s="85">
        <f t="shared" si="129"/>
        <v>0</v>
      </c>
      <c r="AA394" s="85"/>
      <c r="AB394" s="85">
        <f t="shared" si="130"/>
        <v>0</v>
      </c>
      <c r="AC394" s="85"/>
      <c r="AD394" s="31">
        <f t="shared" si="131"/>
        <v>0</v>
      </c>
      <c r="AE394" s="31"/>
      <c r="AF394" s="85"/>
      <c r="AG394" s="85">
        <f t="shared" si="132"/>
        <v>0</v>
      </c>
      <c r="AH394" s="31">
        <f t="shared" si="133"/>
        <v>0</v>
      </c>
      <c r="AI394" s="85"/>
      <c r="AJ394" s="31">
        <f t="shared" si="134"/>
        <v>0</v>
      </c>
      <c r="AK394" s="31">
        <f t="shared" si="135"/>
        <v>0</v>
      </c>
      <c r="AL394" s="85"/>
      <c r="AM394" s="85"/>
      <c r="AN394" s="85"/>
      <c r="AO394" s="85"/>
      <c r="AP394" s="85"/>
      <c r="AQ394" s="85"/>
      <c r="AR394" s="85"/>
      <c r="AS394" s="85"/>
      <c r="AT394" s="85"/>
      <c r="AU394" s="85"/>
      <c r="AV394" s="85"/>
      <c r="AW394" s="85"/>
      <c r="AX394" s="85"/>
    </row>
    <row r="395" spans="2:50" s="155" customFormat="1" ht="13" outlineLevel="1">
      <c r="B395" s="87" t="s">
        <v>669</v>
      </c>
      <c r="C395" s="88" t="s">
        <v>670</v>
      </c>
      <c r="D395" s="25">
        <v>1.1000000000000001</v>
      </c>
      <c r="E395" s="16">
        <v>43287</v>
      </c>
      <c r="F395" s="17" t="s">
        <v>12</v>
      </c>
      <c r="G395" s="27" t="s">
        <v>1297</v>
      </c>
      <c r="H395" s="81">
        <f t="shared" si="136"/>
        <v>465</v>
      </c>
      <c r="I395" s="82">
        <v>225</v>
      </c>
      <c r="J395" s="82">
        <v>240</v>
      </c>
      <c r="K395" s="259">
        <v>0</v>
      </c>
      <c r="L395" s="178" t="s">
        <v>1298</v>
      </c>
      <c r="M395" s="178" t="s">
        <v>1298</v>
      </c>
      <c r="N395" s="178" t="s">
        <v>1298</v>
      </c>
      <c r="O395" s="178" t="s">
        <v>1298</v>
      </c>
      <c r="P395" s="178" t="s">
        <v>1298</v>
      </c>
      <c r="Q395" s="85" t="s">
        <v>1144</v>
      </c>
      <c r="R395" s="85" t="s">
        <v>1144</v>
      </c>
      <c r="S395" s="180" t="s">
        <v>1310</v>
      </c>
      <c r="T395" s="85"/>
      <c r="U395" s="31">
        <f t="shared" si="128"/>
        <v>0</v>
      </c>
      <c r="V395" s="80"/>
      <c r="W395" s="279"/>
      <c r="X395" s="85"/>
      <c r="Y395" s="85">
        <f t="shared" si="129"/>
        <v>0</v>
      </c>
      <c r="AA395" s="85"/>
      <c r="AB395" s="85">
        <f t="shared" si="130"/>
        <v>0</v>
      </c>
      <c r="AC395" s="85"/>
      <c r="AD395" s="31">
        <f t="shared" si="131"/>
        <v>0</v>
      </c>
      <c r="AE395" s="31"/>
      <c r="AF395" s="85"/>
      <c r="AG395" s="85">
        <f t="shared" si="132"/>
        <v>0</v>
      </c>
      <c r="AH395" s="31">
        <f t="shared" si="133"/>
        <v>0</v>
      </c>
      <c r="AI395" s="85"/>
      <c r="AJ395" s="31">
        <f t="shared" si="134"/>
        <v>0</v>
      </c>
      <c r="AK395" s="31">
        <f t="shared" si="135"/>
        <v>0</v>
      </c>
      <c r="AL395" s="85"/>
      <c r="AM395" s="85"/>
      <c r="AN395" s="85"/>
      <c r="AO395" s="85"/>
      <c r="AP395" s="85"/>
      <c r="AQ395" s="85"/>
      <c r="AR395" s="85"/>
      <c r="AS395" s="85"/>
      <c r="AT395" s="85"/>
      <c r="AU395" s="85"/>
      <c r="AV395" s="85"/>
      <c r="AW395" s="85"/>
      <c r="AX395" s="85"/>
    </row>
    <row r="396" spans="2:50" s="155" customFormat="1" ht="13" outlineLevel="1">
      <c r="B396" s="156" t="s">
        <v>671</v>
      </c>
      <c r="C396" s="17" t="s">
        <v>672</v>
      </c>
      <c r="D396" s="40">
        <v>1.2</v>
      </c>
      <c r="E396" s="16">
        <v>43573</v>
      </c>
      <c r="F396" s="17" t="s">
        <v>12</v>
      </c>
      <c r="G396" s="27" t="s">
        <v>1297</v>
      </c>
      <c r="H396" s="81">
        <f t="shared" si="136"/>
        <v>20</v>
      </c>
      <c r="I396" s="82">
        <v>20</v>
      </c>
      <c r="J396" s="82">
        <v>0</v>
      </c>
      <c r="K396" s="259">
        <v>0</v>
      </c>
      <c r="L396" s="178" t="s">
        <v>1298</v>
      </c>
      <c r="M396" s="178" t="s">
        <v>1298</v>
      </c>
      <c r="N396" s="178" t="s">
        <v>1298</v>
      </c>
      <c r="O396" s="178" t="s">
        <v>1298</v>
      </c>
      <c r="P396" s="178" t="s">
        <v>1298</v>
      </c>
      <c r="Q396" s="85" t="s">
        <v>1144</v>
      </c>
      <c r="R396" s="85" t="s">
        <v>1144</v>
      </c>
      <c r="S396" s="180" t="s">
        <v>1311</v>
      </c>
      <c r="T396" s="85"/>
      <c r="U396" s="31">
        <f t="shared" si="128"/>
        <v>0</v>
      </c>
      <c r="V396" s="80"/>
      <c r="W396" s="279"/>
      <c r="X396" s="85"/>
      <c r="Y396" s="85">
        <f t="shared" si="129"/>
        <v>0</v>
      </c>
      <c r="AA396" s="85"/>
      <c r="AB396" s="85">
        <f t="shared" si="130"/>
        <v>0</v>
      </c>
      <c r="AC396" s="85"/>
      <c r="AD396" s="31">
        <f t="shared" si="131"/>
        <v>0</v>
      </c>
      <c r="AE396" s="31"/>
      <c r="AF396" s="85"/>
      <c r="AG396" s="85">
        <f t="shared" si="132"/>
        <v>0</v>
      </c>
      <c r="AH396" s="31">
        <f t="shared" si="133"/>
        <v>0</v>
      </c>
      <c r="AI396" s="85"/>
      <c r="AJ396" s="31">
        <f t="shared" si="134"/>
        <v>0</v>
      </c>
      <c r="AK396" s="31">
        <f t="shared" si="135"/>
        <v>0</v>
      </c>
      <c r="AL396" s="85"/>
      <c r="AM396" s="85"/>
      <c r="AN396" s="85"/>
      <c r="AO396" s="85"/>
      <c r="AP396" s="85"/>
      <c r="AQ396" s="85"/>
      <c r="AR396" s="85"/>
      <c r="AS396" s="85"/>
      <c r="AT396" s="85"/>
      <c r="AU396" s="85"/>
      <c r="AV396" s="85"/>
      <c r="AW396" s="85"/>
      <c r="AX396" s="85"/>
    </row>
    <row r="397" spans="2:50" s="155" customFormat="1" ht="13" outlineLevel="1">
      <c r="B397" s="156" t="s">
        <v>673</v>
      </c>
      <c r="C397" s="17" t="s">
        <v>1459</v>
      </c>
      <c r="D397" s="37">
        <v>1.3</v>
      </c>
      <c r="E397" s="16">
        <v>43689</v>
      </c>
      <c r="F397" s="17" t="s">
        <v>12</v>
      </c>
      <c r="G397" s="27" t="s">
        <v>1297</v>
      </c>
      <c r="H397" s="81">
        <f t="shared" si="136"/>
        <v>215</v>
      </c>
      <c r="I397" s="82">
        <v>145</v>
      </c>
      <c r="J397" s="82">
        <v>70</v>
      </c>
      <c r="K397" s="259">
        <v>0</v>
      </c>
      <c r="L397" s="178" t="s">
        <v>1298</v>
      </c>
      <c r="M397" s="178" t="s">
        <v>1298</v>
      </c>
      <c r="N397" s="178" t="s">
        <v>1298</v>
      </c>
      <c r="O397" s="178" t="s">
        <v>1298</v>
      </c>
      <c r="P397" s="178" t="s">
        <v>1298</v>
      </c>
      <c r="Q397" s="85" t="s">
        <v>1144</v>
      </c>
      <c r="R397" s="85" t="s">
        <v>1144</v>
      </c>
      <c r="S397" s="180" t="s">
        <v>1312</v>
      </c>
      <c r="T397" s="85"/>
      <c r="U397" s="31">
        <f t="shared" si="128"/>
        <v>0</v>
      </c>
      <c r="V397" s="80"/>
      <c r="W397" s="279"/>
      <c r="X397" s="85"/>
      <c r="Y397" s="85">
        <f t="shared" si="129"/>
        <v>0</v>
      </c>
      <c r="AA397" s="85"/>
      <c r="AB397" s="85">
        <f t="shared" si="130"/>
        <v>0</v>
      </c>
      <c r="AC397" s="85"/>
      <c r="AD397" s="31">
        <f t="shared" si="131"/>
        <v>0</v>
      </c>
      <c r="AE397" s="31"/>
      <c r="AF397" s="85"/>
      <c r="AG397" s="85">
        <f t="shared" si="132"/>
        <v>0</v>
      </c>
      <c r="AH397" s="31">
        <f t="shared" si="133"/>
        <v>0</v>
      </c>
      <c r="AI397" s="85"/>
      <c r="AJ397" s="31">
        <f t="shared" si="134"/>
        <v>0</v>
      </c>
      <c r="AK397" s="31">
        <f t="shared" si="135"/>
        <v>0</v>
      </c>
      <c r="AL397" s="85"/>
      <c r="AM397" s="85"/>
      <c r="AN397" s="85"/>
      <c r="AO397" s="85"/>
      <c r="AP397" s="85"/>
      <c r="AQ397" s="85"/>
      <c r="AR397" s="85"/>
      <c r="AS397" s="85"/>
      <c r="AT397" s="85"/>
      <c r="AU397" s="85"/>
      <c r="AV397" s="85"/>
      <c r="AW397" s="85"/>
      <c r="AX397" s="85"/>
    </row>
    <row r="398" spans="2:50" s="155" customFormat="1" ht="13" outlineLevel="1">
      <c r="B398" s="156" t="s">
        <v>958</v>
      </c>
      <c r="C398" s="17" t="s">
        <v>1460</v>
      </c>
      <c r="D398" s="37">
        <v>1.2</v>
      </c>
      <c r="E398" s="16">
        <v>43689</v>
      </c>
      <c r="F398" s="17" t="s">
        <v>12</v>
      </c>
      <c r="G398" s="27" t="s">
        <v>1297</v>
      </c>
      <c r="H398" s="81">
        <f t="shared" si="136"/>
        <v>205</v>
      </c>
      <c r="I398" s="82">
        <v>135</v>
      </c>
      <c r="J398" s="82">
        <v>70</v>
      </c>
      <c r="K398" s="259">
        <v>0</v>
      </c>
      <c r="L398" s="178" t="s">
        <v>1298</v>
      </c>
      <c r="M398" s="178" t="s">
        <v>1298</v>
      </c>
      <c r="N398" s="178" t="s">
        <v>1298</v>
      </c>
      <c r="O398" s="178" t="s">
        <v>1298</v>
      </c>
      <c r="P398" s="178" t="s">
        <v>1298</v>
      </c>
      <c r="Q398" s="85" t="s">
        <v>1144</v>
      </c>
      <c r="R398" s="85" t="s">
        <v>1144</v>
      </c>
      <c r="S398" s="180" t="s">
        <v>1312</v>
      </c>
      <c r="T398" s="85"/>
      <c r="U398" s="31">
        <f t="shared" si="128"/>
        <v>0</v>
      </c>
      <c r="V398" s="80"/>
      <c r="W398" s="279"/>
      <c r="X398" s="85"/>
      <c r="Y398" s="85">
        <f t="shared" si="129"/>
        <v>0</v>
      </c>
      <c r="AA398" s="85"/>
      <c r="AB398" s="85">
        <f t="shared" si="130"/>
        <v>0</v>
      </c>
      <c r="AC398" s="85"/>
      <c r="AD398" s="31">
        <f t="shared" si="131"/>
        <v>0</v>
      </c>
      <c r="AE398" s="31"/>
      <c r="AF398" s="85"/>
      <c r="AG398" s="85">
        <f t="shared" si="132"/>
        <v>0</v>
      </c>
      <c r="AH398" s="31">
        <f t="shared" si="133"/>
        <v>0</v>
      </c>
      <c r="AI398" s="85"/>
      <c r="AJ398" s="31">
        <f t="shared" si="134"/>
        <v>0</v>
      </c>
      <c r="AK398" s="31">
        <f t="shared" si="135"/>
        <v>0</v>
      </c>
      <c r="AL398" s="85"/>
      <c r="AM398" s="85"/>
      <c r="AN398" s="85"/>
      <c r="AO398" s="85"/>
      <c r="AP398" s="85"/>
      <c r="AQ398" s="85"/>
      <c r="AR398" s="85"/>
      <c r="AS398" s="85"/>
      <c r="AT398" s="85"/>
      <c r="AU398" s="85"/>
      <c r="AV398" s="85"/>
      <c r="AW398" s="85"/>
      <c r="AX398" s="85"/>
    </row>
    <row r="399" spans="2:50" s="155" customFormat="1" ht="13" outlineLevel="1">
      <c r="B399" s="156" t="s">
        <v>674</v>
      </c>
      <c r="C399" s="17" t="s">
        <v>1461</v>
      </c>
      <c r="D399" s="40" t="s">
        <v>675</v>
      </c>
      <c r="E399" s="16">
        <v>42587</v>
      </c>
      <c r="F399" s="17" t="s">
        <v>12</v>
      </c>
      <c r="G399" s="27" t="s">
        <v>1297</v>
      </c>
      <c r="H399" s="81">
        <f t="shared" si="136"/>
        <v>5</v>
      </c>
      <c r="I399" s="82">
        <v>5</v>
      </c>
      <c r="J399" s="82">
        <v>0</v>
      </c>
      <c r="K399" s="259">
        <v>0</v>
      </c>
      <c r="L399" s="178" t="s">
        <v>1298</v>
      </c>
      <c r="M399" s="178" t="s">
        <v>1298</v>
      </c>
      <c r="N399" s="178" t="s">
        <v>1298</v>
      </c>
      <c r="O399" s="178" t="s">
        <v>1298</v>
      </c>
      <c r="P399" s="178" t="s">
        <v>1298</v>
      </c>
      <c r="Q399" s="85" t="s">
        <v>1145</v>
      </c>
      <c r="R399" s="85" t="s">
        <v>1144</v>
      </c>
      <c r="S399" s="180" t="s">
        <v>1299</v>
      </c>
      <c r="T399" s="85"/>
      <c r="U399" s="31">
        <f t="shared" si="128"/>
        <v>0</v>
      </c>
      <c r="V399" s="80"/>
      <c r="W399" s="279"/>
      <c r="X399" s="85"/>
      <c r="Y399" s="85">
        <f t="shared" si="129"/>
        <v>0</v>
      </c>
      <c r="AA399" s="85"/>
      <c r="AB399" s="85">
        <f t="shared" si="130"/>
        <v>0</v>
      </c>
      <c r="AC399" s="85"/>
      <c r="AD399" s="31">
        <f t="shared" si="131"/>
        <v>0</v>
      </c>
      <c r="AE399" s="31"/>
      <c r="AF399" s="85"/>
      <c r="AG399" s="85">
        <f t="shared" si="132"/>
        <v>0</v>
      </c>
      <c r="AH399" s="31">
        <f t="shared" si="133"/>
        <v>0</v>
      </c>
      <c r="AI399" s="85"/>
      <c r="AJ399" s="31">
        <f t="shared" si="134"/>
        <v>0</v>
      </c>
      <c r="AK399" s="31">
        <f t="shared" si="135"/>
        <v>0</v>
      </c>
      <c r="AL399" s="85"/>
      <c r="AM399" s="85"/>
      <c r="AN399" s="85"/>
      <c r="AO399" s="85"/>
      <c r="AP399" s="85"/>
      <c r="AQ399" s="85"/>
      <c r="AR399" s="85"/>
      <c r="AS399" s="85"/>
      <c r="AT399" s="85"/>
      <c r="AU399" s="85"/>
      <c r="AV399" s="85"/>
      <c r="AW399" s="85"/>
      <c r="AX399" s="85"/>
    </row>
    <row r="400" spans="2:50" s="155" customFormat="1" ht="13" outlineLevel="1">
      <c r="B400" s="156" t="s">
        <v>676</v>
      </c>
      <c r="C400" s="17" t="s">
        <v>677</v>
      </c>
      <c r="D400" s="40" t="s">
        <v>558</v>
      </c>
      <c r="E400" s="16">
        <v>43237</v>
      </c>
      <c r="F400" s="17" t="s">
        <v>12</v>
      </c>
      <c r="G400" s="27" t="s">
        <v>1297</v>
      </c>
      <c r="H400" s="81">
        <f t="shared" si="136"/>
        <v>29</v>
      </c>
      <c r="I400" s="82">
        <v>25</v>
      </c>
      <c r="J400" s="82">
        <v>4</v>
      </c>
      <c r="K400" s="259">
        <v>0</v>
      </c>
      <c r="L400" s="178" t="s">
        <v>1298</v>
      </c>
      <c r="M400" s="178" t="s">
        <v>1298</v>
      </c>
      <c r="N400" s="178" t="s">
        <v>1298</v>
      </c>
      <c r="O400" s="178" t="s">
        <v>1298</v>
      </c>
      <c r="P400" s="178" t="s">
        <v>1298</v>
      </c>
      <c r="Q400" s="85" t="s">
        <v>1145</v>
      </c>
      <c r="R400" s="85" t="s">
        <v>1144</v>
      </c>
      <c r="S400" s="180" t="s">
        <v>1312</v>
      </c>
      <c r="T400" s="85"/>
      <c r="U400" s="31">
        <f t="shared" si="128"/>
        <v>0</v>
      </c>
      <c r="V400" s="80"/>
      <c r="W400" s="279"/>
      <c r="X400" s="85"/>
      <c r="Y400" s="85">
        <f t="shared" si="129"/>
        <v>0</v>
      </c>
      <c r="AA400" s="85"/>
      <c r="AB400" s="85">
        <f t="shared" si="130"/>
        <v>0</v>
      </c>
      <c r="AC400" s="85"/>
      <c r="AD400" s="31">
        <f t="shared" si="131"/>
        <v>0</v>
      </c>
      <c r="AE400" s="31"/>
      <c r="AF400" s="85"/>
      <c r="AG400" s="85">
        <f t="shared" si="132"/>
        <v>0</v>
      </c>
      <c r="AH400" s="31">
        <f t="shared" si="133"/>
        <v>0</v>
      </c>
      <c r="AI400" s="85"/>
      <c r="AJ400" s="31">
        <f t="shared" si="134"/>
        <v>0</v>
      </c>
      <c r="AK400" s="31">
        <f t="shared" si="135"/>
        <v>0</v>
      </c>
      <c r="AL400" s="85"/>
      <c r="AM400" s="85"/>
      <c r="AN400" s="85"/>
      <c r="AO400" s="85"/>
      <c r="AP400" s="85"/>
      <c r="AQ400" s="85"/>
      <c r="AR400" s="85"/>
      <c r="AS400" s="85"/>
      <c r="AT400" s="85"/>
      <c r="AU400" s="85"/>
      <c r="AV400" s="85"/>
      <c r="AW400" s="85"/>
      <c r="AX400" s="85"/>
    </row>
    <row r="401" spans="2:50" s="155" customFormat="1" ht="13" outlineLevel="1">
      <c r="B401" s="156" t="s">
        <v>678</v>
      </c>
      <c r="C401" s="17" t="s">
        <v>679</v>
      </c>
      <c r="D401" s="40" t="s">
        <v>626</v>
      </c>
      <c r="E401" s="16">
        <v>42755</v>
      </c>
      <c r="F401" s="17" t="s">
        <v>12</v>
      </c>
      <c r="G401" s="27" t="s">
        <v>1297</v>
      </c>
      <c r="H401" s="81">
        <f t="shared" si="136"/>
        <v>32</v>
      </c>
      <c r="I401" s="82">
        <v>32</v>
      </c>
      <c r="J401" s="82">
        <v>0</v>
      </c>
      <c r="K401" s="259">
        <v>0</v>
      </c>
      <c r="L401" s="178" t="s">
        <v>1298</v>
      </c>
      <c r="M401" s="178" t="s">
        <v>1298</v>
      </c>
      <c r="N401" s="178" t="s">
        <v>1298</v>
      </c>
      <c r="O401" s="178" t="s">
        <v>1298</v>
      </c>
      <c r="P401" s="178" t="s">
        <v>1298</v>
      </c>
      <c r="Q401" s="85" t="s">
        <v>1145</v>
      </c>
      <c r="R401" s="85" t="s">
        <v>1144</v>
      </c>
      <c r="S401" s="180" t="s">
        <v>1299</v>
      </c>
      <c r="T401" s="85"/>
      <c r="U401" s="31">
        <f t="shared" si="128"/>
        <v>0</v>
      </c>
      <c r="V401" s="80"/>
      <c r="W401" s="279"/>
      <c r="X401" s="85"/>
      <c r="Y401" s="85">
        <f t="shared" si="129"/>
        <v>0</v>
      </c>
      <c r="AA401" s="85"/>
      <c r="AB401" s="85">
        <f t="shared" si="130"/>
        <v>0</v>
      </c>
      <c r="AC401" s="85"/>
      <c r="AD401" s="31">
        <f t="shared" si="131"/>
        <v>0</v>
      </c>
      <c r="AE401" s="31"/>
      <c r="AF401" s="85"/>
      <c r="AG401" s="85">
        <f t="shared" si="132"/>
        <v>0</v>
      </c>
      <c r="AH401" s="31">
        <f t="shared" si="133"/>
        <v>0</v>
      </c>
      <c r="AI401" s="85"/>
      <c r="AJ401" s="31">
        <f t="shared" si="134"/>
        <v>0</v>
      </c>
      <c r="AK401" s="31">
        <f t="shared" si="135"/>
        <v>0</v>
      </c>
      <c r="AL401" s="85"/>
      <c r="AM401" s="85"/>
      <c r="AN401" s="85"/>
      <c r="AO401" s="85"/>
      <c r="AP401" s="85"/>
      <c r="AQ401" s="85"/>
      <c r="AR401" s="85"/>
      <c r="AS401" s="85"/>
      <c r="AT401" s="85"/>
      <c r="AU401" s="85"/>
      <c r="AV401" s="85"/>
      <c r="AW401" s="85"/>
      <c r="AX401" s="85"/>
    </row>
    <row r="402" spans="2:50" s="155" customFormat="1" ht="13" outlineLevel="1">
      <c r="B402" s="156" t="s">
        <v>680</v>
      </c>
      <c r="C402" s="17" t="s">
        <v>681</v>
      </c>
      <c r="D402" s="25" t="s">
        <v>682</v>
      </c>
      <c r="E402" s="16">
        <v>43070</v>
      </c>
      <c r="F402" s="17" t="s">
        <v>12</v>
      </c>
      <c r="G402" s="27" t="s">
        <v>1297</v>
      </c>
      <c r="H402" s="81">
        <f t="shared" si="136"/>
        <v>15</v>
      </c>
      <c r="I402" s="82">
        <v>15</v>
      </c>
      <c r="J402" s="82">
        <v>0</v>
      </c>
      <c r="K402" s="259">
        <v>0</v>
      </c>
      <c r="L402" s="178" t="s">
        <v>1298</v>
      </c>
      <c r="M402" s="178" t="s">
        <v>1298</v>
      </c>
      <c r="N402" s="178" t="s">
        <v>1298</v>
      </c>
      <c r="O402" s="178" t="s">
        <v>1298</v>
      </c>
      <c r="P402" s="178" t="s">
        <v>1298</v>
      </c>
      <c r="Q402" s="85" t="s">
        <v>1145</v>
      </c>
      <c r="R402" s="85" t="s">
        <v>1144</v>
      </c>
      <c r="S402" s="180" t="s">
        <v>1299</v>
      </c>
      <c r="T402" s="85"/>
      <c r="U402" s="31">
        <f t="shared" si="128"/>
        <v>0</v>
      </c>
      <c r="V402" s="80"/>
      <c r="W402" s="279"/>
      <c r="X402" s="85"/>
      <c r="Y402" s="85">
        <f t="shared" si="129"/>
        <v>0</v>
      </c>
      <c r="AA402" s="85"/>
      <c r="AB402" s="85">
        <f t="shared" si="130"/>
        <v>0</v>
      </c>
      <c r="AC402" s="85"/>
      <c r="AD402" s="31">
        <f t="shared" si="131"/>
        <v>0</v>
      </c>
      <c r="AE402" s="31"/>
      <c r="AF402" s="85"/>
      <c r="AG402" s="85">
        <f t="shared" si="132"/>
        <v>0</v>
      </c>
      <c r="AH402" s="31">
        <f t="shared" si="133"/>
        <v>0</v>
      </c>
      <c r="AI402" s="85"/>
      <c r="AJ402" s="31">
        <f t="shared" si="134"/>
        <v>0</v>
      </c>
      <c r="AK402" s="31">
        <f t="shared" si="135"/>
        <v>0</v>
      </c>
      <c r="AL402" s="85"/>
      <c r="AM402" s="85"/>
      <c r="AN402" s="85"/>
      <c r="AO402" s="85"/>
      <c r="AP402" s="85"/>
      <c r="AQ402" s="85"/>
      <c r="AR402" s="85"/>
      <c r="AS402" s="85"/>
      <c r="AT402" s="85"/>
      <c r="AU402" s="85"/>
      <c r="AV402" s="85"/>
      <c r="AW402" s="85"/>
      <c r="AX402" s="85"/>
    </row>
    <row r="403" spans="2:50" s="155" customFormat="1" ht="13" outlineLevel="1">
      <c r="B403" s="156" t="s">
        <v>683</v>
      </c>
      <c r="C403" s="17" t="s">
        <v>684</v>
      </c>
      <c r="D403" s="25" t="s">
        <v>685</v>
      </c>
      <c r="E403" s="16">
        <v>42986</v>
      </c>
      <c r="F403" s="26" t="s">
        <v>12</v>
      </c>
      <c r="G403" s="27" t="s">
        <v>1297</v>
      </c>
      <c r="H403" s="81">
        <f t="shared" si="136"/>
        <v>56</v>
      </c>
      <c r="I403" s="82">
        <v>40</v>
      </c>
      <c r="J403" s="82">
        <v>16</v>
      </c>
      <c r="K403" s="259">
        <v>0</v>
      </c>
      <c r="L403" s="178" t="s">
        <v>1298</v>
      </c>
      <c r="M403" s="178" t="s">
        <v>1298</v>
      </c>
      <c r="N403" s="178" t="s">
        <v>1298</v>
      </c>
      <c r="O403" s="178" t="s">
        <v>1298</v>
      </c>
      <c r="P403" s="178" t="s">
        <v>1298</v>
      </c>
      <c r="Q403" s="85" t="s">
        <v>1145</v>
      </c>
      <c r="R403" s="85" t="s">
        <v>1144</v>
      </c>
      <c r="S403" s="180" t="s">
        <v>1299</v>
      </c>
      <c r="T403" s="85"/>
      <c r="U403" s="31">
        <f t="shared" si="128"/>
        <v>0</v>
      </c>
      <c r="V403" s="80"/>
      <c r="W403" s="279"/>
      <c r="X403" s="85"/>
      <c r="Y403" s="85">
        <f t="shared" si="129"/>
        <v>0</v>
      </c>
      <c r="AA403" s="85"/>
      <c r="AB403" s="85">
        <f t="shared" si="130"/>
        <v>0</v>
      </c>
      <c r="AC403" s="85"/>
      <c r="AD403" s="31">
        <f t="shared" si="131"/>
        <v>0</v>
      </c>
      <c r="AE403" s="31"/>
      <c r="AF403" s="85"/>
      <c r="AG403" s="85">
        <f t="shared" si="132"/>
        <v>0</v>
      </c>
      <c r="AH403" s="31">
        <f t="shared" si="133"/>
        <v>0</v>
      </c>
      <c r="AI403" s="85"/>
      <c r="AJ403" s="31">
        <f t="shared" si="134"/>
        <v>0</v>
      </c>
      <c r="AK403" s="31">
        <f t="shared" si="135"/>
        <v>0</v>
      </c>
      <c r="AL403" s="85"/>
      <c r="AM403" s="85"/>
      <c r="AN403" s="85"/>
      <c r="AO403" s="85"/>
      <c r="AP403" s="85"/>
      <c r="AQ403" s="85"/>
      <c r="AR403" s="85"/>
      <c r="AS403" s="85"/>
      <c r="AT403" s="85"/>
      <c r="AU403" s="85"/>
      <c r="AV403" s="85"/>
      <c r="AW403" s="85"/>
      <c r="AX403" s="85"/>
    </row>
    <row r="404" spans="2:50" s="155" customFormat="1" ht="13" outlineLevel="1">
      <c r="B404" s="156" t="s">
        <v>686</v>
      </c>
      <c r="C404" s="17" t="s">
        <v>687</v>
      </c>
      <c r="D404" s="25" t="s">
        <v>588</v>
      </c>
      <c r="E404" s="16">
        <v>43126</v>
      </c>
      <c r="F404" s="26" t="s">
        <v>12</v>
      </c>
      <c r="G404" s="27" t="s">
        <v>1297</v>
      </c>
      <c r="H404" s="81">
        <f t="shared" si="136"/>
        <v>104</v>
      </c>
      <c r="I404" s="82">
        <v>34</v>
      </c>
      <c r="J404" s="82">
        <v>70</v>
      </c>
      <c r="K404" s="259">
        <v>0</v>
      </c>
      <c r="L404" s="178" t="s">
        <v>1298</v>
      </c>
      <c r="M404" s="178" t="s">
        <v>1298</v>
      </c>
      <c r="N404" s="178" t="s">
        <v>1298</v>
      </c>
      <c r="O404" s="178" t="s">
        <v>1298</v>
      </c>
      <c r="P404" s="178" t="s">
        <v>1298</v>
      </c>
      <c r="Q404" s="85" t="s">
        <v>1145</v>
      </c>
      <c r="R404" s="85" t="s">
        <v>1144</v>
      </c>
      <c r="S404" s="180" t="s">
        <v>1299</v>
      </c>
      <c r="T404" s="85"/>
      <c r="U404" s="31">
        <f t="shared" si="128"/>
        <v>0</v>
      </c>
      <c r="V404" s="80"/>
      <c r="W404" s="279"/>
      <c r="X404" s="85"/>
      <c r="Y404" s="85">
        <f t="shared" si="129"/>
        <v>0</v>
      </c>
      <c r="AA404" s="85"/>
      <c r="AB404" s="85">
        <f t="shared" si="130"/>
        <v>0</v>
      </c>
      <c r="AC404" s="85"/>
      <c r="AD404" s="31">
        <f t="shared" si="131"/>
        <v>0</v>
      </c>
      <c r="AE404" s="31"/>
      <c r="AF404" s="85"/>
      <c r="AG404" s="85">
        <f t="shared" si="132"/>
        <v>0</v>
      </c>
      <c r="AH404" s="31">
        <f t="shared" si="133"/>
        <v>0</v>
      </c>
      <c r="AI404" s="85"/>
      <c r="AJ404" s="31">
        <f t="shared" si="134"/>
        <v>0</v>
      </c>
      <c r="AK404" s="31">
        <f t="shared" si="135"/>
        <v>0</v>
      </c>
      <c r="AL404" s="85"/>
      <c r="AM404" s="85"/>
      <c r="AN404" s="85"/>
      <c r="AO404" s="85"/>
      <c r="AP404" s="85"/>
      <c r="AQ404" s="85"/>
      <c r="AR404" s="85"/>
      <c r="AS404" s="85"/>
      <c r="AT404" s="85"/>
      <c r="AU404" s="85"/>
      <c r="AV404" s="85"/>
      <c r="AW404" s="85"/>
      <c r="AX404" s="85"/>
    </row>
    <row r="405" spans="2:50" s="155" customFormat="1" ht="26" outlineLevel="1">
      <c r="B405" s="156" t="s">
        <v>688</v>
      </c>
      <c r="C405" s="14" t="s">
        <v>689</v>
      </c>
      <c r="D405" s="25">
        <v>1.4</v>
      </c>
      <c r="E405" s="16">
        <v>43523</v>
      </c>
      <c r="F405" s="26" t="s">
        <v>12</v>
      </c>
      <c r="G405" s="27" t="s">
        <v>1297</v>
      </c>
      <c r="H405" s="81">
        <f t="shared" si="136"/>
        <v>297</v>
      </c>
      <c r="I405" s="82">
        <v>57</v>
      </c>
      <c r="J405" s="82">
        <v>240</v>
      </c>
      <c r="K405" s="259">
        <v>0</v>
      </c>
      <c r="L405" s="178" t="s">
        <v>1298</v>
      </c>
      <c r="M405" s="178" t="s">
        <v>1298</v>
      </c>
      <c r="N405" s="178" t="s">
        <v>1298</v>
      </c>
      <c r="O405" s="178" t="s">
        <v>1298</v>
      </c>
      <c r="P405" s="178" t="s">
        <v>1298</v>
      </c>
      <c r="Q405" s="85" t="s">
        <v>1145</v>
      </c>
      <c r="R405" s="85" t="s">
        <v>1144</v>
      </c>
      <c r="S405" s="180" t="s">
        <v>1299</v>
      </c>
      <c r="T405" s="85"/>
      <c r="U405" s="31">
        <f t="shared" si="128"/>
        <v>0</v>
      </c>
      <c r="V405" s="80"/>
      <c r="W405" s="279"/>
      <c r="X405" s="85"/>
      <c r="Y405" s="85">
        <f t="shared" si="129"/>
        <v>0</v>
      </c>
      <c r="AA405" s="85"/>
      <c r="AB405" s="85">
        <f t="shared" si="130"/>
        <v>0</v>
      </c>
      <c r="AC405" s="85"/>
      <c r="AD405" s="31">
        <f t="shared" si="131"/>
        <v>0</v>
      </c>
      <c r="AE405" s="31"/>
      <c r="AF405" s="85"/>
      <c r="AG405" s="85">
        <f t="shared" si="132"/>
        <v>0</v>
      </c>
      <c r="AH405" s="31">
        <f t="shared" si="133"/>
        <v>0</v>
      </c>
      <c r="AI405" s="85"/>
      <c r="AJ405" s="31">
        <f t="shared" si="134"/>
        <v>0</v>
      </c>
      <c r="AK405" s="31">
        <f t="shared" si="135"/>
        <v>0</v>
      </c>
      <c r="AL405" s="85"/>
      <c r="AM405" s="85"/>
      <c r="AN405" s="85"/>
      <c r="AO405" s="85"/>
      <c r="AP405" s="85"/>
      <c r="AQ405" s="85"/>
      <c r="AR405" s="85"/>
      <c r="AS405" s="85"/>
      <c r="AT405" s="85"/>
      <c r="AU405" s="85"/>
      <c r="AV405" s="85"/>
      <c r="AW405" s="85"/>
      <c r="AX405" s="85"/>
    </row>
    <row r="406" spans="2:50" s="155" customFormat="1" ht="26" outlineLevel="1">
      <c r="B406" s="156" t="s">
        <v>690</v>
      </c>
      <c r="C406" s="14" t="s">
        <v>691</v>
      </c>
      <c r="D406" s="25">
        <v>1.5</v>
      </c>
      <c r="E406" s="16">
        <v>43751</v>
      </c>
      <c r="F406" s="26" t="s">
        <v>12</v>
      </c>
      <c r="G406" s="27" t="s">
        <v>1297</v>
      </c>
      <c r="H406" s="81">
        <f t="shared" si="136"/>
        <v>531</v>
      </c>
      <c r="I406" s="82">
        <v>530</v>
      </c>
      <c r="J406" s="82">
        <v>1</v>
      </c>
      <c r="K406" s="259">
        <v>0</v>
      </c>
      <c r="L406" s="178" t="s">
        <v>1298</v>
      </c>
      <c r="M406" s="178" t="s">
        <v>1298</v>
      </c>
      <c r="N406" s="178" t="s">
        <v>1298</v>
      </c>
      <c r="O406" s="178" t="s">
        <v>1298</v>
      </c>
      <c r="P406" s="178" t="s">
        <v>1298</v>
      </c>
      <c r="Q406" s="85" t="s">
        <v>1145</v>
      </c>
      <c r="R406" s="85" t="s">
        <v>1144</v>
      </c>
      <c r="S406" s="180" t="s">
        <v>1299</v>
      </c>
      <c r="T406" s="85"/>
      <c r="U406" s="31">
        <f t="shared" si="128"/>
        <v>0</v>
      </c>
      <c r="V406" s="80"/>
      <c r="W406" s="279"/>
      <c r="X406" s="85"/>
      <c r="Y406" s="85">
        <f t="shared" si="129"/>
        <v>0</v>
      </c>
      <c r="AA406" s="85"/>
      <c r="AB406" s="85">
        <f t="shared" si="130"/>
        <v>0</v>
      </c>
      <c r="AC406" s="85"/>
      <c r="AD406" s="31">
        <f t="shared" si="131"/>
        <v>0</v>
      </c>
      <c r="AE406" s="31"/>
      <c r="AF406" s="85"/>
      <c r="AG406" s="85">
        <f t="shared" si="132"/>
        <v>0</v>
      </c>
      <c r="AH406" s="31">
        <f t="shared" si="133"/>
        <v>0</v>
      </c>
      <c r="AI406" s="85"/>
      <c r="AJ406" s="31">
        <f t="shared" si="134"/>
        <v>0</v>
      </c>
      <c r="AK406" s="31">
        <f t="shared" si="135"/>
        <v>0</v>
      </c>
      <c r="AL406" s="85"/>
      <c r="AM406" s="85"/>
      <c r="AN406" s="85"/>
      <c r="AO406" s="85"/>
      <c r="AP406" s="85"/>
      <c r="AQ406" s="85"/>
      <c r="AR406" s="85"/>
      <c r="AS406" s="85"/>
      <c r="AT406" s="85"/>
      <c r="AU406" s="85"/>
      <c r="AV406" s="85"/>
      <c r="AW406" s="85"/>
      <c r="AX406" s="85"/>
    </row>
    <row r="407" spans="2:50" s="155" customFormat="1" ht="13" outlineLevel="1">
      <c r="B407" s="156" t="s">
        <v>692</v>
      </c>
      <c r="C407" s="158" t="s">
        <v>693</v>
      </c>
      <c r="D407" s="40" t="s">
        <v>632</v>
      </c>
      <c r="E407" s="16">
        <v>42894</v>
      </c>
      <c r="F407" s="26" t="s">
        <v>12</v>
      </c>
      <c r="G407" s="27" t="s">
        <v>1297</v>
      </c>
      <c r="H407" s="81">
        <f t="shared" si="136"/>
        <v>52</v>
      </c>
      <c r="I407" s="82">
        <v>52</v>
      </c>
      <c r="J407" s="82">
        <v>0</v>
      </c>
      <c r="K407" s="259">
        <v>0</v>
      </c>
      <c r="L407" s="178" t="s">
        <v>1298</v>
      </c>
      <c r="M407" s="178" t="s">
        <v>1298</v>
      </c>
      <c r="N407" s="178" t="s">
        <v>1298</v>
      </c>
      <c r="O407" s="178" t="s">
        <v>1298</v>
      </c>
      <c r="P407" s="178" t="s">
        <v>1298</v>
      </c>
      <c r="Q407" s="85" t="s">
        <v>1145</v>
      </c>
      <c r="R407" s="85" t="s">
        <v>1144</v>
      </c>
      <c r="S407" s="180" t="s">
        <v>1299</v>
      </c>
      <c r="T407" s="85"/>
      <c r="U407" s="31">
        <f t="shared" si="128"/>
        <v>0</v>
      </c>
      <c r="V407" s="80"/>
      <c r="W407" s="279"/>
      <c r="X407" s="85"/>
      <c r="Y407" s="85">
        <f t="shared" si="129"/>
        <v>0</v>
      </c>
      <c r="AA407" s="85"/>
      <c r="AB407" s="85">
        <f t="shared" si="130"/>
        <v>0</v>
      </c>
      <c r="AC407" s="85"/>
      <c r="AD407" s="31">
        <f t="shared" si="131"/>
        <v>0</v>
      </c>
      <c r="AE407" s="31"/>
      <c r="AF407" s="85"/>
      <c r="AG407" s="85">
        <f t="shared" si="132"/>
        <v>0</v>
      </c>
      <c r="AH407" s="31">
        <f t="shared" si="133"/>
        <v>0</v>
      </c>
      <c r="AI407" s="85"/>
      <c r="AJ407" s="31">
        <f t="shared" si="134"/>
        <v>0</v>
      </c>
      <c r="AK407" s="31">
        <f t="shared" si="135"/>
        <v>0</v>
      </c>
      <c r="AL407" s="85"/>
      <c r="AM407" s="85"/>
      <c r="AN407" s="85"/>
      <c r="AO407" s="85"/>
      <c r="AP407" s="85"/>
      <c r="AQ407" s="85"/>
      <c r="AR407" s="85"/>
      <c r="AS407" s="85"/>
      <c r="AT407" s="85"/>
      <c r="AU407" s="85"/>
      <c r="AV407" s="85"/>
      <c r="AW407" s="85"/>
      <c r="AX407" s="85"/>
    </row>
    <row r="408" spans="2:50" s="155" customFormat="1" ht="13" outlineLevel="1">
      <c r="B408" s="156" t="s">
        <v>694</v>
      </c>
      <c r="C408" s="158" t="s">
        <v>695</v>
      </c>
      <c r="D408" s="40" t="s">
        <v>696</v>
      </c>
      <c r="E408" s="16">
        <v>42894</v>
      </c>
      <c r="F408" s="26" t="s">
        <v>12</v>
      </c>
      <c r="G408" s="27" t="s">
        <v>1297</v>
      </c>
      <c r="H408" s="81">
        <f t="shared" si="136"/>
        <v>826</v>
      </c>
      <c r="I408" s="82">
        <v>282</v>
      </c>
      <c r="J408" s="82">
        <v>544</v>
      </c>
      <c r="K408" s="259">
        <v>0</v>
      </c>
      <c r="L408" s="178" t="s">
        <v>1298</v>
      </c>
      <c r="M408" s="178" t="s">
        <v>1298</v>
      </c>
      <c r="N408" s="178" t="s">
        <v>1298</v>
      </c>
      <c r="O408" s="178" t="s">
        <v>1298</v>
      </c>
      <c r="P408" s="178" t="s">
        <v>1298</v>
      </c>
      <c r="Q408" s="85" t="s">
        <v>1145</v>
      </c>
      <c r="R408" s="85" t="s">
        <v>1144</v>
      </c>
      <c r="S408" s="180" t="s">
        <v>1299</v>
      </c>
      <c r="T408" s="85"/>
      <c r="U408" s="31">
        <f t="shared" si="128"/>
        <v>0</v>
      </c>
      <c r="V408" s="80"/>
      <c r="W408" s="279"/>
      <c r="X408" s="85"/>
      <c r="Y408" s="85">
        <f t="shared" si="129"/>
        <v>0</v>
      </c>
      <c r="AA408" s="85"/>
      <c r="AB408" s="85">
        <f t="shared" si="130"/>
        <v>0</v>
      </c>
      <c r="AC408" s="85"/>
      <c r="AD408" s="31">
        <f t="shared" si="131"/>
        <v>0</v>
      </c>
      <c r="AE408" s="31"/>
      <c r="AF408" s="85"/>
      <c r="AG408" s="85">
        <f t="shared" si="132"/>
        <v>0</v>
      </c>
      <c r="AH408" s="31">
        <f t="shared" si="133"/>
        <v>0</v>
      </c>
      <c r="AI408" s="85"/>
      <c r="AJ408" s="31">
        <f t="shared" si="134"/>
        <v>0</v>
      </c>
      <c r="AK408" s="31">
        <f t="shared" si="135"/>
        <v>0</v>
      </c>
      <c r="AL408" s="85"/>
      <c r="AM408" s="85"/>
      <c r="AN408" s="85"/>
      <c r="AO408" s="85"/>
      <c r="AP408" s="85"/>
      <c r="AQ408" s="85"/>
      <c r="AR408" s="85"/>
      <c r="AS408" s="85"/>
      <c r="AT408" s="85"/>
      <c r="AU408" s="85"/>
      <c r="AV408" s="85"/>
      <c r="AW408" s="85"/>
      <c r="AX408" s="85"/>
    </row>
    <row r="409" spans="2:50" s="155" customFormat="1" ht="13" outlineLevel="1">
      <c r="B409" s="156" t="s">
        <v>697</v>
      </c>
      <c r="C409" s="158" t="s">
        <v>698</v>
      </c>
      <c r="D409" s="25" t="s">
        <v>519</v>
      </c>
      <c r="E409" s="16">
        <v>42947</v>
      </c>
      <c r="F409" s="26" t="s">
        <v>12</v>
      </c>
      <c r="G409" s="27" t="s">
        <v>1297</v>
      </c>
      <c r="H409" s="81">
        <f t="shared" si="136"/>
        <v>31</v>
      </c>
      <c r="I409" s="82">
        <v>17</v>
      </c>
      <c r="J409" s="82">
        <v>14</v>
      </c>
      <c r="K409" s="259">
        <v>0</v>
      </c>
      <c r="L409" s="178" t="s">
        <v>1298</v>
      </c>
      <c r="M409" s="178" t="s">
        <v>1298</v>
      </c>
      <c r="N409" s="178" t="s">
        <v>1298</v>
      </c>
      <c r="O409" s="178" t="s">
        <v>1298</v>
      </c>
      <c r="P409" s="178" t="s">
        <v>1298</v>
      </c>
      <c r="Q409" s="85" t="s">
        <v>1145</v>
      </c>
      <c r="R409" s="85" t="s">
        <v>1144</v>
      </c>
      <c r="S409" s="180" t="s">
        <v>1299</v>
      </c>
      <c r="T409" s="85"/>
      <c r="U409" s="31">
        <f t="shared" si="128"/>
        <v>0</v>
      </c>
      <c r="V409" s="80"/>
      <c r="W409" s="279"/>
      <c r="X409" s="85"/>
      <c r="Y409" s="85">
        <f t="shared" si="129"/>
        <v>0</v>
      </c>
      <c r="AA409" s="85"/>
      <c r="AB409" s="85">
        <f t="shared" si="130"/>
        <v>0</v>
      </c>
      <c r="AC409" s="85"/>
      <c r="AD409" s="31">
        <f t="shared" si="131"/>
        <v>0</v>
      </c>
      <c r="AE409" s="31"/>
      <c r="AF409" s="85"/>
      <c r="AG409" s="85">
        <f t="shared" si="132"/>
        <v>0</v>
      </c>
      <c r="AH409" s="31">
        <f t="shared" si="133"/>
        <v>0</v>
      </c>
      <c r="AI409" s="85"/>
      <c r="AJ409" s="31">
        <f t="shared" si="134"/>
        <v>0</v>
      </c>
      <c r="AK409" s="31">
        <f t="shared" si="135"/>
        <v>0</v>
      </c>
      <c r="AL409" s="85"/>
      <c r="AM409" s="85"/>
      <c r="AN409" s="85"/>
      <c r="AO409" s="85"/>
      <c r="AP409" s="85"/>
      <c r="AQ409" s="85"/>
      <c r="AR409" s="85"/>
      <c r="AS409" s="85"/>
      <c r="AT409" s="85"/>
      <c r="AU409" s="85"/>
      <c r="AV409" s="85"/>
      <c r="AW409" s="85"/>
      <c r="AX409" s="85"/>
    </row>
    <row r="410" spans="2:50" s="155" customFormat="1" ht="13" outlineLevel="1">
      <c r="B410" s="156" t="s">
        <v>699</v>
      </c>
      <c r="C410" s="89" t="s">
        <v>700</v>
      </c>
      <c r="D410" s="25" t="s">
        <v>701</v>
      </c>
      <c r="E410" s="16">
        <v>43126</v>
      </c>
      <c r="F410" s="26" t="s">
        <v>12</v>
      </c>
      <c r="G410" s="27" t="s">
        <v>1297</v>
      </c>
      <c r="H410" s="81">
        <f t="shared" si="136"/>
        <v>800</v>
      </c>
      <c r="I410" s="82">
        <v>200</v>
      </c>
      <c r="J410" s="82">
        <v>600</v>
      </c>
      <c r="K410" s="259">
        <v>0</v>
      </c>
      <c r="L410" s="178" t="s">
        <v>1298</v>
      </c>
      <c r="M410" s="178" t="s">
        <v>1298</v>
      </c>
      <c r="N410" s="178" t="s">
        <v>1298</v>
      </c>
      <c r="O410" s="178" t="s">
        <v>1298</v>
      </c>
      <c r="P410" s="178" t="s">
        <v>1298</v>
      </c>
      <c r="Q410" s="85" t="s">
        <v>1144</v>
      </c>
      <c r="R410" s="85" t="s">
        <v>1144</v>
      </c>
      <c r="S410" s="180" t="s">
        <v>1310</v>
      </c>
      <c r="T410" s="85"/>
      <c r="U410" s="31">
        <f t="shared" si="128"/>
        <v>0</v>
      </c>
      <c r="V410" s="80"/>
      <c r="W410" s="279"/>
      <c r="X410" s="85"/>
      <c r="Y410" s="85">
        <f t="shared" si="129"/>
        <v>0</v>
      </c>
      <c r="AA410" s="85"/>
      <c r="AB410" s="85">
        <f t="shared" si="130"/>
        <v>0</v>
      </c>
      <c r="AC410" s="85"/>
      <c r="AD410" s="31">
        <f t="shared" si="131"/>
        <v>0</v>
      </c>
      <c r="AE410" s="31"/>
      <c r="AF410" s="85"/>
      <c r="AG410" s="85">
        <f t="shared" si="132"/>
        <v>0</v>
      </c>
      <c r="AH410" s="31">
        <f t="shared" si="133"/>
        <v>0</v>
      </c>
      <c r="AI410" s="85"/>
      <c r="AJ410" s="31">
        <f t="shared" si="134"/>
        <v>0</v>
      </c>
      <c r="AK410" s="31">
        <f t="shared" si="135"/>
        <v>0</v>
      </c>
      <c r="AL410" s="85"/>
      <c r="AM410" s="85"/>
      <c r="AN410" s="85"/>
      <c r="AO410" s="85"/>
      <c r="AP410" s="85"/>
      <c r="AQ410" s="85"/>
      <c r="AR410" s="85"/>
      <c r="AS410" s="85"/>
      <c r="AT410" s="85"/>
      <c r="AU410" s="85"/>
      <c r="AV410" s="85"/>
      <c r="AW410" s="85"/>
      <c r="AX410" s="85"/>
    </row>
    <row r="411" spans="2:50" s="155" customFormat="1" ht="39" outlineLevel="1">
      <c r="B411" s="156" t="s">
        <v>702</v>
      </c>
      <c r="C411" s="14" t="s">
        <v>703</v>
      </c>
      <c r="D411" s="37" t="s">
        <v>1462</v>
      </c>
      <c r="E411" s="16">
        <v>43689</v>
      </c>
      <c r="F411" s="26" t="s">
        <v>12</v>
      </c>
      <c r="G411" s="27" t="s">
        <v>1297</v>
      </c>
      <c r="H411" s="81">
        <f t="shared" si="136"/>
        <v>321</v>
      </c>
      <c r="I411" s="82">
        <v>251</v>
      </c>
      <c r="J411" s="82">
        <v>70</v>
      </c>
      <c r="K411" s="259">
        <v>0</v>
      </c>
      <c r="L411" s="178" t="s">
        <v>1298</v>
      </c>
      <c r="M411" s="178" t="s">
        <v>1298</v>
      </c>
      <c r="N411" s="178" t="s">
        <v>1298</v>
      </c>
      <c r="O411" s="178" t="s">
        <v>1298</v>
      </c>
      <c r="P411" s="178" t="s">
        <v>1298</v>
      </c>
      <c r="Q411" s="85" t="s">
        <v>1144</v>
      </c>
      <c r="R411" s="85" t="s">
        <v>1144</v>
      </c>
      <c r="S411" s="180" t="s">
        <v>1313</v>
      </c>
      <c r="T411" s="85"/>
      <c r="U411" s="31">
        <f t="shared" si="128"/>
        <v>0</v>
      </c>
      <c r="V411" s="80"/>
      <c r="W411" s="279"/>
      <c r="X411" s="85"/>
      <c r="Y411" s="85">
        <f t="shared" si="129"/>
        <v>0</v>
      </c>
      <c r="AA411" s="85"/>
      <c r="AB411" s="85">
        <f t="shared" si="130"/>
        <v>0</v>
      </c>
      <c r="AC411" s="85"/>
      <c r="AD411" s="31">
        <f t="shared" si="131"/>
        <v>0</v>
      </c>
      <c r="AE411" s="31"/>
      <c r="AF411" s="85"/>
      <c r="AG411" s="85">
        <f t="shared" si="132"/>
        <v>0</v>
      </c>
      <c r="AH411" s="31">
        <f t="shared" si="133"/>
        <v>0</v>
      </c>
      <c r="AI411" s="85"/>
      <c r="AJ411" s="31">
        <f t="shared" si="134"/>
        <v>0</v>
      </c>
      <c r="AK411" s="31">
        <f t="shared" si="135"/>
        <v>0</v>
      </c>
      <c r="AL411" s="85"/>
      <c r="AM411" s="85"/>
      <c r="AN411" s="85"/>
      <c r="AO411" s="85"/>
      <c r="AP411" s="85"/>
      <c r="AQ411" s="85"/>
      <c r="AR411" s="85"/>
      <c r="AS411" s="85"/>
      <c r="AT411" s="85"/>
      <c r="AU411" s="85"/>
      <c r="AV411" s="85"/>
      <c r="AW411" s="85"/>
      <c r="AX411" s="85"/>
    </row>
    <row r="412" spans="2:50" s="155" customFormat="1" ht="52" outlineLevel="1">
      <c r="B412" s="156" t="s">
        <v>704</v>
      </c>
      <c r="C412" s="14" t="s">
        <v>705</v>
      </c>
      <c r="D412" s="37" t="s">
        <v>1462</v>
      </c>
      <c r="E412" s="16">
        <v>43700</v>
      </c>
      <c r="F412" s="26" t="s">
        <v>12</v>
      </c>
      <c r="G412" s="27" t="s">
        <v>1297</v>
      </c>
      <c r="H412" s="81">
        <f t="shared" si="136"/>
        <v>436</v>
      </c>
      <c r="I412" s="82">
        <v>296</v>
      </c>
      <c r="J412" s="82">
        <v>140</v>
      </c>
      <c r="K412" s="259">
        <v>0</v>
      </c>
      <c r="L412" s="178" t="s">
        <v>1298</v>
      </c>
      <c r="M412" s="178" t="s">
        <v>1298</v>
      </c>
      <c r="N412" s="178" t="s">
        <v>1298</v>
      </c>
      <c r="O412" s="178" t="s">
        <v>1298</v>
      </c>
      <c r="P412" s="178" t="s">
        <v>1298</v>
      </c>
      <c r="Q412" s="85" t="s">
        <v>1144</v>
      </c>
      <c r="R412" s="85" t="s">
        <v>1144</v>
      </c>
      <c r="S412" s="180" t="s">
        <v>1314</v>
      </c>
      <c r="T412" s="85"/>
      <c r="U412" s="31">
        <f t="shared" si="128"/>
        <v>0</v>
      </c>
      <c r="V412" s="80"/>
      <c r="W412" s="279"/>
      <c r="X412" s="85"/>
      <c r="Y412" s="85">
        <f t="shared" si="129"/>
        <v>0</v>
      </c>
      <c r="AA412" s="85"/>
      <c r="AB412" s="85">
        <f t="shared" si="130"/>
        <v>0</v>
      </c>
      <c r="AC412" s="85"/>
      <c r="AD412" s="31">
        <f t="shared" si="131"/>
        <v>0</v>
      </c>
      <c r="AE412" s="31"/>
      <c r="AF412" s="85"/>
      <c r="AG412" s="85">
        <f t="shared" si="132"/>
        <v>0</v>
      </c>
      <c r="AH412" s="31">
        <f t="shared" si="133"/>
        <v>0</v>
      </c>
      <c r="AI412" s="85"/>
      <c r="AJ412" s="31">
        <f t="shared" si="134"/>
        <v>0</v>
      </c>
      <c r="AK412" s="31">
        <f t="shared" si="135"/>
        <v>0</v>
      </c>
      <c r="AL412" s="85"/>
      <c r="AM412" s="85"/>
      <c r="AN412" s="85"/>
      <c r="AO412" s="85"/>
      <c r="AP412" s="85"/>
      <c r="AQ412" s="85"/>
      <c r="AR412" s="85"/>
      <c r="AS412" s="85"/>
      <c r="AT412" s="85"/>
      <c r="AU412" s="85"/>
      <c r="AV412" s="85"/>
      <c r="AW412" s="85"/>
      <c r="AX412" s="85"/>
    </row>
    <row r="413" spans="2:50" s="155" customFormat="1" ht="26" outlineLevel="1">
      <c r="B413" s="156" t="s">
        <v>706</v>
      </c>
      <c r="C413" s="32" t="s">
        <v>707</v>
      </c>
      <c r="D413" s="25" t="s">
        <v>609</v>
      </c>
      <c r="E413" s="16">
        <v>43202</v>
      </c>
      <c r="F413" s="26" t="s">
        <v>12</v>
      </c>
      <c r="G413" s="27" t="s">
        <v>1297</v>
      </c>
      <c r="H413" s="81">
        <f t="shared" si="136"/>
        <v>107</v>
      </c>
      <c r="I413" s="82">
        <v>102</v>
      </c>
      <c r="J413" s="82">
        <v>5</v>
      </c>
      <c r="K413" s="259">
        <v>0</v>
      </c>
      <c r="L413" s="178" t="s">
        <v>1298</v>
      </c>
      <c r="M413" s="178" t="s">
        <v>1298</v>
      </c>
      <c r="N413" s="178" t="s">
        <v>1298</v>
      </c>
      <c r="O413" s="178" t="s">
        <v>1298</v>
      </c>
      <c r="P413" s="178" t="s">
        <v>1298</v>
      </c>
      <c r="Q413" s="85" t="s">
        <v>1144</v>
      </c>
      <c r="R413" s="85" t="s">
        <v>1144</v>
      </c>
      <c r="S413" s="180" t="s">
        <v>1315</v>
      </c>
      <c r="T413" s="85"/>
      <c r="U413" s="31">
        <f t="shared" si="128"/>
        <v>0</v>
      </c>
      <c r="V413" s="80"/>
      <c r="W413" s="279"/>
      <c r="X413" s="85"/>
      <c r="Y413" s="85">
        <f t="shared" si="129"/>
        <v>0</v>
      </c>
      <c r="AA413" s="85"/>
      <c r="AB413" s="85">
        <f t="shared" si="130"/>
        <v>0</v>
      </c>
      <c r="AC413" s="85"/>
      <c r="AD413" s="31">
        <f t="shared" si="131"/>
        <v>0</v>
      </c>
      <c r="AE413" s="31"/>
      <c r="AF413" s="85"/>
      <c r="AG413" s="85">
        <f t="shared" si="132"/>
        <v>0</v>
      </c>
      <c r="AH413" s="31">
        <f t="shared" si="133"/>
        <v>0</v>
      </c>
      <c r="AI413" s="85"/>
      <c r="AJ413" s="31">
        <f t="shared" si="134"/>
        <v>0</v>
      </c>
      <c r="AK413" s="31">
        <f t="shared" si="135"/>
        <v>0</v>
      </c>
      <c r="AL413" s="85"/>
      <c r="AM413" s="85"/>
      <c r="AN413" s="85"/>
      <c r="AO413" s="85"/>
      <c r="AP413" s="85"/>
      <c r="AQ413" s="85"/>
      <c r="AR413" s="85"/>
      <c r="AS413" s="85"/>
      <c r="AT413" s="85"/>
      <c r="AU413" s="85"/>
      <c r="AV413" s="85"/>
      <c r="AW413" s="85"/>
      <c r="AX413" s="85"/>
    </row>
    <row r="414" spans="2:50" s="155" customFormat="1" ht="13" outlineLevel="1">
      <c r="B414" s="156" t="s">
        <v>708</v>
      </c>
      <c r="C414" s="32" t="s">
        <v>709</v>
      </c>
      <c r="D414" s="25">
        <v>1.5</v>
      </c>
      <c r="E414" s="16">
        <v>43301</v>
      </c>
      <c r="F414" s="26" t="s">
        <v>12</v>
      </c>
      <c r="G414" s="27" t="s">
        <v>1297</v>
      </c>
      <c r="H414" s="81">
        <f t="shared" si="136"/>
        <v>60</v>
      </c>
      <c r="I414" s="82">
        <v>60</v>
      </c>
      <c r="J414" s="82">
        <v>0</v>
      </c>
      <c r="K414" s="259">
        <v>0</v>
      </c>
      <c r="L414" s="178" t="s">
        <v>1298</v>
      </c>
      <c r="M414" s="178" t="s">
        <v>1298</v>
      </c>
      <c r="N414" s="178" t="s">
        <v>1298</v>
      </c>
      <c r="O414" s="178" t="s">
        <v>1298</v>
      </c>
      <c r="P414" s="178" t="s">
        <v>1298</v>
      </c>
      <c r="Q414" s="85" t="s">
        <v>1144</v>
      </c>
      <c r="R414" s="85" t="s">
        <v>1144</v>
      </c>
      <c r="S414" s="180" t="s">
        <v>1307</v>
      </c>
      <c r="T414" s="85"/>
      <c r="U414" s="31">
        <f t="shared" si="128"/>
        <v>0</v>
      </c>
      <c r="V414" s="80"/>
      <c r="W414" s="279"/>
      <c r="X414" s="85"/>
      <c r="Y414" s="85">
        <f t="shared" si="129"/>
        <v>0</v>
      </c>
      <c r="AA414" s="85"/>
      <c r="AB414" s="85">
        <f t="shared" si="130"/>
        <v>0</v>
      </c>
      <c r="AC414" s="85"/>
      <c r="AD414" s="31">
        <f t="shared" si="131"/>
        <v>0</v>
      </c>
      <c r="AE414" s="31"/>
      <c r="AF414" s="85"/>
      <c r="AG414" s="85">
        <f t="shared" si="132"/>
        <v>0</v>
      </c>
      <c r="AH414" s="31">
        <f t="shared" si="133"/>
        <v>0</v>
      </c>
      <c r="AI414" s="85"/>
      <c r="AJ414" s="31">
        <f t="shared" si="134"/>
        <v>0</v>
      </c>
      <c r="AK414" s="31">
        <f t="shared" si="135"/>
        <v>0</v>
      </c>
      <c r="AL414" s="85"/>
      <c r="AM414" s="85"/>
      <c r="AN414" s="85"/>
      <c r="AO414" s="85"/>
      <c r="AP414" s="85"/>
      <c r="AQ414" s="85"/>
      <c r="AR414" s="85"/>
      <c r="AS414" s="85"/>
      <c r="AT414" s="85"/>
      <c r="AU414" s="85"/>
      <c r="AV414" s="85"/>
      <c r="AW414" s="85"/>
      <c r="AX414" s="85"/>
    </row>
    <row r="415" spans="2:50" s="155" customFormat="1" ht="13" outlineLevel="1">
      <c r="B415" s="156" t="s">
        <v>710</v>
      </c>
      <c r="C415" s="32" t="s">
        <v>711</v>
      </c>
      <c r="D415" s="25">
        <v>1.4</v>
      </c>
      <c r="E415" s="16">
        <v>43411</v>
      </c>
      <c r="F415" s="26" t="s">
        <v>12</v>
      </c>
      <c r="G415" s="27" t="s">
        <v>1297</v>
      </c>
      <c r="H415" s="81">
        <f t="shared" si="136"/>
        <v>336</v>
      </c>
      <c r="I415" s="82">
        <v>86</v>
      </c>
      <c r="J415" s="82">
        <v>250</v>
      </c>
      <c r="K415" s="259">
        <v>0</v>
      </c>
      <c r="L415" s="178" t="s">
        <v>1298</v>
      </c>
      <c r="M415" s="178" t="s">
        <v>1298</v>
      </c>
      <c r="N415" s="178" t="s">
        <v>1298</v>
      </c>
      <c r="O415" s="178" t="s">
        <v>1298</v>
      </c>
      <c r="P415" s="178" t="s">
        <v>1298</v>
      </c>
      <c r="Q415" s="85" t="s">
        <v>1144</v>
      </c>
      <c r="R415" s="85" t="s">
        <v>1144</v>
      </c>
      <c r="S415" s="180" t="s">
        <v>1309</v>
      </c>
      <c r="T415" s="85"/>
      <c r="U415" s="31">
        <f t="shared" si="128"/>
        <v>0</v>
      </c>
      <c r="V415" s="80"/>
      <c r="W415" s="279"/>
      <c r="X415" s="85"/>
      <c r="Y415" s="85">
        <f t="shared" si="129"/>
        <v>0</v>
      </c>
      <c r="AA415" s="85"/>
      <c r="AB415" s="85">
        <f t="shared" si="130"/>
        <v>0</v>
      </c>
      <c r="AC415" s="85"/>
      <c r="AD415" s="31">
        <f t="shared" si="131"/>
        <v>0</v>
      </c>
      <c r="AE415" s="31"/>
      <c r="AF415" s="85"/>
      <c r="AG415" s="85">
        <f t="shared" si="132"/>
        <v>0</v>
      </c>
      <c r="AH415" s="31">
        <f t="shared" si="133"/>
        <v>0</v>
      </c>
      <c r="AI415" s="85"/>
      <c r="AJ415" s="31">
        <f t="shared" si="134"/>
        <v>0</v>
      </c>
      <c r="AK415" s="31">
        <f t="shared" si="135"/>
        <v>0</v>
      </c>
      <c r="AL415" s="85"/>
      <c r="AM415" s="85"/>
      <c r="AN415" s="85"/>
      <c r="AO415" s="85"/>
      <c r="AP415" s="85"/>
      <c r="AQ415" s="85"/>
      <c r="AR415" s="85"/>
      <c r="AS415" s="85"/>
      <c r="AT415" s="85"/>
      <c r="AU415" s="85"/>
      <c r="AV415" s="85"/>
      <c r="AW415" s="85"/>
      <c r="AX415" s="85"/>
    </row>
    <row r="416" spans="2:50" s="155" customFormat="1" ht="13" outlineLevel="1">
      <c r="B416" s="87" t="s">
        <v>712</v>
      </c>
      <c r="C416" s="90" t="s">
        <v>713</v>
      </c>
      <c r="D416" s="86">
        <v>1</v>
      </c>
      <c r="E416" s="16">
        <v>43202</v>
      </c>
      <c r="F416" s="26" t="s">
        <v>12</v>
      </c>
      <c r="G416" s="27" t="s">
        <v>1297</v>
      </c>
      <c r="H416" s="81">
        <f t="shared" si="136"/>
        <v>50</v>
      </c>
      <c r="I416" s="82">
        <v>50</v>
      </c>
      <c r="J416" s="82">
        <v>0</v>
      </c>
      <c r="K416" s="259">
        <v>0</v>
      </c>
      <c r="L416" s="178" t="s">
        <v>1298</v>
      </c>
      <c r="M416" s="178" t="s">
        <v>1298</v>
      </c>
      <c r="N416" s="178" t="s">
        <v>1298</v>
      </c>
      <c r="O416" s="178" t="s">
        <v>1298</v>
      </c>
      <c r="P416" s="178" t="s">
        <v>1298</v>
      </c>
      <c r="Q416" s="85" t="s">
        <v>1145</v>
      </c>
      <c r="R416" s="85" t="s">
        <v>1144</v>
      </c>
      <c r="S416" s="180" t="s">
        <v>1299</v>
      </c>
      <c r="T416" s="85"/>
      <c r="U416" s="31">
        <f t="shared" si="128"/>
        <v>0</v>
      </c>
      <c r="V416" s="80"/>
      <c r="W416" s="279"/>
      <c r="X416" s="85"/>
      <c r="Y416" s="85">
        <f t="shared" si="129"/>
        <v>0</v>
      </c>
      <c r="AA416" s="85"/>
      <c r="AB416" s="85">
        <f t="shared" si="130"/>
        <v>0</v>
      </c>
      <c r="AC416" s="85"/>
      <c r="AD416" s="31">
        <f t="shared" si="131"/>
        <v>0</v>
      </c>
      <c r="AE416" s="31"/>
      <c r="AF416" s="85"/>
      <c r="AG416" s="85">
        <f t="shared" si="132"/>
        <v>0</v>
      </c>
      <c r="AH416" s="31">
        <f t="shared" si="133"/>
        <v>0</v>
      </c>
      <c r="AI416" s="85"/>
      <c r="AJ416" s="31">
        <f t="shared" si="134"/>
        <v>0</v>
      </c>
      <c r="AK416" s="31">
        <f t="shared" si="135"/>
        <v>0</v>
      </c>
      <c r="AL416" s="85"/>
      <c r="AM416" s="85"/>
      <c r="AN416" s="85"/>
      <c r="AO416" s="85"/>
      <c r="AP416" s="85"/>
      <c r="AQ416" s="85"/>
      <c r="AR416" s="85"/>
      <c r="AS416" s="85"/>
      <c r="AT416" s="85"/>
      <c r="AU416" s="85"/>
      <c r="AV416" s="85"/>
      <c r="AW416" s="85"/>
      <c r="AX416" s="85"/>
    </row>
    <row r="417" spans="2:50" s="155" customFormat="1" ht="39" outlineLevel="1">
      <c r="B417" s="87" t="s">
        <v>714</v>
      </c>
      <c r="C417" s="90" t="s">
        <v>715</v>
      </c>
      <c r="D417" s="25" t="s">
        <v>1463</v>
      </c>
      <c r="E417" s="16">
        <v>43573</v>
      </c>
      <c r="F417" s="26" t="s">
        <v>12</v>
      </c>
      <c r="G417" s="27" t="s">
        <v>1297</v>
      </c>
      <c r="H417" s="81">
        <f t="shared" si="136"/>
        <v>62</v>
      </c>
      <c r="I417" s="82">
        <v>45</v>
      </c>
      <c r="J417" s="82">
        <v>17</v>
      </c>
      <c r="K417" s="259">
        <v>0</v>
      </c>
      <c r="L417" s="178" t="s">
        <v>1298</v>
      </c>
      <c r="M417" s="178" t="s">
        <v>1298</v>
      </c>
      <c r="N417" s="178" t="s">
        <v>1298</v>
      </c>
      <c r="O417" s="178" t="s">
        <v>1298</v>
      </c>
      <c r="P417" s="178" t="s">
        <v>1298</v>
      </c>
      <c r="Q417" s="85" t="s">
        <v>1144</v>
      </c>
      <c r="R417" s="85" t="s">
        <v>1144</v>
      </c>
      <c r="S417" s="180" t="s">
        <v>1316</v>
      </c>
      <c r="T417" s="85"/>
      <c r="U417" s="31">
        <f t="shared" si="128"/>
        <v>0</v>
      </c>
      <c r="V417" s="80"/>
      <c r="W417" s="279"/>
      <c r="X417" s="85"/>
      <c r="Y417" s="85">
        <f t="shared" si="129"/>
        <v>0</v>
      </c>
      <c r="AA417" s="85"/>
      <c r="AB417" s="85">
        <f t="shared" si="130"/>
        <v>0</v>
      </c>
      <c r="AC417" s="85"/>
      <c r="AD417" s="31">
        <f t="shared" si="131"/>
        <v>0</v>
      </c>
      <c r="AE417" s="31"/>
      <c r="AF417" s="85"/>
      <c r="AG417" s="85">
        <f t="shared" si="132"/>
        <v>0</v>
      </c>
      <c r="AH417" s="31">
        <f t="shared" si="133"/>
        <v>0</v>
      </c>
      <c r="AI417" s="85"/>
      <c r="AJ417" s="31">
        <f t="shared" si="134"/>
        <v>0</v>
      </c>
      <c r="AK417" s="31">
        <f t="shared" si="135"/>
        <v>0</v>
      </c>
      <c r="AL417" s="85"/>
      <c r="AM417" s="85"/>
      <c r="AN417" s="85"/>
      <c r="AO417" s="85"/>
      <c r="AP417" s="85"/>
      <c r="AQ417" s="85"/>
      <c r="AR417" s="85"/>
      <c r="AS417" s="85"/>
      <c r="AT417" s="85"/>
      <c r="AU417" s="85"/>
      <c r="AV417" s="85"/>
      <c r="AW417" s="85"/>
      <c r="AX417" s="85"/>
    </row>
    <row r="418" spans="2:50" s="155" customFormat="1" ht="13" outlineLevel="1">
      <c r="B418" s="156" t="s">
        <v>717</v>
      </c>
      <c r="C418" s="32" t="s">
        <v>1464</v>
      </c>
      <c r="D418" s="37">
        <v>1.3</v>
      </c>
      <c r="E418" s="16">
        <v>43689</v>
      </c>
      <c r="F418" s="26" t="s">
        <v>12</v>
      </c>
      <c r="G418" s="27" t="s">
        <v>1297</v>
      </c>
      <c r="H418" s="81">
        <f t="shared" si="136"/>
        <v>205</v>
      </c>
      <c r="I418" s="82">
        <v>145</v>
      </c>
      <c r="J418" s="82">
        <v>60</v>
      </c>
      <c r="K418" s="259">
        <v>0</v>
      </c>
      <c r="L418" s="178" t="s">
        <v>1298</v>
      </c>
      <c r="M418" s="178" t="s">
        <v>1298</v>
      </c>
      <c r="N418" s="178" t="s">
        <v>1298</v>
      </c>
      <c r="O418" s="178" t="s">
        <v>1298</v>
      </c>
      <c r="P418" s="178" t="s">
        <v>1298</v>
      </c>
      <c r="Q418" s="85" t="s">
        <v>1144</v>
      </c>
      <c r="R418" s="85" t="s">
        <v>1144</v>
      </c>
      <c r="S418" s="180" t="s">
        <v>1309</v>
      </c>
      <c r="T418" s="85"/>
      <c r="U418" s="31">
        <f t="shared" si="128"/>
        <v>0</v>
      </c>
      <c r="V418" s="80"/>
      <c r="W418" s="279"/>
      <c r="X418" s="85"/>
      <c r="Y418" s="85">
        <f t="shared" si="129"/>
        <v>0</v>
      </c>
      <c r="AA418" s="85"/>
      <c r="AB418" s="85">
        <f t="shared" si="130"/>
        <v>0</v>
      </c>
      <c r="AC418" s="85"/>
      <c r="AD418" s="31">
        <f t="shared" si="131"/>
        <v>0</v>
      </c>
      <c r="AE418" s="31"/>
      <c r="AF418" s="85"/>
      <c r="AG418" s="85">
        <f t="shared" si="132"/>
        <v>0</v>
      </c>
      <c r="AH418" s="31">
        <f t="shared" si="133"/>
        <v>0</v>
      </c>
      <c r="AI418" s="85"/>
      <c r="AJ418" s="31">
        <f t="shared" si="134"/>
        <v>0</v>
      </c>
      <c r="AK418" s="31">
        <f t="shared" si="135"/>
        <v>0</v>
      </c>
      <c r="AL418" s="85"/>
      <c r="AM418" s="85"/>
      <c r="AN418" s="85"/>
      <c r="AO418" s="85"/>
      <c r="AP418" s="85"/>
      <c r="AQ418" s="85"/>
      <c r="AR418" s="85"/>
      <c r="AS418" s="85"/>
      <c r="AT418" s="85"/>
      <c r="AU418" s="85"/>
      <c r="AV418" s="85"/>
      <c r="AW418" s="85"/>
      <c r="AX418" s="85"/>
    </row>
    <row r="419" spans="2:50" s="155" customFormat="1" ht="13" outlineLevel="1">
      <c r="B419" s="156" t="s">
        <v>959</v>
      </c>
      <c r="C419" s="32" t="s">
        <v>1465</v>
      </c>
      <c r="D419" s="37">
        <v>1.2</v>
      </c>
      <c r="E419" s="16">
        <v>43689</v>
      </c>
      <c r="F419" s="26" t="s">
        <v>12</v>
      </c>
      <c r="G419" s="27" t="s">
        <v>1297</v>
      </c>
      <c r="H419" s="81">
        <f t="shared" si="136"/>
        <v>205</v>
      </c>
      <c r="I419" s="82">
        <v>135</v>
      </c>
      <c r="J419" s="82">
        <v>70</v>
      </c>
      <c r="K419" s="259">
        <v>0</v>
      </c>
      <c r="L419" s="178" t="s">
        <v>1298</v>
      </c>
      <c r="M419" s="178" t="s">
        <v>1298</v>
      </c>
      <c r="N419" s="178" t="s">
        <v>1298</v>
      </c>
      <c r="O419" s="178" t="s">
        <v>1298</v>
      </c>
      <c r="P419" s="178" t="s">
        <v>1298</v>
      </c>
      <c r="Q419" s="85" t="s">
        <v>1144</v>
      </c>
      <c r="R419" s="85" t="s">
        <v>1144</v>
      </c>
      <c r="S419" s="180" t="s">
        <v>1309</v>
      </c>
      <c r="T419" s="85"/>
      <c r="U419" s="31">
        <f t="shared" si="128"/>
        <v>0</v>
      </c>
      <c r="V419" s="80"/>
      <c r="W419" s="279"/>
      <c r="X419" s="85"/>
      <c r="Y419" s="85">
        <f t="shared" si="129"/>
        <v>0</v>
      </c>
      <c r="AA419" s="85"/>
      <c r="AB419" s="85">
        <f t="shared" si="130"/>
        <v>0</v>
      </c>
      <c r="AC419" s="85"/>
      <c r="AD419" s="31">
        <f t="shared" si="131"/>
        <v>0</v>
      </c>
      <c r="AE419" s="31"/>
      <c r="AF419" s="85"/>
      <c r="AG419" s="85">
        <f t="shared" si="132"/>
        <v>0</v>
      </c>
      <c r="AH419" s="31">
        <f t="shared" si="133"/>
        <v>0</v>
      </c>
      <c r="AI419" s="85"/>
      <c r="AJ419" s="31">
        <f t="shared" si="134"/>
        <v>0</v>
      </c>
      <c r="AK419" s="31">
        <f t="shared" si="135"/>
        <v>0</v>
      </c>
      <c r="AL419" s="85"/>
      <c r="AM419" s="85"/>
      <c r="AN419" s="85"/>
      <c r="AO419" s="85"/>
      <c r="AP419" s="85"/>
      <c r="AQ419" s="85"/>
      <c r="AR419" s="85"/>
      <c r="AS419" s="85"/>
      <c r="AT419" s="85"/>
      <c r="AU419" s="85"/>
      <c r="AV419" s="85"/>
      <c r="AW419" s="85"/>
      <c r="AX419" s="85"/>
    </row>
    <row r="420" spans="2:50" s="155" customFormat="1" ht="13" outlineLevel="1">
      <c r="B420" s="156" t="s">
        <v>960</v>
      </c>
      <c r="C420" s="24" t="s">
        <v>1466</v>
      </c>
      <c r="D420" s="25">
        <v>1.2</v>
      </c>
      <c r="E420" s="16">
        <v>43479</v>
      </c>
      <c r="F420" s="26" t="s">
        <v>12</v>
      </c>
      <c r="G420" s="27" t="s">
        <v>1297</v>
      </c>
      <c r="H420" s="81">
        <f t="shared" si="136"/>
        <v>720</v>
      </c>
      <c r="I420" s="82">
        <v>690</v>
      </c>
      <c r="J420" s="82">
        <v>30</v>
      </c>
      <c r="K420" s="259">
        <v>0</v>
      </c>
      <c r="L420" s="178" t="s">
        <v>1298</v>
      </c>
      <c r="M420" s="178" t="s">
        <v>1298</v>
      </c>
      <c r="N420" s="178" t="s">
        <v>1298</v>
      </c>
      <c r="O420" s="178" t="s">
        <v>1298</v>
      </c>
      <c r="P420" s="178" t="s">
        <v>1298</v>
      </c>
      <c r="Q420" s="85" t="s">
        <v>1144</v>
      </c>
      <c r="R420" s="85" t="s">
        <v>1144</v>
      </c>
      <c r="S420" s="180"/>
      <c r="T420" s="85"/>
      <c r="U420" s="31">
        <f t="shared" si="128"/>
        <v>0</v>
      </c>
      <c r="V420" s="80"/>
      <c r="W420" s="279"/>
      <c r="X420" s="85"/>
      <c r="Y420" s="85">
        <f t="shared" si="129"/>
        <v>0</v>
      </c>
      <c r="AA420" s="85"/>
      <c r="AB420" s="85">
        <f t="shared" si="130"/>
        <v>0</v>
      </c>
      <c r="AC420" s="85"/>
      <c r="AD420" s="31">
        <f t="shared" si="131"/>
        <v>0</v>
      </c>
      <c r="AE420" s="31"/>
      <c r="AF420" s="85"/>
      <c r="AG420" s="85">
        <f t="shared" si="132"/>
        <v>0</v>
      </c>
      <c r="AH420" s="31">
        <f t="shared" si="133"/>
        <v>0</v>
      </c>
      <c r="AI420" s="85"/>
      <c r="AJ420" s="31">
        <f t="shared" si="134"/>
        <v>0</v>
      </c>
      <c r="AK420" s="31">
        <f t="shared" si="135"/>
        <v>0</v>
      </c>
      <c r="AL420" s="85"/>
      <c r="AM420" s="85"/>
      <c r="AN420" s="85"/>
      <c r="AO420" s="85"/>
      <c r="AP420" s="85"/>
      <c r="AQ420" s="85"/>
      <c r="AR420" s="85"/>
      <c r="AS420" s="85"/>
      <c r="AT420" s="85"/>
      <c r="AU420" s="85"/>
      <c r="AV420" s="85"/>
      <c r="AW420" s="85"/>
      <c r="AX420" s="85"/>
    </row>
    <row r="421" spans="2:50" s="155" customFormat="1" ht="13" outlineLevel="1">
      <c r="B421" s="156" t="s">
        <v>961</v>
      </c>
      <c r="C421" s="24" t="s">
        <v>1467</v>
      </c>
      <c r="D421" s="86">
        <v>1.1000000000000001</v>
      </c>
      <c r="E421" s="16">
        <v>43662</v>
      </c>
      <c r="F421" s="26" t="s">
        <v>12</v>
      </c>
      <c r="G421" s="27" t="s">
        <v>1297</v>
      </c>
      <c r="H421" s="81">
        <f t="shared" si="136"/>
        <v>60</v>
      </c>
      <c r="I421" s="82">
        <v>60</v>
      </c>
      <c r="J421" s="82">
        <v>0</v>
      </c>
      <c r="K421" s="259">
        <v>0</v>
      </c>
      <c r="L421" s="178" t="s">
        <v>1298</v>
      </c>
      <c r="M421" s="178" t="s">
        <v>1298</v>
      </c>
      <c r="N421" s="178" t="s">
        <v>1298</v>
      </c>
      <c r="O421" s="178" t="s">
        <v>1298</v>
      </c>
      <c r="P421" s="178" t="s">
        <v>1298</v>
      </c>
      <c r="Q421" s="85" t="s">
        <v>1144</v>
      </c>
      <c r="R421" s="85" t="s">
        <v>1144</v>
      </c>
      <c r="S421" s="180"/>
      <c r="T421" s="85"/>
      <c r="U421" s="31">
        <f t="shared" si="128"/>
        <v>0</v>
      </c>
      <c r="V421" s="80"/>
      <c r="W421" s="279"/>
      <c r="X421" s="85"/>
      <c r="Y421" s="85">
        <f t="shared" si="129"/>
        <v>0</v>
      </c>
      <c r="AA421" s="85"/>
      <c r="AB421" s="85">
        <f t="shared" si="130"/>
        <v>0</v>
      </c>
      <c r="AC421" s="85"/>
      <c r="AD421" s="31">
        <f t="shared" si="131"/>
        <v>0</v>
      </c>
      <c r="AE421" s="31"/>
      <c r="AF421" s="85"/>
      <c r="AG421" s="85">
        <f t="shared" si="132"/>
        <v>0</v>
      </c>
      <c r="AH421" s="31">
        <f t="shared" si="133"/>
        <v>0</v>
      </c>
      <c r="AI421" s="85"/>
      <c r="AJ421" s="31">
        <f t="shared" si="134"/>
        <v>0</v>
      </c>
      <c r="AK421" s="31">
        <f t="shared" si="135"/>
        <v>0</v>
      </c>
      <c r="AL421" s="85"/>
      <c r="AM421" s="85"/>
      <c r="AN421" s="85"/>
      <c r="AO421" s="85"/>
      <c r="AP421" s="85"/>
      <c r="AQ421" s="85"/>
      <c r="AR421" s="85"/>
      <c r="AS421" s="85"/>
      <c r="AT421" s="85"/>
      <c r="AU421" s="85"/>
      <c r="AV421" s="85"/>
      <c r="AW421" s="85"/>
      <c r="AX421" s="85"/>
    </row>
    <row r="422" spans="2:50" s="155" customFormat="1" ht="13" outlineLevel="1">
      <c r="B422" s="156" t="s">
        <v>718</v>
      </c>
      <c r="C422" s="32" t="s">
        <v>719</v>
      </c>
      <c r="D422" s="86">
        <v>2.1</v>
      </c>
      <c r="E422" s="16">
        <v>43580</v>
      </c>
      <c r="F422" s="26" t="s">
        <v>12</v>
      </c>
      <c r="G422" s="27" t="s">
        <v>1297</v>
      </c>
      <c r="H422" s="81">
        <f t="shared" si="136"/>
        <v>560</v>
      </c>
      <c r="I422" s="82">
        <v>315</v>
      </c>
      <c r="J422" s="82">
        <v>245</v>
      </c>
      <c r="K422" s="259">
        <v>0</v>
      </c>
      <c r="L422" s="178" t="s">
        <v>1298</v>
      </c>
      <c r="M422" s="178" t="s">
        <v>1298</v>
      </c>
      <c r="N422" s="178" t="s">
        <v>1298</v>
      </c>
      <c r="O422" s="178" t="s">
        <v>1298</v>
      </c>
      <c r="P422" s="178" t="s">
        <v>1298</v>
      </c>
      <c r="Q422" s="85" t="s">
        <v>1145</v>
      </c>
      <c r="R422" s="85" t="s">
        <v>1144</v>
      </c>
      <c r="S422" s="180" t="s">
        <v>1299</v>
      </c>
      <c r="T422" s="85"/>
      <c r="U422" s="31">
        <f t="shared" si="128"/>
        <v>0</v>
      </c>
      <c r="V422" s="80"/>
      <c r="W422" s="279"/>
      <c r="X422" s="85"/>
      <c r="Y422" s="85">
        <f t="shared" si="129"/>
        <v>0</v>
      </c>
      <c r="AA422" s="85"/>
      <c r="AB422" s="85">
        <f t="shared" si="130"/>
        <v>0</v>
      </c>
      <c r="AC422" s="85"/>
      <c r="AD422" s="31">
        <f t="shared" si="131"/>
        <v>0</v>
      </c>
      <c r="AE422" s="31"/>
      <c r="AF422" s="85"/>
      <c r="AG422" s="85">
        <f t="shared" si="132"/>
        <v>0</v>
      </c>
      <c r="AH422" s="31">
        <f t="shared" si="133"/>
        <v>0</v>
      </c>
      <c r="AI422" s="85"/>
      <c r="AJ422" s="31">
        <f t="shared" si="134"/>
        <v>0</v>
      </c>
      <c r="AK422" s="31">
        <f t="shared" si="135"/>
        <v>0</v>
      </c>
      <c r="AL422" s="85"/>
      <c r="AM422" s="85"/>
      <c r="AN422" s="85"/>
      <c r="AO422" s="85"/>
      <c r="AP422" s="85"/>
      <c r="AQ422" s="85"/>
      <c r="AR422" s="85"/>
      <c r="AS422" s="85"/>
      <c r="AT422" s="85"/>
      <c r="AU422" s="85"/>
      <c r="AV422" s="85"/>
      <c r="AW422" s="85"/>
      <c r="AX422" s="85"/>
    </row>
    <row r="423" spans="2:50" s="155" customFormat="1" ht="13" outlineLevel="1">
      <c r="B423" s="156" t="s">
        <v>720</v>
      </c>
      <c r="C423" s="32" t="s">
        <v>721</v>
      </c>
      <c r="D423" s="25" t="s">
        <v>716</v>
      </c>
      <c r="E423" s="16">
        <v>42986</v>
      </c>
      <c r="F423" s="26" t="s">
        <v>12</v>
      </c>
      <c r="G423" s="27" t="s">
        <v>1297</v>
      </c>
      <c r="H423" s="81">
        <f t="shared" si="136"/>
        <v>42</v>
      </c>
      <c r="I423" s="82">
        <v>42</v>
      </c>
      <c r="J423" s="82">
        <v>0</v>
      </c>
      <c r="K423" s="259">
        <v>0</v>
      </c>
      <c r="L423" s="178" t="s">
        <v>1298</v>
      </c>
      <c r="M423" s="178" t="s">
        <v>1298</v>
      </c>
      <c r="N423" s="178" t="s">
        <v>1298</v>
      </c>
      <c r="O423" s="178" t="s">
        <v>1298</v>
      </c>
      <c r="P423" s="178" t="s">
        <v>1298</v>
      </c>
      <c r="Q423" s="85" t="s">
        <v>1145</v>
      </c>
      <c r="R423" s="85" t="s">
        <v>1144</v>
      </c>
      <c r="S423" s="180" t="s">
        <v>1299</v>
      </c>
      <c r="T423" s="85"/>
      <c r="U423" s="31">
        <f t="shared" si="128"/>
        <v>0</v>
      </c>
      <c r="V423" s="80"/>
      <c r="W423" s="279"/>
      <c r="X423" s="85"/>
      <c r="Y423" s="85">
        <f t="shared" si="129"/>
        <v>0</v>
      </c>
      <c r="AA423" s="85"/>
      <c r="AB423" s="85">
        <f t="shared" si="130"/>
        <v>0</v>
      </c>
      <c r="AC423" s="85"/>
      <c r="AD423" s="31">
        <f t="shared" si="131"/>
        <v>0</v>
      </c>
      <c r="AE423" s="31"/>
      <c r="AF423" s="85"/>
      <c r="AG423" s="85">
        <f t="shared" si="132"/>
        <v>0</v>
      </c>
      <c r="AH423" s="31">
        <f t="shared" si="133"/>
        <v>0</v>
      </c>
      <c r="AI423" s="85"/>
      <c r="AJ423" s="31">
        <f t="shared" si="134"/>
        <v>0</v>
      </c>
      <c r="AK423" s="31">
        <f t="shared" si="135"/>
        <v>0</v>
      </c>
      <c r="AL423" s="85"/>
      <c r="AM423" s="85"/>
      <c r="AN423" s="85"/>
      <c r="AO423" s="85"/>
      <c r="AP423" s="85"/>
      <c r="AQ423" s="85"/>
      <c r="AR423" s="85"/>
      <c r="AS423" s="85"/>
      <c r="AT423" s="85"/>
      <c r="AU423" s="85"/>
      <c r="AV423" s="85"/>
      <c r="AW423" s="85"/>
      <c r="AX423" s="85"/>
    </row>
    <row r="424" spans="2:50" s="155" customFormat="1" ht="13" outlineLevel="1">
      <c r="B424" s="156" t="s">
        <v>722</v>
      </c>
      <c r="C424" s="32" t="s">
        <v>723</v>
      </c>
      <c r="D424" s="86">
        <v>1</v>
      </c>
      <c r="E424" s="16">
        <v>42993</v>
      </c>
      <c r="F424" s="26" t="s">
        <v>12</v>
      </c>
      <c r="G424" s="27" t="s">
        <v>1297</v>
      </c>
      <c r="H424" s="81">
        <f t="shared" si="136"/>
        <v>43</v>
      </c>
      <c r="I424" s="82">
        <v>31</v>
      </c>
      <c r="J424" s="82">
        <v>12</v>
      </c>
      <c r="K424" s="259">
        <v>0</v>
      </c>
      <c r="L424" s="178" t="s">
        <v>1298</v>
      </c>
      <c r="M424" s="178" t="s">
        <v>1298</v>
      </c>
      <c r="N424" s="178" t="s">
        <v>1298</v>
      </c>
      <c r="O424" s="178" t="s">
        <v>1298</v>
      </c>
      <c r="P424" s="178" t="s">
        <v>1298</v>
      </c>
      <c r="Q424" s="85" t="s">
        <v>1145</v>
      </c>
      <c r="R424" s="85" t="s">
        <v>1144</v>
      </c>
      <c r="S424" s="180" t="s">
        <v>1299</v>
      </c>
      <c r="T424" s="85"/>
      <c r="U424" s="31">
        <f t="shared" si="128"/>
        <v>0</v>
      </c>
      <c r="V424" s="80"/>
      <c r="W424" s="279"/>
      <c r="X424" s="85"/>
      <c r="Y424" s="85">
        <f t="shared" si="129"/>
        <v>0</v>
      </c>
      <c r="AA424" s="85"/>
      <c r="AB424" s="85">
        <f t="shared" si="130"/>
        <v>0</v>
      </c>
      <c r="AC424" s="85"/>
      <c r="AD424" s="31">
        <f t="shared" si="131"/>
        <v>0</v>
      </c>
      <c r="AE424" s="31"/>
      <c r="AF424" s="85"/>
      <c r="AG424" s="85">
        <f t="shared" si="132"/>
        <v>0</v>
      </c>
      <c r="AH424" s="31">
        <f t="shared" si="133"/>
        <v>0</v>
      </c>
      <c r="AI424" s="85"/>
      <c r="AJ424" s="31">
        <f t="shared" si="134"/>
        <v>0</v>
      </c>
      <c r="AK424" s="31">
        <f t="shared" si="135"/>
        <v>0</v>
      </c>
      <c r="AL424" s="85"/>
      <c r="AM424" s="85"/>
      <c r="AN424" s="85"/>
      <c r="AO424" s="85"/>
      <c r="AP424" s="85"/>
      <c r="AQ424" s="85"/>
      <c r="AR424" s="85"/>
      <c r="AS424" s="85"/>
      <c r="AT424" s="85"/>
      <c r="AU424" s="85"/>
      <c r="AV424" s="85"/>
      <c r="AW424" s="85"/>
      <c r="AX424" s="85"/>
    </row>
    <row r="425" spans="2:50" s="155" customFormat="1" ht="13" outlineLevel="1">
      <c r="B425" s="156" t="s">
        <v>724</v>
      </c>
      <c r="C425" s="32" t="s">
        <v>725</v>
      </c>
      <c r="D425" s="25" t="s">
        <v>519</v>
      </c>
      <c r="E425" s="16">
        <v>43070</v>
      </c>
      <c r="F425" s="26" t="s">
        <v>12</v>
      </c>
      <c r="G425" s="27" t="s">
        <v>1297</v>
      </c>
      <c r="H425" s="81">
        <f t="shared" si="136"/>
        <v>390</v>
      </c>
      <c r="I425" s="82">
        <v>105</v>
      </c>
      <c r="J425" s="82">
        <v>285</v>
      </c>
      <c r="K425" s="259">
        <v>0</v>
      </c>
      <c r="L425" s="178" t="s">
        <v>1298</v>
      </c>
      <c r="M425" s="178" t="s">
        <v>1298</v>
      </c>
      <c r="N425" s="178" t="s">
        <v>1298</v>
      </c>
      <c r="O425" s="178" t="s">
        <v>1298</v>
      </c>
      <c r="P425" s="178" t="s">
        <v>1298</v>
      </c>
      <c r="Q425" s="85" t="s">
        <v>1145</v>
      </c>
      <c r="R425" s="85" t="s">
        <v>1144</v>
      </c>
      <c r="S425" s="180" t="s">
        <v>1299</v>
      </c>
      <c r="T425" s="85"/>
      <c r="U425" s="31">
        <f t="shared" si="128"/>
        <v>0</v>
      </c>
      <c r="V425" s="80"/>
      <c r="W425" s="279"/>
      <c r="X425" s="85"/>
      <c r="Y425" s="85">
        <f t="shared" si="129"/>
        <v>0</v>
      </c>
      <c r="AA425" s="85"/>
      <c r="AB425" s="85">
        <f t="shared" si="130"/>
        <v>0</v>
      </c>
      <c r="AC425" s="85"/>
      <c r="AD425" s="31">
        <f t="shared" si="131"/>
        <v>0</v>
      </c>
      <c r="AE425" s="31"/>
      <c r="AF425" s="85"/>
      <c r="AG425" s="85">
        <f t="shared" si="132"/>
        <v>0</v>
      </c>
      <c r="AH425" s="31">
        <f t="shared" si="133"/>
        <v>0</v>
      </c>
      <c r="AI425" s="85"/>
      <c r="AJ425" s="31">
        <f t="shared" si="134"/>
        <v>0</v>
      </c>
      <c r="AK425" s="31">
        <f t="shared" si="135"/>
        <v>0</v>
      </c>
      <c r="AL425" s="85"/>
      <c r="AM425" s="85"/>
      <c r="AN425" s="85"/>
      <c r="AO425" s="85"/>
      <c r="AP425" s="85"/>
      <c r="AQ425" s="85"/>
      <c r="AR425" s="85"/>
      <c r="AS425" s="85"/>
      <c r="AT425" s="85"/>
      <c r="AU425" s="85"/>
      <c r="AV425" s="85"/>
      <c r="AW425" s="85"/>
      <c r="AX425" s="85"/>
    </row>
    <row r="426" spans="2:50" s="155" customFormat="1" ht="13" outlineLevel="1">
      <c r="B426" s="156" t="s">
        <v>726</v>
      </c>
      <c r="C426" s="32" t="s">
        <v>727</v>
      </c>
      <c r="D426" s="86">
        <v>1</v>
      </c>
      <c r="E426" s="16">
        <v>43000</v>
      </c>
      <c r="F426" s="26" t="s">
        <v>12</v>
      </c>
      <c r="G426" s="27" t="s">
        <v>1297</v>
      </c>
      <c r="H426" s="81">
        <f t="shared" si="136"/>
        <v>120</v>
      </c>
      <c r="I426" s="82">
        <v>20</v>
      </c>
      <c r="J426" s="82">
        <v>100</v>
      </c>
      <c r="K426" s="259">
        <v>0</v>
      </c>
      <c r="L426" s="178" t="s">
        <v>1298</v>
      </c>
      <c r="M426" s="178" t="s">
        <v>1298</v>
      </c>
      <c r="N426" s="178" t="s">
        <v>1298</v>
      </c>
      <c r="O426" s="178" t="s">
        <v>1298</v>
      </c>
      <c r="P426" s="178" t="s">
        <v>1298</v>
      </c>
      <c r="Q426" s="85" t="s">
        <v>1145</v>
      </c>
      <c r="R426" s="85" t="s">
        <v>1144</v>
      </c>
      <c r="S426" s="180" t="s">
        <v>1299</v>
      </c>
      <c r="T426" s="85"/>
      <c r="U426" s="31">
        <f t="shared" si="128"/>
        <v>0</v>
      </c>
      <c r="V426" s="80"/>
      <c r="W426" s="279"/>
      <c r="X426" s="85"/>
      <c r="Y426" s="85">
        <f t="shared" si="129"/>
        <v>0</v>
      </c>
      <c r="AA426" s="85"/>
      <c r="AB426" s="85">
        <f t="shared" si="130"/>
        <v>0</v>
      </c>
      <c r="AC426" s="85"/>
      <c r="AD426" s="31">
        <f t="shared" si="131"/>
        <v>0</v>
      </c>
      <c r="AE426" s="31"/>
      <c r="AF426" s="85"/>
      <c r="AG426" s="85">
        <f t="shared" si="132"/>
        <v>0</v>
      </c>
      <c r="AH426" s="31">
        <f t="shared" si="133"/>
        <v>0</v>
      </c>
      <c r="AI426" s="85"/>
      <c r="AJ426" s="31">
        <f t="shared" si="134"/>
        <v>0</v>
      </c>
      <c r="AK426" s="31">
        <f t="shared" si="135"/>
        <v>0</v>
      </c>
      <c r="AL426" s="85"/>
      <c r="AM426" s="85"/>
      <c r="AN426" s="85"/>
      <c r="AO426" s="85"/>
      <c r="AP426" s="85"/>
      <c r="AQ426" s="85"/>
      <c r="AR426" s="85"/>
      <c r="AS426" s="85"/>
      <c r="AT426" s="85"/>
      <c r="AU426" s="85"/>
      <c r="AV426" s="85"/>
      <c r="AW426" s="85"/>
      <c r="AX426" s="85"/>
    </row>
    <row r="427" spans="2:50" s="155" customFormat="1" ht="13" outlineLevel="1">
      <c r="B427" s="156" t="s">
        <v>728</v>
      </c>
      <c r="C427" s="32" t="s">
        <v>729</v>
      </c>
      <c r="D427" s="25" t="s">
        <v>141</v>
      </c>
      <c r="E427" s="16">
        <v>43046</v>
      </c>
      <c r="F427" s="26" t="s">
        <v>12</v>
      </c>
      <c r="G427" s="27" t="s">
        <v>1297</v>
      </c>
      <c r="H427" s="81">
        <f t="shared" si="136"/>
        <v>57</v>
      </c>
      <c r="I427" s="82">
        <v>51</v>
      </c>
      <c r="J427" s="82">
        <v>6</v>
      </c>
      <c r="K427" s="259">
        <v>0</v>
      </c>
      <c r="L427" s="178" t="s">
        <v>1298</v>
      </c>
      <c r="M427" s="178" t="s">
        <v>1298</v>
      </c>
      <c r="N427" s="178" t="s">
        <v>1298</v>
      </c>
      <c r="O427" s="178" t="s">
        <v>1298</v>
      </c>
      <c r="P427" s="178" t="s">
        <v>1298</v>
      </c>
      <c r="Q427" s="85" t="s">
        <v>1145</v>
      </c>
      <c r="R427" s="85" t="s">
        <v>1144</v>
      </c>
      <c r="S427" s="180" t="s">
        <v>1299</v>
      </c>
      <c r="T427" s="85"/>
      <c r="U427" s="31">
        <f t="shared" si="128"/>
        <v>0</v>
      </c>
      <c r="V427" s="80"/>
      <c r="W427" s="279"/>
      <c r="X427" s="85"/>
      <c r="Y427" s="85">
        <f t="shared" si="129"/>
        <v>0</v>
      </c>
      <c r="AA427" s="85"/>
      <c r="AB427" s="85">
        <f t="shared" si="130"/>
        <v>0</v>
      </c>
      <c r="AC427" s="85"/>
      <c r="AD427" s="31">
        <f t="shared" si="131"/>
        <v>0</v>
      </c>
      <c r="AE427" s="31"/>
      <c r="AF427" s="85"/>
      <c r="AG427" s="85">
        <f t="shared" si="132"/>
        <v>0</v>
      </c>
      <c r="AH427" s="31">
        <f t="shared" si="133"/>
        <v>0</v>
      </c>
      <c r="AI427" s="85"/>
      <c r="AJ427" s="31">
        <f t="shared" si="134"/>
        <v>0</v>
      </c>
      <c r="AK427" s="31">
        <f t="shared" si="135"/>
        <v>0</v>
      </c>
      <c r="AL427" s="85"/>
      <c r="AM427" s="85"/>
      <c r="AN427" s="85"/>
      <c r="AO427" s="85"/>
      <c r="AP427" s="85"/>
      <c r="AQ427" s="85"/>
      <c r="AR427" s="85"/>
      <c r="AS427" s="85"/>
      <c r="AT427" s="85"/>
      <c r="AU427" s="85"/>
      <c r="AV427" s="85"/>
      <c r="AW427" s="85"/>
      <c r="AX427" s="85"/>
    </row>
    <row r="428" spans="2:50" s="155" customFormat="1" ht="13" outlineLevel="1">
      <c r="B428" s="156" t="s">
        <v>730</v>
      </c>
      <c r="C428" s="32" t="s">
        <v>731</v>
      </c>
      <c r="D428" s="25" t="s">
        <v>141</v>
      </c>
      <c r="E428" s="16">
        <v>43048</v>
      </c>
      <c r="F428" s="26" t="s">
        <v>940</v>
      </c>
      <c r="G428" s="27" t="s">
        <v>1297</v>
      </c>
      <c r="H428" s="81">
        <f t="shared" si="136"/>
        <v>55</v>
      </c>
      <c r="I428" s="82">
        <v>49</v>
      </c>
      <c r="J428" s="82">
        <v>6</v>
      </c>
      <c r="K428" s="259">
        <v>0</v>
      </c>
      <c r="L428" s="178" t="s">
        <v>1298</v>
      </c>
      <c r="M428" s="178" t="s">
        <v>1298</v>
      </c>
      <c r="N428" s="178" t="s">
        <v>1298</v>
      </c>
      <c r="O428" s="178" t="s">
        <v>1298</v>
      </c>
      <c r="P428" s="178" t="s">
        <v>1298</v>
      </c>
      <c r="Q428" s="85" t="s">
        <v>1145</v>
      </c>
      <c r="R428" s="85" t="s">
        <v>1144</v>
      </c>
      <c r="S428" s="180" t="s">
        <v>1299</v>
      </c>
      <c r="T428" s="85"/>
      <c r="U428" s="31">
        <f t="shared" si="128"/>
        <v>0</v>
      </c>
      <c r="V428" s="80"/>
      <c r="W428" s="279"/>
      <c r="X428" s="85"/>
      <c r="Y428" s="85">
        <f t="shared" si="129"/>
        <v>0</v>
      </c>
      <c r="AA428" s="85"/>
      <c r="AB428" s="85">
        <f t="shared" si="130"/>
        <v>0</v>
      </c>
      <c r="AC428" s="85"/>
      <c r="AD428" s="31">
        <f t="shared" si="131"/>
        <v>0</v>
      </c>
      <c r="AE428" s="31"/>
      <c r="AF428" s="85"/>
      <c r="AG428" s="85">
        <f t="shared" si="132"/>
        <v>0</v>
      </c>
      <c r="AH428" s="31">
        <f t="shared" si="133"/>
        <v>0</v>
      </c>
      <c r="AI428" s="85"/>
      <c r="AJ428" s="31">
        <f t="shared" si="134"/>
        <v>0</v>
      </c>
      <c r="AK428" s="31">
        <f t="shared" si="135"/>
        <v>0</v>
      </c>
      <c r="AL428" s="85"/>
      <c r="AM428" s="85"/>
      <c r="AN428" s="85"/>
      <c r="AO428" s="85"/>
      <c r="AP428" s="85"/>
      <c r="AQ428" s="85"/>
      <c r="AR428" s="85"/>
      <c r="AS428" s="85"/>
      <c r="AT428" s="85"/>
      <c r="AU428" s="85"/>
      <c r="AV428" s="85"/>
      <c r="AW428" s="85"/>
      <c r="AX428" s="85"/>
    </row>
    <row r="429" spans="2:50" s="155" customFormat="1" ht="13" outlineLevel="1">
      <c r="B429" s="156" t="s">
        <v>732</v>
      </c>
      <c r="C429" s="32" t="s">
        <v>733</v>
      </c>
      <c r="D429" s="86">
        <v>2</v>
      </c>
      <c r="E429" s="16">
        <v>43372</v>
      </c>
      <c r="F429" s="26" t="s">
        <v>12</v>
      </c>
      <c r="G429" s="27" t="s">
        <v>1297</v>
      </c>
      <c r="H429" s="81">
        <f t="shared" si="136"/>
        <v>350</v>
      </c>
      <c r="I429" s="82">
        <v>170</v>
      </c>
      <c r="J429" s="82">
        <v>180</v>
      </c>
      <c r="K429" s="259">
        <v>0</v>
      </c>
      <c r="L429" s="178" t="s">
        <v>1298</v>
      </c>
      <c r="M429" s="178" t="s">
        <v>1298</v>
      </c>
      <c r="N429" s="178" t="s">
        <v>1298</v>
      </c>
      <c r="O429" s="178" t="s">
        <v>1298</v>
      </c>
      <c r="P429" s="178" t="s">
        <v>1298</v>
      </c>
      <c r="Q429" s="85" t="s">
        <v>1145</v>
      </c>
      <c r="R429" s="85" t="s">
        <v>1144</v>
      </c>
      <c r="S429" s="180" t="s">
        <v>1299</v>
      </c>
      <c r="T429" s="85"/>
      <c r="U429" s="31">
        <f t="shared" si="128"/>
        <v>0</v>
      </c>
      <c r="V429" s="80"/>
      <c r="W429" s="279"/>
      <c r="X429" s="85"/>
      <c r="Y429" s="85">
        <f t="shared" si="129"/>
        <v>0</v>
      </c>
      <c r="AA429" s="85"/>
      <c r="AB429" s="85">
        <f t="shared" si="130"/>
        <v>0</v>
      </c>
      <c r="AC429" s="85"/>
      <c r="AD429" s="31">
        <f t="shared" si="131"/>
        <v>0</v>
      </c>
      <c r="AE429" s="31"/>
      <c r="AF429" s="85"/>
      <c r="AG429" s="85">
        <f t="shared" si="132"/>
        <v>0</v>
      </c>
      <c r="AH429" s="31">
        <f t="shared" si="133"/>
        <v>0</v>
      </c>
      <c r="AI429" s="85"/>
      <c r="AJ429" s="31">
        <f t="shared" si="134"/>
        <v>0</v>
      </c>
      <c r="AK429" s="31">
        <f t="shared" si="135"/>
        <v>0</v>
      </c>
      <c r="AL429" s="85"/>
      <c r="AM429" s="85"/>
      <c r="AN429" s="85"/>
      <c r="AO429" s="85"/>
      <c r="AP429" s="85"/>
      <c r="AQ429" s="85"/>
      <c r="AR429" s="85"/>
      <c r="AS429" s="85"/>
      <c r="AT429" s="85"/>
      <c r="AU429" s="85"/>
      <c r="AV429" s="85"/>
      <c r="AW429" s="85"/>
      <c r="AX429" s="85"/>
    </row>
    <row r="430" spans="2:50" s="155" customFormat="1" ht="13" outlineLevel="1">
      <c r="B430" s="52" t="s">
        <v>734</v>
      </c>
      <c r="C430" s="91" t="s">
        <v>735</v>
      </c>
      <c r="D430" s="25" t="s">
        <v>519</v>
      </c>
      <c r="E430" s="16">
        <v>43206</v>
      </c>
      <c r="F430" s="26" t="s">
        <v>12</v>
      </c>
      <c r="G430" s="27" t="s">
        <v>1297</v>
      </c>
      <c r="H430" s="81">
        <f t="shared" si="136"/>
        <v>128</v>
      </c>
      <c r="I430" s="82">
        <v>128</v>
      </c>
      <c r="J430" s="82">
        <v>0</v>
      </c>
      <c r="K430" s="259">
        <v>0</v>
      </c>
      <c r="L430" s="178" t="s">
        <v>1298</v>
      </c>
      <c r="M430" s="178" t="s">
        <v>1298</v>
      </c>
      <c r="N430" s="178" t="s">
        <v>1298</v>
      </c>
      <c r="O430" s="178" t="s">
        <v>1298</v>
      </c>
      <c r="P430" s="178" t="s">
        <v>1298</v>
      </c>
      <c r="Q430" s="85" t="s">
        <v>1144</v>
      </c>
      <c r="R430" s="85" t="s">
        <v>1144</v>
      </c>
      <c r="S430" s="180" t="s">
        <v>1299</v>
      </c>
      <c r="T430" s="85"/>
      <c r="U430" s="31">
        <f t="shared" si="128"/>
        <v>0</v>
      </c>
      <c r="V430" s="80"/>
      <c r="W430" s="279"/>
      <c r="X430" s="85"/>
      <c r="Y430" s="85">
        <f t="shared" si="129"/>
        <v>0</v>
      </c>
      <c r="AA430" s="85"/>
      <c r="AB430" s="85">
        <f t="shared" si="130"/>
        <v>0</v>
      </c>
      <c r="AC430" s="85"/>
      <c r="AD430" s="31">
        <f t="shared" si="131"/>
        <v>0</v>
      </c>
      <c r="AE430" s="31"/>
      <c r="AF430" s="85"/>
      <c r="AG430" s="85">
        <f t="shared" si="132"/>
        <v>0</v>
      </c>
      <c r="AH430" s="31">
        <f t="shared" si="133"/>
        <v>0</v>
      </c>
      <c r="AI430" s="85"/>
      <c r="AJ430" s="31">
        <f t="shared" si="134"/>
        <v>0</v>
      </c>
      <c r="AK430" s="31">
        <f t="shared" si="135"/>
        <v>0</v>
      </c>
      <c r="AL430" s="85"/>
      <c r="AM430" s="85"/>
      <c r="AN430" s="85"/>
      <c r="AO430" s="85"/>
      <c r="AP430" s="85"/>
      <c r="AQ430" s="85"/>
      <c r="AR430" s="85"/>
      <c r="AS430" s="85"/>
      <c r="AT430" s="85"/>
      <c r="AU430" s="85"/>
      <c r="AV430" s="85"/>
      <c r="AW430" s="85"/>
      <c r="AX430" s="85"/>
    </row>
    <row r="431" spans="2:50" s="155" customFormat="1" ht="13" outlineLevel="1">
      <c r="B431" s="92" t="s">
        <v>736</v>
      </c>
      <c r="C431" s="91" t="s">
        <v>737</v>
      </c>
      <c r="D431" s="25">
        <v>1.3</v>
      </c>
      <c r="E431" s="16">
        <v>43434</v>
      </c>
      <c r="F431" s="26" t="s">
        <v>12</v>
      </c>
      <c r="G431" s="27" t="s">
        <v>1297</v>
      </c>
      <c r="H431" s="81">
        <f t="shared" si="136"/>
        <v>525</v>
      </c>
      <c r="I431" s="82">
        <v>520</v>
      </c>
      <c r="J431" s="82">
        <v>5</v>
      </c>
      <c r="K431" s="259">
        <v>0</v>
      </c>
      <c r="L431" s="178" t="s">
        <v>1298</v>
      </c>
      <c r="M431" s="178" t="s">
        <v>1298</v>
      </c>
      <c r="N431" s="178" t="s">
        <v>1298</v>
      </c>
      <c r="O431" s="178" t="s">
        <v>1298</v>
      </c>
      <c r="P431" s="178" t="s">
        <v>1298</v>
      </c>
      <c r="Q431" s="85" t="s">
        <v>1145</v>
      </c>
      <c r="R431" s="85" t="s">
        <v>1144</v>
      </c>
      <c r="S431" s="180" t="s">
        <v>1317</v>
      </c>
      <c r="T431" s="85"/>
      <c r="U431" s="31">
        <f t="shared" si="128"/>
        <v>0</v>
      </c>
      <c r="V431" s="80"/>
      <c r="W431" s="279"/>
      <c r="X431" s="85"/>
      <c r="Y431" s="85">
        <f t="shared" si="129"/>
        <v>0</v>
      </c>
      <c r="AA431" s="85"/>
      <c r="AB431" s="85">
        <f t="shared" si="130"/>
        <v>0</v>
      </c>
      <c r="AC431" s="85"/>
      <c r="AD431" s="31">
        <f t="shared" si="131"/>
        <v>0</v>
      </c>
      <c r="AE431" s="31"/>
      <c r="AF431" s="85"/>
      <c r="AG431" s="85">
        <f t="shared" si="132"/>
        <v>0</v>
      </c>
      <c r="AH431" s="31">
        <f t="shared" si="133"/>
        <v>0</v>
      </c>
      <c r="AI431" s="85"/>
      <c r="AJ431" s="31">
        <f t="shared" si="134"/>
        <v>0</v>
      </c>
      <c r="AK431" s="31">
        <f t="shared" si="135"/>
        <v>0</v>
      </c>
      <c r="AL431" s="85"/>
      <c r="AM431" s="85"/>
      <c r="AN431" s="85"/>
      <c r="AO431" s="85"/>
      <c r="AP431" s="85"/>
      <c r="AQ431" s="85"/>
      <c r="AR431" s="85"/>
      <c r="AS431" s="85"/>
      <c r="AT431" s="85"/>
      <c r="AU431" s="85"/>
      <c r="AV431" s="85"/>
      <c r="AW431" s="85"/>
      <c r="AX431" s="85"/>
    </row>
    <row r="432" spans="2:50" s="155" customFormat="1" ht="13" outlineLevel="1">
      <c r="B432" s="92" t="s">
        <v>738</v>
      </c>
      <c r="C432" s="91" t="s">
        <v>739</v>
      </c>
      <c r="D432" s="25" t="s">
        <v>596</v>
      </c>
      <c r="E432" s="16">
        <v>43381</v>
      </c>
      <c r="F432" s="26" t="s">
        <v>12</v>
      </c>
      <c r="G432" s="27" t="s">
        <v>1297</v>
      </c>
      <c r="H432" s="81">
        <f t="shared" si="136"/>
        <v>115</v>
      </c>
      <c r="I432" s="82">
        <v>105</v>
      </c>
      <c r="J432" s="82">
        <v>10</v>
      </c>
      <c r="K432" s="259">
        <v>0</v>
      </c>
      <c r="L432" s="178" t="s">
        <v>1298</v>
      </c>
      <c r="M432" s="178" t="s">
        <v>1298</v>
      </c>
      <c r="N432" s="178" t="s">
        <v>1298</v>
      </c>
      <c r="O432" s="178" t="s">
        <v>1298</v>
      </c>
      <c r="P432" s="178" t="s">
        <v>1298</v>
      </c>
      <c r="Q432" s="85" t="s">
        <v>1145</v>
      </c>
      <c r="R432" s="85" t="s">
        <v>1144</v>
      </c>
      <c r="S432" s="180" t="s">
        <v>1299</v>
      </c>
      <c r="T432" s="85"/>
      <c r="U432" s="31">
        <f t="shared" si="128"/>
        <v>0</v>
      </c>
      <c r="V432" s="80"/>
      <c r="W432" s="279"/>
      <c r="X432" s="85"/>
      <c r="Y432" s="85">
        <f t="shared" si="129"/>
        <v>0</v>
      </c>
      <c r="AA432" s="85"/>
      <c r="AB432" s="85">
        <f t="shared" si="130"/>
        <v>0</v>
      </c>
      <c r="AC432" s="85"/>
      <c r="AD432" s="31">
        <f t="shared" si="131"/>
        <v>0</v>
      </c>
      <c r="AE432" s="31"/>
      <c r="AF432" s="85"/>
      <c r="AG432" s="85">
        <f t="shared" si="132"/>
        <v>0</v>
      </c>
      <c r="AH432" s="31">
        <f t="shared" si="133"/>
        <v>0</v>
      </c>
      <c r="AI432" s="85"/>
      <c r="AJ432" s="31">
        <f t="shared" si="134"/>
        <v>0</v>
      </c>
      <c r="AK432" s="31">
        <f t="shared" si="135"/>
        <v>0</v>
      </c>
      <c r="AL432" s="85"/>
      <c r="AM432" s="85"/>
      <c r="AN432" s="85"/>
      <c r="AO432" s="85"/>
      <c r="AP432" s="85"/>
      <c r="AQ432" s="85"/>
      <c r="AR432" s="85"/>
      <c r="AS432" s="85"/>
      <c r="AT432" s="85"/>
      <c r="AU432" s="85"/>
      <c r="AV432" s="85"/>
      <c r="AW432" s="85"/>
      <c r="AX432" s="85"/>
    </row>
    <row r="433" spans="2:50" s="155" customFormat="1" ht="13" outlineLevel="1">
      <c r="B433" s="92" t="s">
        <v>740</v>
      </c>
      <c r="C433" s="93" t="s">
        <v>741</v>
      </c>
      <c r="D433" s="25">
        <v>1.2</v>
      </c>
      <c r="E433" s="16">
        <v>43549</v>
      </c>
      <c r="F433" s="26" t="s">
        <v>12</v>
      </c>
      <c r="G433" s="27" t="s">
        <v>1297</v>
      </c>
      <c r="H433" s="81">
        <f t="shared" si="136"/>
        <v>60</v>
      </c>
      <c r="I433" s="82">
        <v>60</v>
      </c>
      <c r="J433" s="82">
        <v>0</v>
      </c>
      <c r="K433" s="259">
        <v>0</v>
      </c>
      <c r="L433" s="178" t="s">
        <v>1298</v>
      </c>
      <c r="M433" s="178" t="s">
        <v>1298</v>
      </c>
      <c r="N433" s="178" t="s">
        <v>1298</v>
      </c>
      <c r="O433" s="178" t="s">
        <v>1298</v>
      </c>
      <c r="P433" s="178" t="s">
        <v>1298</v>
      </c>
      <c r="Q433" s="85" t="s">
        <v>1145</v>
      </c>
      <c r="R433" s="85" t="s">
        <v>1144</v>
      </c>
      <c r="S433" s="180" t="s">
        <v>1318</v>
      </c>
      <c r="T433" s="85"/>
      <c r="U433" s="31">
        <f t="shared" si="128"/>
        <v>0</v>
      </c>
      <c r="V433" s="80"/>
      <c r="W433" s="279"/>
      <c r="X433" s="85"/>
      <c r="Y433" s="85">
        <f t="shared" si="129"/>
        <v>0</v>
      </c>
      <c r="AA433" s="85"/>
      <c r="AB433" s="85">
        <f t="shared" si="130"/>
        <v>0</v>
      </c>
      <c r="AC433" s="85"/>
      <c r="AD433" s="31">
        <f t="shared" si="131"/>
        <v>0</v>
      </c>
      <c r="AE433" s="31"/>
      <c r="AF433" s="85"/>
      <c r="AG433" s="85">
        <f t="shared" si="132"/>
        <v>0</v>
      </c>
      <c r="AH433" s="31">
        <f t="shared" si="133"/>
        <v>0</v>
      </c>
      <c r="AI433" s="85"/>
      <c r="AJ433" s="31">
        <f t="shared" si="134"/>
        <v>0</v>
      </c>
      <c r="AK433" s="31">
        <f t="shared" si="135"/>
        <v>0</v>
      </c>
      <c r="AL433" s="85"/>
      <c r="AM433" s="85"/>
      <c r="AN433" s="85"/>
      <c r="AO433" s="85"/>
      <c r="AP433" s="85"/>
      <c r="AQ433" s="85"/>
      <c r="AR433" s="85"/>
      <c r="AS433" s="85"/>
      <c r="AT433" s="85"/>
      <c r="AU433" s="85"/>
      <c r="AV433" s="85"/>
      <c r="AW433" s="85"/>
      <c r="AX433" s="85"/>
    </row>
    <row r="434" spans="2:50" s="155" customFormat="1" ht="13" outlineLevel="1">
      <c r="B434" s="87" t="s">
        <v>742</v>
      </c>
      <c r="C434" s="94" t="s">
        <v>743</v>
      </c>
      <c r="D434" s="25">
        <v>1.2</v>
      </c>
      <c r="E434" s="16">
        <v>43537</v>
      </c>
      <c r="F434" s="26" t="s">
        <v>12</v>
      </c>
      <c r="G434" s="158" t="s">
        <v>1297</v>
      </c>
      <c r="H434" s="81">
        <f t="shared" si="136"/>
        <v>107</v>
      </c>
      <c r="I434" s="82">
        <v>107</v>
      </c>
      <c r="J434" s="82">
        <v>0</v>
      </c>
      <c r="K434" s="259">
        <v>0</v>
      </c>
      <c r="L434" s="178" t="s">
        <v>1298</v>
      </c>
      <c r="M434" s="178" t="s">
        <v>1298</v>
      </c>
      <c r="N434" s="178" t="s">
        <v>1298</v>
      </c>
      <c r="O434" s="178" t="s">
        <v>1298</v>
      </c>
      <c r="P434" s="178" t="s">
        <v>1298</v>
      </c>
      <c r="Q434" s="85" t="s">
        <v>1145</v>
      </c>
      <c r="R434" s="85" t="s">
        <v>1144</v>
      </c>
      <c r="S434" s="180" t="s">
        <v>1317</v>
      </c>
      <c r="T434" s="85"/>
      <c r="U434" s="31">
        <f t="shared" si="128"/>
        <v>0</v>
      </c>
      <c r="V434" s="80"/>
      <c r="W434" s="279"/>
      <c r="X434" s="85"/>
      <c r="Y434" s="85">
        <f t="shared" si="129"/>
        <v>0</v>
      </c>
      <c r="AA434" s="85"/>
      <c r="AB434" s="85">
        <f t="shared" si="130"/>
        <v>0</v>
      </c>
      <c r="AC434" s="85"/>
      <c r="AD434" s="31">
        <f t="shared" si="131"/>
        <v>0</v>
      </c>
      <c r="AE434" s="31"/>
      <c r="AF434" s="85"/>
      <c r="AG434" s="85">
        <f t="shared" si="132"/>
        <v>0</v>
      </c>
      <c r="AH434" s="31">
        <f t="shared" si="133"/>
        <v>0</v>
      </c>
      <c r="AI434" s="85"/>
      <c r="AJ434" s="31">
        <f t="shared" si="134"/>
        <v>0</v>
      </c>
      <c r="AK434" s="31">
        <f t="shared" si="135"/>
        <v>0</v>
      </c>
      <c r="AL434" s="85"/>
      <c r="AM434" s="85"/>
      <c r="AN434" s="85"/>
      <c r="AO434" s="85"/>
      <c r="AP434" s="85"/>
      <c r="AQ434" s="85"/>
      <c r="AR434" s="85"/>
      <c r="AS434" s="85"/>
      <c r="AT434" s="85"/>
      <c r="AU434" s="85"/>
      <c r="AV434" s="85"/>
      <c r="AW434" s="85"/>
      <c r="AX434" s="85"/>
    </row>
    <row r="435" spans="2:50" s="155" customFormat="1" ht="13" outlineLevel="1">
      <c r="B435" s="87" t="s">
        <v>962</v>
      </c>
      <c r="C435" s="94" t="s">
        <v>1468</v>
      </c>
      <c r="D435" s="86">
        <v>1</v>
      </c>
      <c r="E435" s="16">
        <v>43427</v>
      </c>
      <c r="F435" s="26" t="s">
        <v>12</v>
      </c>
      <c r="G435" s="158" t="s">
        <v>1297</v>
      </c>
      <c r="H435" s="81">
        <f t="shared" si="136"/>
        <v>150</v>
      </c>
      <c r="I435" s="82">
        <v>60</v>
      </c>
      <c r="J435" s="82">
        <v>90</v>
      </c>
      <c r="K435" s="259">
        <v>0</v>
      </c>
      <c r="L435" s="178" t="s">
        <v>1298</v>
      </c>
      <c r="M435" s="178" t="s">
        <v>1298</v>
      </c>
      <c r="N435" s="178" t="s">
        <v>1298</v>
      </c>
      <c r="O435" s="178" t="s">
        <v>1298</v>
      </c>
      <c r="P435" s="178" t="s">
        <v>1298</v>
      </c>
      <c r="Q435" s="85" t="s">
        <v>1145</v>
      </c>
      <c r="R435" s="85" t="s">
        <v>1144</v>
      </c>
      <c r="S435" s="180" t="s">
        <v>1299</v>
      </c>
      <c r="T435" s="85"/>
      <c r="U435" s="31">
        <f t="shared" si="128"/>
        <v>0</v>
      </c>
      <c r="V435" s="80"/>
      <c r="W435" s="279"/>
      <c r="X435" s="85"/>
      <c r="Y435" s="85">
        <f t="shared" si="129"/>
        <v>0</v>
      </c>
      <c r="AA435" s="85"/>
      <c r="AB435" s="85">
        <f t="shared" si="130"/>
        <v>0</v>
      </c>
      <c r="AC435" s="85"/>
      <c r="AD435" s="31">
        <f t="shared" si="131"/>
        <v>0</v>
      </c>
      <c r="AE435" s="31"/>
      <c r="AF435" s="85"/>
      <c r="AG435" s="85">
        <f t="shared" si="132"/>
        <v>0</v>
      </c>
      <c r="AH435" s="31">
        <f t="shared" si="133"/>
        <v>0</v>
      </c>
      <c r="AI435" s="85"/>
      <c r="AJ435" s="31">
        <f t="shared" si="134"/>
        <v>0</v>
      </c>
      <c r="AK435" s="31">
        <f t="shared" si="135"/>
        <v>0</v>
      </c>
      <c r="AL435" s="85"/>
      <c r="AM435" s="85"/>
      <c r="AN435" s="85"/>
      <c r="AO435" s="85"/>
      <c r="AP435" s="85"/>
      <c r="AQ435" s="85"/>
      <c r="AR435" s="85"/>
      <c r="AS435" s="85"/>
      <c r="AT435" s="85"/>
      <c r="AU435" s="85"/>
      <c r="AV435" s="85"/>
      <c r="AW435" s="85"/>
      <c r="AX435" s="85"/>
    </row>
    <row r="436" spans="2:50" s="155" customFormat="1" ht="13" outlineLevel="1">
      <c r="B436" s="87" t="s">
        <v>963</v>
      </c>
      <c r="C436" s="94" t="s">
        <v>1469</v>
      </c>
      <c r="D436" s="25">
        <v>1.1000000000000001</v>
      </c>
      <c r="E436" s="16">
        <v>43621</v>
      </c>
      <c r="F436" s="26" t="s">
        <v>12</v>
      </c>
      <c r="G436" s="158" t="s">
        <v>1297</v>
      </c>
      <c r="H436" s="81">
        <f t="shared" si="136"/>
        <v>45</v>
      </c>
      <c r="I436" s="82">
        <v>15</v>
      </c>
      <c r="J436" s="82">
        <v>30</v>
      </c>
      <c r="K436" s="259">
        <v>0</v>
      </c>
      <c r="L436" s="178" t="s">
        <v>1298</v>
      </c>
      <c r="M436" s="178" t="s">
        <v>1298</v>
      </c>
      <c r="N436" s="178" t="s">
        <v>1298</v>
      </c>
      <c r="O436" s="178" t="s">
        <v>1298</v>
      </c>
      <c r="P436" s="178" t="s">
        <v>1298</v>
      </c>
      <c r="Q436" s="85" t="s">
        <v>1145</v>
      </c>
      <c r="R436" s="85" t="s">
        <v>1144</v>
      </c>
      <c r="S436" s="180" t="s">
        <v>1299</v>
      </c>
      <c r="T436" s="85"/>
      <c r="U436" s="31">
        <f t="shared" si="128"/>
        <v>0</v>
      </c>
      <c r="V436" s="80"/>
      <c r="W436" s="279"/>
      <c r="X436" s="85"/>
      <c r="Y436" s="85">
        <f t="shared" si="129"/>
        <v>0</v>
      </c>
      <c r="AA436" s="85"/>
      <c r="AB436" s="85">
        <f t="shared" si="130"/>
        <v>0</v>
      </c>
      <c r="AC436" s="85"/>
      <c r="AD436" s="31">
        <f t="shared" si="131"/>
        <v>0</v>
      </c>
      <c r="AE436" s="31"/>
      <c r="AF436" s="85"/>
      <c r="AG436" s="85">
        <f t="shared" si="132"/>
        <v>0</v>
      </c>
      <c r="AH436" s="31">
        <f t="shared" si="133"/>
        <v>0</v>
      </c>
      <c r="AI436" s="85"/>
      <c r="AJ436" s="31">
        <f t="shared" si="134"/>
        <v>0</v>
      </c>
      <c r="AK436" s="31">
        <f t="shared" si="135"/>
        <v>0</v>
      </c>
      <c r="AL436" s="85"/>
      <c r="AM436" s="85"/>
      <c r="AN436" s="85"/>
      <c r="AO436" s="85"/>
      <c r="AP436" s="85"/>
      <c r="AQ436" s="85"/>
      <c r="AR436" s="85"/>
      <c r="AS436" s="85"/>
      <c r="AT436" s="85"/>
      <c r="AU436" s="85"/>
      <c r="AV436" s="85"/>
      <c r="AW436" s="85"/>
      <c r="AX436" s="85"/>
    </row>
    <row r="437" spans="2:50" s="155" customFormat="1" ht="13" outlineLevel="1">
      <c r="B437" s="87" t="s">
        <v>964</v>
      </c>
      <c r="C437" s="94" t="s">
        <v>1470</v>
      </c>
      <c r="D437" s="86">
        <v>1</v>
      </c>
      <c r="E437" s="16">
        <v>43373</v>
      </c>
      <c r="F437" s="26" t="s">
        <v>12</v>
      </c>
      <c r="G437" s="158" t="s">
        <v>1297</v>
      </c>
      <c r="H437" s="81">
        <f t="shared" si="136"/>
        <v>193</v>
      </c>
      <c r="I437" s="82">
        <v>123</v>
      </c>
      <c r="J437" s="82">
        <v>70</v>
      </c>
      <c r="K437" s="259">
        <v>0</v>
      </c>
      <c r="L437" s="178" t="s">
        <v>1298</v>
      </c>
      <c r="M437" s="178" t="s">
        <v>1298</v>
      </c>
      <c r="N437" s="178" t="s">
        <v>1298</v>
      </c>
      <c r="O437" s="178" t="s">
        <v>1298</v>
      </c>
      <c r="P437" s="178" t="s">
        <v>1298</v>
      </c>
      <c r="Q437" s="85" t="s">
        <v>1145</v>
      </c>
      <c r="R437" s="85" t="s">
        <v>1144</v>
      </c>
      <c r="S437" s="180" t="s">
        <v>1319</v>
      </c>
      <c r="T437" s="85"/>
      <c r="U437" s="31">
        <f t="shared" si="128"/>
        <v>0</v>
      </c>
      <c r="V437" s="80"/>
      <c r="W437" s="279"/>
      <c r="X437" s="85"/>
      <c r="Y437" s="85">
        <f t="shared" si="129"/>
        <v>0</v>
      </c>
      <c r="AA437" s="85"/>
      <c r="AB437" s="85">
        <f t="shared" si="130"/>
        <v>0</v>
      </c>
      <c r="AC437" s="85"/>
      <c r="AD437" s="31">
        <f t="shared" si="131"/>
        <v>0</v>
      </c>
      <c r="AE437" s="31"/>
      <c r="AF437" s="85"/>
      <c r="AG437" s="85">
        <f t="shared" si="132"/>
        <v>0</v>
      </c>
      <c r="AH437" s="31">
        <f t="shared" si="133"/>
        <v>0</v>
      </c>
      <c r="AI437" s="85"/>
      <c r="AJ437" s="31">
        <f t="shared" si="134"/>
        <v>0</v>
      </c>
      <c r="AK437" s="31">
        <f t="shared" si="135"/>
        <v>0</v>
      </c>
      <c r="AL437" s="85"/>
      <c r="AM437" s="85"/>
      <c r="AN437" s="85"/>
      <c r="AO437" s="85"/>
      <c r="AP437" s="85"/>
      <c r="AQ437" s="85"/>
      <c r="AR437" s="85"/>
      <c r="AS437" s="85"/>
      <c r="AT437" s="85"/>
      <c r="AU437" s="85"/>
      <c r="AV437" s="85"/>
      <c r="AW437" s="85"/>
      <c r="AX437" s="85"/>
    </row>
    <row r="438" spans="2:50" s="155" customFormat="1" ht="13" outlineLevel="1">
      <c r="B438" s="87" t="s">
        <v>965</v>
      </c>
      <c r="C438" s="94" t="s">
        <v>1471</v>
      </c>
      <c r="D438" s="86">
        <v>1</v>
      </c>
      <c r="E438" s="16">
        <v>43381</v>
      </c>
      <c r="F438" s="26" t="s">
        <v>12</v>
      </c>
      <c r="G438" s="158" t="s">
        <v>1297</v>
      </c>
      <c r="H438" s="81">
        <f t="shared" si="136"/>
        <v>123</v>
      </c>
      <c r="I438" s="82">
        <v>123</v>
      </c>
      <c r="J438" s="82">
        <v>0</v>
      </c>
      <c r="K438" s="259">
        <v>0</v>
      </c>
      <c r="L438" s="178" t="s">
        <v>1298</v>
      </c>
      <c r="M438" s="178" t="s">
        <v>1298</v>
      </c>
      <c r="N438" s="178" t="s">
        <v>1298</v>
      </c>
      <c r="O438" s="178" t="s">
        <v>1298</v>
      </c>
      <c r="P438" s="178" t="s">
        <v>1298</v>
      </c>
      <c r="Q438" s="85" t="s">
        <v>1145</v>
      </c>
      <c r="R438" s="85" t="s">
        <v>1144</v>
      </c>
      <c r="S438" s="180" t="s">
        <v>1299</v>
      </c>
      <c r="T438" s="85"/>
      <c r="U438" s="31">
        <f t="shared" si="128"/>
        <v>0</v>
      </c>
      <c r="V438" s="80"/>
      <c r="W438" s="279"/>
      <c r="X438" s="85"/>
      <c r="Y438" s="85">
        <f t="shared" si="129"/>
        <v>0</v>
      </c>
      <c r="AA438" s="85"/>
      <c r="AB438" s="85">
        <f t="shared" si="130"/>
        <v>0</v>
      </c>
      <c r="AC438" s="85"/>
      <c r="AD438" s="31">
        <f t="shared" si="131"/>
        <v>0</v>
      </c>
      <c r="AE438" s="31"/>
      <c r="AF438" s="85"/>
      <c r="AG438" s="85">
        <f t="shared" si="132"/>
        <v>0</v>
      </c>
      <c r="AH438" s="31">
        <f t="shared" si="133"/>
        <v>0</v>
      </c>
      <c r="AI438" s="85"/>
      <c r="AJ438" s="31">
        <f t="shared" si="134"/>
        <v>0</v>
      </c>
      <c r="AK438" s="31">
        <f t="shared" si="135"/>
        <v>0</v>
      </c>
      <c r="AL438" s="85"/>
      <c r="AM438" s="85"/>
      <c r="AN438" s="85"/>
      <c r="AO438" s="85"/>
      <c r="AP438" s="85"/>
      <c r="AQ438" s="85"/>
      <c r="AR438" s="85"/>
      <c r="AS438" s="85"/>
      <c r="AT438" s="85"/>
      <c r="AU438" s="85"/>
      <c r="AV438" s="85"/>
      <c r="AW438" s="85"/>
      <c r="AX438" s="85"/>
    </row>
    <row r="439" spans="2:50" s="155" customFormat="1" ht="13" outlineLevel="1">
      <c r="B439" s="87" t="s">
        <v>966</v>
      </c>
      <c r="C439" s="94" t="s">
        <v>1472</v>
      </c>
      <c r="D439" s="25">
        <v>1.1000000000000001</v>
      </c>
      <c r="E439" s="16">
        <v>43483</v>
      </c>
      <c r="F439" s="26" t="s">
        <v>940</v>
      </c>
      <c r="G439" s="158" t="s">
        <v>1297</v>
      </c>
      <c r="H439" s="81">
        <f t="shared" si="136"/>
        <v>49</v>
      </c>
      <c r="I439" s="82">
        <v>49</v>
      </c>
      <c r="J439" s="82">
        <v>0</v>
      </c>
      <c r="K439" s="259">
        <v>0</v>
      </c>
      <c r="L439" s="178" t="s">
        <v>1298</v>
      </c>
      <c r="M439" s="178" t="s">
        <v>1298</v>
      </c>
      <c r="N439" s="178" t="s">
        <v>1298</v>
      </c>
      <c r="O439" s="178" t="s">
        <v>1298</v>
      </c>
      <c r="P439" s="178" t="s">
        <v>1298</v>
      </c>
      <c r="Q439" s="85" t="s">
        <v>1145</v>
      </c>
      <c r="R439" s="85" t="s">
        <v>1144</v>
      </c>
      <c r="S439" s="180" t="s">
        <v>1299</v>
      </c>
      <c r="T439" s="85"/>
      <c r="U439" s="31">
        <f t="shared" si="128"/>
        <v>0</v>
      </c>
      <c r="V439" s="80"/>
      <c r="W439" s="279"/>
      <c r="X439" s="85"/>
      <c r="Y439" s="85">
        <f t="shared" si="129"/>
        <v>0</v>
      </c>
      <c r="AA439" s="85"/>
      <c r="AB439" s="85">
        <f t="shared" si="130"/>
        <v>0</v>
      </c>
      <c r="AC439" s="85"/>
      <c r="AD439" s="31">
        <f t="shared" si="131"/>
        <v>0</v>
      </c>
      <c r="AE439" s="31"/>
      <c r="AF439" s="85"/>
      <c r="AG439" s="85">
        <f t="shared" si="132"/>
        <v>0</v>
      </c>
      <c r="AH439" s="31">
        <f t="shared" si="133"/>
        <v>0</v>
      </c>
      <c r="AI439" s="85"/>
      <c r="AJ439" s="31">
        <f t="shared" si="134"/>
        <v>0</v>
      </c>
      <c r="AK439" s="31">
        <f t="shared" si="135"/>
        <v>0</v>
      </c>
      <c r="AL439" s="85"/>
      <c r="AM439" s="85"/>
      <c r="AN439" s="85"/>
      <c r="AO439" s="85"/>
      <c r="AP439" s="85"/>
      <c r="AQ439" s="85"/>
      <c r="AR439" s="85"/>
      <c r="AS439" s="85"/>
      <c r="AT439" s="85"/>
      <c r="AU439" s="85"/>
      <c r="AV439" s="85"/>
      <c r="AW439" s="85"/>
      <c r="AX439" s="85"/>
    </row>
    <row r="440" spans="2:50" s="155" customFormat="1" ht="13" outlineLevel="1">
      <c r="B440" s="87" t="s">
        <v>967</v>
      </c>
      <c r="C440" s="94" t="s">
        <v>1473</v>
      </c>
      <c r="D440" s="37">
        <v>1.3</v>
      </c>
      <c r="E440" s="16">
        <v>43698</v>
      </c>
      <c r="F440" s="26" t="s">
        <v>940</v>
      </c>
      <c r="G440" s="158" t="s">
        <v>1297</v>
      </c>
      <c r="H440" s="81">
        <f t="shared" si="136"/>
        <v>70</v>
      </c>
      <c r="I440" s="82">
        <v>55</v>
      </c>
      <c r="J440" s="82">
        <v>15</v>
      </c>
      <c r="K440" s="259">
        <v>0</v>
      </c>
      <c r="L440" s="178" t="s">
        <v>1298</v>
      </c>
      <c r="M440" s="178" t="s">
        <v>1298</v>
      </c>
      <c r="N440" s="178" t="s">
        <v>1298</v>
      </c>
      <c r="O440" s="178" t="s">
        <v>1298</v>
      </c>
      <c r="P440" s="178" t="s">
        <v>1298</v>
      </c>
      <c r="Q440" s="85" t="s">
        <v>1145</v>
      </c>
      <c r="R440" s="85" t="s">
        <v>1144</v>
      </c>
      <c r="S440" s="180" t="s">
        <v>1299</v>
      </c>
      <c r="T440" s="85"/>
      <c r="U440" s="31">
        <f t="shared" si="128"/>
        <v>0</v>
      </c>
      <c r="V440" s="80"/>
      <c r="W440" s="279"/>
      <c r="X440" s="85"/>
      <c r="Y440" s="85">
        <f t="shared" si="129"/>
        <v>0</v>
      </c>
      <c r="AA440" s="85"/>
      <c r="AB440" s="85">
        <f t="shared" si="130"/>
        <v>0</v>
      </c>
      <c r="AC440" s="85"/>
      <c r="AD440" s="31">
        <f t="shared" si="131"/>
        <v>0</v>
      </c>
      <c r="AE440" s="31"/>
      <c r="AF440" s="85"/>
      <c r="AG440" s="85">
        <f t="shared" si="132"/>
        <v>0</v>
      </c>
      <c r="AH440" s="31">
        <f t="shared" si="133"/>
        <v>0</v>
      </c>
      <c r="AI440" s="85"/>
      <c r="AJ440" s="31">
        <f t="shared" si="134"/>
        <v>0</v>
      </c>
      <c r="AK440" s="31">
        <f t="shared" si="135"/>
        <v>0</v>
      </c>
      <c r="AL440" s="85"/>
      <c r="AM440" s="85"/>
      <c r="AN440" s="85"/>
      <c r="AO440" s="85"/>
      <c r="AP440" s="85"/>
      <c r="AQ440" s="85"/>
      <c r="AR440" s="85"/>
      <c r="AS440" s="85"/>
      <c r="AT440" s="85"/>
      <c r="AU440" s="85"/>
      <c r="AV440" s="85"/>
      <c r="AW440" s="85"/>
      <c r="AX440" s="85"/>
    </row>
    <row r="441" spans="2:50" s="155" customFormat="1" ht="13" outlineLevel="1">
      <c r="B441" s="87" t="s">
        <v>968</v>
      </c>
      <c r="C441" s="94" t="s">
        <v>1474</v>
      </c>
      <c r="D441" s="25">
        <v>1.2</v>
      </c>
      <c r="E441" s="16">
        <v>43517</v>
      </c>
      <c r="F441" s="26" t="s">
        <v>12</v>
      </c>
      <c r="G441" s="158" t="s">
        <v>1297</v>
      </c>
      <c r="H441" s="81">
        <f t="shared" si="136"/>
        <v>195</v>
      </c>
      <c r="I441" s="82">
        <v>195</v>
      </c>
      <c r="J441" s="82">
        <v>0</v>
      </c>
      <c r="K441" s="259">
        <v>0</v>
      </c>
      <c r="L441" s="178" t="s">
        <v>1298</v>
      </c>
      <c r="M441" s="178" t="s">
        <v>1298</v>
      </c>
      <c r="N441" s="178" t="s">
        <v>1298</v>
      </c>
      <c r="O441" s="178" t="s">
        <v>1298</v>
      </c>
      <c r="P441" s="178" t="s">
        <v>1298</v>
      </c>
      <c r="Q441" s="85" t="s">
        <v>1145</v>
      </c>
      <c r="R441" s="85" t="s">
        <v>1144</v>
      </c>
      <c r="S441" s="180" t="s">
        <v>1320</v>
      </c>
      <c r="T441" s="85"/>
      <c r="U441" s="31">
        <f t="shared" si="128"/>
        <v>0</v>
      </c>
      <c r="V441" s="80"/>
      <c r="W441" s="279"/>
      <c r="X441" s="85"/>
      <c r="Y441" s="85">
        <f t="shared" si="129"/>
        <v>0</v>
      </c>
      <c r="AA441" s="85"/>
      <c r="AB441" s="85">
        <f t="shared" si="130"/>
        <v>0</v>
      </c>
      <c r="AC441" s="85"/>
      <c r="AD441" s="31">
        <f t="shared" si="131"/>
        <v>0</v>
      </c>
      <c r="AE441" s="31"/>
      <c r="AF441" s="85"/>
      <c r="AG441" s="85">
        <f t="shared" si="132"/>
        <v>0</v>
      </c>
      <c r="AH441" s="31">
        <f t="shared" si="133"/>
        <v>0</v>
      </c>
      <c r="AI441" s="85"/>
      <c r="AJ441" s="31">
        <f t="shared" si="134"/>
        <v>0</v>
      </c>
      <c r="AK441" s="31">
        <f t="shared" si="135"/>
        <v>0</v>
      </c>
      <c r="AL441" s="85"/>
      <c r="AM441" s="85"/>
      <c r="AN441" s="85"/>
      <c r="AO441" s="85"/>
      <c r="AP441" s="85"/>
      <c r="AQ441" s="85"/>
      <c r="AR441" s="85"/>
      <c r="AS441" s="85"/>
      <c r="AT441" s="85"/>
      <c r="AU441" s="85"/>
      <c r="AV441" s="85"/>
      <c r="AW441" s="85"/>
      <c r="AX441" s="85"/>
    </row>
    <row r="442" spans="2:50" s="155" customFormat="1" ht="13" outlineLevel="1">
      <c r="B442" s="87" t="s">
        <v>1475</v>
      </c>
      <c r="C442" s="94" t="s">
        <v>1476</v>
      </c>
      <c r="D442" s="250">
        <v>1.1000000000000001</v>
      </c>
      <c r="E442" s="75">
        <v>43782</v>
      </c>
      <c r="F442" s="26" t="s">
        <v>12</v>
      </c>
      <c r="G442" s="158" t="s">
        <v>1297</v>
      </c>
      <c r="H442" s="81">
        <f t="shared" si="136"/>
        <v>75</v>
      </c>
      <c r="I442" s="82">
        <v>75</v>
      </c>
      <c r="J442" s="82">
        <v>0</v>
      </c>
      <c r="K442" s="259">
        <v>0</v>
      </c>
      <c r="L442" s="178" t="s">
        <v>1298</v>
      </c>
      <c r="M442" s="178" t="s">
        <v>1298</v>
      </c>
      <c r="N442" s="178" t="s">
        <v>1298</v>
      </c>
      <c r="O442" s="178" t="s">
        <v>1298</v>
      </c>
      <c r="P442" s="178" t="s">
        <v>1298</v>
      </c>
      <c r="Q442" s="85" t="s">
        <v>1145</v>
      </c>
      <c r="R442" s="85" t="s">
        <v>1144</v>
      </c>
      <c r="S442" s="180"/>
      <c r="T442" s="85"/>
      <c r="U442" s="31">
        <f t="shared" si="128"/>
        <v>0</v>
      </c>
      <c r="V442" s="80"/>
      <c r="W442" s="279"/>
      <c r="X442" s="85"/>
      <c r="Y442" s="85">
        <f t="shared" si="129"/>
        <v>0</v>
      </c>
      <c r="AA442" s="85"/>
      <c r="AB442" s="85">
        <f t="shared" si="130"/>
        <v>0</v>
      </c>
      <c r="AC442" s="85"/>
      <c r="AD442" s="31">
        <f t="shared" si="131"/>
        <v>0</v>
      </c>
      <c r="AE442" s="31"/>
      <c r="AF442" s="85"/>
      <c r="AG442" s="85">
        <f t="shared" si="132"/>
        <v>0</v>
      </c>
      <c r="AH442" s="31">
        <f t="shared" si="133"/>
        <v>0</v>
      </c>
      <c r="AI442" s="85"/>
      <c r="AJ442" s="31">
        <f t="shared" si="134"/>
        <v>0</v>
      </c>
      <c r="AK442" s="31">
        <f t="shared" si="135"/>
        <v>0</v>
      </c>
      <c r="AL442" s="85"/>
      <c r="AM442" s="85"/>
      <c r="AN442" s="85"/>
      <c r="AO442" s="85"/>
      <c r="AP442" s="85"/>
      <c r="AQ442" s="85"/>
      <c r="AR442" s="85"/>
      <c r="AS442" s="85"/>
      <c r="AT442" s="85"/>
      <c r="AU442" s="85"/>
      <c r="AV442" s="85"/>
      <c r="AW442" s="85"/>
      <c r="AX442" s="85"/>
    </row>
    <row r="443" spans="2:50" s="155" customFormat="1" ht="13" outlineLevel="1">
      <c r="B443" s="87" t="s">
        <v>1477</v>
      </c>
      <c r="C443" s="94" t="s">
        <v>1478</v>
      </c>
      <c r="D443" s="250">
        <v>1.1000000000000001</v>
      </c>
      <c r="E443" s="75">
        <v>43782</v>
      </c>
      <c r="F443" s="26" t="s">
        <v>53</v>
      </c>
      <c r="G443" s="158" t="s">
        <v>1297</v>
      </c>
      <c r="H443" s="81">
        <f t="shared" si="136"/>
        <v>85</v>
      </c>
      <c r="I443" s="82">
        <v>85</v>
      </c>
      <c r="J443" s="82">
        <v>0</v>
      </c>
      <c r="K443" s="259">
        <v>0</v>
      </c>
      <c r="L443" s="178" t="s">
        <v>1298</v>
      </c>
      <c r="M443" s="178" t="s">
        <v>1298</v>
      </c>
      <c r="N443" s="178" t="s">
        <v>1298</v>
      </c>
      <c r="O443" s="178" t="s">
        <v>1298</v>
      </c>
      <c r="P443" s="178" t="s">
        <v>1298</v>
      </c>
      <c r="Q443" s="85" t="s">
        <v>1145</v>
      </c>
      <c r="R443" s="85" t="s">
        <v>1144</v>
      </c>
      <c r="S443" s="180"/>
      <c r="T443" s="85"/>
      <c r="U443" s="31">
        <f t="shared" si="128"/>
        <v>0</v>
      </c>
      <c r="V443" s="80"/>
      <c r="W443" s="279"/>
      <c r="X443" s="85"/>
      <c r="Y443" s="85">
        <f t="shared" si="129"/>
        <v>0</v>
      </c>
      <c r="AA443" s="85"/>
      <c r="AB443" s="85">
        <f t="shared" si="130"/>
        <v>0</v>
      </c>
      <c r="AC443" s="85"/>
      <c r="AD443" s="31">
        <f t="shared" si="131"/>
        <v>0</v>
      </c>
      <c r="AE443" s="31"/>
      <c r="AF443" s="85"/>
      <c r="AG443" s="85">
        <f t="shared" si="132"/>
        <v>0</v>
      </c>
      <c r="AH443" s="31">
        <f t="shared" si="133"/>
        <v>0</v>
      </c>
      <c r="AI443" s="85"/>
      <c r="AJ443" s="31">
        <f t="shared" si="134"/>
        <v>0</v>
      </c>
      <c r="AK443" s="31">
        <f t="shared" si="135"/>
        <v>0</v>
      </c>
      <c r="AL443" s="85"/>
      <c r="AM443" s="85"/>
      <c r="AN443" s="85"/>
      <c r="AO443" s="85"/>
      <c r="AP443" s="85"/>
      <c r="AQ443" s="85"/>
      <c r="AR443" s="85"/>
      <c r="AS443" s="85"/>
      <c r="AT443" s="85"/>
      <c r="AU443" s="85"/>
      <c r="AV443" s="85"/>
      <c r="AW443" s="85"/>
      <c r="AX443" s="85"/>
    </row>
    <row r="444" spans="2:50" s="155" customFormat="1" ht="13" outlineLevel="1">
      <c r="B444" s="87" t="s">
        <v>1479</v>
      </c>
      <c r="C444" s="94" t="s">
        <v>1480</v>
      </c>
      <c r="D444" s="86">
        <v>1</v>
      </c>
      <c r="E444" s="16">
        <v>43690</v>
      </c>
      <c r="F444" s="26" t="s">
        <v>12</v>
      </c>
      <c r="G444" s="158" t="s">
        <v>1297</v>
      </c>
      <c r="H444" s="81">
        <f t="shared" si="136"/>
        <v>660</v>
      </c>
      <c r="I444" s="82">
        <v>600</v>
      </c>
      <c r="J444" s="82">
        <v>60</v>
      </c>
      <c r="K444" s="259">
        <v>0</v>
      </c>
      <c r="L444" s="178" t="s">
        <v>1298</v>
      </c>
      <c r="M444" s="178" t="s">
        <v>1298</v>
      </c>
      <c r="N444" s="178" t="s">
        <v>1298</v>
      </c>
      <c r="O444" s="178" t="s">
        <v>1298</v>
      </c>
      <c r="P444" s="178" t="s">
        <v>1298</v>
      </c>
      <c r="Q444" s="85" t="s">
        <v>1144</v>
      </c>
      <c r="R444" s="85" t="s">
        <v>1144</v>
      </c>
      <c r="S444" s="180" t="s">
        <v>1309</v>
      </c>
      <c r="T444" s="85"/>
      <c r="U444" s="31">
        <f t="shared" si="128"/>
        <v>0</v>
      </c>
      <c r="V444" s="80"/>
      <c r="W444" s="279"/>
      <c r="X444" s="85"/>
      <c r="Y444" s="85">
        <f t="shared" si="129"/>
        <v>0</v>
      </c>
      <c r="AA444" s="85"/>
      <c r="AB444" s="85">
        <f t="shared" si="130"/>
        <v>0</v>
      </c>
      <c r="AC444" s="85"/>
      <c r="AD444" s="31">
        <f t="shared" si="131"/>
        <v>0</v>
      </c>
      <c r="AE444" s="31"/>
      <c r="AF444" s="85"/>
      <c r="AG444" s="85">
        <f t="shared" si="132"/>
        <v>0</v>
      </c>
      <c r="AH444" s="31">
        <f t="shared" si="133"/>
        <v>0</v>
      </c>
      <c r="AI444" s="85"/>
      <c r="AJ444" s="31">
        <f t="shared" si="134"/>
        <v>0</v>
      </c>
      <c r="AK444" s="31">
        <f t="shared" si="135"/>
        <v>0</v>
      </c>
      <c r="AL444" s="85"/>
      <c r="AM444" s="85"/>
      <c r="AN444" s="85"/>
      <c r="AO444" s="85"/>
      <c r="AP444" s="85"/>
      <c r="AQ444" s="85"/>
      <c r="AR444" s="85"/>
      <c r="AS444" s="85"/>
      <c r="AT444" s="85"/>
      <c r="AU444" s="85"/>
      <c r="AV444" s="85"/>
      <c r="AW444" s="85"/>
      <c r="AX444" s="85"/>
    </row>
    <row r="445" spans="2:50" s="155" customFormat="1" ht="13" outlineLevel="1">
      <c r="B445" s="87" t="s">
        <v>1079</v>
      </c>
      <c r="C445" s="94" t="s">
        <v>1481</v>
      </c>
      <c r="D445" s="86">
        <v>1</v>
      </c>
      <c r="E445" s="16">
        <v>43693</v>
      </c>
      <c r="F445" s="26" t="s">
        <v>12</v>
      </c>
      <c r="G445" s="158" t="s">
        <v>1297</v>
      </c>
      <c r="H445" s="81">
        <f t="shared" si="136"/>
        <v>180</v>
      </c>
      <c r="I445" s="82">
        <v>130</v>
      </c>
      <c r="J445" s="82">
        <v>50</v>
      </c>
      <c r="K445" s="259">
        <v>0</v>
      </c>
      <c r="L445" s="178" t="s">
        <v>1298</v>
      </c>
      <c r="M445" s="178" t="s">
        <v>1298</v>
      </c>
      <c r="N445" s="178" t="s">
        <v>1298</v>
      </c>
      <c r="O445" s="178" t="s">
        <v>1298</v>
      </c>
      <c r="P445" s="178" t="s">
        <v>1298</v>
      </c>
      <c r="Q445" s="85" t="s">
        <v>1145</v>
      </c>
      <c r="R445" s="85" t="s">
        <v>1144</v>
      </c>
      <c r="S445" s="180"/>
      <c r="T445" s="85"/>
      <c r="U445" s="31">
        <f t="shared" si="128"/>
        <v>0</v>
      </c>
      <c r="V445" s="80"/>
      <c r="W445" s="279"/>
      <c r="X445" s="85"/>
      <c r="Y445" s="85">
        <f t="shared" si="129"/>
        <v>0</v>
      </c>
      <c r="AA445" s="85"/>
      <c r="AB445" s="85">
        <f t="shared" si="130"/>
        <v>0</v>
      </c>
      <c r="AC445" s="85"/>
      <c r="AD445" s="31">
        <f t="shared" si="131"/>
        <v>0</v>
      </c>
      <c r="AE445" s="31"/>
      <c r="AF445" s="85"/>
      <c r="AG445" s="85">
        <f t="shared" si="132"/>
        <v>0</v>
      </c>
      <c r="AH445" s="31">
        <f t="shared" si="133"/>
        <v>0</v>
      </c>
      <c r="AI445" s="85"/>
      <c r="AJ445" s="31">
        <f t="shared" si="134"/>
        <v>0</v>
      </c>
      <c r="AK445" s="31">
        <f t="shared" si="135"/>
        <v>0</v>
      </c>
      <c r="AL445" s="85"/>
      <c r="AM445" s="85"/>
      <c r="AN445" s="85"/>
      <c r="AO445" s="85"/>
      <c r="AP445" s="85"/>
      <c r="AQ445" s="85"/>
      <c r="AR445" s="85"/>
      <c r="AS445" s="85"/>
      <c r="AT445" s="85"/>
      <c r="AU445" s="85"/>
      <c r="AV445" s="85"/>
      <c r="AW445" s="85"/>
      <c r="AX445" s="85"/>
    </row>
    <row r="446" spans="2:50" s="155" customFormat="1" ht="13" outlineLevel="1">
      <c r="B446" s="87" t="s">
        <v>1080</v>
      </c>
      <c r="C446" s="94" t="s">
        <v>1482</v>
      </c>
      <c r="D446" s="86">
        <v>1</v>
      </c>
      <c r="E446" s="16">
        <v>43700</v>
      </c>
      <c r="F446" s="26" t="s">
        <v>12</v>
      </c>
      <c r="G446" s="158" t="s">
        <v>1297</v>
      </c>
      <c r="H446" s="81">
        <f t="shared" si="136"/>
        <v>155</v>
      </c>
      <c r="I446" s="82">
        <v>95</v>
      </c>
      <c r="J446" s="82">
        <v>60</v>
      </c>
      <c r="K446" s="259">
        <v>0</v>
      </c>
      <c r="L446" s="178" t="s">
        <v>1298</v>
      </c>
      <c r="M446" s="178" t="s">
        <v>1298</v>
      </c>
      <c r="N446" s="178" t="s">
        <v>1298</v>
      </c>
      <c r="O446" s="178" t="s">
        <v>1298</v>
      </c>
      <c r="P446" s="178" t="s">
        <v>1298</v>
      </c>
      <c r="Q446" s="85" t="s">
        <v>1145</v>
      </c>
      <c r="R446" s="85" t="s">
        <v>1144</v>
      </c>
      <c r="S446" s="180"/>
      <c r="T446" s="85"/>
      <c r="U446" s="31">
        <f t="shared" si="128"/>
        <v>0</v>
      </c>
      <c r="V446" s="80"/>
      <c r="W446" s="279"/>
      <c r="X446" s="85"/>
      <c r="Y446" s="85">
        <f t="shared" si="129"/>
        <v>0</v>
      </c>
      <c r="AA446" s="85"/>
      <c r="AB446" s="85">
        <f t="shared" si="130"/>
        <v>0</v>
      </c>
      <c r="AC446" s="85"/>
      <c r="AD446" s="31">
        <f t="shared" si="131"/>
        <v>0</v>
      </c>
      <c r="AE446" s="31"/>
      <c r="AF446" s="85"/>
      <c r="AG446" s="85">
        <f t="shared" si="132"/>
        <v>0</v>
      </c>
      <c r="AH446" s="31">
        <f t="shared" si="133"/>
        <v>0</v>
      </c>
      <c r="AI446" s="85"/>
      <c r="AJ446" s="31">
        <f t="shared" si="134"/>
        <v>0</v>
      </c>
      <c r="AK446" s="31">
        <f t="shared" si="135"/>
        <v>0</v>
      </c>
      <c r="AL446" s="85"/>
      <c r="AM446" s="85"/>
      <c r="AN446" s="85"/>
      <c r="AO446" s="85"/>
      <c r="AP446" s="85"/>
      <c r="AQ446" s="85"/>
      <c r="AR446" s="85"/>
      <c r="AS446" s="85"/>
      <c r="AT446" s="85"/>
      <c r="AU446" s="85"/>
      <c r="AV446" s="85"/>
      <c r="AW446" s="85"/>
      <c r="AX446" s="85"/>
    </row>
    <row r="447" spans="2:50" s="155" customFormat="1" ht="13" outlineLevel="1">
      <c r="B447" s="87" t="s">
        <v>1081</v>
      </c>
      <c r="C447" s="94" t="s">
        <v>1483</v>
      </c>
      <c r="D447" s="86">
        <v>1</v>
      </c>
      <c r="E447" s="16">
        <v>43733</v>
      </c>
      <c r="F447" s="26" t="s">
        <v>12</v>
      </c>
      <c r="G447" s="158" t="s">
        <v>1297</v>
      </c>
      <c r="H447" s="81">
        <f t="shared" si="136"/>
        <v>65</v>
      </c>
      <c r="I447" s="82">
        <v>65</v>
      </c>
      <c r="J447" s="82">
        <v>0</v>
      </c>
      <c r="K447" s="259">
        <v>0</v>
      </c>
      <c r="L447" s="178" t="s">
        <v>1298</v>
      </c>
      <c r="M447" s="178" t="s">
        <v>1298</v>
      </c>
      <c r="N447" s="178" t="s">
        <v>1298</v>
      </c>
      <c r="O447" s="178" t="s">
        <v>1298</v>
      </c>
      <c r="P447" s="178" t="s">
        <v>1298</v>
      </c>
      <c r="Q447" s="85" t="s">
        <v>1145</v>
      </c>
      <c r="R447" s="85" t="s">
        <v>1144</v>
      </c>
      <c r="S447" s="180"/>
      <c r="T447" s="85"/>
      <c r="U447" s="31">
        <f t="shared" si="128"/>
        <v>0</v>
      </c>
      <c r="V447" s="80"/>
      <c r="W447" s="279"/>
      <c r="X447" s="85"/>
      <c r="Y447" s="85">
        <f t="shared" si="129"/>
        <v>0</v>
      </c>
      <c r="AA447" s="85"/>
      <c r="AB447" s="85">
        <f t="shared" si="130"/>
        <v>0</v>
      </c>
      <c r="AC447" s="85"/>
      <c r="AD447" s="31">
        <f t="shared" si="131"/>
        <v>0</v>
      </c>
      <c r="AE447" s="31"/>
      <c r="AF447" s="85"/>
      <c r="AG447" s="85">
        <f t="shared" si="132"/>
        <v>0</v>
      </c>
      <c r="AH447" s="31">
        <f t="shared" si="133"/>
        <v>0</v>
      </c>
      <c r="AI447" s="85"/>
      <c r="AJ447" s="31">
        <f t="shared" si="134"/>
        <v>0</v>
      </c>
      <c r="AK447" s="31">
        <f t="shared" si="135"/>
        <v>0</v>
      </c>
      <c r="AL447" s="85"/>
      <c r="AM447" s="85"/>
      <c r="AN447" s="85"/>
      <c r="AO447" s="85"/>
      <c r="AP447" s="85"/>
      <c r="AQ447" s="85"/>
      <c r="AR447" s="85"/>
      <c r="AS447" s="85"/>
      <c r="AT447" s="85"/>
      <c r="AU447" s="85"/>
      <c r="AV447" s="85"/>
      <c r="AW447" s="85"/>
      <c r="AX447" s="85"/>
    </row>
    <row r="448" spans="2:50" s="155" customFormat="1" ht="13" outlineLevel="1">
      <c r="B448" s="87" t="s">
        <v>1082</v>
      </c>
      <c r="C448" s="94" t="s">
        <v>681</v>
      </c>
      <c r="D448" s="298">
        <v>1.1000000000000001</v>
      </c>
      <c r="E448" s="38">
        <v>43766</v>
      </c>
      <c r="F448" s="26" t="s">
        <v>12</v>
      </c>
      <c r="G448" s="158" t="s">
        <v>1297</v>
      </c>
      <c r="H448" s="81">
        <f t="shared" si="136"/>
        <v>83</v>
      </c>
      <c r="I448" s="82">
        <v>68</v>
      </c>
      <c r="J448" s="82">
        <v>15</v>
      </c>
      <c r="K448" s="259">
        <v>0</v>
      </c>
      <c r="L448" s="178" t="s">
        <v>1298</v>
      </c>
      <c r="M448" s="178" t="s">
        <v>1298</v>
      </c>
      <c r="N448" s="178" t="s">
        <v>1298</v>
      </c>
      <c r="O448" s="178" t="s">
        <v>1298</v>
      </c>
      <c r="P448" s="178" t="s">
        <v>1298</v>
      </c>
      <c r="Q448" s="85" t="s">
        <v>1145</v>
      </c>
      <c r="R448" s="85" t="s">
        <v>1144</v>
      </c>
      <c r="S448" s="180"/>
      <c r="T448" s="85"/>
      <c r="U448" s="31">
        <f t="shared" si="128"/>
        <v>0</v>
      </c>
      <c r="V448" s="80"/>
      <c r="W448" s="279"/>
      <c r="X448" s="85"/>
      <c r="Y448" s="85">
        <f t="shared" si="129"/>
        <v>0</v>
      </c>
      <c r="AA448" s="85"/>
      <c r="AB448" s="85">
        <f t="shared" si="130"/>
        <v>0</v>
      </c>
      <c r="AC448" s="85"/>
      <c r="AD448" s="31">
        <f t="shared" si="131"/>
        <v>0</v>
      </c>
      <c r="AE448" s="31"/>
      <c r="AF448" s="85"/>
      <c r="AG448" s="85">
        <f t="shared" si="132"/>
        <v>0</v>
      </c>
      <c r="AH448" s="31">
        <f t="shared" si="133"/>
        <v>0</v>
      </c>
      <c r="AI448" s="85"/>
      <c r="AJ448" s="31">
        <f t="shared" si="134"/>
        <v>0</v>
      </c>
      <c r="AK448" s="31">
        <f t="shared" si="135"/>
        <v>0</v>
      </c>
      <c r="AL448" s="85"/>
      <c r="AM448" s="85"/>
      <c r="AN448" s="85"/>
      <c r="AO448" s="85"/>
      <c r="AP448" s="85"/>
      <c r="AQ448" s="85"/>
      <c r="AR448" s="85"/>
      <c r="AS448" s="85"/>
      <c r="AT448" s="85"/>
      <c r="AU448" s="85"/>
      <c r="AV448" s="85"/>
      <c r="AW448" s="85"/>
      <c r="AX448" s="85"/>
    </row>
    <row r="449" spans="2:50" s="155" customFormat="1" ht="13" outlineLevel="1">
      <c r="B449" s="87" t="s">
        <v>1083</v>
      </c>
      <c r="C449" s="94" t="s">
        <v>1590</v>
      </c>
      <c r="D449" s="298">
        <v>1.1000000000000001</v>
      </c>
      <c r="E449" s="38">
        <v>43766</v>
      </c>
      <c r="F449" s="26" t="s">
        <v>12</v>
      </c>
      <c r="G449" s="158" t="s">
        <v>1297</v>
      </c>
      <c r="H449" s="81">
        <f t="shared" si="136"/>
        <v>92</v>
      </c>
      <c r="I449" s="82">
        <v>77</v>
      </c>
      <c r="J449" s="82">
        <v>15</v>
      </c>
      <c r="K449" s="259">
        <v>0</v>
      </c>
      <c r="L449" s="178" t="s">
        <v>1298</v>
      </c>
      <c r="M449" s="178" t="s">
        <v>1298</v>
      </c>
      <c r="N449" s="178" t="s">
        <v>1298</v>
      </c>
      <c r="O449" s="178" t="s">
        <v>1298</v>
      </c>
      <c r="P449" s="178" t="s">
        <v>1298</v>
      </c>
      <c r="Q449" s="85" t="s">
        <v>1145</v>
      </c>
      <c r="R449" s="85" t="s">
        <v>1144</v>
      </c>
      <c r="S449" s="180"/>
      <c r="T449" s="85"/>
      <c r="U449" s="31">
        <f t="shared" si="128"/>
        <v>0</v>
      </c>
      <c r="V449" s="80"/>
      <c r="W449" s="279"/>
      <c r="X449" s="85"/>
      <c r="Y449" s="85">
        <f t="shared" si="129"/>
        <v>0</v>
      </c>
      <c r="AA449" s="85"/>
      <c r="AB449" s="85">
        <f t="shared" si="130"/>
        <v>0</v>
      </c>
      <c r="AC449" s="85"/>
      <c r="AD449" s="31">
        <f t="shared" si="131"/>
        <v>0</v>
      </c>
      <c r="AE449" s="31"/>
      <c r="AF449" s="85"/>
      <c r="AG449" s="85">
        <f t="shared" si="132"/>
        <v>0</v>
      </c>
      <c r="AH449" s="31">
        <f t="shared" si="133"/>
        <v>0</v>
      </c>
      <c r="AI449" s="85"/>
      <c r="AJ449" s="31">
        <f t="shared" si="134"/>
        <v>0</v>
      </c>
      <c r="AK449" s="31">
        <f t="shared" si="135"/>
        <v>0</v>
      </c>
      <c r="AL449" s="85"/>
      <c r="AM449" s="85"/>
      <c r="AN449" s="85"/>
      <c r="AO449" s="85"/>
      <c r="AP449" s="85"/>
      <c r="AQ449" s="85"/>
      <c r="AR449" s="85"/>
      <c r="AS449" s="85"/>
      <c r="AT449" s="85"/>
      <c r="AU449" s="85"/>
      <c r="AV449" s="85"/>
      <c r="AW449" s="85"/>
      <c r="AX449" s="85"/>
    </row>
    <row r="450" spans="2:50" s="155" customFormat="1" ht="13" outlineLevel="1">
      <c r="B450" s="87" t="s">
        <v>1293</v>
      </c>
      <c r="C450" s="94" t="s">
        <v>1294</v>
      </c>
      <c r="D450" s="250" t="s">
        <v>1682</v>
      </c>
      <c r="E450" s="75">
        <v>43780</v>
      </c>
      <c r="F450" s="26" t="s">
        <v>12</v>
      </c>
      <c r="G450" s="158" t="s">
        <v>1297</v>
      </c>
      <c r="H450" s="81">
        <f t="shared" si="136"/>
        <v>277</v>
      </c>
      <c r="I450" s="82">
        <v>155</v>
      </c>
      <c r="J450" s="82">
        <v>122</v>
      </c>
      <c r="K450" s="259">
        <v>0</v>
      </c>
      <c r="L450" s="178" t="s">
        <v>1298</v>
      </c>
      <c r="M450" s="178" t="s">
        <v>1298</v>
      </c>
      <c r="N450" s="178" t="s">
        <v>1298</v>
      </c>
      <c r="O450" s="178" t="s">
        <v>1298</v>
      </c>
      <c r="P450" s="178" t="s">
        <v>1298</v>
      </c>
      <c r="Q450" s="85" t="s">
        <v>1144</v>
      </c>
      <c r="R450" s="85" t="s">
        <v>1144</v>
      </c>
      <c r="S450" s="180"/>
      <c r="T450" s="85"/>
      <c r="U450" s="31">
        <f t="shared" si="128"/>
        <v>0</v>
      </c>
      <c r="V450" s="80"/>
      <c r="W450" s="279"/>
      <c r="X450" s="85"/>
      <c r="Y450" s="85">
        <f>U450*X450</f>
        <v>0</v>
      </c>
      <c r="AA450" s="85"/>
      <c r="AB450" s="85">
        <f t="shared" si="130"/>
        <v>0</v>
      </c>
      <c r="AC450" s="85"/>
      <c r="AD450" s="31">
        <f t="shared" si="131"/>
        <v>0</v>
      </c>
      <c r="AE450" s="31"/>
      <c r="AF450" s="85"/>
      <c r="AG450" s="85">
        <f t="shared" si="132"/>
        <v>0</v>
      </c>
      <c r="AH450" s="31">
        <f t="shared" si="133"/>
        <v>0</v>
      </c>
      <c r="AI450" s="85"/>
      <c r="AJ450" s="31">
        <f>COUNTIF(AL450:AU450,"V")</f>
        <v>0</v>
      </c>
      <c r="AK450" s="31">
        <f t="shared" si="135"/>
        <v>0</v>
      </c>
      <c r="AL450" s="85"/>
      <c r="AM450" s="85"/>
      <c r="AN450" s="85"/>
      <c r="AO450" s="85"/>
      <c r="AP450" s="85"/>
      <c r="AQ450" s="85"/>
      <c r="AR450" s="85"/>
      <c r="AS450" s="85"/>
      <c r="AT450" s="85"/>
      <c r="AU450" s="85"/>
      <c r="AV450" s="85"/>
      <c r="AW450" s="85"/>
      <c r="AX450" s="85"/>
    </row>
    <row r="451" spans="2:50" s="155" customFormat="1" ht="13" outlineLevel="1">
      <c r="B451" s="87" t="s">
        <v>1295</v>
      </c>
      <c r="C451" s="94" t="s">
        <v>1296</v>
      </c>
      <c r="D451" s="250" t="s">
        <v>1682</v>
      </c>
      <c r="E451" s="75">
        <v>43783</v>
      </c>
      <c r="F451" s="26" t="s">
        <v>12</v>
      </c>
      <c r="G451" s="158" t="s">
        <v>1297</v>
      </c>
      <c r="H451" s="81">
        <f>SUM(I451,J451)</f>
        <v>550</v>
      </c>
      <c r="I451" s="82">
        <v>290</v>
      </c>
      <c r="J451" s="82">
        <v>260</v>
      </c>
      <c r="K451" s="259">
        <v>0</v>
      </c>
      <c r="L451" s="178" t="s">
        <v>1298</v>
      </c>
      <c r="M451" s="178" t="s">
        <v>1298</v>
      </c>
      <c r="N451" s="178" t="s">
        <v>1298</v>
      </c>
      <c r="O451" s="178" t="s">
        <v>1298</v>
      </c>
      <c r="P451" s="178" t="s">
        <v>1298</v>
      </c>
      <c r="Q451" s="85" t="s">
        <v>1144</v>
      </c>
      <c r="R451" s="85" t="s">
        <v>1144</v>
      </c>
      <c r="S451" s="180"/>
      <c r="T451" s="85"/>
      <c r="U451" s="31">
        <f t="shared" si="128"/>
        <v>0</v>
      </c>
      <c r="V451" s="80"/>
      <c r="W451" s="279"/>
      <c r="X451" s="85"/>
      <c r="Y451" s="85">
        <f>U451*X451</f>
        <v>0</v>
      </c>
      <c r="AA451" s="85"/>
      <c r="AB451" s="85">
        <f t="shared" si="130"/>
        <v>0</v>
      </c>
      <c r="AC451" s="85"/>
      <c r="AD451" s="31">
        <f t="shared" si="131"/>
        <v>0</v>
      </c>
      <c r="AE451" s="31"/>
      <c r="AF451" s="85"/>
      <c r="AG451" s="85">
        <f t="shared" si="132"/>
        <v>0</v>
      </c>
      <c r="AH451" s="31">
        <f t="shared" si="133"/>
        <v>0</v>
      </c>
      <c r="AI451" s="85"/>
      <c r="AJ451" s="31">
        <f>COUNTIF(AL451:AU451,"V")</f>
        <v>0</v>
      </c>
      <c r="AK451" s="31">
        <f t="shared" si="135"/>
        <v>0</v>
      </c>
      <c r="AL451" s="85"/>
      <c r="AM451" s="85"/>
      <c r="AN451" s="85"/>
      <c r="AO451" s="85"/>
      <c r="AP451" s="85"/>
      <c r="AQ451" s="85"/>
      <c r="AR451" s="85"/>
      <c r="AS451" s="85"/>
      <c r="AT451" s="85"/>
      <c r="AU451" s="85"/>
      <c r="AV451" s="85"/>
      <c r="AW451" s="85"/>
      <c r="AX451" s="85"/>
    </row>
    <row r="452" spans="2:50" s="155" customFormat="1" ht="13" outlineLevel="1">
      <c r="B452" s="87" t="s">
        <v>1589</v>
      </c>
      <c r="C452" s="94" t="s">
        <v>1292</v>
      </c>
      <c r="D452" s="250" t="s">
        <v>1682</v>
      </c>
      <c r="E452" s="75">
        <v>43783</v>
      </c>
      <c r="F452" s="26" t="s">
        <v>12</v>
      </c>
      <c r="G452" s="158" t="s">
        <v>1297</v>
      </c>
      <c r="H452" s="81">
        <f t="shared" ref="H452" si="137">SUM(I452,J452)</f>
        <v>164</v>
      </c>
      <c r="I452" s="82">
        <v>160</v>
      </c>
      <c r="J452" s="82">
        <v>4</v>
      </c>
      <c r="K452" s="259">
        <v>0</v>
      </c>
      <c r="L452" s="178" t="s">
        <v>1298</v>
      </c>
      <c r="M452" s="178" t="s">
        <v>1298</v>
      </c>
      <c r="N452" s="178" t="s">
        <v>1298</v>
      </c>
      <c r="O452" s="178" t="s">
        <v>1298</v>
      </c>
      <c r="P452" s="178" t="s">
        <v>1298</v>
      </c>
      <c r="Q452" s="85" t="s">
        <v>1144</v>
      </c>
      <c r="R452" s="85" t="s">
        <v>1144</v>
      </c>
      <c r="S452" s="180"/>
      <c r="T452" s="85"/>
      <c r="U452" s="31">
        <f t="shared" si="128"/>
        <v>0</v>
      </c>
      <c r="V452" s="80"/>
      <c r="W452" s="279"/>
      <c r="X452" s="85"/>
      <c r="Y452" s="85">
        <f t="shared" ref="Y452" si="138">U452*X452</f>
        <v>0</v>
      </c>
      <c r="AA452" s="85"/>
      <c r="AB452" s="85">
        <f t="shared" si="130"/>
        <v>0</v>
      </c>
      <c r="AC452" s="85"/>
      <c r="AD452" s="31">
        <f t="shared" si="131"/>
        <v>0</v>
      </c>
      <c r="AE452" s="31"/>
      <c r="AF452" s="85"/>
      <c r="AG452" s="85">
        <f t="shared" si="132"/>
        <v>0</v>
      </c>
      <c r="AH452" s="31">
        <f t="shared" si="133"/>
        <v>0</v>
      </c>
      <c r="AI452" s="85"/>
      <c r="AJ452" s="31">
        <f t="shared" ref="AJ452" si="139">COUNTIF(AL452:AU452,"V")</f>
        <v>0</v>
      </c>
      <c r="AK452" s="31">
        <f t="shared" si="135"/>
        <v>0</v>
      </c>
      <c r="AL452" s="85"/>
      <c r="AM452" s="85"/>
      <c r="AN452" s="85"/>
      <c r="AO452" s="85"/>
      <c r="AP452" s="85"/>
      <c r="AQ452" s="85"/>
      <c r="AR452" s="85"/>
      <c r="AS452" s="85"/>
      <c r="AT452" s="85"/>
      <c r="AU452" s="85"/>
      <c r="AV452" s="85"/>
      <c r="AW452" s="85"/>
      <c r="AX452" s="85"/>
    </row>
    <row r="453" spans="2:50" s="155" customFormat="1" ht="13" outlineLevel="1">
      <c r="B453" s="87" t="s">
        <v>1683</v>
      </c>
      <c r="C453" s="94" t="s">
        <v>1684</v>
      </c>
      <c r="D453" s="250" t="s">
        <v>632</v>
      </c>
      <c r="E453" s="75">
        <v>43788</v>
      </c>
      <c r="F453" s="26" t="s">
        <v>12</v>
      </c>
      <c r="G453" s="158" t="s">
        <v>1297</v>
      </c>
      <c r="H453" s="81">
        <f t="shared" si="136"/>
        <v>562</v>
      </c>
      <c r="I453" s="82">
        <v>522</v>
      </c>
      <c r="J453" s="82">
        <v>40</v>
      </c>
      <c r="K453" s="259">
        <v>0</v>
      </c>
      <c r="L453" s="178" t="s">
        <v>1298</v>
      </c>
      <c r="M453" s="178" t="s">
        <v>1298</v>
      </c>
      <c r="N453" s="178" t="s">
        <v>1298</v>
      </c>
      <c r="O453" s="178" t="s">
        <v>1298</v>
      </c>
      <c r="P453" s="178" t="s">
        <v>1298</v>
      </c>
      <c r="Q453" s="85" t="s">
        <v>1144</v>
      </c>
      <c r="R453" s="85" t="s">
        <v>1144</v>
      </c>
      <c r="S453" s="180"/>
      <c r="T453" s="85"/>
      <c r="U453" s="31">
        <f t="shared" si="128"/>
        <v>0</v>
      </c>
      <c r="V453" s="80"/>
      <c r="W453" s="279"/>
      <c r="X453" s="85"/>
      <c r="Y453" s="85">
        <f t="shared" si="129"/>
        <v>0</v>
      </c>
      <c r="AA453" s="85"/>
      <c r="AB453" s="85">
        <f t="shared" si="130"/>
        <v>0</v>
      </c>
      <c r="AC453" s="85"/>
      <c r="AD453" s="31">
        <f t="shared" si="131"/>
        <v>0</v>
      </c>
      <c r="AE453" s="31"/>
      <c r="AF453" s="85"/>
      <c r="AG453" s="85">
        <f t="shared" si="132"/>
        <v>0</v>
      </c>
      <c r="AH453" s="31">
        <f t="shared" si="133"/>
        <v>0</v>
      </c>
      <c r="AI453" s="85"/>
      <c r="AJ453" s="31">
        <f t="shared" si="134"/>
        <v>0</v>
      </c>
      <c r="AK453" s="31">
        <f t="shared" si="135"/>
        <v>0</v>
      </c>
      <c r="AL453" s="85"/>
      <c r="AM453" s="85"/>
      <c r="AN453" s="85"/>
      <c r="AO453" s="85"/>
      <c r="AP453" s="85"/>
      <c r="AQ453" s="85"/>
      <c r="AR453" s="85"/>
      <c r="AS453" s="85"/>
      <c r="AT453" s="85"/>
      <c r="AU453" s="85"/>
      <c r="AV453" s="85"/>
      <c r="AW453" s="85"/>
      <c r="AX453" s="85"/>
    </row>
    <row r="454" spans="2:50" s="155" customFormat="1" ht="13">
      <c r="B454" s="347" t="s">
        <v>1484</v>
      </c>
      <c r="C454" s="347"/>
      <c r="D454" s="347"/>
      <c r="E454" s="348"/>
      <c r="F454" s="182" t="s">
        <v>7</v>
      </c>
      <c r="G454" s="183"/>
      <c r="H454" s="184">
        <f>H455/60</f>
        <v>27.066666666666666</v>
      </c>
      <c r="I454" s="184">
        <f>I455/60</f>
        <v>21.333333333333332</v>
      </c>
      <c r="J454" s="184">
        <f>J455/60</f>
        <v>5.7333333333333334</v>
      </c>
      <c r="K454" s="184">
        <f>K455/60</f>
        <v>0</v>
      </c>
      <c r="L454" s="183"/>
      <c r="M454" s="183"/>
      <c r="N454" s="183"/>
      <c r="O454" s="183"/>
      <c r="P454" s="183"/>
      <c r="Q454" s="183"/>
      <c r="R454" s="183"/>
      <c r="S454" s="185"/>
      <c r="T454" s="183"/>
      <c r="U454" s="184">
        <f>U455/60</f>
        <v>0</v>
      </c>
      <c r="V454" s="185"/>
      <c r="W454" s="280"/>
      <c r="X454" s="183"/>
      <c r="Y454" s="184">
        <f>Y455/60</f>
        <v>0</v>
      </c>
      <c r="AA454" s="187"/>
      <c r="AB454" s="187">
        <f t="shared" ref="AB454:AK454" si="140">AB455/60</f>
        <v>0</v>
      </c>
      <c r="AC454" s="187"/>
      <c r="AD454" s="187">
        <f>AD455/60</f>
        <v>0</v>
      </c>
      <c r="AE454" s="187"/>
      <c r="AF454" s="187"/>
      <c r="AG454" s="187"/>
      <c r="AH454" s="187">
        <f>AH455/60</f>
        <v>0</v>
      </c>
      <c r="AI454" s="187"/>
      <c r="AJ454" s="183"/>
      <c r="AK454" s="187">
        <f t="shared" si="140"/>
        <v>0</v>
      </c>
      <c r="AL454" s="183"/>
      <c r="AM454" s="183"/>
      <c r="AN454" s="183"/>
      <c r="AO454" s="183"/>
      <c r="AP454" s="183"/>
      <c r="AQ454" s="183"/>
      <c r="AR454" s="183"/>
      <c r="AS454" s="183"/>
      <c r="AT454" s="183"/>
      <c r="AU454" s="183"/>
      <c r="AV454" s="187"/>
      <c r="AW454" s="187"/>
      <c r="AX454" s="187">
        <f>AX455/60</f>
        <v>0</v>
      </c>
    </row>
    <row r="455" spans="2:50" s="155" customFormat="1" ht="13">
      <c r="B455" s="347"/>
      <c r="C455" s="347"/>
      <c r="D455" s="347"/>
      <c r="E455" s="348"/>
      <c r="F455" s="186" t="s">
        <v>8</v>
      </c>
      <c r="G455" s="187"/>
      <c r="H455" s="184">
        <f>SUM(I455:J455)</f>
        <v>1624</v>
      </c>
      <c r="I455" s="184">
        <f>SUMIF(F456:F460,"DQA",$I456:$I460)</f>
        <v>1280</v>
      </c>
      <c r="J455" s="184">
        <f>SUMIF(F456:F460,"DQA",$J456:$J460)</f>
        <v>344</v>
      </c>
      <c r="K455" s="184">
        <f>SUM(K456:K460)</f>
        <v>0</v>
      </c>
      <c r="L455" s="183"/>
      <c r="M455" s="183"/>
      <c r="N455" s="183"/>
      <c r="O455" s="183"/>
      <c r="P455" s="183"/>
      <c r="Q455" s="183"/>
      <c r="R455" s="183"/>
      <c r="S455" s="185"/>
      <c r="T455" s="183"/>
      <c r="U455" s="184">
        <f>SUM(U456:U460)</f>
        <v>0</v>
      </c>
      <c r="V455" s="185"/>
      <c r="W455" s="280"/>
      <c r="X455" s="183"/>
      <c r="Y455" s="184">
        <f>SUM(Y456:Y460)</f>
        <v>0</v>
      </c>
      <c r="AA455" s="187"/>
      <c r="AB455" s="187">
        <f t="shared" ref="AB455" si="141">SUM(AB456:AB460)</f>
        <v>0</v>
      </c>
      <c r="AC455" s="187"/>
      <c r="AD455" s="187">
        <f>SUM(AD456:AD460)</f>
        <v>0</v>
      </c>
      <c r="AE455" s="187"/>
      <c r="AF455" s="187"/>
      <c r="AG455" s="187"/>
      <c r="AH455" s="187">
        <f>SUM(AH456:AH460)</f>
        <v>0</v>
      </c>
      <c r="AI455" s="187"/>
      <c r="AJ455" s="183"/>
      <c r="AK455" s="187">
        <f t="shared" ref="AK455" si="142">SUM(AK456:AK460)</f>
        <v>0</v>
      </c>
      <c r="AL455" s="183"/>
      <c r="AM455" s="183"/>
      <c r="AN455" s="183"/>
      <c r="AO455" s="183"/>
      <c r="AP455" s="183"/>
      <c r="AQ455" s="183"/>
      <c r="AR455" s="183"/>
      <c r="AS455" s="183"/>
      <c r="AT455" s="183"/>
      <c r="AU455" s="183"/>
      <c r="AV455" s="187"/>
      <c r="AW455" s="187"/>
      <c r="AX455" s="187">
        <f t="shared" ref="AX455" si="143">SUM(AX456:AX460)</f>
        <v>0</v>
      </c>
    </row>
    <row r="456" spans="2:50" s="155" customFormat="1" ht="13" outlineLevel="1">
      <c r="B456" s="158" t="s">
        <v>1330</v>
      </c>
      <c r="C456" s="39" t="s">
        <v>1331</v>
      </c>
      <c r="D456" s="40" t="s">
        <v>141</v>
      </c>
      <c r="E456" s="16"/>
      <c r="F456" s="17" t="s">
        <v>12</v>
      </c>
      <c r="G456" s="27" t="s">
        <v>13</v>
      </c>
      <c r="H456" s="28">
        <f t="shared" ref="H456:H459" si="144">I456+J456</f>
        <v>360</v>
      </c>
      <c r="I456" s="28">
        <v>60</v>
      </c>
      <c r="J456" s="29">
        <v>300</v>
      </c>
      <c r="K456" s="259">
        <v>0</v>
      </c>
      <c r="L456" s="31" t="s">
        <v>1144</v>
      </c>
      <c r="M456" s="31" t="s">
        <v>1144</v>
      </c>
      <c r="N456" s="31" t="s">
        <v>1145</v>
      </c>
      <c r="O456" s="31" t="s">
        <v>1145</v>
      </c>
      <c r="P456" s="31" t="s">
        <v>1145</v>
      </c>
      <c r="Q456" s="31" t="s">
        <v>1144</v>
      </c>
      <c r="R456" s="31" t="s">
        <v>1144</v>
      </c>
      <c r="S456" s="55" t="s">
        <v>1177</v>
      </c>
      <c r="T456" s="31"/>
      <c r="U456" s="31">
        <f>SUMIF(T456,"Y",I456)</f>
        <v>0</v>
      </c>
      <c r="V456" s="30"/>
      <c r="W456" s="275"/>
      <c r="X456" s="31"/>
      <c r="Y456" s="85">
        <f t="shared" ref="Y456:Y460" si="145">U456*X456</f>
        <v>0</v>
      </c>
      <c r="AA456" s="31"/>
      <c r="AB456" s="31">
        <f>SUMIF(AA456,"Y",K456)*X456</f>
        <v>0</v>
      </c>
      <c r="AC456" s="31"/>
      <c r="AD456" s="31">
        <f t="shared" ref="AD456:AD460" si="146">(I456-AB456)*COUNTIF(AL456:AU456,"L")</f>
        <v>0</v>
      </c>
      <c r="AE456" s="31"/>
      <c r="AF456" s="31"/>
      <c r="AG456" s="31">
        <f t="shared" ref="AG456:AG460" si="147">IFERROR(COUNTIF(AL456:AU456,"S")/(COUNTIF(AL456:AU456,"V")+COUNTIF(AL456:AU456,"S")),0)</f>
        <v>0</v>
      </c>
      <c r="AH456" s="31">
        <f>(Y456-AB456-AD456)*AG456</f>
        <v>0</v>
      </c>
      <c r="AI456" s="31"/>
      <c r="AJ456" s="31">
        <f t="shared" ref="AJ456:AJ460" si="148">COUNTIF(AL456:AU456,"V")</f>
        <v>0</v>
      </c>
      <c r="AK456" s="31">
        <f>Y456-AB456-AD456-AH456</f>
        <v>0</v>
      </c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</row>
    <row r="457" spans="2:50" s="155" customFormat="1" ht="13" outlineLevel="1">
      <c r="B457" s="158" t="s">
        <v>1330</v>
      </c>
      <c r="C457" s="26" t="s">
        <v>1660</v>
      </c>
      <c r="D457" s="40" t="s">
        <v>141</v>
      </c>
      <c r="E457" s="16"/>
      <c r="F457" s="17" t="s">
        <v>12</v>
      </c>
      <c r="G457" s="27" t="s">
        <v>13</v>
      </c>
      <c r="H457" s="28">
        <f t="shared" si="144"/>
        <v>1002</v>
      </c>
      <c r="I457" s="28">
        <v>1000</v>
      </c>
      <c r="J457" s="28">
        <v>2</v>
      </c>
      <c r="K457" s="259">
        <v>0</v>
      </c>
      <c r="L457" s="31" t="s">
        <v>1144</v>
      </c>
      <c r="M457" s="31" t="s">
        <v>1144</v>
      </c>
      <c r="N457" s="31" t="s">
        <v>1145</v>
      </c>
      <c r="O457" s="31" t="s">
        <v>1145</v>
      </c>
      <c r="P457" s="31" t="s">
        <v>1145</v>
      </c>
      <c r="Q457" s="31" t="s">
        <v>1144</v>
      </c>
      <c r="R457" s="31" t="s">
        <v>1144</v>
      </c>
      <c r="S457" s="55" t="s">
        <v>1176</v>
      </c>
      <c r="T457" s="31"/>
      <c r="U457" s="31">
        <f>SUMIF(T457,"Y",I457)</f>
        <v>0</v>
      </c>
      <c r="V457" s="30"/>
      <c r="W457" s="275"/>
      <c r="X457" s="31"/>
      <c r="Y457" s="174">
        <f>U457*5</f>
        <v>0</v>
      </c>
      <c r="AA457" s="31"/>
      <c r="AB457" s="174">
        <f>SUMIF(AA457,"Y",K457)*5</f>
        <v>0</v>
      </c>
      <c r="AC457" s="31"/>
      <c r="AD457" s="31">
        <f t="shared" si="146"/>
        <v>0</v>
      </c>
      <c r="AE457" s="31"/>
      <c r="AF457" s="31"/>
      <c r="AG457" s="31">
        <f t="shared" si="147"/>
        <v>0</v>
      </c>
      <c r="AH457" s="31">
        <f>(Y457-AB457-AD457)*AG457</f>
        <v>0</v>
      </c>
      <c r="AI457" s="31"/>
      <c r="AJ457" s="174"/>
      <c r="AK457" s="31">
        <f>Y457-AB457-AD457-AH457</f>
        <v>0</v>
      </c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</row>
    <row r="458" spans="2:50" s="155" customFormat="1" ht="13" outlineLevel="1">
      <c r="B458" s="158" t="s">
        <v>1330</v>
      </c>
      <c r="C458" s="26" t="s">
        <v>142</v>
      </c>
      <c r="D458" s="40" t="s">
        <v>141</v>
      </c>
      <c r="E458" s="16"/>
      <c r="F458" s="17" t="s">
        <v>12</v>
      </c>
      <c r="G458" s="27" t="s">
        <v>24</v>
      </c>
      <c r="H458" s="28">
        <f t="shared" si="144"/>
        <v>22</v>
      </c>
      <c r="I458" s="28">
        <v>20</v>
      </c>
      <c r="J458" s="28">
        <v>2</v>
      </c>
      <c r="K458" s="259">
        <v>0</v>
      </c>
      <c r="L458" s="31" t="s">
        <v>1144</v>
      </c>
      <c r="M458" s="31" t="s">
        <v>1144</v>
      </c>
      <c r="N458" s="31" t="s">
        <v>1145</v>
      </c>
      <c r="O458" s="31" t="s">
        <v>1145</v>
      </c>
      <c r="P458" s="31" t="s">
        <v>1145</v>
      </c>
      <c r="Q458" s="31" t="s">
        <v>1144</v>
      </c>
      <c r="R458" s="31" t="s">
        <v>1144</v>
      </c>
      <c r="S458" s="55" t="s">
        <v>1162</v>
      </c>
      <c r="T458" s="31"/>
      <c r="U458" s="31">
        <f>SUMIF(T458,"Y",I458)</f>
        <v>0</v>
      </c>
      <c r="V458" s="30"/>
      <c r="W458" s="275"/>
      <c r="X458" s="31"/>
      <c r="Y458" s="85">
        <f t="shared" si="145"/>
        <v>0</v>
      </c>
      <c r="AA458" s="31"/>
      <c r="AB458" s="31">
        <f>SUMIF(AA458,"Y",K458)*X458</f>
        <v>0</v>
      </c>
      <c r="AC458" s="31"/>
      <c r="AD458" s="31">
        <f t="shared" si="146"/>
        <v>0</v>
      </c>
      <c r="AE458" s="31"/>
      <c r="AF458" s="31"/>
      <c r="AG458" s="31">
        <f t="shared" si="147"/>
        <v>0</v>
      </c>
      <c r="AH458" s="31">
        <f>(Y458-AB458-AD458)*AG458</f>
        <v>0</v>
      </c>
      <c r="AI458" s="31"/>
      <c r="AJ458" s="31">
        <f t="shared" si="148"/>
        <v>0</v>
      </c>
      <c r="AK458" s="31">
        <f>Y458-AB458-AD458-AH458</f>
        <v>0</v>
      </c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</row>
    <row r="459" spans="2:50" s="155" customFormat="1" ht="13" outlineLevel="1">
      <c r="B459" s="158" t="s">
        <v>1330</v>
      </c>
      <c r="C459" s="159" t="s">
        <v>241</v>
      </c>
      <c r="D459" s="40" t="s">
        <v>141</v>
      </c>
      <c r="E459" s="38"/>
      <c r="F459" s="26" t="s">
        <v>12</v>
      </c>
      <c r="G459" s="46" t="s">
        <v>945</v>
      </c>
      <c r="H459" s="28">
        <f t="shared" si="144"/>
        <v>30</v>
      </c>
      <c r="I459" s="51">
        <v>30</v>
      </c>
      <c r="J459" s="51">
        <v>0</v>
      </c>
      <c r="K459" s="259">
        <v>0</v>
      </c>
      <c r="L459" s="31" t="s">
        <v>1144</v>
      </c>
      <c r="M459" s="31" t="s">
        <v>1144</v>
      </c>
      <c r="N459" s="31" t="s">
        <v>1145</v>
      </c>
      <c r="O459" s="31" t="s">
        <v>1145</v>
      </c>
      <c r="P459" s="31" t="s">
        <v>1145</v>
      </c>
      <c r="Q459" s="31" t="s">
        <v>1144</v>
      </c>
      <c r="R459" s="31" t="s">
        <v>1144</v>
      </c>
      <c r="S459" s="55" t="s">
        <v>1206</v>
      </c>
      <c r="T459" s="31"/>
      <c r="U459" s="31">
        <f>SUMIF(T459,"Y",I459)</f>
        <v>0</v>
      </c>
      <c r="V459" s="30"/>
      <c r="W459" s="275"/>
      <c r="X459" s="31"/>
      <c r="Y459" s="85">
        <f t="shared" si="145"/>
        <v>0</v>
      </c>
      <c r="AA459" s="31"/>
      <c r="AB459" s="31">
        <f>SUMIF(AA459,"Y",K459)*X459</f>
        <v>0</v>
      </c>
      <c r="AC459" s="31"/>
      <c r="AD459" s="31">
        <f t="shared" si="146"/>
        <v>0</v>
      </c>
      <c r="AE459" s="31"/>
      <c r="AF459" s="31"/>
      <c r="AG459" s="31">
        <f t="shared" si="147"/>
        <v>0</v>
      </c>
      <c r="AH459" s="31">
        <f>(Y459-AB459-AD459)*AG459</f>
        <v>0</v>
      </c>
      <c r="AI459" s="31"/>
      <c r="AJ459" s="31">
        <f t="shared" si="148"/>
        <v>0</v>
      </c>
      <c r="AK459" s="31">
        <f>Y459-AB459-AD459-AH459</f>
        <v>0</v>
      </c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</row>
    <row r="460" spans="2:50" s="155" customFormat="1" ht="26" outlineLevel="1">
      <c r="B460" s="158" t="s">
        <v>1330</v>
      </c>
      <c r="C460" s="95" t="s">
        <v>1485</v>
      </c>
      <c r="D460" s="40" t="s">
        <v>141</v>
      </c>
      <c r="E460" s="38"/>
      <c r="F460" s="26" t="s">
        <v>12</v>
      </c>
      <c r="G460" s="46" t="s">
        <v>945</v>
      </c>
      <c r="H460" s="81">
        <f>SUM(I460,J460)</f>
        <v>210</v>
      </c>
      <c r="I460" s="99">
        <v>170</v>
      </c>
      <c r="J460" s="99">
        <v>40</v>
      </c>
      <c r="K460" s="259">
        <v>0</v>
      </c>
      <c r="L460" s="31" t="s">
        <v>1144</v>
      </c>
      <c r="M460" s="31" t="s">
        <v>1144</v>
      </c>
      <c r="N460" s="31" t="s">
        <v>1145</v>
      </c>
      <c r="O460" s="31" t="s">
        <v>1145</v>
      </c>
      <c r="P460" s="31" t="s">
        <v>1145</v>
      </c>
      <c r="Q460" s="31" t="s">
        <v>1144</v>
      </c>
      <c r="R460" s="31" t="s">
        <v>1144</v>
      </c>
      <c r="S460" s="180" t="s">
        <v>1486</v>
      </c>
      <c r="T460" s="85"/>
      <c r="U460" s="31">
        <f>SUMIF(T460,"Y",I460)</f>
        <v>0</v>
      </c>
      <c r="V460" s="80"/>
      <c r="W460" s="279"/>
      <c r="X460" s="85"/>
      <c r="Y460" s="85">
        <f t="shared" si="145"/>
        <v>0</v>
      </c>
      <c r="AA460" s="85"/>
      <c r="AB460" s="31">
        <f>SUMIF(AA460,"Y",K460)*X460</f>
        <v>0</v>
      </c>
      <c r="AC460" s="85"/>
      <c r="AD460" s="31">
        <f t="shared" si="146"/>
        <v>0</v>
      </c>
      <c r="AE460" s="31"/>
      <c r="AF460" s="85"/>
      <c r="AG460" s="85">
        <f t="shared" si="147"/>
        <v>0</v>
      </c>
      <c r="AH460" s="31">
        <f>(Y460-AB460-AD460)*AG460</f>
        <v>0</v>
      </c>
      <c r="AI460" s="85"/>
      <c r="AJ460" s="31">
        <f t="shared" si="148"/>
        <v>0</v>
      </c>
      <c r="AK460" s="31">
        <f>Y460-AB460-AD460-AH460</f>
        <v>0</v>
      </c>
      <c r="AL460" s="85"/>
      <c r="AM460" s="85"/>
      <c r="AN460" s="85"/>
      <c r="AO460" s="85"/>
      <c r="AP460" s="85"/>
      <c r="AQ460" s="85"/>
      <c r="AR460" s="85"/>
      <c r="AS460" s="85"/>
      <c r="AT460" s="85"/>
      <c r="AU460" s="85"/>
      <c r="AV460" s="31"/>
      <c r="AW460" s="31"/>
      <c r="AX460" s="31"/>
    </row>
    <row r="461" spans="2:50" s="155" customFormat="1" ht="13">
      <c r="B461" s="349" t="s">
        <v>1720</v>
      </c>
      <c r="C461" s="349"/>
      <c r="D461" s="349"/>
      <c r="E461" s="346"/>
      <c r="F461" s="41" t="s">
        <v>7</v>
      </c>
      <c r="G461" s="42"/>
      <c r="H461" s="23">
        <f>H462/60</f>
        <v>242.75</v>
      </c>
      <c r="I461" s="23">
        <f>I462/60</f>
        <v>26</v>
      </c>
      <c r="J461" s="23">
        <f>J462/60</f>
        <v>216.75</v>
      </c>
      <c r="K461" s="258">
        <f>K462/60</f>
        <v>0</v>
      </c>
      <c r="L461" s="42"/>
      <c r="M461" s="42"/>
      <c r="N461" s="42"/>
      <c r="O461" s="42"/>
      <c r="P461" s="42"/>
      <c r="Q461" s="42"/>
      <c r="R461" s="42"/>
      <c r="S461" s="43"/>
      <c r="T461" s="42"/>
      <c r="U461" s="23">
        <f>U462/60</f>
        <v>0</v>
      </c>
      <c r="V461" s="43"/>
      <c r="W461" s="277"/>
      <c r="X461" s="42"/>
      <c r="Y461" s="23">
        <f>Y462/60</f>
        <v>0</v>
      </c>
      <c r="AA461" s="45"/>
      <c r="AB461" s="45">
        <f t="shared" ref="AB461:AK461" si="149">AB462/60</f>
        <v>0</v>
      </c>
      <c r="AC461" s="45"/>
      <c r="AD461" s="45">
        <f>AD462/60</f>
        <v>0</v>
      </c>
      <c r="AE461" s="45"/>
      <c r="AF461" s="45"/>
      <c r="AG461" s="45"/>
      <c r="AH461" s="45">
        <f>AH462/60</f>
        <v>0</v>
      </c>
      <c r="AI461" s="45"/>
      <c r="AJ461" s="42"/>
      <c r="AK461" s="45">
        <f t="shared" si="149"/>
        <v>0</v>
      </c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5"/>
      <c r="AW461" s="45"/>
      <c r="AX461" s="45">
        <f>AX462/60</f>
        <v>0</v>
      </c>
    </row>
    <row r="462" spans="2:50" s="155" customFormat="1" ht="13">
      <c r="B462" s="349"/>
      <c r="C462" s="349"/>
      <c r="D462" s="349"/>
      <c r="E462" s="346"/>
      <c r="F462" s="44" t="s">
        <v>8</v>
      </c>
      <c r="G462" s="45"/>
      <c r="H462" s="23">
        <f>SUM(I462:J462)</f>
        <v>14565</v>
      </c>
      <c r="I462" s="23">
        <f>SUMIF(F463:F467,"DQA",$I463:$I467)</f>
        <v>1560</v>
      </c>
      <c r="J462" s="23">
        <f>SUMIF(F463:F467,"DQA",$J463:$J467)</f>
        <v>13005</v>
      </c>
      <c r="K462" s="253">
        <f>SUM(K463:K467)</f>
        <v>0</v>
      </c>
      <c r="L462" s="42"/>
      <c r="M462" s="42"/>
      <c r="N462" s="42"/>
      <c r="O462" s="42"/>
      <c r="P462" s="42"/>
      <c r="Q462" s="42"/>
      <c r="R462" s="42"/>
      <c r="S462" s="43"/>
      <c r="T462" s="42"/>
      <c r="U462" s="23">
        <f>SUM(U463:U467)</f>
        <v>0</v>
      </c>
      <c r="V462" s="43"/>
      <c r="W462" s="277"/>
      <c r="X462" s="42"/>
      <c r="Y462" s="23">
        <f>SUM(Y463:Y467)</f>
        <v>0</v>
      </c>
      <c r="AA462" s="45"/>
      <c r="AB462" s="45">
        <f t="shared" ref="AB462" si="150">SUM(AB463:AB467)</f>
        <v>0</v>
      </c>
      <c r="AC462" s="45"/>
      <c r="AD462" s="45">
        <f t="shared" ref="AD462" si="151">SUM(AD463:AD467)</f>
        <v>0</v>
      </c>
      <c r="AE462" s="45"/>
      <c r="AF462" s="45"/>
      <c r="AG462" s="45"/>
      <c r="AH462" s="45">
        <f t="shared" ref="AH462" si="152">SUM(AH463:AH467)</f>
        <v>0</v>
      </c>
      <c r="AI462" s="45"/>
      <c r="AJ462" s="42"/>
      <c r="AK462" s="45">
        <f t="shared" ref="AK462" si="153">SUM(AK463:AK467)</f>
        <v>0</v>
      </c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5"/>
      <c r="AW462" s="45"/>
      <c r="AX462" s="45">
        <f t="shared" ref="AX462" si="154">SUM(AX463:AX467)</f>
        <v>0</v>
      </c>
    </row>
    <row r="463" spans="2:50" s="155" customFormat="1" ht="13" outlineLevel="1">
      <c r="B463" s="158" t="s">
        <v>1630</v>
      </c>
      <c r="C463" s="269" t="s">
        <v>1631</v>
      </c>
      <c r="D463" s="270" t="s">
        <v>1007</v>
      </c>
      <c r="E463" s="75">
        <v>43780</v>
      </c>
      <c r="F463" s="17" t="s">
        <v>12</v>
      </c>
      <c r="G463" s="27"/>
      <c r="H463" s="28">
        <f t="shared" ref="H463:H466" si="155">I463+J463</f>
        <v>5</v>
      </c>
      <c r="I463" s="28">
        <v>5</v>
      </c>
      <c r="J463" s="29">
        <v>0</v>
      </c>
      <c r="K463" s="259">
        <v>0</v>
      </c>
      <c r="L463" s="31"/>
      <c r="M463" s="31"/>
      <c r="N463" s="31"/>
      <c r="O463" s="31"/>
      <c r="P463" s="31"/>
      <c r="Q463" s="31" t="s">
        <v>1144</v>
      </c>
      <c r="R463" s="31" t="s">
        <v>1144</v>
      </c>
      <c r="S463" s="55"/>
      <c r="T463" s="31"/>
      <c r="U463" s="31">
        <f>SUMIF(T463,"Y",I463)</f>
        <v>0</v>
      </c>
      <c r="V463" s="30"/>
      <c r="W463" s="275"/>
      <c r="X463" s="31"/>
      <c r="Y463" s="31">
        <v>0</v>
      </c>
      <c r="AA463" s="31"/>
      <c r="AB463" s="31">
        <f>SUMIF(AA463,"Y",K463)*X463</f>
        <v>0</v>
      </c>
      <c r="AC463" s="31"/>
      <c r="AD463" s="31">
        <f t="shared" ref="AD463:AD467" si="156">(I463-AB463)*COUNTIF(AL463:AU463,"L")</f>
        <v>0</v>
      </c>
      <c r="AE463" s="31"/>
      <c r="AF463" s="31"/>
      <c r="AG463" s="31">
        <f t="shared" ref="AG463:AG467" si="157">IFERROR(COUNTIF(AL463:AU463,"S")/(COUNTIF(AL463:AU463,"V")+COUNTIF(AL463:AU463,"S")),0)</f>
        <v>0</v>
      </c>
      <c r="AH463" s="31">
        <f>(Y463-AB463-AD463)*AG463</f>
        <v>0</v>
      </c>
      <c r="AI463" s="31"/>
      <c r="AJ463" s="31">
        <f t="shared" ref="AJ463:AJ467" si="158">COUNTIF(AL463:AU463,"V")</f>
        <v>0</v>
      </c>
      <c r="AK463" s="31">
        <f>Y463-AB463-AD463-AH463</f>
        <v>0</v>
      </c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</row>
    <row r="464" spans="2:50" s="155" customFormat="1" ht="13" outlineLevel="1">
      <c r="B464" s="158" t="s">
        <v>1632</v>
      </c>
      <c r="C464" s="35" t="s">
        <v>1633</v>
      </c>
      <c r="D464" s="270" t="s">
        <v>1634</v>
      </c>
      <c r="E464" s="75">
        <v>43768</v>
      </c>
      <c r="F464" s="17" t="s">
        <v>12</v>
      </c>
      <c r="G464" s="27"/>
      <c r="H464" s="28">
        <f t="shared" si="155"/>
        <v>9565</v>
      </c>
      <c r="I464" s="28">
        <v>1015</v>
      </c>
      <c r="J464" s="28">
        <v>8550</v>
      </c>
      <c r="K464" s="259">
        <v>0</v>
      </c>
      <c r="L464" s="31"/>
      <c r="M464" s="31"/>
      <c r="N464" s="31"/>
      <c r="O464" s="31"/>
      <c r="P464" s="31"/>
      <c r="Q464" s="31" t="s">
        <v>1144</v>
      </c>
      <c r="R464" s="31" t="s">
        <v>1144</v>
      </c>
      <c r="S464" s="55"/>
      <c r="T464" s="31"/>
      <c r="U464" s="31">
        <f>SUMIF(T464,"Y",I464)</f>
        <v>0</v>
      </c>
      <c r="V464" s="30"/>
      <c r="W464" s="275"/>
      <c r="X464" s="31"/>
      <c r="Y464" s="31">
        <v>0</v>
      </c>
      <c r="AA464" s="31"/>
      <c r="AB464" s="31">
        <f>SUMIF(AA464,"Y",K464)*X464</f>
        <v>0</v>
      </c>
      <c r="AC464" s="31"/>
      <c r="AD464" s="31">
        <f t="shared" si="156"/>
        <v>0</v>
      </c>
      <c r="AE464" s="31"/>
      <c r="AF464" s="31"/>
      <c r="AG464" s="31">
        <f t="shared" si="157"/>
        <v>0</v>
      </c>
      <c r="AH464" s="31">
        <f>(Y464-AB464-AD464)*AG464</f>
        <v>0</v>
      </c>
      <c r="AI464" s="31"/>
      <c r="AJ464" s="31">
        <f t="shared" si="158"/>
        <v>0</v>
      </c>
      <c r="AK464" s="31">
        <f>Y464-AB464-AD464-AH464</f>
        <v>0</v>
      </c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</row>
    <row r="465" spans="2:50" s="155" customFormat="1" ht="13" outlineLevel="1">
      <c r="B465" s="158" t="s">
        <v>1635</v>
      </c>
      <c r="C465" s="35" t="s">
        <v>1636</v>
      </c>
      <c r="D465" s="270" t="s">
        <v>1637</v>
      </c>
      <c r="E465" s="75">
        <v>43776</v>
      </c>
      <c r="F465" s="17" t="s">
        <v>12</v>
      </c>
      <c r="G465" s="27"/>
      <c r="H465" s="28">
        <f t="shared" si="155"/>
        <v>1210</v>
      </c>
      <c r="I465" s="28">
        <v>365</v>
      </c>
      <c r="J465" s="28">
        <v>845</v>
      </c>
      <c r="K465" s="259">
        <v>0</v>
      </c>
      <c r="L465" s="31"/>
      <c r="M465" s="31"/>
      <c r="N465" s="31"/>
      <c r="O465" s="31"/>
      <c r="P465" s="31"/>
      <c r="Q465" s="31" t="s">
        <v>1144</v>
      </c>
      <c r="R465" s="31" t="s">
        <v>1144</v>
      </c>
      <c r="S465" s="55"/>
      <c r="T465" s="31"/>
      <c r="U465" s="31">
        <f>SUMIF(T465,"Y",I465)</f>
        <v>0</v>
      </c>
      <c r="V465" s="30"/>
      <c r="W465" s="275"/>
      <c r="X465" s="31"/>
      <c r="Y465" s="31">
        <v>0</v>
      </c>
      <c r="AA465" s="31"/>
      <c r="AB465" s="31">
        <f>SUMIF(AA465,"Y",K465)*X465</f>
        <v>0</v>
      </c>
      <c r="AC465" s="31"/>
      <c r="AD465" s="31">
        <f t="shared" si="156"/>
        <v>0</v>
      </c>
      <c r="AE465" s="31"/>
      <c r="AF465" s="31"/>
      <c r="AG465" s="31">
        <f t="shared" si="157"/>
        <v>0</v>
      </c>
      <c r="AH465" s="31">
        <f>(Y465-AB465-AD465)*AG465</f>
        <v>0</v>
      </c>
      <c r="AI465" s="31"/>
      <c r="AJ465" s="31">
        <f t="shared" si="158"/>
        <v>0</v>
      </c>
      <c r="AK465" s="31">
        <f>Y465-AB465-AD465-AH465</f>
        <v>0</v>
      </c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</row>
    <row r="466" spans="2:50" s="155" customFormat="1" ht="13" outlineLevel="1">
      <c r="B466" s="158" t="s">
        <v>1638</v>
      </c>
      <c r="C466" s="271" t="s">
        <v>1654</v>
      </c>
      <c r="D466" s="270" t="s">
        <v>1637</v>
      </c>
      <c r="E466" s="214">
        <v>43776</v>
      </c>
      <c r="F466" s="26" t="s">
        <v>12</v>
      </c>
      <c r="G466" s="46"/>
      <c r="H466" s="28">
        <f t="shared" si="155"/>
        <v>2330</v>
      </c>
      <c r="I466" s="51">
        <v>160</v>
      </c>
      <c r="J466" s="51">
        <v>2170</v>
      </c>
      <c r="K466" s="259">
        <v>0</v>
      </c>
      <c r="L466" s="31"/>
      <c r="M466" s="31"/>
      <c r="N466" s="31"/>
      <c r="O466" s="31"/>
      <c r="P466" s="31"/>
      <c r="Q466" s="31" t="s">
        <v>1144</v>
      </c>
      <c r="R466" s="31" t="s">
        <v>1144</v>
      </c>
      <c r="S466" s="55"/>
      <c r="T466" s="31"/>
      <c r="U466" s="31">
        <f>SUMIF(T466,"Y",I466)</f>
        <v>0</v>
      </c>
      <c r="V466" s="30"/>
      <c r="W466" s="275"/>
      <c r="X466" s="31"/>
      <c r="Y466" s="31">
        <v>0</v>
      </c>
      <c r="AA466" s="31"/>
      <c r="AB466" s="31">
        <f>SUMIF(AA466,"Y",K466)*X466</f>
        <v>0</v>
      </c>
      <c r="AC466" s="31"/>
      <c r="AD466" s="31">
        <f t="shared" si="156"/>
        <v>0</v>
      </c>
      <c r="AE466" s="31"/>
      <c r="AF466" s="31"/>
      <c r="AG466" s="31">
        <f t="shared" si="157"/>
        <v>0</v>
      </c>
      <c r="AH466" s="31">
        <f>(Y466-AB466-AD466)*AG466</f>
        <v>0</v>
      </c>
      <c r="AI466" s="31"/>
      <c r="AJ466" s="31">
        <f t="shared" si="158"/>
        <v>0</v>
      </c>
      <c r="AK466" s="31">
        <f>Y466-AB466-AD466-AH466</f>
        <v>0</v>
      </c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</row>
    <row r="467" spans="2:50" s="155" customFormat="1" ht="13" outlineLevel="1">
      <c r="B467" s="158" t="s">
        <v>1639</v>
      </c>
      <c r="C467" s="269" t="s">
        <v>1640</v>
      </c>
      <c r="D467" s="270" t="s">
        <v>1637</v>
      </c>
      <c r="E467" s="214">
        <v>43777</v>
      </c>
      <c r="F467" s="26" t="s">
        <v>12</v>
      </c>
      <c r="G467" s="46"/>
      <c r="H467" s="81">
        <f>SUM(I467,J467)</f>
        <v>1455</v>
      </c>
      <c r="I467" s="99">
        <v>15</v>
      </c>
      <c r="J467" s="99">
        <v>1440</v>
      </c>
      <c r="K467" s="259">
        <v>0</v>
      </c>
      <c r="L467" s="31"/>
      <c r="M467" s="31"/>
      <c r="N467" s="31"/>
      <c r="O467" s="31"/>
      <c r="P467" s="31"/>
      <c r="Q467" s="31" t="s">
        <v>1144</v>
      </c>
      <c r="R467" s="31" t="s">
        <v>1144</v>
      </c>
      <c r="S467" s="180"/>
      <c r="T467" s="85"/>
      <c r="U467" s="31">
        <f>SUMIF(T467,"Y",I467)</f>
        <v>0</v>
      </c>
      <c r="V467" s="80"/>
      <c r="W467" s="279"/>
      <c r="X467" s="85"/>
      <c r="Y467" s="85">
        <v>0</v>
      </c>
      <c r="AA467" s="85"/>
      <c r="AB467" s="31">
        <f>SUMIF(AA467,"Y",K467)*X467</f>
        <v>0</v>
      </c>
      <c r="AC467" s="85"/>
      <c r="AD467" s="31">
        <f t="shared" si="156"/>
        <v>0</v>
      </c>
      <c r="AE467" s="31"/>
      <c r="AF467" s="85"/>
      <c r="AG467" s="85">
        <f t="shared" si="157"/>
        <v>0</v>
      </c>
      <c r="AH467" s="31">
        <f>(Y467-AB467-AD467)*AG467</f>
        <v>0</v>
      </c>
      <c r="AI467" s="85"/>
      <c r="AJ467" s="31">
        <f t="shared" si="158"/>
        <v>0</v>
      </c>
      <c r="AK467" s="31">
        <f>Y467-AB467-AD467-AH467</f>
        <v>0</v>
      </c>
      <c r="AL467" s="85"/>
      <c r="AM467" s="85"/>
      <c r="AN467" s="85"/>
      <c r="AO467" s="85"/>
      <c r="AP467" s="85"/>
      <c r="AQ467" s="85"/>
      <c r="AR467" s="85"/>
      <c r="AS467" s="85"/>
      <c r="AT467" s="85"/>
      <c r="AU467" s="85"/>
      <c r="AV467" s="31"/>
      <c r="AW467" s="31"/>
      <c r="AX467" s="31"/>
    </row>
    <row r="468" spans="2:50" s="155" customFormat="1" ht="13">
      <c r="B468" s="343" t="s">
        <v>508</v>
      </c>
      <c r="C468" s="343"/>
      <c r="D468" s="343"/>
      <c r="E468" s="346"/>
      <c r="F468" s="41" t="s">
        <v>7</v>
      </c>
      <c r="G468" s="42"/>
      <c r="H468" s="23">
        <f>H469/60</f>
        <v>205.23333333333332</v>
      </c>
      <c r="I468" s="23">
        <f>I469/60</f>
        <v>114.83333333333333</v>
      </c>
      <c r="J468" s="23">
        <f>J469/60</f>
        <v>90.4</v>
      </c>
      <c r="K468" s="258">
        <f>K469/60</f>
        <v>0</v>
      </c>
      <c r="L468" s="42"/>
      <c r="M468" s="42"/>
      <c r="N468" s="42"/>
      <c r="O468" s="42"/>
      <c r="P468" s="42"/>
      <c r="Q468" s="42"/>
      <c r="R468" s="42"/>
      <c r="S468" s="43"/>
      <c r="T468" s="42"/>
      <c r="U468" s="23">
        <f>U469/60</f>
        <v>0</v>
      </c>
      <c r="V468" s="43"/>
      <c r="W468" s="277"/>
      <c r="X468" s="42"/>
      <c r="Y468" s="23">
        <f>Y469/60</f>
        <v>0</v>
      </c>
      <c r="AA468" s="45"/>
      <c r="AB468" s="45">
        <f t="shared" ref="AB468:AK468" si="159">AB469/60</f>
        <v>0</v>
      </c>
      <c r="AC468" s="45"/>
      <c r="AD468" s="45">
        <f>AD469/60</f>
        <v>0</v>
      </c>
      <c r="AE468" s="45"/>
      <c r="AF468" s="45"/>
      <c r="AG468" s="45"/>
      <c r="AH468" s="45">
        <f>AH469/60</f>
        <v>0</v>
      </c>
      <c r="AI468" s="45"/>
      <c r="AJ468" s="42"/>
      <c r="AK468" s="45">
        <f t="shared" si="159"/>
        <v>0</v>
      </c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5"/>
      <c r="AW468" s="45"/>
      <c r="AX468" s="45">
        <f>AX469/60</f>
        <v>0</v>
      </c>
    </row>
    <row r="469" spans="2:50" s="155" customFormat="1" ht="13">
      <c r="B469" s="343"/>
      <c r="C469" s="343"/>
      <c r="D469" s="343"/>
      <c r="E469" s="346"/>
      <c r="F469" s="44" t="s">
        <v>8</v>
      </c>
      <c r="G469" s="45"/>
      <c r="H469" s="23">
        <f>SUM(I469:J469)</f>
        <v>12314</v>
      </c>
      <c r="I469" s="23">
        <f>SUMIF(F470:F474,"DQA",$I470:$I474)</f>
        <v>6890</v>
      </c>
      <c r="J469" s="23">
        <f>SUMIF(F470:F474,"DQA",$J470:$J474)</f>
        <v>5424</v>
      </c>
      <c r="K469" s="253">
        <f>SUM(K471,K481,K490,K503,K515,K528,K540,K544,K559)</f>
        <v>0</v>
      </c>
      <c r="L469" s="42"/>
      <c r="M469" s="42"/>
      <c r="N469" s="42"/>
      <c r="O469" s="42"/>
      <c r="P469" s="42"/>
      <c r="Q469" s="42"/>
      <c r="R469" s="42"/>
      <c r="S469" s="43"/>
      <c r="T469" s="42"/>
      <c r="U469" s="23">
        <f>SUM(U470:U474)</f>
        <v>0</v>
      </c>
      <c r="V469" s="43"/>
      <c r="W469" s="277"/>
      <c r="X469" s="42"/>
      <c r="Y469" s="23">
        <f>SUM(Y470:Y474)</f>
        <v>0</v>
      </c>
      <c r="AA469" s="45"/>
      <c r="AB469" s="45">
        <f t="shared" ref="AB469" si="160">SUM(AB470:AB474)</f>
        <v>0</v>
      </c>
      <c r="AC469" s="45"/>
      <c r="AD469" s="45">
        <f>SUM(AD470:AD474)</f>
        <v>0</v>
      </c>
      <c r="AE469" s="45"/>
      <c r="AF469" s="45"/>
      <c r="AG469" s="45"/>
      <c r="AH469" s="45">
        <f>SUM(AH470:AH474)</f>
        <v>0</v>
      </c>
      <c r="AI469" s="45"/>
      <c r="AJ469" s="42"/>
      <c r="AK469" s="45">
        <f t="shared" ref="AK469" si="161">SUM(AK470:AK474)</f>
        <v>0</v>
      </c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5"/>
      <c r="AW469" s="45"/>
      <c r="AX469" s="45">
        <f t="shared" ref="AX469" si="162">SUM(AX470:AX474)</f>
        <v>0</v>
      </c>
    </row>
    <row r="470" spans="2:50" s="155" customFormat="1" ht="13" outlineLevel="1">
      <c r="B470" s="161" t="s">
        <v>509</v>
      </c>
      <c r="C470" s="95" t="s">
        <v>510</v>
      </c>
      <c r="D470" s="96" t="s">
        <v>511</v>
      </c>
      <c r="E470" s="16">
        <v>42403</v>
      </c>
      <c r="F470" s="95" t="s">
        <v>53</v>
      </c>
      <c r="G470" s="97"/>
      <c r="H470" s="81">
        <f>SUM(I470,J470)</f>
        <v>250</v>
      </c>
      <c r="I470" s="48">
        <v>110</v>
      </c>
      <c r="J470" s="48">
        <v>140</v>
      </c>
      <c r="K470" s="259">
        <v>0</v>
      </c>
      <c r="L470" s="178" t="s">
        <v>1298</v>
      </c>
      <c r="M470" s="178" t="s">
        <v>1298</v>
      </c>
      <c r="N470" s="178" t="s">
        <v>1298</v>
      </c>
      <c r="O470" s="178" t="s">
        <v>1298</v>
      </c>
      <c r="P470" s="178" t="s">
        <v>1298</v>
      </c>
      <c r="Q470" s="85" t="s">
        <v>1145</v>
      </c>
      <c r="R470" s="85" t="s">
        <v>1145</v>
      </c>
      <c r="S470" s="180"/>
      <c r="T470" s="85"/>
      <c r="U470" s="31">
        <f>SUMIF(T470,"Y",I470)</f>
        <v>0</v>
      </c>
      <c r="V470" s="80"/>
      <c r="W470" s="279"/>
      <c r="X470" s="85"/>
      <c r="Y470" s="85">
        <f>U470*X470</f>
        <v>0</v>
      </c>
      <c r="AA470" s="85"/>
      <c r="AB470" s="31">
        <f>SUMIF(AA470,"Y",K470)*X470</f>
        <v>0</v>
      </c>
      <c r="AC470" s="85"/>
      <c r="AD470" s="31">
        <f t="shared" ref="AD470:AD474" si="163">(I470-AB470)*COUNTIF(AL470:AU470,"L")</f>
        <v>0</v>
      </c>
      <c r="AE470" s="31"/>
      <c r="AF470" s="85"/>
      <c r="AG470" s="85">
        <f t="shared" ref="AG470:AG474" si="164">IFERROR(COUNTIF(AL470:AU470,"S")/(COUNTIF(AL470:AU470,"V")+COUNTIF(AL470:AU470,"S")),0)</f>
        <v>0</v>
      </c>
      <c r="AH470" s="31">
        <f>(Y470-AB470-AD470)*AG470</f>
        <v>0</v>
      </c>
      <c r="AI470" s="85"/>
      <c r="AJ470" s="31">
        <f t="shared" ref="AJ470:AJ474" si="165">COUNTIF(AL470:AU470,"V")</f>
        <v>0</v>
      </c>
      <c r="AK470" s="31">
        <f>Y470-AB470-AD470-AH470</f>
        <v>0</v>
      </c>
      <c r="AL470" s="85"/>
      <c r="AM470" s="85"/>
      <c r="AN470" s="85"/>
      <c r="AO470" s="85"/>
      <c r="AP470" s="85"/>
      <c r="AQ470" s="85"/>
      <c r="AR470" s="85"/>
      <c r="AS470" s="85"/>
      <c r="AT470" s="85"/>
      <c r="AU470" s="85"/>
      <c r="AV470" s="31"/>
      <c r="AW470" s="31"/>
      <c r="AX470" s="31"/>
    </row>
    <row r="471" spans="2:50" s="155" customFormat="1" ht="13" outlineLevel="1">
      <c r="B471" s="161" t="s">
        <v>512</v>
      </c>
      <c r="C471" s="95" t="s">
        <v>513</v>
      </c>
      <c r="D471" s="96" t="s">
        <v>141</v>
      </c>
      <c r="E471" s="16">
        <v>42403</v>
      </c>
      <c r="F471" s="95" t="s">
        <v>53</v>
      </c>
      <c r="G471" s="97"/>
      <c r="H471" s="81">
        <f>SUM(I471,J471)</f>
        <v>90</v>
      </c>
      <c r="I471" s="48">
        <v>40</v>
      </c>
      <c r="J471" s="48">
        <v>50</v>
      </c>
      <c r="K471" s="259">
        <v>0</v>
      </c>
      <c r="L471" s="178" t="s">
        <v>1298</v>
      </c>
      <c r="M471" s="178" t="s">
        <v>1298</v>
      </c>
      <c r="N471" s="178" t="s">
        <v>1298</v>
      </c>
      <c r="O471" s="178" t="s">
        <v>1298</v>
      </c>
      <c r="P471" s="178" t="s">
        <v>1298</v>
      </c>
      <c r="Q471" s="85" t="s">
        <v>1145</v>
      </c>
      <c r="R471" s="85" t="s">
        <v>1145</v>
      </c>
      <c r="S471" s="180"/>
      <c r="T471" s="85"/>
      <c r="U471" s="31">
        <f>SUMIF(T471,"Y",I471)</f>
        <v>0</v>
      </c>
      <c r="V471" s="80"/>
      <c r="W471" s="279"/>
      <c r="X471" s="85"/>
      <c r="Y471" s="85">
        <f>U471*X471</f>
        <v>0</v>
      </c>
      <c r="AA471" s="85"/>
      <c r="AB471" s="31">
        <f>SUMIF(AA471,"Y",K471)*X471</f>
        <v>0</v>
      </c>
      <c r="AC471" s="85"/>
      <c r="AD471" s="31">
        <f t="shared" si="163"/>
        <v>0</v>
      </c>
      <c r="AE471" s="31"/>
      <c r="AF471" s="85"/>
      <c r="AG471" s="85">
        <f t="shared" si="164"/>
        <v>0</v>
      </c>
      <c r="AH471" s="31">
        <f>(Y471-AB471-AD471)*AG471</f>
        <v>0</v>
      </c>
      <c r="AI471" s="85"/>
      <c r="AJ471" s="31">
        <f t="shared" si="165"/>
        <v>0</v>
      </c>
      <c r="AK471" s="31">
        <f>Y471-AB471-AD471-AH471</f>
        <v>0</v>
      </c>
      <c r="AL471" s="85"/>
      <c r="AM471" s="85"/>
      <c r="AN471" s="85"/>
      <c r="AO471" s="85"/>
      <c r="AP471" s="85"/>
      <c r="AQ471" s="85"/>
      <c r="AR471" s="85"/>
      <c r="AS471" s="85"/>
      <c r="AT471" s="85"/>
      <c r="AU471" s="85"/>
      <c r="AV471" s="31"/>
      <c r="AW471" s="31"/>
      <c r="AX471" s="31"/>
    </row>
    <row r="472" spans="2:50" s="155" customFormat="1" ht="13" outlineLevel="1">
      <c r="B472" s="161" t="s">
        <v>514</v>
      </c>
      <c r="C472" s="95" t="s">
        <v>515</v>
      </c>
      <c r="D472" s="96" t="s">
        <v>516</v>
      </c>
      <c r="E472" s="16">
        <v>42545</v>
      </c>
      <c r="F472" s="95" t="s">
        <v>12</v>
      </c>
      <c r="G472" s="97"/>
      <c r="H472" s="81">
        <f>SUM(I472,J472)</f>
        <v>2480</v>
      </c>
      <c r="I472" s="99">
        <v>692</v>
      </c>
      <c r="J472" s="99">
        <v>1788</v>
      </c>
      <c r="K472" s="259">
        <v>0</v>
      </c>
      <c r="L472" s="178" t="s">
        <v>1298</v>
      </c>
      <c r="M472" s="178" t="s">
        <v>1298</v>
      </c>
      <c r="N472" s="178" t="s">
        <v>1298</v>
      </c>
      <c r="O472" s="178" t="s">
        <v>1298</v>
      </c>
      <c r="P472" s="178" t="s">
        <v>1298</v>
      </c>
      <c r="Q472" s="85" t="s">
        <v>1145</v>
      </c>
      <c r="R472" s="85" t="s">
        <v>1144</v>
      </c>
      <c r="S472" s="180"/>
      <c r="T472" s="85"/>
      <c r="U472" s="31">
        <f>SUMIF(T472,"Y",I472)</f>
        <v>0</v>
      </c>
      <c r="V472" s="80"/>
      <c r="W472" s="279"/>
      <c r="X472" s="85"/>
      <c r="Y472" s="85">
        <f>U472*X472</f>
        <v>0</v>
      </c>
      <c r="AA472" s="85"/>
      <c r="AB472" s="31">
        <f>SUMIF(AA472,"Y",K472)*X472</f>
        <v>0</v>
      </c>
      <c r="AC472" s="85"/>
      <c r="AD472" s="31">
        <f t="shared" si="163"/>
        <v>0</v>
      </c>
      <c r="AE472" s="31"/>
      <c r="AF472" s="85"/>
      <c r="AG472" s="85">
        <f t="shared" si="164"/>
        <v>0</v>
      </c>
      <c r="AH472" s="31">
        <f>(Y472-AB472-AD472)*AG472</f>
        <v>0</v>
      </c>
      <c r="AI472" s="85"/>
      <c r="AJ472" s="31">
        <f t="shared" si="165"/>
        <v>0</v>
      </c>
      <c r="AK472" s="31">
        <f>Y472-AB472-AD472-AH472</f>
        <v>0</v>
      </c>
      <c r="AL472" s="85"/>
      <c r="AM472" s="85"/>
      <c r="AN472" s="85"/>
      <c r="AO472" s="85"/>
      <c r="AP472" s="85"/>
      <c r="AQ472" s="85"/>
      <c r="AR472" s="85"/>
      <c r="AS472" s="85"/>
      <c r="AT472" s="85"/>
      <c r="AU472" s="85"/>
      <c r="AV472" s="31"/>
      <c r="AW472" s="31"/>
      <c r="AX472" s="31"/>
    </row>
    <row r="473" spans="2:50" s="155" customFormat="1" ht="13" outlineLevel="1">
      <c r="B473" s="161" t="s">
        <v>517</v>
      </c>
      <c r="C473" s="95" t="s">
        <v>518</v>
      </c>
      <c r="D473" s="96" t="s">
        <v>519</v>
      </c>
      <c r="E473" s="16">
        <v>42545</v>
      </c>
      <c r="F473" s="95" t="s">
        <v>12</v>
      </c>
      <c r="G473" s="97"/>
      <c r="H473" s="81">
        <f>SUM(I473,J473)</f>
        <v>2400</v>
      </c>
      <c r="I473" s="99">
        <v>612</v>
      </c>
      <c r="J473" s="99">
        <v>1788</v>
      </c>
      <c r="K473" s="259">
        <v>0</v>
      </c>
      <c r="L473" s="178" t="s">
        <v>1298</v>
      </c>
      <c r="M473" s="178" t="s">
        <v>1298</v>
      </c>
      <c r="N473" s="178" t="s">
        <v>1298</v>
      </c>
      <c r="O473" s="178" t="s">
        <v>1298</v>
      </c>
      <c r="P473" s="178" t="s">
        <v>1298</v>
      </c>
      <c r="Q473" s="85" t="s">
        <v>1145</v>
      </c>
      <c r="R473" s="85" t="s">
        <v>1144</v>
      </c>
      <c r="S473" s="180"/>
      <c r="T473" s="85"/>
      <c r="U473" s="31">
        <f>SUMIF(T473,"Y",I473)</f>
        <v>0</v>
      </c>
      <c r="V473" s="80"/>
      <c r="W473" s="279"/>
      <c r="X473" s="85"/>
      <c r="Y473" s="85">
        <f>U473*X473</f>
        <v>0</v>
      </c>
      <c r="AA473" s="85"/>
      <c r="AB473" s="31">
        <f>SUMIF(AA473,"Y",K473)*X473</f>
        <v>0</v>
      </c>
      <c r="AC473" s="85"/>
      <c r="AD473" s="31">
        <f t="shared" si="163"/>
        <v>0</v>
      </c>
      <c r="AE473" s="31"/>
      <c r="AF473" s="85"/>
      <c r="AG473" s="85">
        <f t="shared" si="164"/>
        <v>0</v>
      </c>
      <c r="AH473" s="31">
        <f>(Y473-AB473-AD473)*AG473</f>
        <v>0</v>
      </c>
      <c r="AI473" s="85"/>
      <c r="AJ473" s="31">
        <f t="shared" si="165"/>
        <v>0</v>
      </c>
      <c r="AK473" s="31">
        <f>Y473-AB473-AD473-AH473</f>
        <v>0</v>
      </c>
      <c r="AL473" s="85"/>
      <c r="AM473" s="85"/>
      <c r="AN473" s="85"/>
      <c r="AO473" s="85"/>
      <c r="AP473" s="85"/>
      <c r="AQ473" s="85"/>
      <c r="AR473" s="85"/>
      <c r="AS473" s="85"/>
      <c r="AT473" s="85"/>
      <c r="AU473" s="85"/>
      <c r="AV473" s="31"/>
      <c r="AW473" s="31"/>
      <c r="AX473" s="31"/>
    </row>
    <row r="474" spans="2:50" s="155" customFormat="1" ht="13" outlineLevel="1">
      <c r="B474" s="161" t="s">
        <v>520</v>
      </c>
      <c r="C474" s="95" t="s">
        <v>521</v>
      </c>
      <c r="D474" s="96" t="s">
        <v>519</v>
      </c>
      <c r="E474" s="16">
        <v>42545</v>
      </c>
      <c r="F474" s="95" t="s">
        <v>12</v>
      </c>
      <c r="G474" s="97"/>
      <c r="H474" s="81">
        <f>SUM(I474,J474)</f>
        <v>7434</v>
      </c>
      <c r="I474" s="48">
        <v>5586</v>
      </c>
      <c r="J474" s="48">
        <v>1848</v>
      </c>
      <c r="K474" s="259">
        <v>0</v>
      </c>
      <c r="L474" s="178" t="s">
        <v>1298</v>
      </c>
      <c r="M474" s="178" t="s">
        <v>1298</v>
      </c>
      <c r="N474" s="178" t="s">
        <v>1298</v>
      </c>
      <c r="O474" s="178" t="s">
        <v>1298</v>
      </c>
      <c r="P474" s="178" t="s">
        <v>1298</v>
      </c>
      <c r="Q474" s="85" t="s">
        <v>1145</v>
      </c>
      <c r="R474" s="85" t="s">
        <v>1144</v>
      </c>
      <c r="S474" s="180"/>
      <c r="T474" s="85"/>
      <c r="U474" s="31">
        <f>SUMIF(T474,"Y",I474)</f>
        <v>0</v>
      </c>
      <c r="V474" s="80"/>
      <c r="W474" s="279"/>
      <c r="X474" s="85"/>
      <c r="Y474" s="85">
        <f>U474*X474</f>
        <v>0</v>
      </c>
      <c r="AA474" s="85"/>
      <c r="AB474" s="31">
        <f>SUMIF(AA474,"Y",K474)*X474</f>
        <v>0</v>
      </c>
      <c r="AC474" s="85"/>
      <c r="AD474" s="31">
        <f t="shared" si="163"/>
        <v>0</v>
      </c>
      <c r="AE474" s="31"/>
      <c r="AF474" s="85"/>
      <c r="AG474" s="85">
        <f t="shared" si="164"/>
        <v>0</v>
      </c>
      <c r="AH474" s="31">
        <f>(Y474-AB474-AD474)*AG474</f>
        <v>0</v>
      </c>
      <c r="AI474" s="85"/>
      <c r="AJ474" s="31">
        <f t="shared" si="165"/>
        <v>0</v>
      </c>
      <c r="AK474" s="31">
        <f>Y474-AB474-AD474-AH474</f>
        <v>0</v>
      </c>
      <c r="AL474" s="85"/>
      <c r="AM474" s="85"/>
      <c r="AN474" s="85"/>
      <c r="AO474" s="85"/>
      <c r="AP474" s="85"/>
      <c r="AQ474" s="85"/>
      <c r="AR474" s="85"/>
      <c r="AS474" s="85"/>
      <c r="AT474" s="85"/>
      <c r="AU474" s="85"/>
      <c r="AV474" s="31"/>
      <c r="AW474" s="31"/>
      <c r="AX474" s="31"/>
    </row>
    <row r="475" spans="2:50" s="155" customFormat="1" ht="13">
      <c r="B475" s="343" t="s">
        <v>744</v>
      </c>
      <c r="C475" s="343"/>
      <c r="D475" s="343"/>
      <c r="E475" s="346"/>
      <c r="F475" s="41" t="s">
        <v>7</v>
      </c>
      <c r="G475" s="42"/>
      <c r="H475" s="20">
        <f>H476/60</f>
        <v>83.35</v>
      </c>
      <c r="I475" s="20">
        <f ca="1">I476/60</f>
        <v>491.91666666666669</v>
      </c>
      <c r="J475" s="20">
        <f>J476/60</f>
        <v>809.61666666666667</v>
      </c>
      <c r="K475" s="258">
        <f>K476/60</f>
        <v>0</v>
      </c>
      <c r="L475" s="42"/>
      <c r="M475" s="42"/>
      <c r="N475" s="42"/>
      <c r="O475" s="42"/>
      <c r="P475" s="42"/>
      <c r="Q475" s="42"/>
      <c r="R475" s="42"/>
      <c r="S475" s="43"/>
      <c r="T475" s="42"/>
      <c r="U475" s="20">
        <f>U476/60</f>
        <v>0</v>
      </c>
      <c r="V475" s="43"/>
      <c r="W475" s="277"/>
      <c r="X475" s="42"/>
      <c r="Y475" s="20">
        <f>Y476/60</f>
        <v>0</v>
      </c>
      <c r="AA475" s="45"/>
      <c r="AB475" s="45">
        <f t="shared" ref="AB475:AK475" si="166">AB476/60</f>
        <v>0</v>
      </c>
      <c r="AC475" s="45"/>
      <c r="AD475" s="45">
        <f t="shared" si="166"/>
        <v>0</v>
      </c>
      <c r="AE475" s="45"/>
      <c r="AF475" s="45"/>
      <c r="AG475" s="45"/>
      <c r="AH475" s="45">
        <f>AH476/60</f>
        <v>0</v>
      </c>
      <c r="AI475" s="45"/>
      <c r="AJ475" s="45"/>
      <c r="AK475" s="45">
        <f t="shared" si="166"/>
        <v>0</v>
      </c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5"/>
      <c r="AW475" s="45"/>
      <c r="AX475" s="45">
        <f>AX476/60</f>
        <v>0</v>
      </c>
    </row>
    <row r="476" spans="2:50" s="155" customFormat="1" ht="13">
      <c r="B476" s="343"/>
      <c r="C476" s="343"/>
      <c r="D476" s="343"/>
      <c r="E476" s="346"/>
      <c r="F476" s="44" t="s">
        <v>8</v>
      </c>
      <c r="G476" s="45"/>
      <c r="H476" s="23">
        <f>SUM(I479:J486)</f>
        <v>5001</v>
      </c>
      <c r="I476" s="23">
        <f ca="1">SUM(I478,I488,I497,I513,I554,I522,I535,I547,I551,I566)</f>
        <v>29515</v>
      </c>
      <c r="J476" s="23">
        <f t="shared" ref="J476" si="167">SUM(J478,J488,J497,J513,J522,J535,J547,J551,J566)</f>
        <v>48577</v>
      </c>
      <c r="K476" s="253">
        <f>SUM(K478,K488,K497,K513,K522,K535,K547,K551,K566)</f>
        <v>0</v>
      </c>
      <c r="L476" s="42"/>
      <c r="M476" s="42"/>
      <c r="N476" s="42"/>
      <c r="O476" s="42"/>
      <c r="P476" s="42"/>
      <c r="Q476" s="42"/>
      <c r="R476" s="42"/>
      <c r="S476" s="43"/>
      <c r="T476" s="42"/>
      <c r="U476" s="23">
        <f>SUM(U478,U488,U497,U513,U522,U535,U547,U551,U566)</f>
        <v>0</v>
      </c>
      <c r="V476" s="43"/>
      <c r="W476" s="277"/>
      <c r="X476" s="42"/>
      <c r="Y476" s="23">
        <f>SUM(Y478,Y488,Y497,Y513,Y522,Y535,Y547,Y551,Y566)</f>
        <v>0</v>
      </c>
      <c r="AA476" s="45"/>
      <c r="AB476" s="45">
        <f t="shared" ref="AB476:AK476" si="168">SUM(AB478,AB488,AB497,AB513,AB522,AB535,AB547,AB551,AB566)</f>
        <v>0</v>
      </c>
      <c r="AC476" s="45"/>
      <c r="AD476" s="45">
        <f t="shared" ref="AD476" si="169">SUM(AD478,AD488,AD497,AD513,AD522,AD535,AD547,AD551,AD566)</f>
        <v>0</v>
      </c>
      <c r="AE476" s="45"/>
      <c r="AF476" s="45"/>
      <c r="AG476" s="45"/>
      <c r="AH476" s="45">
        <f t="shared" ref="AH476" si="170">SUM(AH478,AH488,AH497,AH513,AH522,AH535,AH547,AH551,AH566)</f>
        <v>0</v>
      </c>
      <c r="AI476" s="45"/>
      <c r="AJ476" s="45"/>
      <c r="AK476" s="45">
        <f t="shared" si="168"/>
        <v>0</v>
      </c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5"/>
      <c r="AW476" s="45"/>
      <c r="AX476" s="45">
        <f t="shared" ref="AX476" si="171">SUM(AX478,AX488,AX497,AX513,AX522,AX535,AX547,AX551,AX566)</f>
        <v>0</v>
      </c>
    </row>
    <row r="477" spans="2:50" s="155" customFormat="1" ht="13">
      <c r="B477" s="350" t="s">
        <v>746</v>
      </c>
      <c r="C477" s="350"/>
      <c r="D477" s="350"/>
      <c r="E477" s="351"/>
      <c r="F477" s="100" t="s">
        <v>7</v>
      </c>
      <c r="G477" s="101"/>
      <c r="H477" s="102">
        <f>H478/60</f>
        <v>83.35</v>
      </c>
      <c r="I477" s="102">
        <f>I478/60</f>
        <v>19</v>
      </c>
      <c r="J477" s="102">
        <f>J478/60</f>
        <v>64.349999999999994</v>
      </c>
      <c r="K477" s="260">
        <f>K478/60</f>
        <v>0</v>
      </c>
      <c r="L477" s="167"/>
      <c r="M477" s="167"/>
      <c r="N477" s="167"/>
      <c r="O477" s="167"/>
      <c r="P477" s="167"/>
      <c r="Q477" s="167"/>
      <c r="R477" s="167"/>
      <c r="S477" s="103"/>
      <c r="T477" s="167"/>
      <c r="U477" s="102">
        <f>U478/60</f>
        <v>0</v>
      </c>
      <c r="V477" s="103"/>
      <c r="W477" s="281"/>
      <c r="X477" s="167"/>
      <c r="Y477" s="102">
        <f>Y478/60</f>
        <v>0</v>
      </c>
      <c r="AA477" s="102"/>
      <c r="AB477" s="102">
        <f t="shared" ref="AB477:AK477" si="172">AB478/60</f>
        <v>0</v>
      </c>
      <c r="AC477" s="102"/>
      <c r="AD477" s="102">
        <f>AD478/60</f>
        <v>0</v>
      </c>
      <c r="AE477" s="102"/>
      <c r="AF477" s="102"/>
      <c r="AG477" s="102"/>
      <c r="AH477" s="102">
        <f>AH478/60</f>
        <v>0</v>
      </c>
      <c r="AI477" s="102"/>
      <c r="AJ477" s="102"/>
      <c r="AK477" s="102">
        <f t="shared" si="172"/>
        <v>0</v>
      </c>
      <c r="AL477" s="167"/>
      <c r="AM477" s="167"/>
      <c r="AN477" s="167"/>
      <c r="AO477" s="167"/>
      <c r="AP477" s="167"/>
      <c r="AQ477" s="167"/>
      <c r="AR477" s="167"/>
      <c r="AS477" s="167"/>
      <c r="AT477" s="167"/>
      <c r="AU477" s="167"/>
      <c r="AV477" s="102"/>
      <c r="AW477" s="102"/>
      <c r="AX477" s="102">
        <f>AX478/60</f>
        <v>0</v>
      </c>
    </row>
    <row r="478" spans="2:50" s="155" customFormat="1" ht="13">
      <c r="B478" s="350"/>
      <c r="C478" s="350"/>
      <c r="D478" s="350"/>
      <c r="E478" s="351"/>
      <c r="F478" s="104" t="s">
        <v>8</v>
      </c>
      <c r="G478" s="105"/>
      <c r="H478" s="106">
        <f t="shared" ref="H478:H486" si="173">SUM(I478:J478)</f>
        <v>5001</v>
      </c>
      <c r="I478" s="106">
        <f>SUMIF(F479:F486,"DQA",$I479:$I486)</f>
        <v>1140</v>
      </c>
      <c r="J478" s="106">
        <f>SUMIF(F479:F486,"DQA",$J479:$J486)</f>
        <v>3861</v>
      </c>
      <c r="K478" s="261">
        <f>SUM(K479:K486)</f>
        <v>0</v>
      </c>
      <c r="L478" s="167"/>
      <c r="M478" s="167"/>
      <c r="N478" s="167"/>
      <c r="O478" s="167"/>
      <c r="P478" s="167"/>
      <c r="Q478" s="167"/>
      <c r="R478" s="167"/>
      <c r="S478" s="103"/>
      <c r="T478" s="167"/>
      <c r="U478" s="106">
        <f>SUM(U479:U486)</f>
        <v>0</v>
      </c>
      <c r="V478" s="103"/>
      <c r="W478" s="281"/>
      <c r="X478" s="167"/>
      <c r="Y478" s="106">
        <f>SUM(Y479:Y486)</f>
        <v>0</v>
      </c>
      <c r="AA478" s="102"/>
      <c r="AB478" s="102">
        <f t="shared" ref="AB478:AD478" si="174">SUM(AB479:AB486)</f>
        <v>0</v>
      </c>
      <c r="AC478" s="102"/>
      <c r="AD478" s="102">
        <f t="shared" si="174"/>
        <v>0</v>
      </c>
      <c r="AE478" s="102"/>
      <c r="AF478" s="102"/>
      <c r="AG478" s="102"/>
      <c r="AH478" s="102">
        <f>SUM(AH479:AH486)</f>
        <v>0</v>
      </c>
      <c r="AI478" s="102"/>
      <c r="AJ478" s="102"/>
      <c r="AK478" s="102">
        <f t="shared" ref="AK478" si="175">SUM(AK479:AK486)</f>
        <v>0</v>
      </c>
      <c r="AL478" s="167"/>
      <c r="AM478" s="167"/>
      <c r="AN478" s="167"/>
      <c r="AO478" s="167"/>
      <c r="AP478" s="167"/>
      <c r="AQ478" s="167"/>
      <c r="AR478" s="167"/>
      <c r="AS478" s="167"/>
      <c r="AT478" s="167"/>
      <c r="AU478" s="167"/>
      <c r="AV478" s="102"/>
      <c r="AW478" s="102"/>
      <c r="AX478" s="102">
        <f t="shared" ref="AX478" si="176">SUM(AX479:AX486)</f>
        <v>0</v>
      </c>
    </row>
    <row r="479" spans="2:50" s="155" customFormat="1" ht="13" outlineLevel="1">
      <c r="B479" s="161" t="s">
        <v>747</v>
      </c>
      <c r="C479" s="17" t="s">
        <v>748</v>
      </c>
      <c r="D479" s="40" t="s">
        <v>19</v>
      </c>
      <c r="E479" s="16">
        <v>42809</v>
      </c>
      <c r="F479" s="26" t="s">
        <v>12</v>
      </c>
      <c r="G479" s="46" t="s">
        <v>13</v>
      </c>
      <c r="H479" s="81">
        <f t="shared" si="173"/>
        <v>145</v>
      </c>
      <c r="I479" s="81">
        <v>145</v>
      </c>
      <c r="J479" s="81">
        <v>0</v>
      </c>
      <c r="K479" s="259">
        <v>0</v>
      </c>
      <c r="L479" s="85" t="s">
        <v>1144</v>
      </c>
      <c r="M479" s="85" t="s">
        <v>1144</v>
      </c>
      <c r="N479" s="85" t="s">
        <v>1145</v>
      </c>
      <c r="O479" s="85" t="s">
        <v>1144</v>
      </c>
      <c r="P479" s="85" t="s">
        <v>1145</v>
      </c>
      <c r="Q479" s="85" t="s">
        <v>1144</v>
      </c>
      <c r="R479" s="85" t="s">
        <v>1144</v>
      </c>
      <c r="S479" s="180" t="s">
        <v>1283</v>
      </c>
      <c r="T479" s="85"/>
      <c r="U479" s="31">
        <f t="shared" ref="U479:U486" si="177">SUMIF(T479,"Y",I479)</f>
        <v>0</v>
      </c>
      <c r="V479" s="80"/>
      <c r="W479" s="279"/>
      <c r="X479" s="85"/>
      <c r="Y479" s="85">
        <f t="shared" ref="Y479:Y486" si="178">U479*X479</f>
        <v>0</v>
      </c>
      <c r="AA479" s="85"/>
      <c r="AB479" s="31">
        <f t="shared" ref="AB479:AB486" si="179">SUMIF(AA479,"Y",K479)*X479</f>
        <v>0</v>
      </c>
      <c r="AC479" s="85"/>
      <c r="AD479" s="31">
        <f t="shared" ref="AD479:AD486" si="180">(I479-AB479)*COUNTIF(AL479:AU479,"L")</f>
        <v>0</v>
      </c>
      <c r="AE479" s="31"/>
      <c r="AF479" s="85"/>
      <c r="AG479" s="85">
        <f t="shared" ref="AG479:AG486" si="181">IFERROR(COUNTIF(AL479:AU479,"S")/(COUNTIF(AL479:AU479,"V")+COUNTIF(AL479:AU479,"S")),0)</f>
        <v>0</v>
      </c>
      <c r="AH479" s="31">
        <f t="shared" ref="AH479:AH486" si="182">(Y479-AB479-AD479)*AG479</f>
        <v>0</v>
      </c>
      <c r="AI479" s="85"/>
      <c r="AJ479" s="31">
        <f t="shared" ref="AJ479:AJ486" si="183">COUNTIF(AL479:AU479,"V")</f>
        <v>0</v>
      </c>
      <c r="AK479" s="31">
        <f t="shared" ref="AK479:AK486" si="184">Y479-AB479-AD479-AH479</f>
        <v>0</v>
      </c>
      <c r="AL479" s="85"/>
      <c r="AM479" s="85"/>
      <c r="AN479" s="85"/>
      <c r="AO479" s="85"/>
      <c r="AP479" s="85"/>
      <c r="AQ479" s="85"/>
      <c r="AR479" s="85"/>
      <c r="AS479" s="85"/>
      <c r="AT479" s="85"/>
      <c r="AU479" s="85"/>
      <c r="AV479" s="31"/>
      <c r="AW479" s="31"/>
      <c r="AX479" s="31"/>
    </row>
    <row r="480" spans="2:50" s="155" customFormat="1" ht="13" outlineLevel="1">
      <c r="B480" s="161" t="s">
        <v>749</v>
      </c>
      <c r="C480" s="17" t="s">
        <v>750</v>
      </c>
      <c r="D480" s="40" t="s">
        <v>39</v>
      </c>
      <c r="E480" s="16">
        <v>42552</v>
      </c>
      <c r="F480" s="26" t="s">
        <v>12</v>
      </c>
      <c r="G480" s="46" t="s">
        <v>13</v>
      </c>
      <c r="H480" s="81">
        <f t="shared" si="173"/>
        <v>75</v>
      </c>
      <c r="I480" s="81">
        <v>55</v>
      </c>
      <c r="J480" s="81">
        <v>20</v>
      </c>
      <c r="K480" s="259">
        <v>0</v>
      </c>
      <c r="L480" s="85" t="s">
        <v>1144</v>
      </c>
      <c r="M480" s="85" t="s">
        <v>1144</v>
      </c>
      <c r="N480" s="85" t="s">
        <v>1145</v>
      </c>
      <c r="O480" s="85" t="s">
        <v>1144</v>
      </c>
      <c r="P480" s="85" t="s">
        <v>1145</v>
      </c>
      <c r="Q480" s="85" t="s">
        <v>1144</v>
      </c>
      <c r="R480" s="85" t="s">
        <v>1144</v>
      </c>
      <c r="S480" s="180" t="s">
        <v>1283</v>
      </c>
      <c r="T480" s="85"/>
      <c r="U480" s="31">
        <f t="shared" si="177"/>
        <v>0</v>
      </c>
      <c r="V480" s="80"/>
      <c r="W480" s="279"/>
      <c r="X480" s="85"/>
      <c r="Y480" s="85">
        <f t="shared" si="178"/>
        <v>0</v>
      </c>
      <c r="AA480" s="85"/>
      <c r="AB480" s="31">
        <f t="shared" si="179"/>
        <v>0</v>
      </c>
      <c r="AC480" s="85"/>
      <c r="AD480" s="31">
        <f t="shared" si="180"/>
        <v>0</v>
      </c>
      <c r="AE480" s="31"/>
      <c r="AF480" s="85"/>
      <c r="AG480" s="85">
        <f t="shared" si="181"/>
        <v>0</v>
      </c>
      <c r="AH480" s="31">
        <f t="shared" si="182"/>
        <v>0</v>
      </c>
      <c r="AI480" s="85"/>
      <c r="AJ480" s="31">
        <f t="shared" si="183"/>
        <v>0</v>
      </c>
      <c r="AK480" s="31">
        <f t="shared" si="184"/>
        <v>0</v>
      </c>
      <c r="AL480" s="85"/>
      <c r="AM480" s="85"/>
      <c r="AN480" s="85"/>
      <c r="AO480" s="85"/>
      <c r="AP480" s="85"/>
      <c r="AQ480" s="85"/>
      <c r="AR480" s="85"/>
      <c r="AS480" s="85"/>
      <c r="AT480" s="85"/>
      <c r="AU480" s="85"/>
      <c r="AV480" s="31"/>
      <c r="AW480" s="31"/>
      <c r="AX480" s="31"/>
    </row>
    <row r="481" spans="2:50" s="155" customFormat="1" ht="13" outlineLevel="1">
      <c r="B481" s="161" t="s">
        <v>751</v>
      </c>
      <c r="C481" s="26" t="s">
        <v>752</v>
      </c>
      <c r="D481" s="25" t="s">
        <v>39</v>
      </c>
      <c r="E481" s="16">
        <v>42642</v>
      </c>
      <c r="F481" s="26" t="s">
        <v>12</v>
      </c>
      <c r="G481" s="46" t="s">
        <v>13</v>
      </c>
      <c r="H481" s="81">
        <f t="shared" si="173"/>
        <v>151</v>
      </c>
      <c r="I481" s="81">
        <v>150</v>
      </c>
      <c r="J481" s="81">
        <v>1</v>
      </c>
      <c r="K481" s="259">
        <v>0</v>
      </c>
      <c r="L481" s="85" t="s">
        <v>1144</v>
      </c>
      <c r="M481" s="85" t="s">
        <v>1144</v>
      </c>
      <c r="N481" s="85" t="s">
        <v>1145</v>
      </c>
      <c r="O481" s="85" t="s">
        <v>1144</v>
      </c>
      <c r="P481" s="85" t="s">
        <v>1145</v>
      </c>
      <c r="Q481" s="85" t="s">
        <v>1144</v>
      </c>
      <c r="R481" s="85" t="s">
        <v>1144</v>
      </c>
      <c r="S481" s="180" t="s">
        <v>1283</v>
      </c>
      <c r="T481" s="85"/>
      <c r="U481" s="31">
        <f t="shared" si="177"/>
        <v>0</v>
      </c>
      <c r="V481" s="80"/>
      <c r="W481" s="279"/>
      <c r="X481" s="85"/>
      <c r="Y481" s="85">
        <f t="shared" si="178"/>
        <v>0</v>
      </c>
      <c r="AA481" s="85"/>
      <c r="AB481" s="31">
        <f t="shared" si="179"/>
        <v>0</v>
      </c>
      <c r="AC481" s="85"/>
      <c r="AD481" s="31">
        <f t="shared" si="180"/>
        <v>0</v>
      </c>
      <c r="AE481" s="31"/>
      <c r="AF481" s="85"/>
      <c r="AG481" s="85">
        <f t="shared" si="181"/>
        <v>0</v>
      </c>
      <c r="AH481" s="31">
        <f t="shared" si="182"/>
        <v>0</v>
      </c>
      <c r="AI481" s="85"/>
      <c r="AJ481" s="31">
        <f t="shared" si="183"/>
        <v>0</v>
      </c>
      <c r="AK481" s="31">
        <f t="shared" si="184"/>
        <v>0</v>
      </c>
      <c r="AL481" s="85"/>
      <c r="AM481" s="85"/>
      <c r="AN481" s="85"/>
      <c r="AO481" s="85"/>
      <c r="AP481" s="85"/>
      <c r="AQ481" s="85"/>
      <c r="AR481" s="85"/>
      <c r="AS481" s="85"/>
      <c r="AT481" s="85"/>
      <c r="AU481" s="85"/>
      <c r="AV481" s="31"/>
      <c r="AW481" s="31"/>
      <c r="AX481" s="31"/>
    </row>
    <row r="482" spans="2:50" s="155" customFormat="1" ht="13" outlineLevel="1">
      <c r="B482" s="161" t="s">
        <v>753</v>
      </c>
      <c r="C482" s="17" t="s">
        <v>754</v>
      </c>
      <c r="D482" s="40" t="s">
        <v>58</v>
      </c>
      <c r="E482" s="16">
        <v>42620</v>
      </c>
      <c r="F482" s="26" t="s">
        <v>12</v>
      </c>
      <c r="G482" s="46" t="s">
        <v>13</v>
      </c>
      <c r="H482" s="81">
        <f t="shared" si="173"/>
        <v>65</v>
      </c>
      <c r="I482" s="81">
        <v>65</v>
      </c>
      <c r="J482" s="81">
        <v>0</v>
      </c>
      <c r="K482" s="259">
        <v>0</v>
      </c>
      <c r="L482" s="85" t="s">
        <v>1144</v>
      </c>
      <c r="M482" s="85" t="s">
        <v>1144</v>
      </c>
      <c r="N482" s="85" t="s">
        <v>1145</v>
      </c>
      <c r="O482" s="85" t="s">
        <v>1144</v>
      </c>
      <c r="P482" s="85" t="s">
        <v>1145</v>
      </c>
      <c r="Q482" s="85" t="s">
        <v>1144</v>
      </c>
      <c r="R482" s="85" t="s">
        <v>1144</v>
      </c>
      <c r="S482" s="180" t="s">
        <v>1283</v>
      </c>
      <c r="T482" s="85"/>
      <c r="U482" s="31">
        <f t="shared" si="177"/>
        <v>0</v>
      </c>
      <c r="V482" s="80"/>
      <c r="W482" s="279"/>
      <c r="X482" s="85"/>
      <c r="Y482" s="85">
        <f t="shared" si="178"/>
        <v>0</v>
      </c>
      <c r="AA482" s="85"/>
      <c r="AB482" s="31">
        <f t="shared" si="179"/>
        <v>0</v>
      </c>
      <c r="AC482" s="85"/>
      <c r="AD482" s="31">
        <f t="shared" si="180"/>
        <v>0</v>
      </c>
      <c r="AE482" s="31"/>
      <c r="AF482" s="85"/>
      <c r="AG482" s="85">
        <f t="shared" si="181"/>
        <v>0</v>
      </c>
      <c r="AH482" s="31">
        <f t="shared" si="182"/>
        <v>0</v>
      </c>
      <c r="AI482" s="85"/>
      <c r="AJ482" s="31">
        <f t="shared" si="183"/>
        <v>0</v>
      </c>
      <c r="AK482" s="31">
        <f t="shared" si="184"/>
        <v>0</v>
      </c>
      <c r="AL482" s="85"/>
      <c r="AM482" s="85"/>
      <c r="AN482" s="85"/>
      <c r="AO482" s="85"/>
      <c r="AP482" s="85"/>
      <c r="AQ482" s="85"/>
      <c r="AR482" s="85"/>
      <c r="AS482" s="85"/>
      <c r="AT482" s="85"/>
      <c r="AU482" s="85"/>
      <c r="AV482" s="31"/>
      <c r="AW482" s="31"/>
      <c r="AX482" s="31"/>
    </row>
    <row r="483" spans="2:50" s="155" customFormat="1" ht="13" outlineLevel="1">
      <c r="B483" s="161" t="s">
        <v>755</v>
      </c>
      <c r="C483" s="17" t="s">
        <v>756</v>
      </c>
      <c r="D483" s="40" t="s">
        <v>27</v>
      </c>
      <c r="E483" s="16">
        <v>42685</v>
      </c>
      <c r="F483" s="26" t="s">
        <v>12</v>
      </c>
      <c r="G483" s="46" t="s">
        <v>13</v>
      </c>
      <c r="H483" s="81">
        <f t="shared" si="173"/>
        <v>205</v>
      </c>
      <c r="I483" s="81">
        <v>205</v>
      </c>
      <c r="J483" s="81">
        <v>0</v>
      </c>
      <c r="K483" s="259">
        <v>0</v>
      </c>
      <c r="L483" s="85" t="s">
        <v>1144</v>
      </c>
      <c r="M483" s="85" t="s">
        <v>1144</v>
      </c>
      <c r="N483" s="85" t="s">
        <v>1145</v>
      </c>
      <c r="O483" s="85" t="s">
        <v>1144</v>
      </c>
      <c r="P483" s="85" t="s">
        <v>1145</v>
      </c>
      <c r="Q483" s="85" t="s">
        <v>1144</v>
      </c>
      <c r="R483" s="85" t="s">
        <v>1144</v>
      </c>
      <c r="S483" s="180" t="s">
        <v>1283</v>
      </c>
      <c r="T483" s="85"/>
      <c r="U483" s="31">
        <f t="shared" si="177"/>
        <v>0</v>
      </c>
      <c r="V483" s="80"/>
      <c r="W483" s="279"/>
      <c r="X483" s="85"/>
      <c r="Y483" s="85">
        <f t="shared" si="178"/>
        <v>0</v>
      </c>
      <c r="AA483" s="85"/>
      <c r="AB483" s="31">
        <f t="shared" si="179"/>
        <v>0</v>
      </c>
      <c r="AC483" s="85"/>
      <c r="AD483" s="31">
        <f t="shared" si="180"/>
        <v>0</v>
      </c>
      <c r="AE483" s="31"/>
      <c r="AF483" s="85"/>
      <c r="AG483" s="85">
        <f t="shared" si="181"/>
        <v>0</v>
      </c>
      <c r="AH483" s="31">
        <f t="shared" si="182"/>
        <v>0</v>
      </c>
      <c r="AI483" s="85"/>
      <c r="AJ483" s="31">
        <f t="shared" si="183"/>
        <v>0</v>
      </c>
      <c r="AK483" s="31">
        <f t="shared" si="184"/>
        <v>0</v>
      </c>
      <c r="AL483" s="85"/>
      <c r="AM483" s="85"/>
      <c r="AN483" s="85"/>
      <c r="AO483" s="85"/>
      <c r="AP483" s="85"/>
      <c r="AQ483" s="85"/>
      <c r="AR483" s="85"/>
      <c r="AS483" s="85"/>
      <c r="AT483" s="85"/>
      <c r="AU483" s="85"/>
      <c r="AV483" s="31"/>
      <c r="AW483" s="31"/>
      <c r="AX483" s="31"/>
    </row>
    <row r="484" spans="2:50" s="155" customFormat="1" ht="13" outlineLevel="1">
      <c r="B484" s="161" t="s">
        <v>757</v>
      </c>
      <c r="C484" s="17" t="s">
        <v>758</v>
      </c>
      <c r="D484" s="40" t="s">
        <v>39</v>
      </c>
      <c r="E484" s="16">
        <v>42620</v>
      </c>
      <c r="F484" s="26" t="s">
        <v>12</v>
      </c>
      <c r="G484" s="46" t="s">
        <v>13</v>
      </c>
      <c r="H484" s="81">
        <f t="shared" si="173"/>
        <v>95</v>
      </c>
      <c r="I484" s="81">
        <v>95</v>
      </c>
      <c r="J484" s="81">
        <v>0</v>
      </c>
      <c r="K484" s="259">
        <v>0</v>
      </c>
      <c r="L484" s="85" t="s">
        <v>1144</v>
      </c>
      <c r="M484" s="85" t="s">
        <v>1144</v>
      </c>
      <c r="N484" s="85" t="s">
        <v>1145</v>
      </c>
      <c r="O484" s="85" t="s">
        <v>1144</v>
      </c>
      <c r="P484" s="85" t="s">
        <v>1145</v>
      </c>
      <c r="Q484" s="85" t="s">
        <v>1144</v>
      </c>
      <c r="R484" s="85" t="s">
        <v>1144</v>
      </c>
      <c r="S484" s="180" t="s">
        <v>1283</v>
      </c>
      <c r="T484" s="85"/>
      <c r="U484" s="31">
        <f t="shared" si="177"/>
        <v>0</v>
      </c>
      <c r="V484" s="80"/>
      <c r="W484" s="279"/>
      <c r="X484" s="85"/>
      <c r="Y484" s="85">
        <f t="shared" si="178"/>
        <v>0</v>
      </c>
      <c r="AA484" s="85"/>
      <c r="AB484" s="31">
        <f t="shared" si="179"/>
        <v>0</v>
      </c>
      <c r="AC484" s="85"/>
      <c r="AD484" s="31">
        <f t="shared" si="180"/>
        <v>0</v>
      </c>
      <c r="AE484" s="31"/>
      <c r="AF484" s="85"/>
      <c r="AG484" s="85">
        <f t="shared" si="181"/>
        <v>0</v>
      </c>
      <c r="AH484" s="31">
        <f t="shared" si="182"/>
        <v>0</v>
      </c>
      <c r="AI484" s="85"/>
      <c r="AJ484" s="31">
        <f t="shared" si="183"/>
        <v>0</v>
      </c>
      <c r="AK484" s="31">
        <f t="shared" si="184"/>
        <v>0</v>
      </c>
      <c r="AL484" s="85"/>
      <c r="AM484" s="85"/>
      <c r="AN484" s="85"/>
      <c r="AO484" s="85"/>
      <c r="AP484" s="85"/>
      <c r="AQ484" s="85"/>
      <c r="AR484" s="85"/>
      <c r="AS484" s="85"/>
      <c r="AT484" s="85"/>
      <c r="AU484" s="85"/>
      <c r="AV484" s="31"/>
      <c r="AW484" s="31"/>
      <c r="AX484" s="31"/>
    </row>
    <row r="485" spans="2:50" s="155" customFormat="1" ht="13" outlineLevel="1">
      <c r="B485" s="161" t="s">
        <v>759</v>
      </c>
      <c r="C485" s="17" t="s">
        <v>760</v>
      </c>
      <c r="D485" s="40" t="s">
        <v>761</v>
      </c>
      <c r="E485" s="16">
        <v>42692</v>
      </c>
      <c r="F485" s="26" t="s">
        <v>12</v>
      </c>
      <c r="G485" s="46" t="s">
        <v>13</v>
      </c>
      <c r="H485" s="81">
        <f t="shared" si="173"/>
        <v>370</v>
      </c>
      <c r="I485" s="81">
        <v>370</v>
      </c>
      <c r="J485" s="81">
        <v>0</v>
      </c>
      <c r="K485" s="259">
        <v>0</v>
      </c>
      <c r="L485" s="85" t="s">
        <v>1144</v>
      </c>
      <c r="M485" s="85" t="s">
        <v>1144</v>
      </c>
      <c r="N485" s="85" t="s">
        <v>1145</v>
      </c>
      <c r="O485" s="85" t="s">
        <v>1144</v>
      </c>
      <c r="P485" s="85" t="s">
        <v>1145</v>
      </c>
      <c r="Q485" s="85" t="s">
        <v>1144</v>
      </c>
      <c r="R485" s="85" t="s">
        <v>1144</v>
      </c>
      <c r="S485" s="180" t="s">
        <v>1283</v>
      </c>
      <c r="T485" s="85"/>
      <c r="U485" s="31">
        <f t="shared" si="177"/>
        <v>0</v>
      </c>
      <c r="V485" s="80"/>
      <c r="W485" s="279"/>
      <c r="X485" s="85"/>
      <c r="Y485" s="85">
        <f t="shared" si="178"/>
        <v>0</v>
      </c>
      <c r="AA485" s="85"/>
      <c r="AB485" s="31">
        <f t="shared" si="179"/>
        <v>0</v>
      </c>
      <c r="AC485" s="85"/>
      <c r="AD485" s="31">
        <f t="shared" si="180"/>
        <v>0</v>
      </c>
      <c r="AE485" s="31"/>
      <c r="AF485" s="85"/>
      <c r="AG485" s="85">
        <f t="shared" si="181"/>
        <v>0</v>
      </c>
      <c r="AH485" s="31">
        <f t="shared" si="182"/>
        <v>0</v>
      </c>
      <c r="AI485" s="85"/>
      <c r="AJ485" s="31">
        <f t="shared" si="183"/>
        <v>0</v>
      </c>
      <c r="AK485" s="31">
        <f t="shared" si="184"/>
        <v>0</v>
      </c>
      <c r="AL485" s="85"/>
      <c r="AM485" s="85"/>
      <c r="AN485" s="85"/>
      <c r="AO485" s="85"/>
      <c r="AP485" s="85"/>
      <c r="AQ485" s="85"/>
      <c r="AR485" s="85"/>
      <c r="AS485" s="85"/>
      <c r="AT485" s="85"/>
      <c r="AU485" s="85"/>
      <c r="AV485" s="31"/>
      <c r="AW485" s="31"/>
      <c r="AX485" s="31"/>
    </row>
    <row r="486" spans="2:50" s="155" customFormat="1" ht="13" outlineLevel="1">
      <c r="B486" s="161" t="s">
        <v>762</v>
      </c>
      <c r="C486" s="26" t="s">
        <v>763</v>
      </c>
      <c r="D486" s="40" t="s">
        <v>43</v>
      </c>
      <c r="E486" s="16">
        <v>42685</v>
      </c>
      <c r="F486" s="26" t="s">
        <v>12</v>
      </c>
      <c r="G486" s="46" t="s">
        <v>13</v>
      </c>
      <c r="H486" s="81">
        <f t="shared" si="173"/>
        <v>3895</v>
      </c>
      <c r="I486" s="81">
        <v>55</v>
      </c>
      <c r="J486" s="81">
        <v>3840</v>
      </c>
      <c r="K486" s="259">
        <v>0</v>
      </c>
      <c r="L486" s="85" t="s">
        <v>1144</v>
      </c>
      <c r="M486" s="85" t="s">
        <v>1144</v>
      </c>
      <c r="N486" s="85" t="s">
        <v>1145</v>
      </c>
      <c r="O486" s="85" t="s">
        <v>1144</v>
      </c>
      <c r="P486" s="85" t="s">
        <v>1145</v>
      </c>
      <c r="Q486" s="85" t="s">
        <v>1144</v>
      </c>
      <c r="R486" s="85" t="s">
        <v>1144</v>
      </c>
      <c r="S486" s="180" t="s">
        <v>1283</v>
      </c>
      <c r="T486" s="85"/>
      <c r="U486" s="31">
        <f t="shared" si="177"/>
        <v>0</v>
      </c>
      <c r="V486" s="80"/>
      <c r="W486" s="279"/>
      <c r="X486" s="85"/>
      <c r="Y486" s="85">
        <f t="shared" si="178"/>
        <v>0</v>
      </c>
      <c r="AA486" s="85"/>
      <c r="AB486" s="31">
        <f t="shared" si="179"/>
        <v>0</v>
      </c>
      <c r="AC486" s="85"/>
      <c r="AD486" s="31">
        <f t="shared" si="180"/>
        <v>0</v>
      </c>
      <c r="AE486" s="31"/>
      <c r="AF486" s="85"/>
      <c r="AG486" s="85">
        <f t="shared" si="181"/>
        <v>0</v>
      </c>
      <c r="AH486" s="31">
        <f t="shared" si="182"/>
        <v>0</v>
      </c>
      <c r="AI486" s="85"/>
      <c r="AJ486" s="31">
        <f t="shared" si="183"/>
        <v>0</v>
      </c>
      <c r="AK486" s="31">
        <f t="shared" si="184"/>
        <v>0</v>
      </c>
      <c r="AL486" s="85"/>
      <c r="AM486" s="85"/>
      <c r="AN486" s="85"/>
      <c r="AO486" s="85"/>
      <c r="AP486" s="85"/>
      <c r="AQ486" s="85"/>
      <c r="AR486" s="85"/>
      <c r="AS486" s="85"/>
      <c r="AT486" s="85"/>
      <c r="AU486" s="85"/>
      <c r="AV486" s="31"/>
      <c r="AW486" s="31"/>
      <c r="AX486" s="31"/>
    </row>
    <row r="487" spans="2:50" s="155" customFormat="1" ht="13">
      <c r="B487" s="350" t="s">
        <v>764</v>
      </c>
      <c r="C487" s="350"/>
      <c r="D487" s="350"/>
      <c r="E487" s="351"/>
      <c r="F487" s="100" t="s">
        <v>7</v>
      </c>
      <c r="G487" s="101"/>
      <c r="H487" s="102">
        <f>H488/60</f>
        <v>107.33333333333333</v>
      </c>
      <c r="I487" s="102">
        <f>I488/60</f>
        <v>19.833333333333332</v>
      </c>
      <c r="J487" s="102">
        <f>J488/60</f>
        <v>87.5</v>
      </c>
      <c r="K487" s="260">
        <f>K488/60</f>
        <v>0</v>
      </c>
      <c r="L487" s="167"/>
      <c r="M487" s="167"/>
      <c r="N487" s="167"/>
      <c r="O487" s="167"/>
      <c r="P487" s="167"/>
      <c r="Q487" s="167"/>
      <c r="R487" s="167"/>
      <c r="S487" s="103"/>
      <c r="T487" s="167"/>
      <c r="U487" s="102">
        <f>U488/60</f>
        <v>0</v>
      </c>
      <c r="V487" s="103"/>
      <c r="W487" s="281"/>
      <c r="X487" s="167"/>
      <c r="Y487" s="102">
        <f>Y488/60</f>
        <v>0</v>
      </c>
      <c r="AA487" s="102"/>
      <c r="AB487" s="102">
        <f t="shared" ref="AB487:AK487" si="185">AB488/60</f>
        <v>0</v>
      </c>
      <c r="AC487" s="102"/>
      <c r="AD487" s="102">
        <f>AD488/60</f>
        <v>0</v>
      </c>
      <c r="AE487" s="102"/>
      <c r="AF487" s="102"/>
      <c r="AG487" s="102"/>
      <c r="AH487" s="102">
        <f>AH488/60</f>
        <v>0</v>
      </c>
      <c r="AI487" s="102"/>
      <c r="AJ487" s="167"/>
      <c r="AK487" s="102">
        <f t="shared" si="185"/>
        <v>0</v>
      </c>
      <c r="AL487" s="167"/>
      <c r="AM487" s="167"/>
      <c r="AN487" s="167"/>
      <c r="AO487" s="167"/>
      <c r="AP487" s="167"/>
      <c r="AQ487" s="167"/>
      <c r="AR487" s="167"/>
      <c r="AS487" s="167"/>
      <c r="AT487" s="167"/>
      <c r="AU487" s="167"/>
      <c r="AV487" s="102"/>
      <c r="AW487" s="102"/>
      <c r="AX487" s="102">
        <f>AX488/60</f>
        <v>0</v>
      </c>
    </row>
    <row r="488" spans="2:50" s="155" customFormat="1" ht="13">
      <c r="B488" s="350"/>
      <c r="C488" s="350"/>
      <c r="D488" s="350"/>
      <c r="E488" s="351"/>
      <c r="F488" s="104" t="s">
        <v>8</v>
      </c>
      <c r="G488" s="105"/>
      <c r="H488" s="106">
        <f t="shared" ref="H488:H495" si="186">SUM(I488:J488)</f>
        <v>6440</v>
      </c>
      <c r="I488" s="106">
        <f>SUMIF(F489:F495,"DQA",$I489:$I495)</f>
        <v>1190</v>
      </c>
      <c r="J488" s="106">
        <f>SUMIF(F489:F495,"DQA",$J489:$J495)</f>
        <v>5250</v>
      </c>
      <c r="K488" s="261">
        <f>SUM(K489:K495)</f>
        <v>0</v>
      </c>
      <c r="L488" s="167"/>
      <c r="M488" s="167"/>
      <c r="N488" s="167"/>
      <c r="O488" s="167"/>
      <c r="P488" s="167"/>
      <c r="Q488" s="167"/>
      <c r="R488" s="167"/>
      <c r="S488" s="103"/>
      <c r="T488" s="167"/>
      <c r="U488" s="106">
        <f>SUM(U489:U495)</f>
        <v>0</v>
      </c>
      <c r="V488" s="103"/>
      <c r="W488" s="281"/>
      <c r="X488" s="167"/>
      <c r="Y488" s="106">
        <f>SUM(Y489:Y495)</f>
        <v>0</v>
      </c>
      <c r="AA488" s="102"/>
      <c r="AB488" s="102">
        <f t="shared" ref="AB488" si="187">SUM(AB489:AB495)</f>
        <v>0</v>
      </c>
      <c r="AC488" s="102"/>
      <c r="AD488" s="102">
        <f>SUM(AD489:AD495)</f>
        <v>0</v>
      </c>
      <c r="AE488" s="102"/>
      <c r="AF488" s="102"/>
      <c r="AG488" s="102"/>
      <c r="AH488" s="102">
        <f>SUM(AH489:AH495)</f>
        <v>0</v>
      </c>
      <c r="AI488" s="102"/>
      <c r="AJ488" s="167"/>
      <c r="AK488" s="102">
        <f t="shared" ref="AK488" si="188">SUM(AK489:AK495)</f>
        <v>0</v>
      </c>
      <c r="AL488" s="167"/>
      <c r="AM488" s="167"/>
      <c r="AN488" s="167"/>
      <c r="AO488" s="167"/>
      <c r="AP488" s="167"/>
      <c r="AQ488" s="167"/>
      <c r="AR488" s="167"/>
      <c r="AS488" s="167"/>
      <c r="AT488" s="167"/>
      <c r="AU488" s="167"/>
      <c r="AV488" s="102"/>
      <c r="AW488" s="102"/>
      <c r="AX488" s="102">
        <f t="shared" ref="AX488" si="189">SUM(AX489:AX495)</f>
        <v>0</v>
      </c>
    </row>
    <row r="489" spans="2:50" s="155" customFormat="1" ht="13" outlineLevel="1">
      <c r="B489" s="161" t="s">
        <v>765</v>
      </c>
      <c r="C489" s="6" t="s">
        <v>766</v>
      </c>
      <c r="D489" s="25" t="s">
        <v>39</v>
      </c>
      <c r="E489" s="16">
        <v>43138</v>
      </c>
      <c r="F489" s="26" t="s">
        <v>12</v>
      </c>
      <c r="G489" s="46" t="s">
        <v>13</v>
      </c>
      <c r="H489" s="54">
        <f t="shared" si="186"/>
        <v>1100</v>
      </c>
      <c r="I489" s="54">
        <v>140</v>
      </c>
      <c r="J489" s="54">
        <v>960</v>
      </c>
      <c r="K489" s="259">
        <v>0</v>
      </c>
      <c r="L489" s="85" t="s">
        <v>1144</v>
      </c>
      <c r="M489" s="85" t="s">
        <v>1145</v>
      </c>
      <c r="N489" s="85" t="s">
        <v>1145</v>
      </c>
      <c r="O489" s="85" t="s">
        <v>1145</v>
      </c>
      <c r="P489" s="85" t="s">
        <v>1145</v>
      </c>
      <c r="Q489" s="85" t="s">
        <v>1144</v>
      </c>
      <c r="R489" s="85" t="s">
        <v>1144</v>
      </c>
      <c r="S489" s="180" t="s">
        <v>1284</v>
      </c>
      <c r="T489" s="85"/>
      <c r="U489" s="31">
        <f t="shared" ref="U489:U495" si="190">SUMIF(T489,"Y",I489)</f>
        <v>0</v>
      </c>
      <c r="V489" s="80"/>
      <c r="W489" s="279"/>
      <c r="X489" s="85"/>
      <c r="Y489" s="85">
        <f t="shared" ref="Y489:Y495" si="191">U489*X489</f>
        <v>0</v>
      </c>
      <c r="AA489" s="85"/>
      <c r="AB489" s="31">
        <f t="shared" ref="AB489:AB495" si="192">SUMIF(AA489,"Y",K489)*X489</f>
        <v>0</v>
      </c>
      <c r="AC489" s="85"/>
      <c r="AD489" s="31">
        <f t="shared" ref="AD489:AD495" si="193">(I489-AB489)*COUNTIF(AL489:AU489,"L")</f>
        <v>0</v>
      </c>
      <c r="AE489" s="31"/>
      <c r="AF489" s="85"/>
      <c r="AG489" s="85">
        <f t="shared" ref="AG489:AG495" si="194">IFERROR(COUNTIF(AL489:AU489,"S")/(COUNTIF(AL489:AU489,"V")+COUNTIF(AL489:AU489,"S")),0)</f>
        <v>0</v>
      </c>
      <c r="AH489" s="31">
        <f t="shared" ref="AH489:AH495" si="195">(Y489-AB489-AD489)*AG489</f>
        <v>0</v>
      </c>
      <c r="AI489" s="85"/>
      <c r="AJ489" s="31">
        <f t="shared" ref="AJ489:AJ495" si="196">COUNTIF(AL489:AU489,"V")</f>
        <v>0</v>
      </c>
      <c r="AK489" s="31">
        <f t="shared" ref="AK489:AK495" si="197">Y489-AB489-AD489-AH489</f>
        <v>0</v>
      </c>
      <c r="AL489" s="85"/>
      <c r="AM489" s="85"/>
      <c r="AN489" s="85"/>
      <c r="AO489" s="85"/>
      <c r="AP489" s="85"/>
      <c r="AQ489" s="85"/>
      <c r="AR489" s="85"/>
      <c r="AS489" s="85"/>
      <c r="AT489" s="85"/>
      <c r="AU489" s="85"/>
      <c r="AV489" s="31"/>
      <c r="AW489" s="31"/>
      <c r="AX489" s="31"/>
    </row>
    <row r="490" spans="2:50" s="155" customFormat="1" ht="13" outlineLevel="1">
      <c r="B490" s="161" t="s">
        <v>767</v>
      </c>
      <c r="C490" s="6" t="s">
        <v>768</v>
      </c>
      <c r="D490" s="15" t="s">
        <v>39</v>
      </c>
      <c r="E490" s="16">
        <v>42783</v>
      </c>
      <c r="F490" s="26" t="s">
        <v>12</v>
      </c>
      <c r="G490" s="46" t="s">
        <v>13</v>
      </c>
      <c r="H490" s="54">
        <f t="shared" si="186"/>
        <v>185</v>
      </c>
      <c r="I490" s="54">
        <v>185</v>
      </c>
      <c r="J490" s="54">
        <v>0</v>
      </c>
      <c r="K490" s="259">
        <v>0</v>
      </c>
      <c r="L490" s="85" t="s">
        <v>1144</v>
      </c>
      <c r="M490" s="85" t="s">
        <v>1145</v>
      </c>
      <c r="N490" s="85" t="s">
        <v>1145</v>
      </c>
      <c r="O490" s="85" t="s">
        <v>1145</v>
      </c>
      <c r="P490" s="85" t="s">
        <v>1145</v>
      </c>
      <c r="Q490" s="85" t="s">
        <v>1144</v>
      </c>
      <c r="R490" s="85" t="s">
        <v>1144</v>
      </c>
      <c r="S490" s="180" t="s">
        <v>1284</v>
      </c>
      <c r="T490" s="85"/>
      <c r="U490" s="31">
        <f t="shared" si="190"/>
        <v>0</v>
      </c>
      <c r="V490" s="80"/>
      <c r="W490" s="279"/>
      <c r="X490" s="85"/>
      <c r="Y490" s="85">
        <f t="shared" si="191"/>
        <v>0</v>
      </c>
      <c r="AA490" s="85"/>
      <c r="AB490" s="31">
        <f t="shared" si="192"/>
        <v>0</v>
      </c>
      <c r="AC490" s="85"/>
      <c r="AD490" s="31">
        <f t="shared" si="193"/>
        <v>0</v>
      </c>
      <c r="AE490" s="31"/>
      <c r="AF490" s="85"/>
      <c r="AG490" s="85">
        <f t="shared" si="194"/>
        <v>0</v>
      </c>
      <c r="AH490" s="31">
        <f t="shared" si="195"/>
        <v>0</v>
      </c>
      <c r="AI490" s="85"/>
      <c r="AJ490" s="31">
        <f t="shared" si="196"/>
        <v>0</v>
      </c>
      <c r="AK490" s="31">
        <f t="shared" si="197"/>
        <v>0</v>
      </c>
      <c r="AL490" s="85"/>
      <c r="AM490" s="85"/>
      <c r="AN490" s="85"/>
      <c r="AO490" s="85"/>
      <c r="AP490" s="85"/>
      <c r="AQ490" s="85"/>
      <c r="AR490" s="85"/>
      <c r="AS490" s="85"/>
      <c r="AT490" s="85"/>
      <c r="AU490" s="85"/>
      <c r="AV490" s="31"/>
      <c r="AW490" s="31"/>
      <c r="AX490" s="31"/>
    </row>
    <row r="491" spans="2:50" s="155" customFormat="1" ht="13" outlineLevel="1">
      <c r="B491" s="161" t="s">
        <v>769</v>
      </c>
      <c r="C491" s="6" t="s">
        <v>770</v>
      </c>
      <c r="D491" s="25" t="s">
        <v>95</v>
      </c>
      <c r="E491" s="16">
        <v>42583</v>
      </c>
      <c r="F491" s="26" t="s">
        <v>12</v>
      </c>
      <c r="G491" s="46" t="s">
        <v>13</v>
      </c>
      <c r="H491" s="54">
        <f t="shared" si="186"/>
        <v>1350</v>
      </c>
      <c r="I491" s="107">
        <v>230</v>
      </c>
      <c r="J491" s="107">
        <v>1120</v>
      </c>
      <c r="K491" s="259">
        <v>0</v>
      </c>
      <c r="L491" s="85" t="s">
        <v>1144</v>
      </c>
      <c r="M491" s="85" t="s">
        <v>1145</v>
      </c>
      <c r="N491" s="85" t="s">
        <v>1145</v>
      </c>
      <c r="O491" s="85" t="s">
        <v>1145</v>
      </c>
      <c r="P491" s="85" t="s">
        <v>1145</v>
      </c>
      <c r="Q491" s="85" t="s">
        <v>1144</v>
      </c>
      <c r="R491" s="85" t="s">
        <v>1144</v>
      </c>
      <c r="S491" s="180" t="s">
        <v>1284</v>
      </c>
      <c r="T491" s="85"/>
      <c r="U491" s="31">
        <f t="shared" si="190"/>
        <v>0</v>
      </c>
      <c r="V491" s="80"/>
      <c r="W491" s="279"/>
      <c r="X491" s="85"/>
      <c r="Y491" s="85">
        <f t="shared" si="191"/>
        <v>0</v>
      </c>
      <c r="AA491" s="85"/>
      <c r="AB491" s="31">
        <f t="shared" si="192"/>
        <v>0</v>
      </c>
      <c r="AC491" s="85"/>
      <c r="AD491" s="31">
        <f t="shared" si="193"/>
        <v>0</v>
      </c>
      <c r="AE491" s="31"/>
      <c r="AF491" s="85"/>
      <c r="AG491" s="85">
        <f t="shared" si="194"/>
        <v>0</v>
      </c>
      <c r="AH491" s="31">
        <f t="shared" si="195"/>
        <v>0</v>
      </c>
      <c r="AI491" s="85"/>
      <c r="AJ491" s="31">
        <f t="shared" si="196"/>
        <v>0</v>
      </c>
      <c r="AK491" s="31">
        <f t="shared" si="197"/>
        <v>0</v>
      </c>
      <c r="AL491" s="85"/>
      <c r="AM491" s="85"/>
      <c r="AN491" s="85"/>
      <c r="AO491" s="85"/>
      <c r="AP491" s="85"/>
      <c r="AQ491" s="85"/>
      <c r="AR491" s="85"/>
      <c r="AS491" s="85"/>
      <c r="AT491" s="85"/>
      <c r="AU491" s="85"/>
      <c r="AV491" s="31"/>
      <c r="AW491" s="31"/>
      <c r="AX491" s="31"/>
    </row>
    <row r="492" spans="2:50" s="155" customFormat="1" ht="13" outlineLevel="1">
      <c r="B492" s="161" t="s">
        <v>771</v>
      </c>
      <c r="C492" s="6" t="s">
        <v>772</v>
      </c>
      <c r="D492" s="25" t="s">
        <v>50</v>
      </c>
      <c r="E492" s="16">
        <v>42688</v>
      </c>
      <c r="F492" s="26" t="s">
        <v>12</v>
      </c>
      <c r="G492" s="46" t="s">
        <v>13</v>
      </c>
      <c r="H492" s="54">
        <f t="shared" si="186"/>
        <v>195</v>
      </c>
      <c r="I492" s="107">
        <v>75</v>
      </c>
      <c r="J492" s="107">
        <v>120</v>
      </c>
      <c r="K492" s="259">
        <v>0</v>
      </c>
      <c r="L492" s="85" t="s">
        <v>1144</v>
      </c>
      <c r="M492" s="85" t="s">
        <v>1145</v>
      </c>
      <c r="N492" s="85" t="s">
        <v>1145</v>
      </c>
      <c r="O492" s="85" t="s">
        <v>1145</v>
      </c>
      <c r="P492" s="85" t="s">
        <v>1145</v>
      </c>
      <c r="Q492" s="85" t="s">
        <v>1144</v>
      </c>
      <c r="R492" s="85" t="s">
        <v>1144</v>
      </c>
      <c r="S492" s="180" t="s">
        <v>1284</v>
      </c>
      <c r="T492" s="85"/>
      <c r="U492" s="31">
        <f t="shared" si="190"/>
        <v>0</v>
      </c>
      <c r="V492" s="80"/>
      <c r="W492" s="279"/>
      <c r="X492" s="85"/>
      <c r="Y492" s="85">
        <f t="shared" si="191"/>
        <v>0</v>
      </c>
      <c r="AA492" s="85"/>
      <c r="AB492" s="31">
        <f t="shared" si="192"/>
        <v>0</v>
      </c>
      <c r="AC492" s="85"/>
      <c r="AD492" s="31">
        <f t="shared" si="193"/>
        <v>0</v>
      </c>
      <c r="AE492" s="31"/>
      <c r="AF492" s="85"/>
      <c r="AG492" s="85">
        <f t="shared" si="194"/>
        <v>0</v>
      </c>
      <c r="AH492" s="31">
        <f t="shared" si="195"/>
        <v>0</v>
      </c>
      <c r="AI492" s="85"/>
      <c r="AJ492" s="31">
        <f t="shared" si="196"/>
        <v>0</v>
      </c>
      <c r="AK492" s="31">
        <f t="shared" si="197"/>
        <v>0</v>
      </c>
      <c r="AL492" s="85"/>
      <c r="AM492" s="85"/>
      <c r="AN492" s="85"/>
      <c r="AO492" s="85"/>
      <c r="AP492" s="85"/>
      <c r="AQ492" s="85"/>
      <c r="AR492" s="85"/>
      <c r="AS492" s="85"/>
      <c r="AT492" s="85"/>
      <c r="AU492" s="85"/>
      <c r="AV492" s="31"/>
      <c r="AW492" s="31"/>
      <c r="AX492" s="31"/>
    </row>
    <row r="493" spans="2:50" s="155" customFormat="1" ht="13" outlineLevel="1">
      <c r="B493" s="161" t="s">
        <v>773</v>
      </c>
      <c r="C493" s="6" t="s">
        <v>774</v>
      </c>
      <c r="D493" s="25" t="s">
        <v>95</v>
      </c>
      <c r="E493" s="16">
        <v>42583</v>
      </c>
      <c r="F493" s="26" t="s">
        <v>12</v>
      </c>
      <c r="G493" s="46" t="s">
        <v>13</v>
      </c>
      <c r="H493" s="54">
        <f t="shared" si="186"/>
        <v>175</v>
      </c>
      <c r="I493" s="107">
        <v>55</v>
      </c>
      <c r="J493" s="107">
        <v>120</v>
      </c>
      <c r="K493" s="259">
        <v>0</v>
      </c>
      <c r="L493" s="85" t="s">
        <v>1144</v>
      </c>
      <c r="M493" s="85" t="s">
        <v>1145</v>
      </c>
      <c r="N493" s="85" t="s">
        <v>1145</v>
      </c>
      <c r="O493" s="85" t="s">
        <v>1145</v>
      </c>
      <c r="P493" s="85" t="s">
        <v>1145</v>
      </c>
      <c r="Q493" s="85" t="s">
        <v>1144</v>
      </c>
      <c r="R493" s="85" t="s">
        <v>1144</v>
      </c>
      <c r="S493" s="180" t="s">
        <v>1284</v>
      </c>
      <c r="T493" s="85"/>
      <c r="U493" s="31">
        <f t="shared" si="190"/>
        <v>0</v>
      </c>
      <c r="V493" s="80"/>
      <c r="W493" s="279"/>
      <c r="X493" s="85"/>
      <c r="Y493" s="85">
        <f t="shared" si="191"/>
        <v>0</v>
      </c>
      <c r="AA493" s="85"/>
      <c r="AB493" s="31">
        <f t="shared" si="192"/>
        <v>0</v>
      </c>
      <c r="AC493" s="85"/>
      <c r="AD493" s="31">
        <f t="shared" si="193"/>
        <v>0</v>
      </c>
      <c r="AE493" s="31"/>
      <c r="AF493" s="85"/>
      <c r="AG493" s="85">
        <f t="shared" si="194"/>
        <v>0</v>
      </c>
      <c r="AH493" s="31">
        <f t="shared" si="195"/>
        <v>0</v>
      </c>
      <c r="AI493" s="85"/>
      <c r="AJ493" s="31">
        <f t="shared" si="196"/>
        <v>0</v>
      </c>
      <c r="AK493" s="31">
        <f t="shared" si="197"/>
        <v>0</v>
      </c>
      <c r="AL493" s="85"/>
      <c r="AM493" s="85"/>
      <c r="AN493" s="85"/>
      <c r="AO493" s="85"/>
      <c r="AP493" s="85"/>
      <c r="AQ493" s="85"/>
      <c r="AR493" s="85"/>
      <c r="AS493" s="85"/>
      <c r="AT493" s="85"/>
      <c r="AU493" s="85"/>
      <c r="AV493" s="31"/>
      <c r="AW493" s="31"/>
      <c r="AX493" s="31"/>
    </row>
    <row r="494" spans="2:50" s="155" customFormat="1" ht="13" outlineLevel="1">
      <c r="B494" s="161" t="s">
        <v>775</v>
      </c>
      <c r="C494" s="6" t="s">
        <v>776</v>
      </c>
      <c r="D494" s="25" t="s">
        <v>43</v>
      </c>
      <c r="E494" s="16">
        <v>42613</v>
      </c>
      <c r="F494" s="26" t="s">
        <v>12</v>
      </c>
      <c r="G494" s="46" t="s">
        <v>13</v>
      </c>
      <c r="H494" s="54">
        <f t="shared" si="186"/>
        <v>75</v>
      </c>
      <c r="I494" s="107">
        <v>45</v>
      </c>
      <c r="J494" s="107">
        <v>30</v>
      </c>
      <c r="K494" s="259">
        <v>0</v>
      </c>
      <c r="L494" s="85" t="s">
        <v>1144</v>
      </c>
      <c r="M494" s="85" t="s">
        <v>1145</v>
      </c>
      <c r="N494" s="85" t="s">
        <v>1145</v>
      </c>
      <c r="O494" s="85" t="s">
        <v>1145</v>
      </c>
      <c r="P494" s="85" t="s">
        <v>1145</v>
      </c>
      <c r="Q494" s="85" t="s">
        <v>1144</v>
      </c>
      <c r="R494" s="85" t="s">
        <v>1144</v>
      </c>
      <c r="S494" s="180" t="s">
        <v>1284</v>
      </c>
      <c r="T494" s="85"/>
      <c r="U494" s="31">
        <f t="shared" si="190"/>
        <v>0</v>
      </c>
      <c r="V494" s="80"/>
      <c r="W494" s="279"/>
      <c r="X494" s="85"/>
      <c r="Y494" s="85">
        <f t="shared" si="191"/>
        <v>0</v>
      </c>
      <c r="AA494" s="85"/>
      <c r="AB494" s="31">
        <f t="shared" si="192"/>
        <v>0</v>
      </c>
      <c r="AC494" s="85"/>
      <c r="AD494" s="31">
        <f t="shared" si="193"/>
        <v>0</v>
      </c>
      <c r="AE494" s="31"/>
      <c r="AF494" s="85"/>
      <c r="AG494" s="85">
        <f t="shared" si="194"/>
        <v>0</v>
      </c>
      <c r="AH494" s="31">
        <f t="shared" si="195"/>
        <v>0</v>
      </c>
      <c r="AI494" s="85"/>
      <c r="AJ494" s="31">
        <f t="shared" si="196"/>
        <v>0</v>
      </c>
      <c r="AK494" s="31">
        <f t="shared" si="197"/>
        <v>0</v>
      </c>
      <c r="AL494" s="85"/>
      <c r="AM494" s="85"/>
      <c r="AN494" s="85"/>
      <c r="AO494" s="85"/>
      <c r="AP494" s="85"/>
      <c r="AQ494" s="85"/>
      <c r="AR494" s="85"/>
      <c r="AS494" s="85"/>
      <c r="AT494" s="85"/>
      <c r="AU494" s="85"/>
      <c r="AV494" s="31"/>
      <c r="AW494" s="31"/>
      <c r="AX494" s="31"/>
    </row>
    <row r="495" spans="2:50" s="155" customFormat="1" ht="13" outlineLevel="1">
      <c r="B495" s="161" t="s">
        <v>777</v>
      </c>
      <c r="C495" s="6" t="s">
        <v>778</v>
      </c>
      <c r="D495" s="25" t="s">
        <v>39</v>
      </c>
      <c r="E495" s="16">
        <v>42615</v>
      </c>
      <c r="F495" s="26" t="s">
        <v>12</v>
      </c>
      <c r="G495" s="46" t="s">
        <v>13</v>
      </c>
      <c r="H495" s="54">
        <f t="shared" si="186"/>
        <v>3360</v>
      </c>
      <c r="I495" s="107">
        <v>460</v>
      </c>
      <c r="J495" s="107">
        <v>2900</v>
      </c>
      <c r="K495" s="259">
        <v>0</v>
      </c>
      <c r="L495" s="85" t="s">
        <v>1144</v>
      </c>
      <c r="M495" s="85" t="s">
        <v>1145</v>
      </c>
      <c r="N495" s="85" t="s">
        <v>1145</v>
      </c>
      <c r="O495" s="85" t="s">
        <v>1145</v>
      </c>
      <c r="P495" s="85" t="s">
        <v>1145</v>
      </c>
      <c r="Q495" s="85" t="s">
        <v>1144</v>
      </c>
      <c r="R495" s="85" t="s">
        <v>1144</v>
      </c>
      <c r="S495" s="180" t="s">
        <v>1284</v>
      </c>
      <c r="T495" s="85"/>
      <c r="U495" s="31">
        <f t="shared" si="190"/>
        <v>0</v>
      </c>
      <c r="V495" s="80"/>
      <c r="W495" s="279"/>
      <c r="X495" s="85"/>
      <c r="Y495" s="85">
        <f t="shared" si="191"/>
        <v>0</v>
      </c>
      <c r="AA495" s="85"/>
      <c r="AB495" s="31">
        <f t="shared" si="192"/>
        <v>0</v>
      </c>
      <c r="AC495" s="85"/>
      <c r="AD495" s="31">
        <f t="shared" si="193"/>
        <v>0</v>
      </c>
      <c r="AE495" s="31"/>
      <c r="AF495" s="85"/>
      <c r="AG495" s="85">
        <f t="shared" si="194"/>
        <v>0</v>
      </c>
      <c r="AH495" s="31">
        <f t="shared" si="195"/>
        <v>0</v>
      </c>
      <c r="AI495" s="85"/>
      <c r="AJ495" s="31">
        <f t="shared" si="196"/>
        <v>0</v>
      </c>
      <c r="AK495" s="31">
        <f t="shared" si="197"/>
        <v>0</v>
      </c>
      <c r="AL495" s="85"/>
      <c r="AM495" s="85"/>
      <c r="AN495" s="85"/>
      <c r="AO495" s="85"/>
      <c r="AP495" s="85"/>
      <c r="AQ495" s="85"/>
      <c r="AR495" s="85"/>
      <c r="AS495" s="85"/>
      <c r="AT495" s="85"/>
      <c r="AU495" s="85"/>
      <c r="AV495" s="31"/>
      <c r="AW495" s="31"/>
      <c r="AX495" s="31"/>
    </row>
    <row r="496" spans="2:50" s="155" customFormat="1" ht="13">
      <c r="B496" s="350" t="s">
        <v>779</v>
      </c>
      <c r="C496" s="350"/>
      <c r="D496" s="350"/>
      <c r="E496" s="351"/>
      <c r="F496" s="100" t="s">
        <v>7</v>
      </c>
      <c r="G496" s="101"/>
      <c r="H496" s="102">
        <f>H497/60</f>
        <v>275.68333333333334</v>
      </c>
      <c r="I496" s="102">
        <f>I497/60</f>
        <v>108.33333333333333</v>
      </c>
      <c r="J496" s="102">
        <f>J497/60</f>
        <v>167.35</v>
      </c>
      <c r="K496" s="260">
        <f>K497/60</f>
        <v>0</v>
      </c>
      <c r="L496" s="167"/>
      <c r="M496" s="167"/>
      <c r="N496" s="167"/>
      <c r="O496" s="167"/>
      <c r="P496" s="167"/>
      <c r="Q496" s="167"/>
      <c r="R496" s="167"/>
      <c r="S496" s="103"/>
      <c r="T496" s="167"/>
      <c r="U496" s="102">
        <f>U497/60</f>
        <v>0</v>
      </c>
      <c r="V496" s="103"/>
      <c r="W496" s="281"/>
      <c r="X496" s="167"/>
      <c r="Y496" s="102">
        <f>Y497/60</f>
        <v>0</v>
      </c>
      <c r="AA496" s="102"/>
      <c r="AB496" s="102">
        <f t="shared" ref="AB496:AK496" si="198">AB497/60</f>
        <v>0</v>
      </c>
      <c r="AC496" s="102"/>
      <c r="AD496" s="102">
        <f>AD497/60</f>
        <v>0</v>
      </c>
      <c r="AE496" s="102"/>
      <c r="AF496" s="102"/>
      <c r="AG496" s="102"/>
      <c r="AH496" s="102">
        <f>AH497/60</f>
        <v>0</v>
      </c>
      <c r="AI496" s="102"/>
      <c r="AJ496" s="167"/>
      <c r="AK496" s="102">
        <f t="shared" si="198"/>
        <v>0</v>
      </c>
      <c r="AL496" s="167"/>
      <c r="AM496" s="167"/>
      <c r="AN496" s="167"/>
      <c r="AO496" s="167"/>
      <c r="AP496" s="167"/>
      <c r="AQ496" s="167"/>
      <c r="AR496" s="167"/>
      <c r="AS496" s="167"/>
      <c r="AT496" s="167"/>
      <c r="AU496" s="167"/>
      <c r="AV496" s="102"/>
      <c r="AW496" s="102"/>
      <c r="AX496" s="102">
        <f>AX497/60</f>
        <v>0</v>
      </c>
    </row>
    <row r="497" spans="2:50" s="155" customFormat="1" ht="13">
      <c r="B497" s="350"/>
      <c r="C497" s="350"/>
      <c r="D497" s="350"/>
      <c r="E497" s="351"/>
      <c r="F497" s="104" t="s">
        <v>8</v>
      </c>
      <c r="G497" s="105"/>
      <c r="H497" s="106">
        <f>SUM(H498:H511)</f>
        <v>16541</v>
      </c>
      <c r="I497" s="106">
        <f>SUMIF(F498:F511,"DQA",$I498:$I511)</f>
        <v>6500</v>
      </c>
      <c r="J497" s="106">
        <f>SUMIF(F498:F511,"DQA",$J498:$J511)</f>
        <v>10041</v>
      </c>
      <c r="K497" s="261">
        <f>SUM(K498:K511)</f>
        <v>0</v>
      </c>
      <c r="L497" s="167"/>
      <c r="M497" s="167"/>
      <c r="N497" s="167"/>
      <c r="O497" s="167"/>
      <c r="P497" s="167"/>
      <c r="Q497" s="167"/>
      <c r="R497" s="167"/>
      <c r="S497" s="103"/>
      <c r="T497" s="167"/>
      <c r="U497" s="106">
        <f>SUM(U498:U511)</f>
        <v>0</v>
      </c>
      <c r="V497" s="103"/>
      <c r="W497" s="281"/>
      <c r="X497" s="167"/>
      <c r="Y497" s="106">
        <f>SUM(Y498:Y511)</f>
        <v>0</v>
      </c>
      <c r="AA497" s="102"/>
      <c r="AB497" s="102">
        <f t="shared" ref="AB497" si="199">SUM(AB498:AB511)</f>
        <v>0</v>
      </c>
      <c r="AC497" s="102"/>
      <c r="AD497" s="102">
        <f>SUM(AD498:AD511)</f>
        <v>0</v>
      </c>
      <c r="AE497" s="102"/>
      <c r="AF497" s="102"/>
      <c r="AG497" s="102"/>
      <c r="AH497" s="102">
        <f>SUM(AH498:AH511)</f>
        <v>0</v>
      </c>
      <c r="AI497" s="102"/>
      <c r="AJ497" s="167"/>
      <c r="AK497" s="102">
        <f t="shared" ref="AK497" si="200">SUM(AK498:AK511)</f>
        <v>0</v>
      </c>
      <c r="AL497" s="167"/>
      <c r="AM497" s="167"/>
      <c r="AN497" s="167"/>
      <c r="AO497" s="167"/>
      <c r="AP497" s="167"/>
      <c r="AQ497" s="167"/>
      <c r="AR497" s="167"/>
      <c r="AS497" s="167"/>
      <c r="AT497" s="167"/>
      <c r="AU497" s="167"/>
      <c r="AV497" s="102"/>
      <c r="AW497" s="102"/>
      <c r="AX497" s="102">
        <f t="shared" ref="AX497" si="201">SUM(AX498:AX511)</f>
        <v>0</v>
      </c>
    </row>
    <row r="498" spans="2:50" s="155" customFormat="1" ht="13" outlineLevel="1">
      <c r="B498" s="157" t="s">
        <v>780</v>
      </c>
      <c r="C498" s="6" t="s">
        <v>781</v>
      </c>
      <c r="D498" s="25" t="s">
        <v>507</v>
      </c>
      <c r="E498" s="16">
        <v>43117</v>
      </c>
      <c r="F498" s="26" t="s">
        <v>12</v>
      </c>
      <c r="G498" s="46" t="s">
        <v>13</v>
      </c>
      <c r="H498" s="54">
        <f t="shared" ref="H498:H511" si="202">SUM(I498:J498)</f>
        <v>140</v>
      </c>
      <c r="I498" s="81">
        <v>80</v>
      </c>
      <c r="J498" s="81">
        <v>60</v>
      </c>
      <c r="K498" s="259">
        <v>0</v>
      </c>
      <c r="L498" s="85" t="s">
        <v>1144</v>
      </c>
      <c r="M498" s="85" t="s">
        <v>1144</v>
      </c>
      <c r="N498" s="85" t="s">
        <v>1145</v>
      </c>
      <c r="O498" s="177" t="s">
        <v>1181</v>
      </c>
      <c r="P498" s="85" t="s">
        <v>1145</v>
      </c>
      <c r="Q498" s="85" t="s">
        <v>1144</v>
      </c>
      <c r="R498" s="85" t="s">
        <v>1144</v>
      </c>
      <c r="S498" s="180" t="s">
        <v>1285</v>
      </c>
      <c r="T498" s="85"/>
      <c r="U498" s="31">
        <f t="shared" ref="U498:U511" si="203">SUMIF(T498,"Y",I498)</f>
        <v>0</v>
      </c>
      <c r="V498" s="80"/>
      <c r="W498" s="279"/>
      <c r="X498" s="85"/>
      <c r="Y498" s="85">
        <f t="shared" ref="Y498:Y511" si="204">U498*X498</f>
        <v>0</v>
      </c>
      <c r="AA498" s="85"/>
      <c r="AB498" s="31">
        <f t="shared" ref="AB498:AB511" si="205">SUMIF(AA498,"Y",K498)*X498</f>
        <v>0</v>
      </c>
      <c r="AC498" s="85"/>
      <c r="AD498" s="31">
        <f t="shared" ref="AD498:AD511" si="206">(I498-AB498)*COUNTIF(AL498:AU498,"L")</f>
        <v>0</v>
      </c>
      <c r="AE498" s="31"/>
      <c r="AF498" s="85"/>
      <c r="AG498" s="85">
        <f t="shared" ref="AG498:AG511" si="207">IFERROR(COUNTIF(AL498:AU498,"S")/(COUNTIF(AL498:AU498,"V")+COUNTIF(AL498:AU498,"S")),0)</f>
        <v>0</v>
      </c>
      <c r="AH498" s="31">
        <f t="shared" ref="AH498:AH511" si="208">(Y498-AB498-AD498)*AG498</f>
        <v>0</v>
      </c>
      <c r="AI498" s="85"/>
      <c r="AJ498" s="31">
        <f t="shared" ref="AJ498:AJ511" si="209">COUNTIF(AL498:AU498,"V")</f>
        <v>0</v>
      </c>
      <c r="AK498" s="31">
        <f t="shared" ref="AK498:AK511" si="210">Y498-AB498-AD498-AH498</f>
        <v>0</v>
      </c>
      <c r="AL498" s="85"/>
      <c r="AM498" s="85"/>
      <c r="AN498" s="85"/>
      <c r="AO498" s="85"/>
      <c r="AP498" s="85"/>
      <c r="AQ498" s="85"/>
      <c r="AR498" s="85"/>
      <c r="AS498" s="85"/>
      <c r="AT498" s="85"/>
      <c r="AU498" s="85"/>
      <c r="AV498" s="31"/>
      <c r="AW498" s="31"/>
      <c r="AX498" s="31"/>
    </row>
    <row r="499" spans="2:50" s="155" customFormat="1" ht="13" outlineLevel="1">
      <c r="B499" s="157" t="s">
        <v>782</v>
      </c>
      <c r="C499" s="6" t="s">
        <v>783</v>
      </c>
      <c r="D499" s="25" t="s">
        <v>507</v>
      </c>
      <c r="E499" s="16">
        <v>43117</v>
      </c>
      <c r="F499" s="26" t="s">
        <v>12</v>
      </c>
      <c r="G499" s="46" t="s">
        <v>13</v>
      </c>
      <c r="H499" s="54">
        <f t="shared" si="202"/>
        <v>130</v>
      </c>
      <c r="I499" s="81">
        <v>65</v>
      </c>
      <c r="J499" s="81">
        <v>65</v>
      </c>
      <c r="K499" s="259">
        <v>0</v>
      </c>
      <c r="L499" s="85" t="s">
        <v>1144</v>
      </c>
      <c r="M499" s="85" t="s">
        <v>1144</v>
      </c>
      <c r="N499" s="85" t="s">
        <v>1145</v>
      </c>
      <c r="O499" s="177" t="s">
        <v>1181</v>
      </c>
      <c r="P499" s="85" t="s">
        <v>1145</v>
      </c>
      <c r="Q499" s="85" t="s">
        <v>1144</v>
      </c>
      <c r="R499" s="85" t="s">
        <v>1144</v>
      </c>
      <c r="S499" s="180" t="s">
        <v>1285</v>
      </c>
      <c r="T499" s="85"/>
      <c r="U499" s="31">
        <f t="shared" si="203"/>
        <v>0</v>
      </c>
      <c r="V499" s="80"/>
      <c r="W499" s="279"/>
      <c r="X499" s="85"/>
      <c r="Y499" s="85">
        <f t="shared" si="204"/>
        <v>0</v>
      </c>
      <c r="AA499" s="85"/>
      <c r="AB499" s="31">
        <f t="shared" si="205"/>
        <v>0</v>
      </c>
      <c r="AC499" s="85"/>
      <c r="AD499" s="31">
        <f t="shared" si="206"/>
        <v>0</v>
      </c>
      <c r="AE499" s="31"/>
      <c r="AF499" s="85"/>
      <c r="AG499" s="85">
        <f t="shared" si="207"/>
        <v>0</v>
      </c>
      <c r="AH499" s="31">
        <f t="shared" si="208"/>
        <v>0</v>
      </c>
      <c r="AI499" s="85"/>
      <c r="AJ499" s="31">
        <f t="shared" si="209"/>
        <v>0</v>
      </c>
      <c r="AK499" s="31">
        <f t="shared" si="210"/>
        <v>0</v>
      </c>
      <c r="AL499" s="85"/>
      <c r="AM499" s="85"/>
      <c r="AN499" s="85"/>
      <c r="AO499" s="85"/>
      <c r="AP499" s="85"/>
      <c r="AQ499" s="85"/>
      <c r="AR499" s="85"/>
      <c r="AS499" s="85"/>
      <c r="AT499" s="85"/>
      <c r="AU499" s="85"/>
      <c r="AV499" s="31"/>
      <c r="AW499" s="31"/>
      <c r="AX499" s="31"/>
    </row>
    <row r="500" spans="2:50" s="155" customFormat="1" ht="13" outlineLevel="1">
      <c r="B500" s="157" t="s">
        <v>784</v>
      </c>
      <c r="C500" s="6" t="s">
        <v>785</v>
      </c>
      <c r="D500" s="25" t="s">
        <v>507</v>
      </c>
      <c r="E500" s="16">
        <v>43117</v>
      </c>
      <c r="F500" s="26" t="s">
        <v>12</v>
      </c>
      <c r="G500" s="46" t="s">
        <v>13</v>
      </c>
      <c r="H500" s="54">
        <f t="shared" si="202"/>
        <v>90</v>
      </c>
      <c r="I500" s="81">
        <v>45</v>
      </c>
      <c r="J500" s="81">
        <v>45</v>
      </c>
      <c r="K500" s="259">
        <v>0</v>
      </c>
      <c r="L500" s="85" t="s">
        <v>1144</v>
      </c>
      <c r="M500" s="85" t="s">
        <v>1144</v>
      </c>
      <c r="N500" s="85" t="s">
        <v>1145</v>
      </c>
      <c r="O500" s="177" t="s">
        <v>1181</v>
      </c>
      <c r="P500" s="85" t="s">
        <v>1145</v>
      </c>
      <c r="Q500" s="85" t="s">
        <v>1144</v>
      </c>
      <c r="R500" s="85" t="s">
        <v>1144</v>
      </c>
      <c r="S500" s="180" t="s">
        <v>1285</v>
      </c>
      <c r="T500" s="85"/>
      <c r="U500" s="31">
        <f t="shared" si="203"/>
        <v>0</v>
      </c>
      <c r="V500" s="80"/>
      <c r="W500" s="279"/>
      <c r="X500" s="85"/>
      <c r="Y500" s="85">
        <f t="shared" si="204"/>
        <v>0</v>
      </c>
      <c r="AA500" s="85"/>
      <c r="AB500" s="31">
        <f t="shared" si="205"/>
        <v>0</v>
      </c>
      <c r="AC500" s="85"/>
      <c r="AD500" s="31">
        <f t="shared" si="206"/>
        <v>0</v>
      </c>
      <c r="AE500" s="31"/>
      <c r="AF500" s="85"/>
      <c r="AG500" s="85">
        <f t="shared" si="207"/>
        <v>0</v>
      </c>
      <c r="AH500" s="31">
        <f t="shared" si="208"/>
        <v>0</v>
      </c>
      <c r="AI500" s="85"/>
      <c r="AJ500" s="31">
        <f t="shared" si="209"/>
        <v>0</v>
      </c>
      <c r="AK500" s="31">
        <f t="shared" si="210"/>
        <v>0</v>
      </c>
      <c r="AL500" s="85"/>
      <c r="AM500" s="85"/>
      <c r="AN500" s="85"/>
      <c r="AO500" s="85"/>
      <c r="AP500" s="85"/>
      <c r="AQ500" s="85"/>
      <c r="AR500" s="85"/>
      <c r="AS500" s="85"/>
      <c r="AT500" s="85"/>
      <c r="AU500" s="85"/>
      <c r="AV500" s="31"/>
      <c r="AW500" s="31"/>
      <c r="AX500" s="31"/>
    </row>
    <row r="501" spans="2:50" s="155" customFormat="1" ht="13" outlineLevel="1">
      <c r="B501" s="157" t="s">
        <v>786</v>
      </c>
      <c r="C501" s="6" t="s">
        <v>787</v>
      </c>
      <c r="D501" s="25" t="s">
        <v>507</v>
      </c>
      <c r="E501" s="16">
        <v>43117</v>
      </c>
      <c r="F501" s="26" t="s">
        <v>12</v>
      </c>
      <c r="G501" s="46" t="s">
        <v>13</v>
      </c>
      <c r="H501" s="54">
        <f t="shared" si="202"/>
        <v>90</v>
      </c>
      <c r="I501" s="81">
        <v>90</v>
      </c>
      <c r="J501" s="81">
        <v>0</v>
      </c>
      <c r="K501" s="259">
        <v>0</v>
      </c>
      <c r="L501" s="85" t="s">
        <v>1144</v>
      </c>
      <c r="M501" s="85" t="s">
        <v>1144</v>
      </c>
      <c r="N501" s="85" t="s">
        <v>1145</v>
      </c>
      <c r="O501" s="177" t="s">
        <v>1181</v>
      </c>
      <c r="P501" s="85" t="s">
        <v>1145</v>
      </c>
      <c r="Q501" s="85" t="s">
        <v>1144</v>
      </c>
      <c r="R501" s="85" t="s">
        <v>1144</v>
      </c>
      <c r="S501" s="180" t="s">
        <v>1285</v>
      </c>
      <c r="T501" s="85"/>
      <c r="U501" s="31">
        <f t="shared" si="203"/>
        <v>0</v>
      </c>
      <c r="V501" s="80"/>
      <c r="W501" s="279"/>
      <c r="X501" s="85"/>
      <c r="Y501" s="85">
        <f t="shared" si="204"/>
        <v>0</v>
      </c>
      <c r="AA501" s="85"/>
      <c r="AB501" s="31">
        <f t="shared" si="205"/>
        <v>0</v>
      </c>
      <c r="AC501" s="85"/>
      <c r="AD501" s="31">
        <f t="shared" si="206"/>
        <v>0</v>
      </c>
      <c r="AE501" s="31"/>
      <c r="AF501" s="85"/>
      <c r="AG501" s="85">
        <f t="shared" si="207"/>
        <v>0</v>
      </c>
      <c r="AH501" s="31">
        <f t="shared" si="208"/>
        <v>0</v>
      </c>
      <c r="AI501" s="85"/>
      <c r="AJ501" s="31">
        <f t="shared" si="209"/>
        <v>0</v>
      </c>
      <c r="AK501" s="31">
        <f t="shared" si="210"/>
        <v>0</v>
      </c>
      <c r="AL501" s="85"/>
      <c r="AM501" s="85"/>
      <c r="AN501" s="85"/>
      <c r="AO501" s="85"/>
      <c r="AP501" s="85"/>
      <c r="AQ501" s="85"/>
      <c r="AR501" s="85"/>
      <c r="AS501" s="85"/>
      <c r="AT501" s="85"/>
      <c r="AU501" s="85"/>
      <c r="AV501" s="31"/>
      <c r="AW501" s="31"/>
      <c r="AX501" s="31"/>
    </row>
    <row r="502" spans="2:50" s="155" customFormat="1" ht="13" outlineLevel="1">
      <c r="B502" s="157" t="s">
        <v>788</v>
      </c>
      <c r="C502" s="6" t="s">
        <v>789</v>
      </c>
      <c r="D502" s="25" t="s">
        <v>50</v>
      </c>
      <c r="E502" s="16">
        <v>43116</v>
      </c>
      <c r="F502" s="26" t="s">
        <v>12</v>
      </c>
      <c r="G502" s="46" t="s">
        <v>13</v>
      </c>
      <c r="H502" s="54">
        <f t="shared" si="202"/>
        <v>1135</v>
      </c>
      <c r="I502" s="81">
        <v>175</v>
      </c>
      <c r="J502" s="81">
        <v>960</v>
      </c>
      <c r="K502" s="259">
        <v>0</v>
      </c>
      <c r="L502" s="85" t="s">
        <v>1144</v>
      </c>
      <c r="M502" s="85" t="s">
        <v>1144</v>
      </c>
      <c r="N502" s="85" t="s">
        <v>1145</v>
      </c>
      <c r="O502" s="177" t="s">
        <v>1181</v>
      </c>
      <c r="P502" s="85" t="s">
        <v>1145</v>
      </c>
      <c r="Q502" s="85" t="s">
        <v>1144</v>
      </c>
      <c r="R502" s="85" t="s">
        <v>1144</v>
      </c>
      <c r="S502" s="180" t="s">
        <v>1285</v>
      </c>
      <c r="T502" s="85"/>
      <c r="U502" s="31">
        <f t="shared" si="203"/>
        <v>0</v>
      </c>
      <c r="V502" s="80"/>
      <c r="W502" s="279"/>
      <c r="X502" s="85"/>
      <c r="Y502" s="85">
        <f t="shared" si="204"/>
        <v>0</v>
      </c>
      <c r="AA502" s="85"/>
      <c r="AB502" s="31">
        <f t="shared" si="205"/>
        <v>0</v>
      </c>
      <c r="AC502" s="85"/>
      <c r="AD502" s="31">
        <f t="shared" si="206"/>
        <v>0</v>
      </c>
      <c r="AE502" s="31"/>
      <c r="AF502" s="85"/>
      <c r="AG502" s="85">
        <f t="shared" si="207"/>
        <v>0</v>
      </c>
      <c r="AH502" s="31">
        <f t="shared" si="208"/>
        <v>0</v>
      </c>
      <c r="AI502" s="85"/>
      <c r="AJ502" s="31">
        <f t="shared" si="209"/>
        <v>0</v>
      </c>
      <c r="AK502" s="31">
        <f t="shared" si="210"/>
        <v>0</v>
      </c>
      <c r="AL502" s="85"/>
      <c r="AM502" s="85"/>
      <c r="AN502" s="85"/>
      <c r="AO502" s="85"/>
      <c r="AP502" s="85"/>
      <c r="AQ502" s="85"/>
      <c r="AR502" s="85"/>
      <c r="AS502" s="85"/>
      <c r="AT502" s="85"/>
      <c r="AU502" s="85"/>
      <c r="AV502" s="31"/>
      <c r="AW502" s="31"/>
      <c r="AX502" s="31"/>
    </row>
    <row r="503" spans="2:50" s="155" customFormat="1" ht="13" outlineLevel="1">
      <c r="B503" s="157" t="s">
        <v>790</v>
      </c>
      <c r="C503" s="6" t="s">
        <v>791</v>
      </c>
      <c r="D503" s="25" t="s">
        <v>50</v>
      </c>
      <c r="E503" s="16">
        <v>43115</v>
      </c>
      <c r="F503" s="26" t="s">
        <v>12</v>
      </c>
      <c r="G503" s="46" t="s">
        <v>13</v>
      </c>
      <c r="H503" s="54">
        <f t="shared" si="202"/>
        <v>680</v>
      </c>
      <c r="I503" s="81">
        <v>80</v>
      </c>
      <c r="J503" s="81">
        <v>600</v>
      </c>
      <c r="K503" s="259">
        <v>0</v>
      </c>
      <c r="L503" s="85" t="s">
        <v>1144</v>
      </c>
      <c r="M503" s="85" t="s">
        <v>1144</v>
      </c>
      <c r="N503" s="85" t="s">
        <v>1145</v>
      </c>
      <c r="O503" s="177" t="s">
        <v>1181</v>
      </c>
      <c r="P503" s="85" t="s">
        <v>1145</v>
      </c>
      <c r="Q503" s="85" t="s">
        <v>1144</v>
      </c>
      <c r="R503" s="85" t="s">
        <v>1144</v>
      </c>
      <c r="S503" s="180" t="s">
        <v>1285</v>
      </c>
      <c r="T503" s="85"/>
      <c r="U503" s="31">
        <f t="shared" si="203"/>
        <v>0</v>
      </c>
      <c r="V503" s="80"/>
      <c r="W503" s="279"/>
      <c r="X503" s="85"/>
      <c r="Y503" s="85">
        <f t="shared" si="204"/>
        <v>0</v>
      </c>
      <c r="AA503" s="85"/>
      <c r="AB503" s="31">
        <f t="shared" si="205"/>
        <v>0</v>
      </c>
      <c r="AC503" s="85"/>
      <c r="AD503" s="31">
        <f t="shared" si="206"/>
        <v>0</v>
      </c>
      <c r="AE503" s="31"/>
      <c r="AF503" s="85"/>
      <c r="AG503" s="85">
        <f t="shared" si="207"/>
        <v>0</v>
      </c>
      <c r="AH503" s="31">
        <f t="shared" si="208"/>
        <v>0</v>
      </c>
      <c r="AI503" s="85"/>
      <c r="AJ503" s="31">
        <f t="shared" si="209"/>
        <v>0</v>
      </c>
      <c r="AK503" s="31">
        <f t="shared" si="210"/>
        <v>0</v>
      </c>
      <c r="AL503" s="85"/>
      <c r="AM503" s="85"/>
      <c r="AN503" s="85"/>
      <c r="AO503" s="85"/>
      <c r="AP503" s="85"/>
      <c r="AQ503" s="85"/>
      <c r="AR503" s="85"/>
      <c r="AS503" s="85"/>
      <c r="AT503" s="85"/>
      <c r="AU503" s="85"/>
      <c r="AV503" s="31"/>
      <c r="AW503" s="31"/>
      <c r="AX503" s="31"/>
    </row>
    <row r="504" spans="2:50" s="155" customFormat="1" ht="13" outlineLevel="1">
      <c r="B504" s="157" t="s">
        <v>792</v>
      </c>
      <c r="C504" s="6" t="s">
        <v>793</v>
      </c>
      <c r="D504" s="25" t="s">
        <v>50</v>
      </c>
      <c r="E504" s="16">
        <v>43187</v>
      </c>
      <c r="F504" s="26" t="s">
        <v>12</v>
      </c>
      <c r="G504" s="46" t="s">
        <v>13</v>
      </c>
      <c r="H504" s="54">
        <f t="shared" si="202"/>
        <v>4126</v>
      </c>
      <c r="I504" s="81">
        <v>730</v>
      </c>
      <c r="J504" s="81">
        <v>3396</v>
      </c>
      <c r="K504" s="259">
        <v>0</v>
      </c>
      <c r="L504" s="85" t="s">
        <v>1144</v>
      </c>
      <c r="M504" s="85" t="s">
        <v>1144</v>
      </c>
      <c r="N504" s="85" t="s">
        <v>1145</v>
      </c>
      <c r="O504" s="177" t="s">
        <v>1181</v>
      </c>
      <c r="P504" s="85" t="s">
        <v>1145</v>
      </c>
      <c r="Q504" s="85" t="s">
        <v>1144</v>
      </c>
      <c r="R504" s="85" t="s">
        <v>1144</v>
      </c>
      <c r="S504" s="180" t="s">
        <v>1285</v>
      </c>
      <c r="T504" s="85"/>
      <c r="U504" s="31">
        <f t="shared" si="203"/>
        <v>0</v>
      </c>
      <c r="V504" s="80"/>
      <c r="W504" s="279"/>
      <c r="X504" s="85"/>
      <c r="Y504" s="85">
        <f t="shared" si="204"/>
        <v>0</v>
      </c>
      <c r="AA504" s="85"/>
      <c r="AB504" s="31">
        <f t="shared" si="205"/>
        <v>0</v>
      </c>
      <c r="AC504" s="85"/>
      <c r="AD504" s="31">
        <f t="shared" si="206"/>
        <v>0</v>
      </c>
      <c r="AE504" s="31"/>
      <c r="AF504" s="85"/>
      <c r="AG504" s="85">
        <f t="shared" si="207"/>
        <v>0</v>
      </c>
      <c r="AH504" s="31">
        <f t="shared" si="208"/>
        <v>0</v>
      </c>
      <c r="AI504" s="85"/>
      <c r="AJ504" s="31">
        <f t="shared" si="209"/>
        <v>0</v>
      </c>
      <c r="AK504" s="31">
        <f t="shared" si="210"/>
        <v>0</v>
      </c>
      <c r="AL504" s="85"/>
      <c r="AM504" s="85"/>
      <c r="AN504" s="85"/>
      <c r="AO504" s="85"/>
      <c r="AP504" s="85"/>
      <c r="AQ504" s="85"/>
      <c r="AR504" s="85"/>
      <c r="AS504" s="85"/>
      <c r="AT504" s="85"/>
      <c r="AU504" s="85"/>
      <c r="AV504" s="31"/>
      <c r="AW504" s="31"/>
      <c r="AX504" s="31"/>
    </row>
    <row r="505" spans="2:50" s="155" customFormat="1" ht="13" outlineLevel="1">
      <c r="B505" s="157" t="s">
        <v>794</v>
      </c>
      <c r="C505" s="6" t="s">
        <v>795</v>
      </c>
      <c r="D505" s="25" t="s">
        <v>507</v>
      </c>
      <c r="E505" s="16">
        <v>43117</v>
      </c>
      <c r="F505" s="26" t="s">
        <v>12</v>
      </c>
      <c r="G505" s="46" t="s">
        <v>13</v>
      </c>
      <c r="H505" s="54">
        <f t="shared" si="202"/>
        <v>700</v>
      </c>
      <c r="I505" s="81">
        <v>100</v>
      </c>
      <c r="J505" s="81">
        <v>600</v>
      </c>
      <c r="K505" s="259">
        <v>0</v>
      </c>
      <c r="L505" s="85" t="s">
        <v>1144</v>
      </c>
      <c r="M505" s="85" t="s">
        <v>1144</v>
      </c>
      <c r="N505" s="85" t="s">
        <v>1145</v>
      </c>
      <c r="O505" s="177" t="s">
        <v>1181</v>
      </c>
      <c r="P505" s="85" t="s">
        <v>1145</v>
      </c>
      <c r="Q505" s="85" t="s">
        <v>1144</v>
      </c>
      <c r="R505" s="85" t="s">
        <v>1144</v>
      </c>
      <c r="S505" s="180" t="s">
        <v>1285</v>
      </c>
      <c r="T505" s="85"/>
      <c r="U505" s="31">
        <f t="shared" si="203"/>
        <v>0</v>
      </c>
      <c r="V505" s="80"/>
      <c r="W505" s="279"/>
      <c r="X505" s="85"/>
      <c r="Y505" s="85">
        <f t="shared" si="204"/>
        <v>0</v>
      </c>
      <c r="AA505" s="85"/>
      <c r="AB505" s="31">
        <f t="shared" si="205"/>
        <v>0</v>
      </c>
      <c r="AC505" s="85"/>
      <c r="AD505" s="31">
        <f t="shared" si="206"/>
        <v>0</v>
      </c>
      <c r="AE505" s="31"/>
      <c r="AF505" s="85"/>
      <c r="AG505" s="85">
        <f t="shared" si="207"/>
        <v>0</v>
      </c>
      <c r="AH505" s="31">
        <f t="shared" si="208"/>
        <v>0</v>
      </c>
      <c r="AI505" s="85"/>
      <c r="AJ505" s="31">
        <f t="shared" si="209"/>
        <v>0</v>
      </c>
      <c r="AK505" s="31">
        <f t="shared" si="210"/>
        <v>0</v>
      </c>
      <c r="AL505" s="85"/>
      <c r="AM505" s="85"/>
      <c r="AN505" s="85"/>
      <c r="AO505" s="85"/>
      <c r="AP505" s="85"/>
      <c r="AQ505" s="85"/>
      <c r="AR505" s="85"/>
      <c r="AS505" s="85"/>
      <c r="AT505" s="85"/>
      <c r="AU505" s="85"/>
      <c r="AV505" s="31"/>
      <c r="AW505" s="31"/>
      <c r="AX505" s="31"/>
    </row>
    <row r="506" spans="2:50" s="155" customFormat="1" ht="13" outlineLevel="1">
      <c r="B506" s="157" t="s">
        <v>796</v>
      </c>
      <c r="C506" s="6" t="s">
        <v>797</v>
      </c>
      <c r="D506" s="25" t="s">
        <v>95</v>
      </c>
      <c r="E506" s="16">
        <v>43119</v>
      </c>
      <c r="F506" s="26" t="s">
        <v>12</v>
      </c>
      <c r="G506" s="46" t="s">
        <v>13</v>
      </c>
      <c r="H506" s="54">
        <f t="shared" si="202"/>
        <v>680</v>
      </c>
      <c r="I506" s="81">
        <v>680</v>
      </c>
      <c r="J506" s="81">
        <v>0</v>
      </c>
      <c r="K506" s="259">
        <v>0</v>
      </c>
      <c r="L506" s="85" t="s">
        <v>1144</v>
      </c>
      <c r="M506" s="85" t="s">
        <v>1144</v>
      </c>
      <c r="N506" s="85" t="s">
        <v>1145</v>
      </c>
      <c r="O506" s="177" t="s">
        <v>1181</v>
      </c>
      <c r="P506" s="85" t="s">
        <v>1145</v>
      </c>
      <c r="Q506" s="85" t="s">
        <v>1144</v>
      </c>
      <c r="R506" s="85" t="s">
        <v>1144</v>
      </c>
      <c r="S506" s="180" t="s">
        <v>1285</v>
      </c>
      <c r="T506" s="85"/>
      <c r="U506" s="31">
        <f t="shared" si="203"/>
        <v>0</v>
      </c>
      <c r="V506" s="80"/>
      <c r="W506" s="279"/>
      <c r="X506" s="85"/>
      <c r="Y506" s="85">
        <f t="shared" si="204"/>
        <v>0</v>
      </c>
      <c r="AA506" s="85"/>
      <c r="AB506" s="31">
        <f t="shared" si="205"/>
        <v>0</v>
      </c>
      <c r="AC506" s="85"/>
      <c r="AD506" s="31">
        <f t="shared" si="206"/>
        <v>0</v>
      </c>
      <c r="AE506" s="31"/>
      <c r="AF506" s="85"/>
      <c r="AG506" s="85">
        <f t="shared" si="207"/>
        <v>0</v>
      </c>
      <c r="AH506" s="31">
        <f t="shared" si="208"/>
        <v>0</v>
      </c>
      <c r="AI506" s="85"/>
      <c r="AJ506" s="31">
        <f t="shared" si="209"/>
        <v>0</v>
      </c>
      <c r="AK506" s="31">
        <f t="shared" si="210"/>
        <v>0</v>
      </c>
      <c r="AL506" s="85"/>
      <c r="AM506" s="85"/>
      <c r="AN506" s="85"/>
      <c r="AO506" s="85"/>
      <c r="AP506" s="85"/>
      <c r="AQ506" s="85"/>
      <c r="AR506" s="85"/>
      <c r="AS506" s="85"/>
      <c r="AT506" s="85"/>
      <c r="AU506" s="85"/>
      <c r="AV506" s="31"/>
      <c r="AW506" s="31"/>
      <c r="AX506" s="31"/>
    </row>
    <row r="507" spans="2:50" s="155" customFormat="1" ht="13" outlineLevel="1">
      <c r="B507" s="157" t="s">
        <v>1716</v>
      </c>
      <c r="C507" s="305" t="s">
        <v>1717</v>
      </c>
      <c r="D507" s="25" t="s">
        <v>507</v>
      </c>
      <c r="E507" s="16">
        <v>43789</v>
      </c>
      <c r="F507" s="26" t="s">
        <v>12</v>
      </c>
      <c r="G507" s="176"/>
      <c r="H507" s="54">
        <f t="shared" ref="H507" si="211">SUM(I507:J507)</f>
        <v>4840</v>
      </c>
      <c r="I507" s="306">
        <v>3570</v>
      </c>
      <c r="J507" s="306">
        <v>1270</v>
      </c>
      <c r="K507" s="259">
        <v>0</v>
      </c>
      <c r="L507" s="174"/>
      <c r="M507" s="174"/>
      <c r="N507" s="174"/>
      <c r="O507" s="304"/>
      <c r="P507" s="174"/>
      <c r="Q507" s="174"/>
      <c r="R507" s="174"/>
      <c r="S507" s="180"/>
      <c r="T507" s="85"/>
      <c r="U507" s="31">
        <f t="shared" ref="U507" si="212">SUMIF(T507,"Y",I507)</f>
        <v>0</v>
      </c>
      <c r="V507" s="80"/>
      <c r="W507" s="279"/>
      <c r="X507" s="85"/>
      <c r="Y507" s="85">
        <f t="shared" ref="Y507" si="213">U507*X507</f>
        <v>0</v>
      </c>
      <c r="AA507" s="85"/>
      <c r="AB507" s="31">
        <f t="shared" ref="AB507" si="214">SUMIF(AA507,"Y",K507)*X507</f>
        <v>0</v>
      </c>
      <c r="AC507" s="85"/>
      <c r="AD507" s="31">
        <f t="shared" ref="AD507" si="215">(I507-AB507)*COUNTIF(AL507:AU507,"L")</f>
        <v>0</v>
      </c>
      <c r="AE507" s="31"/>
      <c r="AF507" s="85"/>
      <c r="AG507" s="85">
        <f t="shared" ref="AG507" si="216">IFERROR(COUNTIF(AL507:AU507,"S")/(COUNTIF(AL507:AU507,"V")+COUNTIF(AL507:AU507,"S")),0)</f>
        <v>0</v>
      </c>
      <c r="AH507" s="31">
        <f t="shared" ref="AH507" si="217">(Y507-AB507-AD507)*AG507</f>
        <v>0</v>
      </c>
      <c r="AI507" s="85"/>
      <c r="AJ507" s="31">
        <f t="shared" ref="AJ507" si="218">COUNTIF(AL507:AU507,"V")</f>
        <v>0</v>
      </c>
      <c r="AK507" s="31">
        <f t="shared" ref="AK507" si="219">Y507-AB507-AD507-AH507</f>
        <v>0</v>
      </c>
      <c r="AL507" s="85"/>
      <c r="AM507" s="85"/>
      <c r="AN507" s="85"/>
      <c r="AO507" s="85"/>
      <c r="AP507" s="85"/>
      <c r="AQ507" s="85"/>
      <c r="AR507" s="85"/>
      <c r="AS507" s="85"/>
      <c r="AT507" s="85"/>
      <c r="AU507" s="85"/>
      <c r="AV507" s="31"/>
      <c r="AW507" s="31"/>
      <c r="AX507" s="31"/>
    </row>
    <row r="508" spans="2:50" s="155" customFormat="1" ht="13" outlineLevel="1">
      <c r="B508" s="157" t="s">
        <v>1688</v>
      </c>
      <c r="C508" s="305" t="s">
        <v>1718</v>
      </c>
      <c r="D508" s="25" t="s">
        <v>507</v>
      </c>
      <c r="E508" s="16">
        <v>43789</v>
      </c>
      <c r="F508" s="26" t="s">
        <v>12</v>
      </c>
      <c r="G508" s="176"/>
      <c r="H508" s="54">
        <f t="shared" si="202"/>
        <v>415</v>
      </c>
      <c r="I508" s="306">
        <v>170</v>
      </c>
      <c r="J508" s="306">
        <v>245</v>
      </c>
      <c r="K508" s="259">
        <v>0</v>
      </c>
      <c r="L508" s="174"/>
      <c r="M508" s="174"/>
      <c r="N508" s="174"/>
      <c r="O508" s="304"/>
      <c r="P508" s="174"/>
      <c r="Q508" s="174"/>
      <c r="R508" s="174"/>
      <c r="S508" s="180"/>
      <c r="T508" s="85"/>
      <c r="U508" s="31">
        <f t="shared" si="203"/>
        <v>0</v>
      </c>
      <c r="V508" s="80"/>
      <c r="W508" s="279"/>
      <c r="X508" s="85"/>
      <c r="Y508" s="85">
        <f t="shared" si="204"/>
        <v>0</v>
      </c>
      <c r="AA508" s="85"/>
      <c r="AB508" s="31">
        <f t="shared" si="205"/>
        <v>0</v>
      </c>
      <c r="AC508" s="85"/>
      <c r="AD508" s="31">
        <f t="shared" si="206"/>
        <v>0</v>
      </c>
      <c r="AE508" s="31"/>
      <c r="AF508" s="85"/>
      <c r="AG508" s="85">
        <f t="shared" si="207"/>
        <v>0</v>
      </c>
      <c r="AH508" s="31">
        <f t="shared" si="208"/>
        <v>0</v>
      </c>
      <c r="AI508" s="85"/>
      <c r="AJ508" s="31">
        <f t="shared" si="209"/>
        <v>0</v>
      </c>
      <c r="AK508" s="31">
        <f t="shared" si="210"/>
        <v>0</v>
      </c>
      <c r="AL508" s="85"/>
      <c r="AM508" s="85"/>
      <c r="AN508" s="85"/>
      <c r="AO508" s="85"/>
      <c r="AP508" s="85"/>
      <c r="AQ508" s="85"/>
      <c r="AR508" s="85"/>
      <c r="AS508" s="85"/>
      <c r="AT508" s="85"/>
      <c r="AU508" s="85"/>
      <c r="AV508" s="31"/>
      <c r="AW508" s="31"/>
      <c r="AX508" s="31"/>
    </row>
    <row r="509" spans="2:50" s="155" customFormat="1" ht="13" outlineLevel="1">
      <c r="B509" s="157" t="s">
        <v>1689</v>
      </c>
      <c r="C509" s="305" t="s">
        <v>1719</v>
      </c>
      <c r="D509" s="25" t="s">
        <v>507</v>
      </c>
      <c r="E509" s="16">
        <v>43789</v>
      </c>
      <c r="F509" s="26" t="s">
        <v>12</v>
      </c>
      <c r="G509" s="176"/>
      <c r="H509" s="54">
        <f t="shared" ref="H509" si="220">SUM(I509:J509)</f>
        <v>1102</v>
      </c>
      <c r="I509" s="306">
        <v>242</v>
      </c>
      <c r="J509" s="306">
        <v>860</v>
      </c>
      <c r="K509" s="259">
        <v>0</v>
      </c>
      <c r="L509" s="174"/>
      <c r="M509" s="174"/>
      <c r="N509" s="174"/>
      <c r="O509" s="304"/>
      <c r="P509" s="174"/>
      <c r="Q509" s="174"/>
      <c r="R509" s="174"/>
      <c r="S509" s="180"/>
      <c r="T509" s="85"/>
      <c r="U509" s="31">
        <f t="shared" ref="U509" si="221">SUMIF(T509,"Y",I509)</f>
        <v>0</v>
      </c>
      <c r="V509" s="80"/>
      <c r="W509" s="279"/>
      <c r="X509" s="85"/>
      <c r="Y509" s="85">
        <f t="shared" ref="Y509" si="222">U509*X509</f>
        <v>0</v>
      </c>
      <c r="AA509" s="85"/>
      <c r="AB509" s="31">
        <f t="shared" ref="AB509" si="223">SUMIF(AA509,"Y",K509)*X509</f>
        <v>0</v>
      </c>
      <c r="AC509" s="85"/>
      <c r="AD509" s="31">
        <f t="shared" ref="AD509" si="224">(I509-AB509)*COUNTIF(AL509:AU509,"L")</f>
        <v>0</v>
      </c>
      <c r="AE509" s="31"/>
      <c r="AF509" s="85"/>
      <c r="AG509" s="85">
        <f t="shared" ref="AG509" si="225">IFERROR(COUNTIF(AL509:AU509,"S")/(COUNTIF(AL509:AU509,"V")+COUNTIF(AL509:AU509,"S")),0)</f>
        <v>0</v>
      </c>
      <c r="AH509" s="31">
        <f t="shared" ref="AH509" si="226">(Y509-AB509-AD509)*AG509</f>
        <v>0</v>
      </c>
      <c r="AI509" s="85"/>
      <c r="AJ509" s="31">
        <f t="shared" ref="AJ509" si="227">COUNTIF(AL509:AU509,"V")</f>
        <v>0</v>
      </c>
      <c r="AK509" s="31">
        <f t="shared" ref="AK509" si="228">Y509-AB509-AD509-AH509</f>
        <v>0</v>
      </c>
      <c r="AL509" s="85"/>
      <c r="AM509" s="85"/>
      <c r="AN509" s="85"/>
      <c r="AO509" s="85"/>
      <c r="AP509" s="85"/>
      <c r="AQ509" s="85"/>
      <c r="AR509" s="85"/>
      <c r="AS509" s="85"/>
      <c r="AT509" s="85"/>
      <c r="AU509" s="85"/>
      <c r="AV509" s="31"/>
      <c r="AW509" s="31"/>
      <c r="AX509" s="31"/>
    </row>
    <row r="510" spans="2:50" s="155" customFormat="1" ht="13" outlineLevel="1">
      <c r="B510" s="157" t="s">
        <v>798</v>
      </c>
      <c r="C510" s="6" t="s">
        <v>799</v>
      </c>
      <c r="D510" s="25" t="s">
        <v>507</v>
      </c>
      <c r="E510" s="16">
        <v>43117</v>
      </c>
      <c r="F510" s="26" t="s">
        <v>12</v>
      </c>
      <c r="G510" s="46" t="s">
        <v>13</v>
      </c>
      <c r="H510" s="54">
        <f t="shared" si="202"/>
        <v>2050</v>
      </c>
      <c r="I510" s="81">
        <v>230</v>
      </c>
      <c r="J510" s="81">
        <v>1820</v>
      </c>
      <c r="K510" s="259">
        <v>0</v>
      </c>
      <c r="L510" s="85" t="s">
        <v>1144</v>
      </c>
      <c r="M510" s="85" t="s">
        <v>1144</v>
      </c>
      <c r="N510" s="85" t="s">
        <v>1145</v>
      </c>
      <c r="O510" s="177" t="s">
        <v>1181</v>
      </c>
      <c r="P510" s="85" t="s">
        <v>1145</v>
      </c>
      <c r="Q510" s="85" t="s">
        <v>1144</v>
      </c>
      <c r="R510" s="85" t="s">
        <v>1144</v>
      </c>
      <c r="S510" s="180" t="s">
        <v>1285</v>
      </c>
      <c r="T510" s="85"/>
      <c r="U510" s="31">
        <f t="shared" si="203"/>
        <v>0</v>
      </c>
      <c r="V510" s="80"/>
      <c r="W510" s="279"/>
      <c r="X510" s="85"/>
      <c r="Y510" s="85">
        <f t="shared" si="204"/>
        <v>0</v>
      </c>
      <c r="AA510" s="85"/>
      <c r="AB510" s="31">
        <f t="shared" si="205"/>
        <v>0</v>
      </c>
      <c r="AC510" s="85"/>
      <c r="AD510" s="31">
        <f t="shared" si="206"/>
        <v>0</v>
      </c>
      <c r="AE510" s="31"/>
      <c r="AF510" s="85"/>
      <c r="AG510" s="85">
        <f t="shared" si="207"/>
        <v>0</v>
      </c>
      <c r="AH510" s="31">
        <f t="shared" si="208"/>
        <v>0</v>
      </c>
      <c r="AI510" s="85"/>
      <c r="AJ510" s="31">
        <f t="shared" si="209"/>
        <v>0</v>
      </c>
      <c r="AK510" s="31">
        <f t="shared" si="210"/>
        <v>0</v>
      </c>
      <c r="AL510" s="85"/>
      <c r="AM510" s="85"/>
      <c r="AN510" s="85"/>
      <c r="AO510" s="85"/>
      <c r="AP510" s="85"/>
      <c r="AQ510" s="85"/>
      <c r="AR510" s="85"/>
      <c r="AS510" s="85"/>
      <c r="AT510" s="85"/>
      <c r="AU510" s="85"/>
      <c r="AV510" s="31"/>
      <c r="AW510" s="31"/>
      <c r="AX510" s="31"/>
    </row>
    <row r="511" spans="2:50" s="155" customFormat="1" ht="13" outlineLevel="1">
      <c r="B511" s="157" t="s">
        <v>800</v>
      </c>
      <c r="C511" s="6" t="s">
        <v>801</v>
      </c>
      <c r="D511" s="25" t="s">
        <v>43</v>
      </c>
      <c r="E511" s="16">
        <v>43119</v>
      </c>
      <c r="F511" s="26" t="s">
        <v>12</v>
      </c>
      <c r="G511" s="46" t="s">
        <v>13</v>
      </c>
      <c r="H511" s="54">
        <f t="shared" si="202"/>
        <v>363</v>
      </c>
      <c r="I511" s="81">
        <v>243</v>
      </c>
      <c r="J511" s="81">
        <v>120</v>
      </c>
      <c r="K511" s="259">
        <v>0</v>
      </c>
      <c r="L511" s="85" t="s">
        <v>1144</v>
      </c>
      <c r="M511" s="85" t="s">
        <v>1144</v>
      </c>
      <c r="N511" s="85" t="s">
        <v>1145</v>
      </c>
      <c r="O511" s="177" t="s">
        <v>1181</v>
      </c>
      <c r="P511" s="85" t="s">
        <v>1145</v>
      </c>
      <c r="Q511" s="85" t="s">
        <v>1144</v>
      </c>
      <c r="R511" s="85" t="s">
        <v>1144</v>
      </c>
      <c r="S511" s="180" t="s">
        <v>1285</v>
      </c>
      <c r="T511" s="85"/>
      <c r="U511" s="31">
        <f t="shared" si="203"/>
        <v>0</v>
      </c>
      <c r="V511" s="80"/>
      <c r="W511" s="279"/>
      <c r="X511" s="85"/>
      <c r="Y511" s="85">
        <f t="shared" si="204"/>
        <v>0</v>
      </c>
      <c r="AA511" s="85"/>
      <c r="AB511" s="31">
        <f t="shared" si="205"/>
        <v>0</v>
      </c>
      <c r="AC511" s="85"/>
      <c r="AD511" s="31">
        <f t="shared" si="206"/>
        <v>0</v>
      </c>
      <c r="AE511" s="31"/>
      <c r="AF511" s="85"/>
      <c r="AG511" s="85">
        <f t="shared" si="207"/>
        <v>0</v>
      </c>
      <c r="AH511" s="31">
        <f t="shared" si="208"/>
        <v>0</v>
      </c>
      <c r="AI511" s="85"/>
      <c r="AJ511" s="31">
        <f t="shared" si="209"/>
        <v>0</v>
      </c>
      <c r="AK511" s="31">
        <f t="shared" si="210"/>
        <v>0</v>
      </c>
      <c r="AL511" s="85"/>
      <c r="AM511" s="85"/>
      <c r="AN511" s="85"/>
      <c r="AO511" s="85"/>
      <c r="AP511" s="85"/>
      <c r="AQ511" s="85"/>
      <c r="AR511" s="85"/>
      <c r="AS511" s="85"/>
      <c r="AT511" s="85"/>
      <c r="AU511" s="85"/>
      <c r="AV511" s="31"/>
      <c r="AW511" s="31"/>
      <c r="AX511" s="31"/>
    </row>
    <row r="512" spans="2:50" s="155" customFormat="1" ht="13">
      <c r="B512" s="350" t="s">
        <v>802</v>
      </c>
      <c r="C512" s="350"/>
      <c r="D512" s="350"/>
      <c r="E512" s="351"/>
      <c r="F512" s="100" t="s">
        <v>7</v>
      </c>
      <c r="G512" s="101"/>
      <c r="H512" s="102">
        <f>H513/60</f>
        <v>101.75</v>
      </c>
      <c r="I512" s="102">
        <f>I513/60</f>
        <v>32.666666666666664</v>
      </c>
      <c r="J512" s="102">
        <f>J513/60</f>
        <v>69.083333333333329</v>
      </c>
      <c r="K512" s="260">
        <f>K513/60</f>
        <v>0</v>
      </c>
      <c r="L512" s="167"/>
      <c r="M512" s="167"/>
      <c r="N512" s="167"/>
      <c r="O512" s="167"/>
      <c r="P512" s="167"/>
      <c r="Q512" s="167"/>
      <c r="R512" s="167"/>
      <c r="S512" s="103"/>
      <c r="T512" s="167"/>
      <c r="U512" s="102">
        <f>U513/60</f>
        <v>0</v>
      </c>
      <c r="V512" s="103"/>
      <c r="W512" s="281"/>
      <c r="X512" s="167"/>
      <c r="Y512" s="102">
        <f>Y513/60</f>
        <v>0</v>
      </c>
      <c r="AA512" s="102"/>
      <c r="AB512" s="102">
        <f t="shared" ref="AB512:AK512" si="229">AB513/60</f>
        <v>0</v>
      </c>
      <c r="AC512" s="102"/>
      <c r="AD512" s="102">
        <f>AD513/60</f>
        <v>0</v>
      </c>
      <c r="AE512" s="102"/>
      <c r="AF512" s="102"/>
      <c r="AG512" s="102"/>
      <c r="AH512" s="102">
        <f>AH513/60</f>
        <v>0</v>
      </c>
      <c r="AI512" s="102"/>
      <c r="AJ512" s="167"/>
      <c r="AK512" s="102">
        <f t="shared" si="229"/>
        <v>0</v>
      </c>
      <c r="AL512" s="167"/>
      <c r="AM512" s="167"/>
      <c r="AN512" s="167"/>
      <c r="AO512" s="167"/>
      <c r="AP512" s="167"/>
      <c r="AQ512" s="167"/>
      <c r="AR512" s="167"/>
      <c r="AS512" s="167"/>
      <c r="AT512" s="167"/>
      <c r="AU512" s="167"/>
      <c r="AV512" s="102"/>
      <c r="AW512" s="102"/>
      <c r="AX512" s="102">
        <f>AX513/60</f>
        <v>0</v>
      </c>
    </row>
    <row r="513" spans="2:50" s="155" customFormat="1" ht="13">
      <c r="B513" s="350"/>
      <c r="C513" s="350"/>
      <c r="D513" s="350"/>
      <c r="E513" s="351"/>
      <c r="F513" s="104" t="s">
        <v>8</v>
      </c>
      <c r="G513" s="105"/>
      <c r="H513" s="106">
        <f t="shared" ref="H513:H520" si="230">SUM(I513:J513)</f>
        <v>6105</v>
      </c>
      <c r="I513" s="106">
        <f>SUMIF(F514:F520,"DQA",$I514:$I520)</f>
        <v>1960</v>
      </c>
      <c r="J513" s="106">
        <f>SUMIF(F514:F520,"DQA",$J514:$J520)</f>
        <v>4145</v>
      </c>
      <c r="K513" s="261">
        <f>SUM(K514:K520)</f>
        <v>0</v>
      </c>
      <c r="L513" s="167"/>
      <c r="M513" s="167"/>
      <c r="N513" s="167"/>
      <c r="O513" s="167"/>
      <c r="P513" s="167"/>
      <c r="Q513" s="167"/>
      <c r="R513" s="167"/>
      <c r="S513" s="103"/>
      <c r="T513" s="167"/>
      <c r="U513" s="106">
        <f>SUM(U514:U520)</f>
        <v>0</v>
      </c>
      <c r="V513" s="103"/>
      <c r="W513" s="281"/>
      <c r="X513" s="167"/>
      <c r="Y513" s="106">
        <f>SUM(Y514:Y520)</f>
        <v>0</v>
      </c>
      <c r="AA513" s="102"/>
      <c r="AB513" s="102">
        <f t="shared" ref="AB513" si="231">SUM(AB514:AB520)</f>
        <v>0</v>
      </c>
      <c r="AC513" s="102"/>
      <c r="AD513" s="102">
        <f>SUM(AD514:AD520)</f>
        <v>0</v>
      </c>
      <c r="AE513" s="102"/>
      <c r="AF513" s="102"/>
      <c r="AG513" s="102"/>
      <c r="AH513" s="102">
        <f>SUM(AH514:AH520)</f>
        <v>0</v>
      </c>
      <c r="AI513" s="102"/>
      <c r="AJ513" s="167"/>
      <c r="AK513" s="102">
        <f t="shared" ref="AK513" si="232">SUM(AK514:AK520)</f>
        <v>0</v>
      </c>
      <c r="AL513" s="167"/>
      <c r="AM513" s="167"/>
      <c r="AN513" s="167"/>
      <c r="AO513" s="167"/>
      <c r="AP513" s="167"/>
      <c r="AQ513" s="167"/>
      <c r="AR513" s="167"/>
      <c r="AS513" s="167"/>
      <c r="AT513" s="167"/>
      <c r="AU513" s="167"/>
      <c r="AV513" s="102"/>
      <c r="AW513" s="102"/>
      <c r="AX513" s="102">
        <f t="shared" ref="AX513" si="233">SUM(AX514:AX520)</f>
        <v>0</v>
      </c>
    </row>
    <row r="514" spans="2:50" s="155" customFormat="1" ht="26" outlineLevel="1">
      <c r="B514" s="161" t="s">
        <v>803</v>
      </c>
      <c r="C514" s="26" t="s">
        <v>804</v>
      </c>
      <c r="D514" s="40" t="s">
        <v>50</v>
      </c>
      <c r="E514" s="16">
        <v>43189</v>
      </c>
      <c r="F514" s="26" t="s">
        <v>12</v>
      </c>
      <c r="G514" s="46" t="s">
        <v>13</v>
      </c>
      <c r="H514" s="107">
        <f t="shared" si="230"/>
        <v>950</v>
      </c>
      <c r="I514" s="107">
        <v>540</v>
      </c>
      <c r="J514" s="107">
        <v>410</v>
      </c>
      <c r="K514" s="259">
        <v>0</v>
      </c>
      <c r="L514" s="85" t="s">
        <v>1287</v>
      </c>
      <c r="M514" s="85" t="s">
        <v>1287</v>
      </c>
      <c r="N514" s="85" t="s">
        <v>1287</v>
      </c>
      <c r="O514" s="85" t="s">
        <v>1287</v>
      </c>
      <c r="P514" s="85" t="s">
        <v>1144</v>
      </c>
      <c r="Q514" s="85" t="s">
        <v>1144</v>
      </c>
      <c r="R514" s="85" t="s">
        <v>1144</v>
      </c>
      <c r="S514" s="180" t="s">
        <v>1286</v>
      </c>
      <c r="T514" s="85"/>
      <c r="U514" s="31">
        <f t="shared" ref="U514:U520" si="234">SUMIF(T514,"Y",I514)</f>
        <v>0</v>
      </c>
      <c r="V514" s="80"/>
      <c r="W514" s="279"/>
      <c r="X514" s="85"/>
      <c r="Y514" s="85">
        <f t="shared" ref="Y514:Y520" si="235">U514*X514</f>
        <v>0</v>
      </c>
      <c r="AA514" s="85"/>
      <c r="AB514" s="31">
        <f t="shared" ref="AB514:AB520" si="236">SUMIF(AA514,"Y",K514)*X514</f>
        <v>0</v>
      </c>
      <c r="AC514" s="85"/>
      <c r="AD514" s="31">
        <f t="shared" ref="AD514:AD520" si="237">(I514-AB514)*COUNTIF(AL514:AU514,"L")</f>
        <v>0</v>
      </c>
      <c r="AE514" s="31"/>
      <c r="AF514" s="85"/>
      <c r="AG514" s="85">
        <f t="shared" ref="AG514:AG520" si="238">IFERROR(COUNTIF(AL514:AU514,"S")/(COUNTIF(AL514:AU514,"V")+COUNTIF(AL514:AU514,"S")),0)</f>
        <v>0</v>
      </c>
      <c r="AH514" s="31">
        <f t="shared" ref="AH514:AH520" si="239">(Y514-AB514-AD514)*AG514</f>
        <v>0</v>
      </c>
      <c r="AI514" s="85"/>
      <c r="AJ514" s="31">
        <f t="shared" ref="AJ514:AJ520" si="240">COUNTIF(AL514:AU514,"V")</f>
        <v>0</v>
      </c>
      <c r="AK514" s="31">
        <f t="shared" ref="AK514:AK520" si="241">Y514-AB514-AD514-AH514</f>
        <v>0</v>
      </c>
      <c r="AL514" s="85"/>
      <c r="AM514" s="85"/>
      <c r="AN514" s="85"/>
      <c r="AO514" s="85"/>
      <c r="AP514" s="85"/>
      <c r="AQ514" s="85"/>
      <c r="AR514" s="85"/>
      <c r="AS514" s="85"/>
      <c r="AT514" s="85"/>
      <c r="AU514" s="85"/>
      <c r="AV514" s="31"/>
      <c r="AW514" s="31"/>
      <c r="AX514" s="31"/>
    </row>
    <row r="515" spans="2:50" s="155" customFormat="1" ht="26" outlineLevel="1">
      <c r="B515" s="161" t="s">
        <v>805</v>
      </c>
      <c r="C515" s="26" t="s">
        <v>806</v>
      </c>
      <c r="D515" s="40" t="s">
        <v>50</v>
      </c>
      <c r="E515" s="16">
        <v>43189</v>
      </c>
      <c r="F515" s="26" t="s">
        <v>12</v>
      </c>
      <c r="G515" s="46" t="s">
        <v>13</v>
      </c>
      <c r="H515" s="107">
        <f t="shared" si="230"/>
        <v>800</v>
      </c>
      <c r="I515" s="107">
        <v>465</v>
      </c>
      <c r="J515" s="107">
        <v>335</v>
      </c>
      <c r="K515" s="259">
        <v>0</v>
      </c>
      <c r="L515" s="85" t="s">
        <v>1287</v>
      </c>
      <c r="M515" s="85" t="s">
        <v>1287</v>
      </c>
      <c r="N515" s="85" t="s">
        <v>1287</v>
      </c>
      <c r="O515" s="85" t="s">
        <v>1287</v>
      </c>
      <c r="P515" s="85" t="s">
        <v>1144</v>
      </c>
      <c r="Q515" s="85" t="s">
        <v>1144</v>
      </c>
      <c r="R515" s="85" t="s">
        <v>1144</v>
      </c>
      <c r="S515" s="180" t="s">
        <v>1286</v>
      </c>
      <c r="T515" s="85"/>
      <c r="U515" s="31">
        <f t="shared" si="234"/>
        <v>0</v>
      </c>
      <c r="V515" s="80"/>
      <c r="W515" s="279"/>
      <c r="X515" s="85"/>
      <c r="Y515" s="85">
        <f t="shared" si="235"/>
        <v>0</v>
      </c>
      <c r="AA515" s="85"/>
      <c r="AB515" s="31">
        <f t="shared" si="236"/>
        <v>0</v>
      </c>
      <c r="AC515" s="85"/>
      <c r="AD515" s="31">
        <f t="shared" si="237"/>
        <v>0</v>
      </c>
      <c r="AE515" s="31"/>
      <c r="AF515" s="85"/>
      <c r="AG515" s="85">
        <f t="shared" si="238"/>
        <v>0</v>
      </c>
      <c r="AH515" s="31">
        <f t="shared" si="239"/>
        <v>0</v>
      </c>
      <c r="AI515" s="85"/>
      <c r="AJ515" s="31">
        <f t="shared" si="240"/>
        <v>0</v>
      </c>
      <c r="AK515" s="31">
        <f t="shared" si="241"/>
        <v>0</v>
      </c>
      <c r="AL515" s="85"/>
      <c r="AM515" s="85"/>
      <c r="AN515" s="85"/>
      <c r="AO515" s="85"/>
      <c r="AP515" s="85"/>
      <c r="AQ515" s="85"/>
      <c r="AR515" s="85"/>
      <c r="AS515" s="85"/>
      <c r="AT515" s="85"/>
      <c r="AU515" s="85"/>
      <c r="AV515" s="31"/>
      <c r="AW515" s="31"/>
      <c r="AX515" s="31"/>
    </row>
    <row r="516" spans="2:50" s="155" customFormat="1" ht="26" outlineLevel="1">
      <c r="B516" s="161" t="s">
        <v>807</v>
      </c>
      <c r="C516" s="26" t="s">
        <v>808</v>
      </c>
      <c r="D516" s="40" t="s">
        <v>50</v>
      </c>
      <c r="E516" s="16">
        <v>43189</v>
      </c>
      <c r="F516" s="26" t="s">
        <v>12</v>
      </c>
      <c r="G516" s="46" t="s">
        <v>13</v>
      </c>
      <c r="H516" s="107">
        <f t="shared" si="230"/>
        <v>265</v>
      </c>
      <c r="I516" s="107">
        <v>125</v>
      </c>
      <c r="J516" s="107">
        <v>140</v>
      </c>
      <c r="K516" s="259">
        <v>0</v>
      </c>
      <c r="L516" s="85" t="s">
        <v>1287</v>
      </c>
      <c r="M516" s="85" t="s">
        <v>1287</v>
      </c>
      <c r="N516" s="85" t="s">
        <v>1287</v>
      </c>
      <c r="O516" s="85" t="s">
        <v>1287</v>
      </c>
      <c r="P516" s="85" t="s">
        <v>1144</v>
      </c>
      <c r="Q516" s="85" t="s">
        <v>1144</v>
      </c>
      <c r="R516" s="85" t="s">
        <v>1144</v>
      </c>
      <c r="S516" s="180" t="s">
        <v>1286</v>
      </c>
      <c r="T516" s="85"/>
      <c r="U516" s="31">
        <f t="shared" si="234"/>
        <v>0</v>
      </c>
      <c r="V516" s="80"/>
      <c r="W516" s="279"/>
      <c r="X516" s="85"/>
      <c r="Y516" s="85">
        <f t="shared" si="235"/>
        <v>0</v>
      </c>
      <c r="AA516" s="85"/>
      <c r="AB516" s="31">
        <f t="shared" si="236"/>
        <v>0</v>
      </c>
      <c r="AC516" s="85"/>
      <c r="AD516" s="31">
        <f t="shared" si="237"/>
        <v>0</v>
      </c>
      <c r="AE516" s="31"/>
      <c r="AF516" s="85"/>
      <c r="AG516" s="85">
        <f t="shared" si="238"/>
        <v>0</v>
      </c>
      <c r="AH516" s="31">
        <f t="shared" si="239"/>
        <v>0</v>
      </c>
      <c r="AI516" s="85"/>
      <c r="AJ516" s="31">
        <f t="shared" si="240"/>
        <v>0</v>
      </c>
      <c r="AK516" s="31">
        <f t="shared" si="241"/>
        <v>0</v>
      </c>
      <c r="AL516" s="85"/>
      <c r="AM516" s="85"/>
      <c r="AN516" s="85"/>
      <c r="AO516" s="85"/>
      <c r="AP516" s="85"/>
      <c r="AQ516" s="85"/>
      <c r="AR516" s="85"/>
      <c r="AS516" s="85"/>
      <c r="AT516" s="85"/>
      <c r="AU516" s="85"/>
      <c r="AV516" s="31"/>
      <c r="AW516" s="31"/>
      <c r="AX516" s="31"/>
    </row>
    <row r="517" spans="2:50" s="155" customFormat="1" ht="26" outlineLevel="1">
      <c r="B517" s="161" t="s">
        <v>809</v>
      </c>
      <c r="C517" s="26" t="s">
        <v>810</v>
      </c>
      <c r="D517" s="76" t="s">
        <v>50</v>
      </c>
      <c r="E517" s="16">
        <v>42870</v>
      </c>
      <c r="F517" s="26" t="s">
        <v>12</v>
      </c>
      <c r="G517" s="46" t="s">
        <v>13</v>
      </c>
      <c r="H517" s="107">
        <f t="shared" si="230"/>
        <v>305</v>
      </c>
      <c r="I517" s="107">
        <v>185</v>
      </c>
      <c r="J517" s="107">
        <v>120</v>
      </c>
      <c r="K517" s="259">
        <v>0</v>
      </c>
      <c r="L517" s="85" t="s">
        <v>1287</v>
      </c>
      <c r="M517" s="85" t="s">
        <v>1287</v>
      </c>
      <c r="N517" s="85" t="s">
        <v>1287</v>
      </c>
      <c r="O517" s="85" t="s">
        <v>1144</v>
      </c>
      <c r="P517" s="85" t="s">
        <v>1144</v>
      </c>
      <c r="Q517" s="85" t="s">
        <v>1144</v>
      </c>
      <c r="R517" s="85" t="s">
        <v>1144</v>
      </c>
      <c r="S517" s="180" t="s">
        <v>1286</v>
      </c>
      <c r="T517" s="85"/>
      <c r="U517" s="31">
        <f t="shared" si="234"/>
        <v>0</v>
      </c>
      <c r="V517" s="80"/>
      <c r="W517" s="279"/>
      <c r="X517" s="85"/>
      <c r="Y517" s="85">
        <f t="shared" si="235"/>
        <v>0</v>
      </c>
      <c r="AA517" s="85"/>
      <c r="AB517" s="31">
        <f t="shared" si="236"/>
        <v>0</v>
      </c>
      <c r="AC517" s="85"/>
      <c r="AD517" s="31">
        <f t="shared" si="237"/>
        <v>0</v>
      </c>
      <c r="AE517" s="31"/>
      <c r="AF517" s="85"/>
      <c r="AG517" s="85">
        <f t="shared" si="238"/>
        <v>0</v>
      </c>
      <c r="AH517" s="31">
        <f t="shared" si="239"/>
        <v>0</v>
      </c>
      <c r="AI517" s="85"/>
      <c r="AJ517" s="31">
        <f t="shared" si="240"/>
        <v>0</v>
      </c>
      <c r="AK517" s="31">
        <f t="shared" si="241"/>
        <v>0</v>
      </c>
      <c r="AL517" s="85"/>
      <c r="AM517" s="85"/>
      <c r="AN517" s="85"/>
      <c r="AO517" s="85"/>
      <c r="AP517" s="85"/>
      <c r="AQ517" s="85"/>
      <c r="AR517" s="85"/>
      <c r="AS517" s="85"/>
      <c r="AT517" s="85"/>
      <c r="AU517" s="85"/>
      <c r="AV517" s="31"/>
      <c r="AW517" s="31"/>
      <c r="AX517" s="31"/>
    </row>
    <row r="518" spans="2:50" s="155" customFormat="1" ht="26" outlineLevel="1">
      <c r="B518" s="161" t="s">
        <v>811</v>
      </c>
      <c r="C518" s="6" t="s">
        <v>812</v>
      </c>
      <c r="D518" s="25" t="s">
        <v>95</v>
      </c>
      <c r="E518" s="16">
        <v>42583</v>
      </c>
      <c r="F518" s="26" t="s">
        <v>12</v>
      </c>
      <c r="G518" s="46" t="s">
        <v>13</v>
      </c>
      <c r="H518" s="107">
        <f t="shared" si="230"/>
        <v>245</v>
      </c>
      <c r="I518" s="107">
        <v>125</v>
      </c>
      <c r="J518" s="107">
        <v>120</v>
      </c>
      <c r="K518" s="259">
        <v>0</v>
      </c>
      <c r="L518" s="85" t="s">
        <v>1287</v>
      </c>
      <c r="M518" s="85" t="s">
        <v>1287</v>
      </c>
      <c r="N518" s="85" t="s">
        <v>1287</v>
      </c>
      <c r="O518" s="85" t="s">
        <v>1287</v>
      </c>
      <c r="P518" s="85" t="s">
        <v>1144</v>
      </c>
      <c r="Q518" s="85" t="s">
        <v>1144</v>
      </c>
      <c r="R518" s="85" t="s">
        <v>1144</v>
      </c>
      <c r="S518" s="180" t="s">
        <v>1286</v>
      </c>
      <c r="T518" s="85"/>
      <c r="U518" s="31">
        <f t="shared" si="234"/>
        <v>0</v>
      </c>
      <c r="V518" s="80"/>
      <c r="W518" s="279"/>
      <c r="X518" s="85"/>
      <c r="Y518" s="85">
        <f t="shared" si="235"/>
        <v>0</v>
      </c>
      <c r="AA518" s="85"/>
      <c r="AB518" s="31">
        <f t="shared" si="236"/>
        <v>0</v>
      </c>
      <c r="AC518" s="85"/>
      <c r="AD518" s="31">
        <f t="shared" si="237"/>
        <v>0</v>
      </c>
      <c r="AE518" s="31"/>
      <c r="AF518" s="85"/>
      <c r="AG518" s="85">
        <f t="shared" si="238"/>
        <v>0</v>
      </c>
      <c r="AH518" s="31">
        <f t="shared" si="239"/>
        <v>0</v>
      </c>
      <c r="AI518" s="85"/>
      <c r="AJ518" s="31">
        <f t="shared" si="240"/>
        <v>0</v>
      </c>
      <c r="AK518" s="31">
        <f t="shared" si="241"/>
        <v>0</v>
      </c>
      <c r="AL518" s="85"/>
      <c r="AM518" s="85"/>
      <c r="AN518" s="85"/>
      <c r="AO518" s="85"/>
      <c r="AP518" s="85"/>
      <c r="AQ518" s="85"/>
      <c r="AR518" s="85"/>
      <c r="AS518" s="85"/>
      <c r="AT518" s="85"/>
      <c r="AU518" s="85"/>
      <c r="AV518" s="31"/>
      <c r="AW518" s="31"/>
      <c r="AX518" s="31"/>
    </row>
    <row r="519" spans="2:50" s="155" customFormat="1" ht="26" outlineLevel="1">
      <c r="B519" s="161" t="s">
        <v>813</v>
      </c>
      <c r="C519" s="6" t="s">
        <v>814</v>
      </c>
      <c r="D519" s="25" t="s">
        <v>95</v>
      </c>
      <c r="E519" s="16">
        <v>42583</v>
      </c>
      <c r="F519" s="26" t="s">
        <v>12</v>
      </c>
      <c r="G519" s="46" t="s">
        <v>13</v>
      </c>
      <c r="H519" s="107">
        <f t="shared" si="230"/>
        <v>180</v>
      </c>
      <c r="I519" s="107">
        <v>60</v>
      </c>
      <c r="J519" s="107">
        <v>120</v>
      </c>
      <c r="K519" s="259">
        <v>0</v>
      </c>
      <c r="L519" s="85" t="s">
        <v>1287</v>
      </c>
      <c r="M519" s="85" t="s">
        <v>1287</v>
      </c>
      <c r="N519" s="85" t="s">
        <v>1287</v>
      </c>
      <c r="O519" s="85" t="s">
        <v>1287</v>
      </c>
      <c r="P519" s="85" t="s">
        <v>1144</v>
      </c>
      <c r="Q519" s="85" t="s">
        <v>1144</v>
      </c>
      <c r="R519" s="85" t="s">
        <v>1144</v>
      </c>
      <c r="S519" s="180" t="s">
        <v>1286</v>
      </c>
      <c r="T519" s="85"/>
      <c r="U519" s="31">
        <f t="shared" si="234"/>
        <v>0</v>
      </c>
      <c r="V519" s="80"/>
      <c r="W519" s="279"/>
      <c r="X519" s="85"/>
      <c r="Y519" s="85">
        <f t="shared" si="235"/>
        <v>0</v>
      </c>
      <c r="AA519" s="85"/>
      <c r="AB519" s="31">
        <f t="shared" si="236"/>
        <v>0</v>
      </c>
      <c r="AC519" s="85"/>
      <c r="AD519" s="31">
        <f t="shared" si="237"/>
        <v>0</v>
      </c>
      <c r="AE519" s="31"/>
      <c r="AF519" s="85"/>
      <c r="AG519" s="85">
        <f t="shared" si="238"/>
        <v>0</v>
      </c>
      <c r="AH519" s="31">
        <f t="shared" si="239"/>
        <v>0</v>
      </c>
      <c r="AI519" s="85"/>
      <c r="AJ519" s="31">
        <f t="shared" si="240"/>
        <v>0</v>
      </c>
      <c r="AK519" s="31">
        <f t="shared" si="241"/>
        <v>0</v>
      </c>
      <c r="AL519" s="85"/>
      <c r="AM519" s="85"/>
      <c r="AN519" s="85"/>
      <c r="AO519" s="85"/>
      <c r="AP519" s="85"/>
      <c r="AQ519" s="85"/>
      <c r="AR519" s="85"/>
      <c r="AS519" s="85"/>
      <c r="AT519" s="85"/>
      <c r="AU519" s="85"/>
      <c r="AV519" s="31"/>
      <c r="AW519" s="31"/>
      <c r="AX519" s="31"/>
    </row>
    <row r="520" spans="2:50" s="155" customFormat="1" ht="26" outlineLevel="1">
      <c r="B520" s="161" t="s">
        <v>815</v>
      </c>
      <c r="C520" s="6" t="s">
        <v>816</v>
      </c>
      <c r="D520" s="25" t="s">
        <v>39</v>
      </c>
      <c r="E520" s="16">
        <v>42619</v>
      </c>
      <c r="F520" s="26" t="s">
        <v>12</v>
      </c>
      <c r="G520" s="46" t="s">
        <v>13</v>
      </c>
      <c r="H520" s="107">
        <f t="shared" si="230"/>
        <v>3360</v>
      </c>
      <c r="I520" s="107">
        <v>460</v>
      </c>
      <c r="J520" s="107">
        <v>2900</v>
      </c>
      <c r="K520" s="259">
        <v>0</v>
      </c>
      <c r="L520" s="85" t="s">
        <v>1287</v>
      </c>
      <c r="M520" s="85" t="s">
        <v>1287</v>
      </c>
      <c r="N520" s="85" t="s">
        <v>1287</v>
      </c>
      <c r="O520" s="85" t="s">
        <v>1287</v>
      </c>
      <c r="P520" s="85" t="s">
        <v>1144</v>
      </c>
      <c r="Q520" s="85" t="s">
        <v>1144</v>
      </c>
      <c r="R520" s="85" t="s">
        <v>1144</v>
      </c>
      <c r="S520" s="180" t="s">
        <v>1286</v>
      </c>
      <c r="T520" s="85"/>
      <c r="U520" s="31">
        <f t="shared" si="234"/>
        <v>0</v>
      </c>
      <c r="V520" s="80"/>
      <c r="W520" s="279"/>
      <c r="X520" s="85"/>
      <c r="Y520" s="85">
        <f t="shared" si="235"/>
        <v>0</v>
      </c>
      <c r="AA520" s="85"/>
      <c r="AB520" s="31">
        <f t="shared" si="236"/>
        <v>0</v>
      </c>
      <c r="AC520" s="85"/>
      <c r="AD520" s="31">
        <f t="shared" si="237"/>
        <v>0</v>
      </c>
      <c r="AE520" s="31"/>
      <c r="AF520" s="85"/>
      <c r="AG520" s="85">
        <f t="shared" si="238"/>
        <v>0</v>
      </c>
      <c r="AH520" s="31">
        <f t="shared" si="239"/>
        <v>0</v>
      </c>
      <c r="AI520" s="85"/>
      <c r="AJ520" s="31">
        <f t="shared" si="240"/>
        <v>0</v>
      </c>
      <c r="AK520" s="31">
        <f t="shared" si="241"/>
        <v>0</v>
      </c>
      <c r="AL520" s="85"/>
      <c r="AM520" s="85"/>
      <c r="AN520" s="85"/>
      <c r="AO520" s="85"/>
      <c r="AP520" s="85"/>
      <c r="AQ520" s="85"/>
      <c r="AR520" s="85"/>
      <c r="AS520" s="85"/>
      <c r="AT520" s="85"/>
      <c r="AU520" s="85"/>
      <c r="AV520" s="31"/>
      <c r="AW520" s="31"/>
      <c r="AX520" s="31"/>
    </row>
    <row r="521" spans="2:50" s="155" customFormat="1" ht="13">
      <c r="B521" s="350" t="s">
        <v>973</v>
      </c>
      <c r="C521" s="350"/>
      <c r="D521" s="350"/>
      <c r="E521" s="351"/>
      <c r="F521" s="100" t="s">
        <v>7</v>
      </c>
      <c r="G521" s="101"/>
      <c r="H521" s="102">
        <f ca="1">H522/60</f>
        <v>397.5</v>
      </c>
      <c r="I521" s="102">
        <f ca="1">I522/60</f>
        <v>229.16666666666666</v>
      </c>
      <c r="J521" s="102">
        <f>J522/60</f>
        <v>168.33333333333334</v>
      </c>
      <c r="K521" s="260">
        <f>K522/60</f>
        <v>0</v>
      </c>
      <c r="L521" s="167"/>
      <c r="M521" s="167"/>
      <c r="N521" s="167"/>
      <c r="O521" s="167"/>
      <c r="P521" s="167"/>
      <c r="Q521" s="167"/>
      <c r="R521" s="167"/>
      <c r="S521" s="103"/>
      <c r="T521" s="167"/>
      <c r="U521" s="102">
        <f>U522/60</f>
        <v>0</v>
      </c>
      <c r="V521" s="103"/>
      <c r="W521" s="281"/>
      <c r="X521" s="167"/>
      <c r="Y521" s="102">
        <f>Y522/60</f>
        <v>0</v>
      </c>
      <c r="AA521" s="102"/>
      <c r="AB521" s="102">
        <f t="shared" ref="AB521:AK521" si="242">AB522/60</f>
        <v>0</v>
      </c>
      <c r="AC521" s="102"/>
      <c r="AD521" s="102">
        <f>AD522/60</f>
        <v>0</v>
      </c>
      <c r="AE521" s="102"/>
      <c r="AF521" s="102"/>
      <c r="AG521" s="102"/>
      <c r="AH521" s="102">
        <f>AH522/60</f>
        <v>0</v>
      </c>
      <c r="AI521" s="102"/>
      <c r="AJ521" s="167"/>
      <c r="AK521" s="102">
        <f t="shared" si="242"/>
        <v>0</v>
      </c>
      <c r="AL521" s="167"/>
      <c r="AM521" s="167"/>
      <c r="AN521" s="167"/>
      <c r="AO521" s="167"/>
      <c r="AP521" s="167"/>
      <c r="AQ521" s="167"/>
      <c r="AR521" s="167"/>
      <c r="AS521" s="167"/>
      <c r="AT521" s="167"/>
      <c r="AU521" s="167"/>
      <c r="AV521" s="102"/>
      <c r="AW521" s="102"/>
      <c r="AX521" s="102">
        <f>AX522/60</f>
        <v>0</v>
      </c>
    </row>
    <row r="522" spans="2:50" s="155" customFormat="1" ht="13">
      <c r="B522" s="350"/>
      <c r="C522" s="350"/>
      <c r="D522" s="350"/>
      <c r="E522" s="351"/>
      <c r="F522" s="104" t="s">
        <v>8</v>
      </c>
      <c r="G522" s="105"/>
      <c r="H522" s="106">
        <f t="shared" ref="H522:H533" ca="1" si="243">SUM(I522:J522)</f>
        <v>23850</v>
      </c>
      <c r="I522" s="106">
        <f ca="1">SUMIF(F523:F4541,"DQA",$I523:$I533)</f>
        <v>13750</v>
      </c>
      <c r="J522" s="106">
        <f>SUMIF(F523:F533,"DQA",$J523:$J533)</f>
        <v>10100</v>
      </c>
      <c r="K522" s="261">
        <f>SUM(K523:K533)</f>
        <v>0</v>
      </c>
      <c r="L522" s="167"/>
      <c r="M522" s="167"/>
      <c r="N522" s="167"/>
      <c r="O522" s="167"/>
      <c r="P522" s="167"/>
      <c r="Q522" s="167"/>
      <c r="R522" s="167"/>
      <c r="S522" s="103"/>
      <c r="T522" s="167"/>
      <c r="U522" s="106">
        <f>SUM(U523:U533)</f>
        <v>0</v>
      </c>
      <c r="V522" s="103"/>
      <c r="W522" s="281"/>
      <c r="X522" s="167"/>
      <c r="Y522" s="106">
        <f>SUM(Y523:Y533)</f>
        <v>0</v>
      </c>
      <c r="AA522" s="102"/>
      <c r="AB522" s="102">
        <f t="shared" ref="AB522" si="244">SUM(AB523:AB533)</f>
        <v>0</v>
      </c>
      <c r="AC522" s="102"/>
      <c r="AD522" s="102">
        <f>SUM(AD523:AD533)</f>
        <v>0</v>
      </c>
      <c r="AE522" s="102"/>
      <c r="AF522" s="102"/>
      <c r="AG522" s="102"/>
      <c r="AH522" s="102">
        <f>SUM(AH523:AH533)</f>
        <v>0</v>
      </c>
      <c r="AI522" s="102"/>
      <c r="AJ522" s="167"/>
      <c r="AK522" s="102">
        <f t="shared" ref="AK522" si="245">SUM(AK523:AK533)</f>
        <v>0</v>
      </c>
      <c r="AL522" s="167"/>
      <c r="AM522" s="167"/>
      <c r="AN522" s="167"/>
      <c r="AO522" s="167"/>
      <c r="AP522" s="167"/>
      <c r="AQ522" s="167"/>
      <c r="AR522" s="167"/>
      <c r="AS522" s="167"/>
      <c r="AT522" s="167"/>
      <c r="AU522" s="167"/>
      <c r="AV522" s="102"/>
      <c r="AW522" s="102"/>
      <c r="AX522" s="102">
        <f t="shared" ref="AX522" si="246">SUM(AX523:AX533)</f>
        <v>0</v>
      </c>
    </row>
    <row r="523" spans="2:50" s="155" customFormat="1" ht="13" outlineLevel="1">
      <c r="B523" s="161" t="s">
        <v>817</v>
      </c>
      <c r="C523" s="6" t="s">
        <v>1013</v>
      </c>
      <c r="D523" s="25" t="s">
        <v>1012</v>
      </c>
      <c r="E523" s="16">
        <v>43524</v>
      </c>
      <c r="F523" s="26" t="s">
        <v>12</v>
      </c>
      <c r="G523" s="46" t="s">
        <v>13</v>
      </c>
      <c r="H523" s="57">
        <f t="shared" si="243"/>
        <v>75</v>
      </c>
      <c r="I523" s="57">
        <v>45</v>
      </c>
      <c r="J523" s="57">
        <v>30</v>
      </c>
      <c r="K523" s="259">
        <v>0</v>
      </c>
      <c r="L523" s="85" t="s">
        <v>1144</v>
      </c>
      <c r="M523" s="85" t="s">
        <v>1144</v>
      </c>
      <c r="N523" s="85" t="s">
        <v>1145</v>
      </c>
      <c r="O523" s="85" t="s">
        <v>1145</v>
      </c>
      <c r="P523" s="85" t="s">
        <v>1145</v>
      </c>
      <c r="Q523" s="85" t="s">
        <v>1144</v>
      </c>
      <c r="R523" s="85" t="s">
        <v>1144</v>
      </c>
      <c r="S523" s="180" t="s">
        <v>1288</v>
      </c>
      <c r="T523" s="85"/>
      <c r="U523" s="31">
        <f t="shared" ref="U523:U533" si="247">SUMIF(T523,"Y",I523)</f>
        <v>0</v>
      </c>
      <c r="V523" s="80"/>
      <c r="W523" s="279"/>
      <c r="X523" s="85"/>
      <c r="Y523" s="85">
        <f t="shared" ref="Y523:Y533" si="248">U523*X523</f>
        <v>0</v>
      </c>
      <c r="AA523" s="85"/>
      <c r="AB523" s="31">
        <f t="shared" ref="AB523:AB533" si="249">SUMIF(AA523,"Y",K523)*X523</f>
        <v>0</v>
      </c>
      <c r="AC523" s="85"/>
      <c r="AD523" s="31">
        <f t="shared" ref="AD523:AD533" si="250">(I523-AB523)*COUNTIF(AL523:AU523,"L")</f>
        <v>0</v>
      </c>
      <c r="AE523" s="31"/>
      <c r="AF523" s="85"/>
      <c r="AG523" s="85">
        <f t="shared" ref="AG523:AG533" si="251">IFERROR(COUNTIF(AL523:AU523,"S")/(COUNTIF(AL523:AU523,"V")+COUNTIF(AL523:AU523,"S")),0)</f>
        <v>0</v>
      </c>
      <c r="AH523" s="31">
        <f t="shared" ref="AH523:AH533" si="252">(Y523-AB523-AD523)*AG523</f>
        <v>0</v>
      </c>
      <c r="AI523" s="85"/>
      <c r="AJ523" s="31">
        <f t="shared" ref="AJ523:AJ533" si="253">COUNTIF(AL523:AU523,"V")</f>
        <v>0</v>
      </c>
      <c r="AK523" s="31">
        <f t="shared" ref="AK523:AK533" si="254">Y523-AB523-AD523-AH523</f>
        <v>0</v>
      </c>
      <c r="AL523" s="85"/>
      <c r="AM523" s="85"/>
      <c r="AN523" s="85"/>
      <c r="AO523" s="85"/>
      <c r="AP523" s="85"/>
      <c r="AQ523" s="85"/>
      <c r="AR523" s="85"/>
      <c r="AS523" s="85"/>
      <c r="AT523" s="85"/>
      <c r="AU523" s="85"/>
      <c r="AV523" s="31"/>
      <c r="AW523" s="31"/>
      <c r="AX523" s="31"/>
    </row>
    <row r="524" spans="2:50" s="155" customFormat="1" ht="13" outlineLevel="1">
      <c r="B524" s="161" t="s">
        <v>818</v>
      </c>
      <c r="C524" s="6" t="s">
        <v>1014</v>
      </c>
      <c r="D524" s="25" t="s">
        <v>949</v>
      </c>
      <c r="E524" s="16">
        <v>43524</v>
      </c>
      <c r="F524" s="26" t="s">
        <v>12</v>
      </c>
      <c r="G524" s="46" t="s">
        <v>13</v>
      </c>
      <c r="H524" s="57">
        <f t="shared" si="243"/>
        <v>30</v>
      </c>
      <c r="I524" s="57">
        <v>30</v>
      </c>
      <c r="J524" s="57">
        <v>0</v>
      </c>
      <c r="K524" s="259">
        <v>0</v>
      </c>
      <c r="L524" s="85" t="s">
        <v>1144</v>
      </c>
      <c r="M524" s="85" t="s">
        <v>1144</v>
      </c>
      <c r="N524" s="85" t="s">
        <v>1145</v>
      </c>
      <c r="O524" s="85" t="s">
        <v>1145</v>
      </c>
      <c r="P524" s="85" t="s">
        <v>1145</v>
      </c>
      <c r="Q524" s="85" t="s">
        <v>1144</v>
      </c>
      <c r="R524" s="85" t="s">
        <v>1144</v>
      </c>
      <c r="S524" s="180" t="s">
        <v>1288</v>
      </c>
      <c r="T524" s="85"/>
      <c r="U524" s="31">
        <f t="shared" si="247"/>
        <v>0</v>
      </c>
      <c r="V524" s="80"/>
      <c r="W524" s="279"/>
      <c r="X524" s="85"/>
      <c r="Y524" s="85">
        <f t="shared" si="248"/>
        <v>0</v>
      </c>
      <c r="AA524" s="85"/>
      <c r="AB524" s="31">
        <f t="shared" si="249"/>
        <v>0</v>
      </c>
      <c r="AC524" s="85"/>
      <c r="AD524" s="31">
        <f t="shared" si="250"/>
        <v>0</v>
      </c>
      <c r="AE524" s="31"/>
      <c r="AF524" s="85"/>
      <c r="AG524" s="85">
        <f t="shared" si="251"/>
        <v>0</v>
      </c>
      <c r="AH524" s="31">
        <f t="shared" si="252"/>
        <v>0</v>
      </c>
      <c r="AI524" s="85"/>
      <c r="AJ524" s="31">
        <f t="shared" si="253"/>
        <v>0</v>
      </c>
      <c r="AK524" s="31">
        <f t="shared" si="254"/>
        <v>0</v>
      </c>
      <c r="AL524" s="85"/>
      <c r="AM524" s="85"/>
      <c r="AN524" s="85"/>
      <c r="AO524" s="85"/>
      <c r="AP524" s="85"/>
      <c r="AQ524" s="85"/>
      <c r="AR524" s="85"/>
      <c r="AS524" s="85"/>
      <c r="AT524" s="85"/>
      <c r="AU524" s="85"/>
      <c r="AV524" s="31"/>
      <c r="AW524" s="31"/>
      <c r="AX524" s="31"/>
    </row>
    <row r="525" spans="2:50" s="155" customFormat="1" ht="13" outlineLevel="1">
      <c r="B525" s="161" t="s">
        <v>819</v>
      </c>
      <c r="C525" s="59" t="s">
        <v>1016</v>
      </c>
      <c r="D525" s="49" t="s">
        <v>1018</v>
      </c>
      <c r="E525" s="38">
        <v>43697</v>
      </c>
      <c r="F525" s="26" t="s">
        <v>12</v>
      </c>
      <c r="G525" s="46" t="s">
        <v>13</v>
      </c>
      <c r="H525" s="57">
        <f t="shared" si="243"/>
        <v>250</v>
      </c>
      <c r="I525" s="57">
        <v>125</v>
      </c>
      <c r="J525" s="57">
        <v>125</v>
      </c>
      <c r="K525" s="259">
        <v>0</v>
      </c>
      <c r="L525" s="85" t="s">
        <v>1144</v>
      </c>
      <c r="M525" s="85" t="s">
        <v>1144</v>
      </c>
      <c r="N525" s="85" t="s">
        <v>1145</v>
      </c>
      <c r="O525" s="85" t="s">
        <v>1145</v>
      </c>
      <c r="P525" s="85" t="s">
        <v>1145</v>
      </c>
      <c r="Q525" s="85" t="s">
        <v>1144</v>
      </c>
      <c r="R525" s="85" t="s">
        <v>1144</v>
      </c>
      <c r="S525" s="180" t="s">
        <v>1288</v>
      </c>
      <c r="T525" s="85"/>
      <c r="U525" s="31">
        <f t="shared" si="247"/>
        <v>0</v>
      </c>
      <c r="V525" s="80"/>
      <c r="W525" s="279"/>
      <c r="X525" s="85"/>
      <c r="Y525" s="85">
        <f t="shared" si="248"/>
        <v>0</v>
      </c>
      <c r="AA525" s="85"/>
      <c r="AB525" s="31">
        <f t="shared" si="249"/>
        <v>0</v>
      </c>
      <c r="AC525" s="85"/>
      <c r="AD525" s="31">
        <f t="shared" si="250"/>
        <v>0</v>
      </c>
      <c r="AE525" s="31"/>
      <c r="AF525" s="85"/>
      <c r="AG525" s="85">
        <f t="shared" si="251"/>
        <v>0</v>
      </c>
      <c r="AH525" s="31">
        <f t="shared" si="252"/>
        <v>0</v>
      </c>
      <c r="AI525" s="85"/>
      <c r="AJ525" s="31">
        <f t="shared" si="253"/>
        <v>0</v>
      </c>
      <c r="AK525" s="31">
        <f t="shared" si="254"/>
        <v>0</v>
      </c>
      <c r="AL525" s="85"/>
      <c r="AM525" s="85"/>
      <c r="AN525" s="85"/>
      <c r="AO525" s="85"/>
      <c r="AP525" s="85"/>
      <c r="AQ525" s="85"/>
      <c r="AR525" s="85"/>
      <c r="AS525" s="85"/>
      <c r="AT525" s="85"/>
      <c r="AU525" s="85"/>
      <c r="AV525" s="31"/>
      <c r="AW525" s="31"/>
      <c r="AX525" s="31"/>
    </row>
    <row r="526" spans="2:50" s="155" customFormat="1" ht="13" outlineLevel="1">
      <c r="B526" s="161" t="s">
        <v>820</v>
      </c>
      <c r="C526" s="59" t="s">
        <v>1017</v>
      </c>
      <c r="D526" s="49" t="s">
        <v>949</v>
      </c>
      <c r="E526" s="38">
        <v>43676</v>
      </c>
      <c r="F526" s="26" t="s">
        <v>12</v>
      </c>
      <c r="G526" s="46" t="s">
        <v>13</v>
      </c>
      <c r="H526" s="57">
        <f t="shared" si="243"/>
        <v>1270</v>
      </c>
      <c r="I526" s="57">
        <v>155</v>
      </c>
      <c r="J526" s="57">
        <v>1115</v>
      </c>
      <c r="K526" s="259">
        <v>0</v>
      </c>
      <c r="L526" s="85" t="s">
        <v>1144</v>
      </c>
      <c r="M526" s="85" t="s">
        <v>1144</v>
      </c>
      <c r="N526" s="85" t="s">
        <v>1145</v>
      </c>
      <c r="O526" s="85" t="s">
        <v>1145</v>
      </c>
      <c r="P526" s="85" t="s">
        <v>1145</v>
      </c>
      <c r="Q526" s="85" t="s">
        <v>1144</v>
      </c>
      <c r="R526" s="85" t="s">
        <v>1144</v>
      </c>
      <c r="S526" s="180" t="s">
        <v>1288</v>
      </c>
      <c r="T526" s="85"/>
      <c r="U526" s="31">
        <f t="shared" si="247"/>
        <v>0</v>
      </c>
      <c r="V526" s="80"/>
      <c r="W526" s="279"/>
      <c r="X526" s="85"/>
      <c r="Y526" s="85">
        <f t="shared" si="248"/>
        <v>0</v>
      </c>
      <c r="AA526" s="85"/>
      <c r="AB526" s="31">
        <f t="shared" si="249"/>
        <v>0</v>
      </c>
      <c r="AC526" s="85"/>
      <c r="AD526" s="31">
        <f t="shared" si="250"/>
        <v>0</v>
      </c>
      <c r="AE526" s="31"/>
      <c r="AF526" s="85"/>
      <c r="AG526" s="85">
        <f t="shared" si="251"/>
        <v>0</v>
      </c>
      <c r="AH526" s="31">
        <f t="shared" si="252"/>
        <v>0</v>
      </c>
      <c r="AI526" s="85"/>
      <c r="AJ526" s="31">
        <f t="shared" si="253"/>
        <v>0</v>
      </c>
      <c r="AK526" s="31">
        <f t="shared" si="254"/>
        <v>0</v>
      </c>
      <c r="AL526" s="85"/>
      <c r="AM526" s="85"/>
      <c r="AN526" s="85"/>
      <c r="AO526" s="85"/>
      <c r="AP526" s="85"/>
      <c r="AQ526" s="85"/>
      <c r="AR526" s="85"/>
      <c r="AS526" s="85"/>
      <c r="AT526" s="85"/>
      <c r="AU526" s="85"/>
      <c r="AV526" s="31"/>
      <c r="AW526" s="31"/>
      <c r="AX526" s="31"/>
    </row>
    <row r="527" spans="2:50" s="155" customFormat="1" ht="13" outlineLevel="1">
      <c r="B527" s="161" t="s">
        <v>821</v>
      </c>
      <c r="C527" s="59" t="s">
        <v>822</v>
      </c>
      <c r="D527" s="49" t="s">
        <v>1012</v>
      </c>
      <c r="E527" s="38">
        <v>43524</v>
      </c>
      <c r="F527" s="26" t="s">
        <v>12</v>
      </c>
      <c r="G527" s="46" t="s">
        <v>13</v>
      </c>
      <c r="H527" s="57">
        <f t="shared" si="243"/>
        <v>205</v>
      </c>
      <c r="I527" s="57">
        <v>85</v>
      </c>
      <c r="J527" s="57">
        <v>120</v>
      </c>
      <c r="K527" s="259">
        <v>0</v>
      </c>
      <c r="L527" s="85" t="s">
        <v>1144</v>
      </c>
      <c r="M527" s="85" t="s">
        <v>1144</v>
      </c>
      <c r="N527" s="85" t="s">
        <v>1145</v>
      </c>
      <c r="O527" s="85" t="s">
        <v>1145</v>
      </c>
      <c r="P527" s="85" t="s">
        <v>1145</v>
      </c>
      <c r="Q527" s="85" t="s">
        <v>1144</v>
      </c>
      <c r="R527" s="85" t="s">
        <v>1144</v>
      </c>
      <c r="S527" s="180" t="s">
        <v>1288</v>
      </c>
      <c r="T527" s="85"/>
      <c r="U527" s="31">
        <f t="shared" si="247"/>
        <v>0</v>
      </c>
      <c r="V527" s="80"/>
      <c r="W527" s="279"/>
      <c r="X527" s="85"/>
      <c r="Y527" s="85">
        <f t="shared" si="248"/>
        <v>0</v>
      </c>
      <c r="AA527" s="85"/>
      <c r="AB527" s="31">
        <f t="shared" si="249"/>
        <v>0</v>
      </c>
      <c r="AC527" s="85"/>
      <c r="AD527" s="31">
        <f t="shared" si="250"/>
        <v>0</v>
      </c>
      <c r="AE527" s="31"/>
      <c r="AF527" s="85"/>
      <c r="AG527" s="85">
        <f t="shared" si="251"/>
        <v>0</v>
      </c>
      <c r="AH527" s="31">
        <f t="shared" si="252"/>
        <v>0</v>
      </c>
      <c r="AI527" s="85"/>
      <c r="AJ527" s="31">
        <f t="shared" si="253"/>
        <v>0</v>
      </c>
      <c r="AK527" s="31">
        <f t="shared" si="254"/>
        <v>0</v>
      </c>
      <c r="AL527" s="85"/>
      <c r="AM527" s="85"/>
      <c r="AN527" s="85"/>
      <c r="AO527" s="85"/>
      <c r="AP527" s="85"/>
      <c r="AQ527" s="85"/>
      <c r="AR527" s="85"/>
      <c r="AS527" s="85"/>
      <c r="AT527" s="85"/>
      <c r="AU527" s="85"/>
      <c r="AV527" s="31"/>
      <c r="AW527" s="31"/>
      <c r="AX527" s="31"/>
    </row>
    <row r="528" spans="2:50" s="155" customFormat="1" ht="13" outlineLevel="1">
      <c r="B528" s="161" t="s">
        <v>823</v>
      </c>
      <c r="C528" s="59" t="s">
        <v>824</v>
      </c>
      <c r="D528" s="49" t="s">
        <v>1012</v>
      </c>
      <c r="E528" s="38">
        <v>43524</v>
      </c>
      <c r="F528" s="26" t="s">
        <v>12</v>
      </c>
      <c r="G528" s="46" t="s">
        <v>13</v>
      </c>
      <c r="H528" s="57">
        <f t="shared" si="243"/>
        <v>1850</v>
      </c>
      <c r="I528" s="57">
        <v>230</v>
      </c>
      <c r="J528" s="57">
        <v>1620</v>
      </c>
      <c r="K528" s="259">
        <v>0</v>
      </c>
      <c r="L528" s="85" t="s">
        <v>1144</v>
      </c>
      <c r="M528" s="85" t="s">
        <v>1144</v>
      </c>
      <c r="N528" s="85" t="s">
        <v>1145</v>
      </c>
      <c r="O528" s="85" t="s">
        <v>1145</v>
      </c>
      <c r="P528" s="85" t="s">
        <v>1145</v>
      </c>
      <c r="Q528" s="85" t="s">
        <v>1144</v>
      </c>
      <c r="R528" s="85" t="s">
        <v>1144</v>
      </c>
      <c r="S528" s="180" t="s">
        <v>1288</v>
      </c>
      <c r="T528" s="85"/>
      <c r="U528" s="31">
        <f t="shared" si="247"/>
        <v>0</v>
      </c>
      <c r="V528" s="80"/>
      <c r="W528" s="279"/>
      <c r="X528" s="85"/>
      <c r="Y528" s="85">
        <f t="shared" si="248"/>
        <v>0</v>
      </c>
      <c r="AA528" s="85"/>
      <c r="AB528" s="31">
        <f t="shared" si="249"/>
        <v>0</v>
      </c>
      <c r="AC528" s="85"/>
      <c r="AD528" s="31">
        <f t="shared" si="250"/>
        <v>0</v>
      </c>
      <c r="AE528" s="31"/>
      <c r="AF528" s="85"/>
      <c r="AG528" s="85">
        <f t="shared" si="251"/>
        <v>0</v>
      </c>
      <c r="AH528" s="31">
        <f t="shared" si="252"/>
        <v>0</v>
      </c>
      <c r="AI528" s="85"/>
      <c r="AJ528" s="31">
        <f t="shared" si="253"/>
        <v>0</v>
      </c>
      <c r="AK528" s="31">
        <f t="shared" si="254"/>
        <v>0</v>
      </c>
      <c r="AL528" s="85"/>
      <c r="AM528" s="85"/>
      <c r="AN528" s="85"/>
      <c r="AO528" s="85"/>
      <c r="AP528" s="85"/>
      <c r="AQ528" s="85"/>
      <c r="AR528" s="85"/>
      <c r="AS528" s="85"/>
      <c r="AT528" s="85"/>
      <c r="AU528" s="85"/>
      <c r="AV528" s="31"/>
      <c r="AW528" s="31"/>
      <c r="AX528" s="31"/>
    </row>
    <row r="529" spans="2:50" s="155" customFormat="1" ht="13" outlineLevel="1">
      <c r="B529" s="161" t="s">
        <v>825</v>
      </c>
      <c r="C529" s="59" t="s">
        <v>826</v>
      </c>
      <c r="D529" s="49" t="s">
        <v>1018</v>
      </c>
      <c r="E529" s="38">
        <v>43524</v>
      </c>
      <c r="F529" s="26" t="s">
        <v>12</v>
      </c>
      <c r="G529" s="46" t="s">
        <v>13</v>
      </c>
      <c r="H529" s="57">
        <f t="shared" si="243"/>
        <v>835</v>
      </c>
      <c r="I529" s="57">
        <v>115</v>
      </c>
      <c r="J529" s="57">
        <v>720</v>
      </c>
      <c r="K529" s="259">
        <v>0</v>
      </c>
      <c r="L529" s="85" t="s">
        <v>1144</v>
      </c>
      <c r="M529" s="85" t="s">
        <v>1144</v>
      </c>
      <c r="N529" s="85" t="s">
        <v>1145</v>
      </c>
      <c r="O529" s="85" t="s">
        <v>1145</v>
      </c>
      <c r="P529" s="85" t="s">
        <v>1145</v>
      </c>
      <c r="Q529" s="85" t="s">
        <v>1144</v>
      </c>
      <c r="R529" s="85" t="s">
        <v>1144</v>
      </c>
      <c r="S529" s="180" t="s">
        <v>1288</v>
      </c>
      <c r="T529" s="85"/>
      <c r="U529" s="31">
        <f t="shared" si="247"/>
        <v>0</v>
      </c>
      <c r="V529" s="80"/>
      <c r="W529" s="279"/>
      <c r="X529" s="85"/>
      <c r="Y529" s="85">
        <f t="shared" si="248"/>
        <v>0</v>
      </c>
      <c r="AA529" s="85"/>
      <c r="AB529" s="31">
        <f t="shared" si="249"/>
        <v>0</v>
      </c>
      <c r="AC529" s="85"/>
      <c r="AD529" s="31">
        <f t="shared" si="250"/>
        <v>0</v>
      </c>
      <c r="AE529" s="31"/>
      <c r="AF529" s="85"/>
      <c r="AG529" s="85">
        <f t="shared" si="251"/>
        <v>0</v>
      </c>
      <c r="AH529" s="31">
        <f t="shared" si="252"/>
        <v>0</v>
      </c>
      <c r="AI529" s="85"/>
      <c r="AJ529" s="31">
        <f t="shared" si="253"/>
        <v>0</v>
      </c>
      <c r="AK529" s="31">
        <f t="shared" si="254"/>
        <v>0</v>
      </c>
      <c r="AL529" s="85"/>
      <c r="AM529" s="85"/>
      <c r="AN529" s="85"/>
      <c r="AO529" s="85"/>
      <c r="AP529" s="85"/>
      <c r="AQ529" s="85"/>
      <c r="AR529" s="85"/>
      <c r="AS529" s="85"/>
      <c r="AT529" s="85"/>
      <c r="AU529" s="85"/>
      <c r="AV529" s="31"/>
      <c r="AW529" s="31"/>
      <c r="AX529" s="31"/>
    </row>
    <row r="530" spans="2:50" s="155" customFormat="1" ht="13" outlineLevel="1">
      <c r="B530" s="161" t="s">
        <v>827</v>
      </c>
      <c r="C530" s="59" t="s">
        <v>1019</v>
      </c>
      <c r="D530" s="49" t="s">
        <v>50</v>
      </c>
      <c r="E530" s="38">
        <v>43524</v>
      </c>
      <c r="F530" s="26" t="s">
        <v>12</v>
      </c>
      <c r="G530" s="46" t="s">
        <v>13</v>
      </c>
      <c r="H530" s="57">
        <f t="shared" si="243"/>
        <v>195</v>
      </c>
      <c r="I530" s="57">
        <v>195</v>
      </c>
      <c r="J530" s="57">
        <v>0</v>
      </c>
      <c r="K530" s="259">
        <v>0</v>
      </c>
      <c r="L530" s="85" t="s">
        <v>1144</v>
      </c>
      <c r="M530" s="85" t="s">
        <v>1144</v>
      </c>
      <c r="N530" s="85" t="s">
        <v>1145</v>
      </c>
      <c r="O530" s="85" t="s">
        <v>1145</v>
      </c>
      <c r="P530" s="85" t="s">
        <v>1145</v>
      </c>
      <c r="Q530" s="85" t="s">
        <v>1144</v>
      </c>
      <c r="R530" s="85" t="s">
        <v>1144</v>
      </c>
      <c r="S530" s="180" t="s">
        <v>1288</v>
      </c>
      <c r="T530" s="85"/>
      <c r="U530" s="31">
        <f t="shared" si="247"/>
        <v>0</v>
      </c>
      <c r="V530" s="80"/>
      <c r="W530" s="279"/>
      <c r="X530" s="85"/>
      <c r="Y530" s="85">
        <f t="shared" si="248"/>
        <v>0</v>
      </c>
      <c r="AA530" s="85"/>
      <c r="AB530" s="31">
        <f t="shared" si="249"/>
        <v>0</v>
      </c>
      <c r="AC530" s="85"/>
      <c r="AD530" s="31">
        <f t="shared" si="250"/>
        <v>0</v>
      </c>
      <c r="AE530" s="31"/>
      <c r="AF530" s="85"/>
      <c r="AG530" s="85">
        <f t="shared" si="251"/>
        <v>0</v>
      </c>
      <c r="AH530" s="31">
        <f t="shared" si="252"/>
        <v>0</v>
      </c>
      <c r="AI530" s="85"/>
      <c r="AJ530" s="31">
        <f t="shared" si="253"/>
        <v>0</v>
      </c>
      <c r="AK530" s="31">
        <f t="shared" si="254"/>
        <v>0</v>
      </c>
      <c r="AL530" s="85"/>
      <c r="AM530" s="85"/>
      <c r="AN530" s="85"/>
      <c r="AO530" s="85"/>
      <c r="AP530" s="85"/>
      <c r="AQ530" s="85"/>
      <c r="AR530" s="85"/>
      <c r="AS530" s="85"/>
      <c r="AT530" s="85"/>
      <c r="AU530" s="85"/>
      <c r="AV530" s="31"/>
      <c r="AW530" s="31"/>
      <c r="AX530" s="31"/>
    </row>
    <row r="531" spans="2:50" s="155" customFormat="1" ht="13" outlineLevel="1">
      <c r="B531" s="161" t="s">
        <v>828</v>
      </c>
      <c r="C531" s="59" t="s">
        <v>1021</v>
      </c>
      <c r="D531" s="49" t="s">
        <v>50</v>
      </c>
      <c r="E531" s="38">
        <v>43524</v>
      </c>
      <c r="F531" s="26" t="s">
        <v>12</v>
      </c>
      <c r="G531" s="46" t="s">
        <v>1252</v>
      </c>
      <c r="H531" s="57">
        <f t="shared" si="243"/>
        <v>680</v>
      </c>
      <c r="I531" s="57">
        <v>80</v>
      </c>
      <c r="J531" s="57">
        <v>600</v>
      </c>
      <c r="K531" s="259">
        <v>0</v>
      </c>
      <c r="L531" s="85" t="s">
        <v>1144</v>
      </c>
      <c r="M531" s="85" t="s">
        <v>1144</v>
      </c>
      <c r="N531" s="85" t="s">
        <v>1145</v>
      </c>
      <c r="O531" s="85" t="s">
        <v>1145</v>
      </c>
      <c r="P531" s="85" t="s">
        <v>1145</v>
      </c>
      <c r="Q531" s="85" t="s">
        <v>1144</v>
      </c>
      <c r="R531" s="85" t="s">
        <v>1144</v>
      </c>
      <c r="S531" s="180" t="s">
        <v>1288</v>
      </c>
      <c r="T531" s="85"/>
      <c r="U531" s="31">
        <f t="shared" si="247"/>
        <v>0</v>
      </c>
      <c r="V531" s="80"/>
      <c r="W531" s="279"/>
      <c r="X531" s="85"/>
      <c r="Y531" s="85">
        <f t="shared" si="248"/>
        <v>0</v>
      </c>
      <c r="AA531" s="85"/>
      <c r="AB531" s="31">
        <f t="shared" si="249"/>
        <v>0</v>
      </c>
      <c r="AC531" s="85"/>
      <c r="AD531" s="31">
        <f t="shared" si="250"/>
        <v>0</v>
      </c>
      <c r="AE531" s="31"/>
      <c r="AF531" s="85"/>
      <c r="AG531" s="85">
        <f t="shared" si="251"/>
        <v>0</v>
      </c>
      <c r="AH531" s="31">
        <f t="shared" si="252"/>
        <v>0</v>
      </c>
      <c r="AI531" s="85"/>
      <c r="AJ531" s="31">
        <f t="shared" si="253"/>
        <v>0</v>
      </c>
      <c r="AK531" s="31">
        <f t="shared" si="254"/>
        <v>0</v>
      </c>
      <c r="AL531" s="85"/>
      <c r="AM531" s="85"/>
      <c r="AN531" s="85"/>
      <c r="AO531" s="85"/>
      <c r="AP531" s="85"/>
      <c r="AQ531" s="85"/>
      <c r="AR531" s="85"/>
      <c r="AS531" s="85"/>
      <c r="AT531" s="85"/>
      <c r="AU531" s="85"/>
      <c r="AV531" s="31"/>
      <c r="AW531" s="31"/>
      <c r="AX531" s="31"/>
    </row>
    <row r="532" spans="2:50" s="155" customFormat="1" ht="13" outlineLevel="1">
      <c r="B532" s="160" t="s">
        <v>975</v>
      </c>
      <c r="C532" s="59" t="s">
        <v>1022</v>
      </c>
      <c r="D532" s="49" t="s">
        <v>992</v>
      </c>
      <c r="E532" s="38">
        <v>43524</v>
      </c>
      <c r="F532" s="26" t="s">
        <v>12</v>
      </c>
      <c r="G532" s="46" t="s">
        <v>13</v>
      </c>
      <c r="H532" s="57">
        <f t="shared" si="243"/>
        <v>2360</v>
      </c>
      <c r="I532" s="57">
        <v>220</v>
      </c>
      <c r="J532" s="57">
        <v>2140</v>
      </c>
      <c r="K532" s="259">
        <v>0</v>
      </c>
      <c r="L532" s="85" t="s">
        <v>1144</v>
      </c>
      <c r="M532" s="85" t="s">
        <v>1144</v>
      </c>
      <c r="N532" s="85" t="s">
        <v>1145</v>
      </c>
      <c r="O532" s="85" t="s">
        <v>1145</v>
      </c>
      <c r="P532" s="85" t="s">
        <v>1145</v>
      </c>
      <c r="Q532" s="85" t="s">
        <v>1144</v>
      </c>
      <c r="R532" s="85" t="s">
        <v>1144</v>
      </c>
      <c r="S532" s="180" t="s">
        <v>1288</v>
      </c>
      <c r="T532" s="85"/>
      <c r="U532" s="31">
        <f t="shared" si="247"/>
        <v>0</v>
      </c>
      <c r="V532" s="80"/>
      <c r="W532" s="279"/>
      <c r="X532" s="85"/>
      <c r="Y532" s="85">
        <f t="shared" si="248"/>
        <v>0</v>
      </c>
      <c r="AA532" s="85"/>
      <c r="AB532" s="31">
        <f t="shared" si="249"/>
        <v>0</v>
      </c>
      <c r="AC532" s="85"/>
      <c r="AD532" s="31">
        <f t="shared" si="250"/>
        <v>0</v>
      </c>
      <c r="AE532" s="31"/>
      <c r="AF532" s="85"/>
      <c r="AG532" s="85">
        <f t="shared" si="251"/>
        <v>0</v>
      </c>
      <c r="AH532" s="31">
        <f t="shared" si="252"/>
        <v>0</v>
      </c>
      <c r="AI532" s="85"/>
      <c r="AJ532" s="31">
        <f t="shared" si="253"/>
        <v>0</v>
      </c>
      <c r="AK532" s="31">
        <f t="shared" si="254"/>
        <v>0</v>
      </c>
      <c r="AL532" s="85"/>
      <c r="AM532" s="85"/>
      <c r="AN532" s="85"/>
      <c r="AO532" s="85"/>
      <c r="AP532" s="85"/>
      <c r="AQ532" s="85"/>
      <c r="AR532" s="85"/>
      <c r="AS532" s="85"/>
      <c r="AT532" s="85"/>
      <c r="AU532" s="85"/>
      <c r="AV532" s="31"/>
      <c r="AW532" s="31"/>
      <c r="AX532" s="31"/>
    </row>
    <row r="533" spans="2:50" s="155" customFormat="1" ht="13" outlineLevel="1">
      <c r="B533" s="161" t="s">
        <v>1020</v>
      </c>
      <c r="C533" s="59" t="s">
        <v>976</v>
      </c>
      <c r="D533" s="49" t="s">
        <v>1018</v>
      </c>
      <c r="E533" s="38">
        <v>43661</v>
      </c>
      <c r="F533" s="26" t="s">
        <v>12</v>
      </c>
      <c r="G533" s="46" t="s">
        <v>1252</v>
      </c>
      <c r="H533" s="57">
        <f t="shared" si="243"/>
        <v>7140</v>
      </c>
      <c r="I533" s="57">
        <v>3510</v>
      </c>
      <c r="J533" s="57">
        <v>3630</v>
      </c>
      <c r="K533" s="259">
        <v>0</v>
      </c>
      <c r="L533" s="85" t="s">
        <v>1144</v>
      </c>
      <c r="M533" s="85" t="s">
        <v>1144</v>
      </c>
      <c r="N533" s="85" t="s">
        <v>1145</v>
      </c>
      <c r="O533" s="85" t="s">
        <v>1145</v>
      </c>
      <c r="P533" s="85" t="s">
        <v>1145</v>
      </c>
      <c r="Q533" s="85" t="s">
        <v>1144</v>
      </c>
      <c r="R533" s="85" t="s">
        <v>1144</v>
      </c>
      <c r="S533" s="180" t="s">
        <v>1288</v>
      </c>
      <c r="T533" s="85"/>
      <c r="U533" s="31">
        <f t="shared" si="247"/>
        <v>0</v>
      </c>
      <c r="V533" s="80"/>
      <c r="W533" s="279"/>
      <c r="X533" s="85"/>
      <c r="Y533" s="85">
        <f t="shared" si="248"/>
        <v>0</v>
      </c>
      <c r="AA533" s="85"/>
      <c r="AB533" s="31">
        <f t="shared" si="249"/>
        <v>0</v>
      </c>
      <c r="AC533" s="85"/>
      <c r="AD533" s="31">
        <f t="shared" si="250"/>
        <v>0</v>
      </c>
      <c r="AE533" s="31"/>
      <c r="AF533" s="85"/>
      <c r="AG533" s="85">
        <f t="shared" si="251"/>
        <v>0</v>
      </c>
      <c r="AH533" s="31">
        <f t="shared" si="252"/>
        <v>0</v>
      </c>
      <c r="AI533" s="85"/>
      <c r="AJ533" s="31">
        <f t="shared" si="253"/>
        <v>0</v>
      </c>
      <c r="AK533" s="31">
        <f t="shared" si="254"/>
        <v>0</v>
      </c>
      <c r="AL533" s="85"/>
      <c r="AM533" s="85"/>
      <c r="AN533" s="85"/>
      <c r="AO533" s="85"/>
      <c r="AP533" s="85"/>
      <c r="AQ533" s="85"/>
      <c r="AR533" s="85"/>
      <c r="AS533" s="85"/>
      <c r="AT533" s="85"/>
      <c r="AU533" s="85"/>
      <c r="AV533" s="31"/>
      <c r="AW533" s="31"/>
      <c r="AX533" s="31"/>
    </row>
    <row r="534" spans="2:50" s="155" customFormat="1" ht="13">
      <c r="B534" s="350" t="s">
        <v>974</v>
      </c>
      <c r="C534" s="350"/>
      <c r="D534" s="350"/>
      <c r="E534" s="351"/>
      <c r="F534" s="100" t="s">
        <v>7</v>
      </c>
      <c r="G534" s="101"/>
      <c r="H534" s="102">
        <f>H535/60</f>
        <v>133</v>
      </c>
      <c r="I534" s="102">
        <f>I535/60</f>
        <v>20.833333333333332</v>
      </c>
      <c r="J534" s="102">
        <f>J535/60</f>
        <v>112.16666666666667</v>
      </c>
      <c r="K534" s="260"/>
      <c r="L534" s="167"/>
      <c r="M534" s="167"/>
      <c r="N534" s="167"/>
      <c r="O534" s="167"/>
      <c r="P534" s="167"/>
      <c r="Q534" s="167"/>
      <c r="R534" s="167"/>
      <c r="S534" s="103"/>
      <c r="T534" s="167"/>
      <c r="U534" s="102">
        <f>U535/60</f>
        <v>0</v>
      </c>
      <c r="V534" s="103"/>
      <c r="W534" s="281"/>
      <c r="X534" s="167"/>
      <c r="Y534" s="102">
        <f>Y535/60</f>
        <v>0</v>
      </c>
      <c r="AA534" s="102"/>
      <c r="AB534" s="102">
        <f t="shared" ref="AB534:AK534" si="255">AB535/60</f>
        <v>0</v>
      </c>
      <c r="AC534" s="102"/>
      <c r="AD534" s="102">
        <f>AD535/60</f>
        <v>0</v>
      </c>
      <c r="AE534" s="102"/>
      <c r="AF534" s="102"/>
      <c r="AG534" s="102"/>
      <c r="AH534" s="102">
        <f>AH535/60</f>
        <v>0</v>
      </c>
      <c r="AI534" s="102"/>
      <c r="AJ534" s="167"/>
      <c r="AK534" s="102">
        <f t="shared" si="255"/>
        <v>0</v>
      </c>
      <c r="AL534" s="167"/>
      <c r="AM534" s="167"/>
      <c r="AN534" s="167"/>
      <c r="AO534" s="167"/>
      <c r="AP534" s="167"/>
      <c r="AQ534" s="167"/>
      <c r="AR534" s="167"/>
      <c r="AS534" s="167"/>
      <c r="AT534" s="167"/>
      <c r="AU534" s="167"/>
      <c r="AV534" s="102"/>
      <c r="AW534" s="102"/>
      <c r="AX534" s="102">
        <f>AX535/60</f>
        <v>0</v>
      </c>
    </row>
    <row r="535" spans="2:50" s="155" customFormat="1" ht="13">
      <c r="B535" s="350"/>
      <c r="C535" s="350"/>
      <c r="D535" s="350"/>
      <c r="E535" s="351"/>
      <c r="F535" s="104" t="s">
        <v>8</v>
      </c>
      <c r="G535" s="105"/>
      <c r="H535" s="106">
        <f t="shared" ref="H535:H545" si="256">SUM(I535:J535)</f>
        <v>7980</v>
      </c>
      <c r="I535" s="106">
        <f>SUMIF(F536:F545,"DQA",$I536:$I545)</f>
        <v>1250</v>
      </c>
      <c r="J535" s="106">
        <f>SUMIF(F536:F545,"DQA",$J536:$J545)</f>
        <v>6730</v>
      </c>
      <c r="K535" s="260"/>
      <c r="L535" s="167"/>
      <c r="M535" s="167"/>
      <c r="N535" s="167"/>
      <c r="O535" s="167"/>
      <c r="P535" s="167"/>
      <c r="Q535" s="167"/>
      <c r="R535" s="167"/>
      <c r="S535" s="103"/>
      <c r="T535" s="167"/>
      <c r="U535" s="106">
        <f>SUM(U536:U545)</f>
        <v>0</v>
      </c>
      <c r="V535" s="103"/>
      <c r="W535" s="281"/>
      <c r="X535" s="167"/>
      <c r="Y535" s="106">
        <f>SUM(Y536:Y545)</f>
        <v>0</v>
      </c>
      <c r="AA535" s="102"/>
      <c r="AB535" s="102">
        <f t="shared" ref="AB535" si="257">SUM(AB536:AB545)</f>
        <v>0</v>
      </c>
      <c r="AC535" s="102"/>
      <c r="AD535" s="102">
        <f>SUM(AD536:AD545)</f>
        <v>0</v>
      </c>
      <c r="AE535" s="102"/>
      <c r="AF535" s="102"/>
      <c r="AG535" s="102"/>
      <c r="AH535" s="102">
        <f>SUM(AH536:AH545)</f>
        <v>0</v>
      </c>
      <c r="AI535" s="102"/>
      <c r="AJ535" s="167"/>
      <c r="AK535" s="102">
        <f t="shared" ref="AK535" si="258">SUM(AK536:AK545)</f>
        <v>0</v>
      </c>
      <c r="AL535" s="167"/>
      <c r="AM535" s="167"/>
      <c r="AN535" s="167"/>
      <c r="AO535" s="167"/>
      <c r="AP535" s="167"/>
      <c r="AQ535" s="167"/>
      <c r="AR535" s="167"/>
      <c r="AS535" s="167"/>
      <c r="AT535" s="167"/>
      <c r="AU535" s="167"/>
      <c r="AV535" s="102"/>
      <c r="AW535" s="102"/>
      <c r="AX535" s="102">
        <f t="shared" ref="AX535" si="259">SUM(AX536:AX545)</f>
        <v>0</v>
      </c>
    </row>
    <row r="536" spans="2:50" s="155" customFormat="1" ht="13" outlineLevel="1">
      <c r="B536" s="161" t="s">
        <v>829</v>
      </c>
      <c r="C536" s="6" t="s">
        <v>785</v>
      </c>
      <c r="D536" s="25" t="s">
        <v>1012</v>
      </c>
      <c r="E536" s="16">
        <v>43524</v>
      </c>
      <c r="F536" s="26" t="s">
        <v>12</v>
      </c>
      <c r="G536" s="46" t="s">
        <v>13</v>
      </c>
      <c r="H536" s="81">
        <f t="shared" si="256"/>
        <v>75</v>
      </c>
      <c r="I536" s="109">
        <v>45</v>
      </c>
      <c r="J536" s="109">
        <v>30</v>
      </c>
      <c r="K536" s="259">
        <v>0</v>
      </c>
      <c r="L536" s="85" t="s">
        <v>1144</v>
      </c>
      <c r="M536" s="85" t="s">
        <v>1144</v>
      </c>
      <c r="N536" s="85" t="s">
        <v>1145</v>
      </c>
      <c r="O536" s="85" t="s">
        <v>1145</v>
      </c>
      <c r="P536" s="85" t="s">
        <v>1145</v>
      </c>
      <c r="Q536" s="85" t="s">
        <v>1144</v>
      </c>
      <c r="R536" s="85" t="s">
        <v>1144</v>
      </c>
      <c r="S536" s="180" t="s">
        <v>1289</v>
      </c>
      <c r="T536" s="85"/>
      <c r="U536" s="31">
        <f t="shared" ref="U536:U545" si="260">SUMIF(T536,"Y",I536)</f>
        <v>0</v>
      </c>
      <c r="V536" s="80"/>
      <c r="W536" s="279"/>
      <c r="X536" s="85"/>
      <c r="Y536" s="85">
        <f t="shared" ref="Y536:Y545" si="261">U536*X536</f>
        <v>0</v>
      </c>
      <c r="AA536" s="85"/>
      <c r="AB536" s="31">
        <f t="shared" ref="AB536:AB545" si="262">SUMIF(AA536,"Y",K536)*X536</f>
        <v>0</v>
      </c>
      <c r="AC536" s="85"/>
      <c r="AD536" s="31">
        <f t="shared" ref="AD536:AD545" si="263">(I536-AB536)*COUNTIF(AL536:AU536,"L")</f>
        <v>0</v>
      </c>
      <c r="AE536" s="31"/>
      <c r="AF536" s="85"/>
      <c r="AG536" s="85">
        <f t="shared" ref="AG536:AG545" si="264">IFERROR(COUNTIF(AL536:AU536,"S")/(COUNTIF(AL536:AU536,"V")+COUNTIF(AL536:AU536,"S")),0)</f>
        <v>0</v>
      </c>
      <c r="AH536" s="31">
        <f t="shared" ref="AH536:AH545" si="265">(Y536-AB536-AD536)*AG536</f>
        <v>0</v>
      </c>
      <c r="AI536" s="85"/>
      <c r="AJ536" s="31">
        <f t="shared" ref="AJ536:AJ545" si="266">COUNTIF(AL536:AU536,"V")</f>
        <v>0</v>
      </c>
      <c r="AK536" s="31">
        <f t="shared" ref="AK536:AK545" si="267">Y536-AB536-AD536-AH536</f>
        <v>0</v>
      </c>
      <c r="AL536" s="85"/>
      <c r="AM536" s="85"/>
      <c r="AN536" s="85"/>
      <c r="AO536" s="85"/>
      <c r="AP536" s="85"/>
      <c r="AQ536" s="85"/>
      <c r="AR536" s="85"/>
      <c r="AS536" s="85"/>
      <c r="AT536" s="85"/>
      <c r="AU536" s="85"/>
      <c r="AV536" s="31"/>
      <c r="AW536" s="31"/>
      <c r="AX536" s="31"/>
    </row>
    <row r="537" spans="2:50" s="155" customFormat="1" ht="13" outlineLevel="1">
      <c r="B537" s="161" t="s">
        <v>830</v>
      </c>
      <c r="C537" s="6" t="s">
        <v>831</v>
      </c>
      <c r="D537" s="25" t="s">
        <v>949</v>
      </c>
      <c r="E537" s="16">
        <v>43524</v>
      </c>
      <c r="F537" s="26" t="s">
        <v>12</v>
      </c>
      <c r="G537" s="46" t="s">
        <v>13</v>
      </c>
      <c r="H537" s="81">
        <f t="shared" si="256"/>
        <v>30</v>
      </c>
      <c r="I537" s="109">
        <v>30</v>
      </c>
      <c r="J537" s="109">
        <v>0</v>
      </c>
      <c r="K537" s="259">
        <v>0</v>
      </c>
      <c r="L537" s="85" t="s">
        <v>1144</v>
      </c>
      <c r="M537" s="85" t="s">
        <v>1144</v>
      </c>
      <c r="N537" s="85" t="s">
        <v>1145</v>
      </c>
      <c r="O537" s="85" t="s">
        <v>1145</v>
      </c>
      <c r="P537" s="85" t="s">
        <v>1145</v>
      </c>
      <c r="Q537" s="85" t="s">
        <v>1144</v>
      </c>
      <c r="R537" s="85" t="s">
        <v>1144</v>
      </c>
      <c r="S537" s="180" t="s">
        <v>1289</v>
      </c>
      <c r="T537" s="85"/>
      <c r="U537" s="31">
        <f t="shared" si="260"/>
        <v>0</v>
      </c>
      <c r="V537" s="80"/>
      <c r="W537" s="279"/>
      <c r="X537" s="85"/>
      <c r="Y537" s="85">
        <f t="shared" si="261"/>
        <v>0</v>
      </c>
      <c r="AA537" s="85"/>
      <c r="AB537" s="31">
        <f t="shared" si="262"/>
        <v>0</v>
      </c>
      <c r="AC537" s="85"/>
      <c r="AD537" s="31">
        <f t="shared" si="263"/>
        <v>0</v>
      </c>
      <c r="AE537" s="31"/>
      <c r="AF537" s="85"/>
      <c r="AG537" s="85">
        <f t="shared" si="264"/>
        <v>0</v>
      </c>
      <c r="AH537" s="31">
        <f t="shared" si="265"/>
        <v>0</v>
      </c>
      <c r="AI537" s="85"/>
      <c r="AJ537" s="31">
        <f t="shared" si="266"/>
        <v>0</v>
      </c>
      <c r="AK537" s="31">
        <f t="shared" si="267"/>
        <v>0</v>
      </c>
      <c r="AL537" s="85"/>
      <c r="AM537" s="85"/>
      <c r="AN537" s="85"/>
      <c r="AO537" s="85"/>
      <c r="AP537" s="85"/>
      <c r="AQ537" s="85"/>
      <c r="AR537" s="85"/>
      <c r="AS537" s="85"/>
      <c r="AT537" s="85"/>
      <c r="AU537" s="85"/>
      <c r="AV537" s="31"/>
      <c r="AW537" s="31"/>
      <c r="AX537" s="31"/>
    </row>
    <row r="538" spans="2:50" s="155" customFormat="1" ht="13" outlineLevel="1">
      <c r="B538" s="161" t="s">
        <v>832</v>
      </c>
      <c r="C538" s="6" t="s">
        <v>1024</v>
      </c>
      <c r="D538" s="49" t="s">
        <v>1018</v>
      </c>
      <c r="E538" s="16">
        <v>43524</v>
      </c>
      <c r="F538" s="26" t="s">
        <v>12</v>
      </c>
      <c r="G538" s="46" t="s">
        <v>13</v>
      </c>
      <c r="H538" s="81">
        <f t="shared" si="256"/>
        <v>125</v>
      </c>
      <c r="I538" s="109">
        <v>125</v>
      </c>
      <c r="J538" s="109">
        <v>0</v>
      </c>
      <c r="K538" s="259">
        <v>0</v>
      </c>
      <c r="L538" s="85" t="s">
        <v>1144</v>
      </c>
      <c r="M538" s="85" t="s">
        <v>1144</v>
      </c>
      <c r="N538" s="85" t="s">
        <v>1145</v>
      </c>
      <c r="O538" s="85" t="s">
        <v>1145</v>
      </c>
      <c r="P538" s="85" t="s">
        <v>1145</v>
      </c>
      <c r="Q538" s="85" t="s">
        <v>1144</v>
      </c>
      <c r="R538" s="85" t="s">
        <v>1144</v>
      </c>
      <c r="S538" s="180" t="s">
        <v>1289</v>
      </c>
      <c r="T538" s="85"/>
      <c r="U538" s="31">
        <f t="shared" si="260"/>
        <v>0</v>
      </c>
      <c r="V538" s="80"/>
      <c r="W538" s="279"/>
      <c r="X538" s="85"/>
      <c r="Y538" s="85">
        <f t="shared" si="261"/>
        <v>0</v>
      </c>
      <c r="AA538" s="85"/>
      <c r="AB538" s="31">
        <f t="shared" si="262"/>
        <v>0</v>
      </c>
      <c r="AC538" s="85"/>
      <c r="AD538" s="31">
        <f t="shared" si="263"/>
        <v>0</v>
      </c>
      <c r="AE538" s="31"/>
      <c r="AF538" s="85"/>
      <c r="AG538" s="85">
        <f t="shared" si="264"/>
        <v>0</v>
      </c>
      <c r="AH538" s="31">
        <f t="shared" si="265"/>
        <v>0</v>
      </c>
      <c r="AI538" s="85"/>
      <c r="AJ538" s="31">
        <f t="shared" si="266"/>
        <v>0</v>
      </c>
      <c r="AK538" s="31">
        <f t="shared" si="267"/>
        <v>0</v>
      </c>
      <c r="AL538" s="85"/>
      <c r="AM538" s="85"/>
      <c r="AN538" s="85"/>
      <c r="AO538" s="85"/>
      <c r="AP538" s="85"/>
      <c r="AQ538" s="85"/>
      <c r="AR538" s="85"/>
      <c r="AS538" s="85"/>
      <c r="AT538" s="85"/>
      <c r="AU538" s="85"/>
      <c r="AV538" s="31"/>
      <c r="AW538" s="31"/>
      <c r="AX538" s="31"/>
    </row>
    <row r="539" spans="2:50" s="155" customFormat="1" ht="13" outlineLevel="1">
      <c r="B539" s="161" t="s">
        <v>833</v>
      </c>
      <c r="C539" s="6" t="s">
        <v>1025</v>
      </c>
      <c r="D539" s="49" t="s">
        <v>1012</v>
      </c>
      <c r="E539" s="16">
        <v>43524</v>
      </c>
      <c r="F539" s="26" t="s">
        <v>12</v>
      </c>
      <c r="G539" s="46" t="s">
        <v>13</v>
      </c>
      <c r="H539" s="81">
        <f t="shared" si="256"/>
        <v>1115</v>
      </c>
      <c r="I539" s="109">
        <v>155</v>
      </c>
      <c r="J539" s="109">
        <v>960</v>
      </c>
      <c r="K539" s="259">
        <v>0</v>
      </c>
      <c r="L539" s="85" t="s">
        <v>1144</v>
      </c>
      <c r="M539" s="85" t="s">
        <v>1144</v>
      </c>
      <c r="N539" s="85" t="s">
        <v>1145</v>
      </c>
      <c r="O539" s="85" t="s">
        <v>1145</v>
      </c>
      <c r="P539" s="85" t="s">
        <v>1145</v>
      </c>
      <c r="Q539" s="85" t="s">
        <v>1144</v>
      </c>
      <c r="R539" s="85" t="s">
        <v>1144</v>
      </c>
      <c r="S539" s="180" t="s">
        <v>1289</v>
      </c>
      <c r="T539" s="85"/>
      <c r="U539" s="31">
        <f t="shared" si="260"/>
        <v>0</v>
      </c>
      <c r="V539" s="80"/>
      <c r="W539" s="279"/>
      <c r="X539" s="85"/>
      <c r="Y539" s="85">
        <f t="shared" si="261"/>
        <v>0</v>
      </c>
      <c r="AA539" s="85"/>
      <c r="AB539" s="31">
        <f t="shared" si="262"/>
        <v>0</v>
      </c>
      <c r="AC539" s="85"/>
      <c r="AD539" s="31">
        <f t="shared" si="263"/>
        <v>0</v>
      </c>
      <c r="AE539" s="31"/>
      <c r="AF539" s="85"/>
      <c r="AG539" s="85">
        <f t="shared" si="264"/>
        <v>0</v>
      </c>
      <c r="AH539" s="31">
        <f t="shared" si="265"/>
        <v>0</v>
      </c>
      <c r="AI539" s="85"/>
      <c r="AJ539" s="31">
        <f t="shared" si="266"/>
        <v>0</v>
      </c>
      <c r="AK539" s="31">
        <f t="shared" si="267"/>
        <v>0</v>
      </c>
      <c r="AL539" s="85"/>
      <c r="AM539" s="85"/>
      <c r="AN539" s="85"/>
      <c r="AO539" s="85"/>
      <c r="AP539" s="85"/>
      <c r="AQ539" s="85"/>
      <c r="AR539" s="85"/>
      <c r="AS539" s="85"/>
      <c r="AT539" s="85"/>
      <c r="AU539" s="85"/>
      <c r="AV539" s="31"/>
      <c r="AW539" s="31"/>
      <c r="AX539" s="31"/>
    </row>
    <row r="540" spans="2:50" s="155" customFormat="1" ht="13" outlineLevel="1">
      <c r="B540" s="161" t="s">
        <v>834</v>
      </c>
      <c r="C540" s="6" t="s">
        <v>1026</v>
      </c>
      <c r="D540" s="49" t="s">
        <v>1018</v>
      </c>
      <c r="E540" s="16">
        <v>43710</v>
      </c>
      <c r="F540" s="26" t="s">
        <v>12</v>
      </c>
      <c r="G540" s="46" t="s">
        <v>13</v>
      </c>
      <c r="H540" s="81">
        <f t="shared" si="256"/>
        <v>380</v>
      </c>
      <c r="I540" s="109">
        <v>130</v>
      </c>
      <c r="J540" s="109">
        <v>250</v>
      </c>
      <c r="K540" s="259">
        <v>0</v>
      </c>
      <c r="L540" s="85" t="s">
        <v>1144</v>
      </c>
      <c r="M540" s="85" t="s">
        <v>1144</v>
      </c>
      <c r="N540" s="85" t="s">
        <v>1145</v>
      </c>
      <c r="O540" s="85" t="s">
        <v>1145</v>
      </c>
      <c r="P540" s="85" t="s">
        <v>1145</v>
      </c>
      <c r="Q540" s="85" t="s">
        <v>1144</v>
      </c>
      <c r="R540" s="85" t="s">
        <v>1144</v>
      </c>
      <c r="S540" s="180" t="s">
        <v>1289</v>
      </c>
      <c r="T540" s="85"/>
      <c r="U540" s="31">
        <f t="shared" si="260"/>
        <v>0</v>
      </c>
      <c r="V540" s="80"/>
      <c r="W540" s="279"/>
      <c r="X540" s="85"/>
      <c r="Y540" s="85">
        <f t="shared" si="261"/>
        <v>0</v>
      </c>
      <c r="AA540" s="85"/>
      <c r="AB540" s="31">
        <f t="shared" si="262"/>
        <v>0</v>
      </c>
      <c r="AC540" s="85"/>
      <c r="AD540" s="31">
        <f t="shared" si="263"/>
        <v>0</v>
      </c>
      <c r="AE540" s="31"/>
      <c r="AF540" s="85"/>
      <c r="AG540" s="85">
        <f t="shared" si="264"/>
        <v>0</v>
      </c>
      <c r="AH540" s="31">
        <f t="shared" si="265"/>
        <v>0</v>
      </c>
      <c r="AI540" s="85"/>
      <c r="AJ540" s="31">
        <f t="shared" si="266"/>
        <v>0</v>
      </c>
      <c r="AK540" s="31">
        <f t="shared" si="267"/>
        <v>0</v>
      </c>
      <c r="AL540" s="85"/>
      <c r="AM540" s="85"/>
      <c r="AN540" s="85"/>
      <c r="AO540" s="85"/>
      <c r="AP540" s="85"/>
      <c r="AQ540" s="85"/>
      <c r="AR540" s="85"/>
      <c r="AS540" s="85"/>
      <c r="AT540" s="85"/>
      <c r="AU540" s="85"/>
      <c r="AV540" s="31"/>
      <c r="AW540" s="31"/>
      <c r="AX540" s="31"/>
    </row>
    <row r="541" spans="2:50" s="155" customFormat="1" ht="13" outlineLevel="1">
      <c r="B541" s="161" t="s">
        <v>835</v>
      </c>
      <c r="C541" s="6" t="s">
        <v>836</v>
      </c>
      <c r="D541" s="49" t="s">
        <v>1012</v>
      </c>
      <c r="E541" s="16">
        <v>43524</v>
      </c>
      <c r="F541" s="26" t="s">
        <v>12</v>
      </c>
      <c r="G541" s="46" t="s">
        <v>13</v>
      </c>
      <c r="H541" s="81">
        <f t="shared" si="256"/>
        <v>1850</v>
      </c>
      <c r="I541" s="109">
        <v>230</v>
      </c>
      <c r="J541" s="109">
        <v>1620</v>
      </c>
      <c r="K541" s="259">
        <v>0</v>
      </c>
      <c r="L541" s="85" t="s">
        <v>1144</v>
      </c>
      <c r="M541" s="85" t="s">
        <v>1144</v>
      </c>
      <c r="N541" s="85" t="s">
        <v>1145</v>
      </c>
      <c r="O541" s="85" t="s">
        <v>1145</v>
      </c>
      <c r="P541" s="85" t="s">
        <v>1145</v>
      </c>
      <c r="Q541" s="85" t="s">
        <v>1144</v>
      </c>
      <c r="R541" s="85" t="s">
        <v>1144</v>
      </c>
      <c r="S541" s="180" t="s">
        <v>1289</v>
      </c>
      <c r="T541" s="85"/>
      <c r="U541" s="31">
        <f t="shared" si="260"/>
        <v>0</v>
      </c>
      <c r="V541" s="80"/>
      <c r="W541" s="279"/>
      <c r="X541" s="85"/>
      <c r="Y541" s="85">
        <f t="shared" si="261"/>
        <v>0</v>
      </c>
      <c r="AA541" s="85"/>
      <c r="AB541" s="31">
        <f t="shared" si="262"/>
        <v>0</v>
      </c>
      <c r="AC541" s="85"/>
      <c r="AD541" s="31">
        <f t="shared" si="263"/>
        <v>0</v>
      </c>
      <c r="AE541" s="31"/>
      <c r="AF541" s="85"/>
      <c r="AG541" s="85">
        <f t="shared" si="264"/>
        <v>0</v>
      </c>
      <c r="AH541" s="31">
        <f t="shared" si="265"/>
        <v>0</v>
      </c>
      <c r="AI541" s="85"/>
      <c r="AJ541" s="31">
        <f t="shared" si="266"/>
        <v>0</v>
      </c>
      <c r="AK541" s="31">
        <f t="shared" si="267"/>
        <v>0</v>
      </c>
      <c r="AL541" s="85"/>
      <c r="AM541" s="85"/>
      <c r="AN541" s="85"/>
      <c r="AO541" s="85"/>
      <c r="AP541" s="85"/>
      <c r="AQ541" s="85"/>
      <c r="AR541" s="85"/>
      <c r="AS541" s="85"/>
      <c r="AT541" s="85"/>
      <c r="AU541" s="85"/>
      <c r="AV541" s="31"/>
      <c r="AW541" s="31"/>
      <c r="AX541" s="31"/>
    </row>
    <row r="542" spans="2:50" s="155" customFormat="1" ht="13" outlineLevel="1">
      <c r="B542" s="161" t="s">
        <v>837</v>
      </c>
      <c r="C542" s="6" t="s">
        <v>838</v>
      </c>
      <c r="D542" s="49" t="s">
        <v>1018</v>
      </c>
      <c r="E542" s="16">
        <v>43524</v>
      </c>
      <c r="F542" s="26" t="s">
        <v>12</v>
      </c>
      <c r="G542" s="46" t="s">
        <v>13</v>
      </c>
      <c r="H542" s="81">
        <f t="shared" si="256"/>
        <v>835</v>
      </c>
      <c r="I542" s="109">
        <v>115</v>
      </c>
      <c r="J542" s="109">
        <v>720</v>
      </c>
      <c r="K542" s="259">
        <v>0</v>
      </c>
      <c r="L542" s="85" t="s">
        <v>1144</v>
      </c>
      <c r="M542" s="85" t="s">
        <v>1144</v>
      </c>
      <c r="N542" s="85" t="s">
        <v>1145</v>
      </c>
      <c r="O542" s="85" t="s">
        <v>1145</v>
      </c>
      <c r="P542" s="85" t="s">
        <v>1145</v>
      </c>
      <c r="Q542" s="85" t="s">
        <v>1144</v>
      </c>
      <c r="R542" s="85" t="s">
        <v>1144</v>
      </c>
      <c r="S542" s="180" t="s">
        <v>1289</v>
      </c>
      <c r="T542" s="85"/>
      <c r="U542" s="31">
        <f t="shared" si="260"/>
        <v>0</v>
      </c>
      <c r="V542" s="80"/>
      <c r="W542" s="279"/>
      <c r="X542" s="85"/>
      <c r="Y542" s="85">
        <f t="shared" si="261"/>
        <v>0</v>
      </c>
      <c r="AA542" s="85"/>
      <c r="AB542" s="31">
        <f t="shared" si="262"/>
        <v>0</v>
      </c>
      <c r="AC542" s="85"/>
      <c r="AD542" s="31">
        <f t="shared" si="263"/>
        <v>0</v>
      </c>
      <c r="AE542" s="31"/>
      <c r="AF542" s="85"/>
      <c r="AG542" s="85">
        <f t="shared" si="264"/>
        <v>0</v>
      </c>
      <c r="AH542" s="31">
        <f t="shared" si="265"/>
        <v>0</v>
      </c>
      <c r="AI542" s="85"/>
      <c r="AJ542" s="31">
        <f t="shared" si="266"/>
        <v>0</v>
      </c>
      <c r="AK542" s="31">
        <f t="shared" si="267"/>
        <v>0</v>
      </c>
      <c r="AL542" s="85"/>
      <c r="AM542" s="85"/>
      <c r="AN542" s="85"/>
      <c r="AO542" s="85"/>
      <c r="AP542" s="85"/>
      <c r="AQ542" s="85"/>
      <c r="AR542" s="85"/>
      <c r="AS542" s="85"/>
      <c r="AT542" s="85"/>
      <c r="AU542" s="85"/>
      <c r="AV542" s="31"/>
      <c r="AW542" s="31"/>
      <c r="AX542" s="31"/>
    </row>
    <row r="543" spans="2:50" s="155" customFormat="1" ht="13" outlineLevel="1">
      <c r="B543" s="161" t="s">
        <v>839</v>
      </c>
      <c r="C543" s="6" t="s">
        <v>1028</v>
      </c>
      <c r="D543" s="25" t="s">
        <v>1012</v>
      </c>
      <c r="E543" s="16">
        <v>43524</v>
      </c>
      <c r="F543" s="26" t="s">
        <v>12</v>
      </c>
      <c r="G543" s="46" t="s">
        <v>13</v>
      </c>
      <c r="H543" s="81">
        <f t="shared" si="256"/>
        <v>715</v>
      </c>
      <c r="I543" s="109">
        <v>295</v>
      </c>
      <c r="J543" s="109">
        <v>420</v>
      </c>
      <c r="K543" s="259">
        <v>0</v>
      </c>
      <c r="L543" s="85" t="s">
        <v>1144</v>
      </c>
      <c r="M543" s="85" t="s">
        <v>1144</v>
      </c>
      <c r="N543" s="85" t="s">
        <v>1145</v>
      </c>
      <c r="O543" s="85" t="s">
        <v>1145</v>
      </c>
      <c r="P543" s="85" t="s">
        <v>1145</v>
      </c>
      <c r="Q543" s="85" t="s">
        <v>1144</v>
      </c>
      <c r="R543" s="85" t="s">
        <v>1144</v>
      </c>
      <c r="S543" s="180" t="s">
        <v>1289</v>
      </c>
      <c r="T543" s="85"/>
      <c r="U543" s="31">
        <f t="shared" si="260"/>
        <v>0</v>
      </c>
      <c r="V543" s="80"/>
      <c r="W543" s="279"/>
      <c r="X543" s="85"/>
      <c r="Y543" s="85">
        <f t="shared" si="261"/>
        <v>0</v>
      </c>
      <c r="AA543" s="85"/>
      <c r="AB543" s="31">
        <f t="shared" si="262"/>
        <v>0</v>
      </c>
      <c r="AC543" s="85"/>
      <c r="AD543" s="31">
        <f t="shared" si="263"/>
        <v>0</v>
      </c>
      <c r="AE543" s="31"/>
      <c r="AF543" s="85"/>
      <c r="AG543" s="85">
        <f t="shared" si="264"/>
        <v>0</v>
      </c>
      <c r="AH543" s="31">
        <f t="shared" si="265"/>
        <v>0</v>
      </c>
      <c r="AI543" s="85"/>
      <c r="AJ543" s="31">
        <f t="shared" si="266"/>
        <v>0</v>
      </c>
      <c r="AK543" s="31">
        <f t="shared" si="267"/>
        <v>0</v>
      </c>
      <c r="AL543" s="85"/>
      <c r="AM543" s="85"/>
      <c r="AN543" s="85"/>
      <c r="AO543" s="85"/>
      <c r="AP543" s="85"/>
      <c r="AQ543" s="85"/>
      <c r="AR543" s="85"/>
      <c r="AS543" s="85"/>
      <c r="AT543" s="85"/>
      <c r="AU543" s="85"/>
      <c r="AV543" s="31"/>
      <c r="AW543" s="31"/>
      <c r="AX543" s="31"/>
    </row>
    <row r="544" spans="2:50" s="155" customFormat="1" ht="13" outlineLevel="1">
      <c r="B544" s="161" t="s">
        <v>840</v>
      </c>
      <c r="C544" s="6" t="s">
        <v>1029</v>
      </c>
      <c r="D544" s="25" t="s">
        <v>1012</v>
      </c>
      <c r="E544" s="16">
        <v>43524</v>
      </c>
      <c r="F544" s="26" t="s">
        <v>12</v>
      </c>
      <c r="G544" s="46" t="s">
        <v>1252</v>
      </c>
      <c r="H544" s="81">
        <f t="shared" si="256"/>
        <v>80</v>
      </c>
      <c r="I544" s="109">
        <v>80</v>
      </c>
      <c r="J544" s="109">
        <v>0</v>
      </c>
      <c r="K544" s="259">
        <v>0</v>
      </c>
      <c r="L544" s="85" t="s">
        <v>1144</v>
      </c>
      <c r="M544" s="85" t="s">
        <v>1144</v>
      </c>
      <c r="N544" s="85" t="s">
        <v>1145</v>
      </c>
      <c r="O544" s="85" t="s">
        <v>1145</v>
      </c>
      <c r="P544" s="85" t="s">
        <v>1145</v>
      </c>
      <c r="Q544" s="85" t="s">
        <v>1144</v>
      </c>
      <c r="R544" s="85" t="s">
        <v>1144</v>
      </c>
      <c r="S544" s="180" t="s">
        <v>1289</v>
      </c>
      <c r="T544" s="85"/>
      <c r="U544" s="31">
        <f t="shared" si="260"/>
        <v>0</v>
      </c>
      <c r="V544" s="80"/>
      <c r="W544" s="279"/>
      <c r="X544" s="85"/>
      <c r="Y544" s="85">
        <f t="shared" si="261"/>
        <v>0</v>
      </c>
      <c r="AA544" s="85"/>
      <c r="AB544" s="31">
        <f t="shared" si="262"/>
        <v>0</v>
      </c>
      <c r="AC544" s="85"/>
      <c r="AD544" s="31">
        <f t="shared" si="263"/>
        <v>0</v>
      </c>
      <c r="AE544" s="31"/>
      <c r="AF544" s="85"/>
      <c r="AG544" s="85">
        <f t="shared" si="264"/>
        <v>0</v>
      </c>
      <c r="AH544" s="31">
        <f t="shared" si="265"/>
        <v>0</v>
      </c>
      <c r="AI544" s="85"/>
      <c r="AJ544" s="31">
        <f t="shared" si="266"/>
        <v>0</v>
      </c>
      <c r="AK544" s="31">
        <f t="shared" si="267"/>
        <v>0</v>
      </c>
      <c r="AL544" s="85"/>
      <c r="AM544" s="85"/>
      <c r="AN544" s="85"/>
      <c r="AO544" s="85"/>
      <c r="AP544" s="85"/>
      <c r="AQ544" s="85"/>
      <c r="AR544" s="85"/>
      <c r="AS544" s="85"/>
      <c r="AT544" s="85"/>
      <c r="AU544" s="85"/>
      <c r="AV544" s="31"/>
      <c r="AW544" s="31"/>
      <c r="AX544" s="31"/>
    </row>
    <row r="545" spans="2:50" s="155" customFormat="1" ht="13" outlineLevel="1">
      <c r="B545" s="161" t="s">
        <v>1027</v>
      </c>
      <c r="C545" s="6" t="s">
        <v>1030</v>
      </c>
      <c r="D545" s="25" t="s">
        <v>50</v>
      </c>
      <c r="E545" s="16">
        <v>43524</v>
      </c>
      <c r="F545" s="26" t="s">
        <v>12</v>
      </c>
      <c r="G545" s="46" t="s">
        <v>13</v>
      </c>
      <c r="H545" s="81">
        <f t="shared" si="256"/>
        <v>2775</v>
      </c>
      <c r="I545" s="109">
        <v>45</v>
      </c>
      <c r="J545" s="109">
        <v>2730</v>
      </c>
      <c r="K545" s="259">
        <v>0</v>
      </c>
      <c r="L545" s="85" t="s">
        <v>1144</v>
      </c>
      <c r="M545" s="85" t="s">
        <v>1144</v>
      </c>
      <c r="N545" s="85" t="s">
        <v>1145</v>
      </c>
      <c r="O545" s="85" t="s">
        <v>1145</v>
      </c>
      <c r="P545" s="85" t="s">
        <v>1145</v>
      </c>
      <c r="Q545" s="85" t="s">
        <v>1144</v>
      </c>
      <c r="R545" s="85" t="s">
        <v>1144</v>
      </c>
      <c r="S545" s="180" t="s">
        <v>1289</v>
      </c>
      <c r="T545" s="85"/>
      <c r="U545" s="31">
        <f t="shared" si="260"/>
        <v>0</v>
      </c>
      <c r="V545" s="80"/>
      <c r="W545" s="279"/>
      <c r="X545" s="85"/>
      <c r="Y545" s="85">
        <f t="shared" si="261"/>
        <v>0</v>
      </c>
      <c r="AA545" s="85"/>
      <c r="AB545" s="31">
        <f t="shared" si="262"/>
        <v>0</v>
      </c>
      <c r="AC545" s="85"/>
      <c r="AD545" s="31">
        <f t="shared" si="263"/>
        <v>0</v>
      </c>
      <c r="AE545" s="31"/>
      <c r="AF545" s="85"/>
      <c r="AG545" s="85">
        <f t="shared" si="264"/>
        <v>0</v>
      </c>
      <c r="AH545" s="31">
        <f t="shared" si="265"/>
        <v>0</v>
      </c>
      <c r="AI545" s="85"/>
      <c r="AJ545" s="31">
        <f t="shared" si="266"/>
        <v>0</v>
      </c>
      <c r="AK545" s="31">
        <f t="shared" si="267"/>
        <v>0</v>
      </c>
      <c r="AL545" s="85"/>
      <c r="AM545" s="85"/>
      <c r="AN545" s="85"/>
      <c r="AO545" s="85"/>
      <c r="AP545" s="85"/>
      <c r="AQ545" s="85"/>
      <c r="AR545" s="85"/>
      <c r="AS545" s="85"/>
      <c r="AT545" s="85"/>
      <c r="AU545" s="85"/>
      <c r="AV545" s="31"/>
      <c r="AW545" s="31"/>
      <c r="AX545" s="31"/>
    </row>
    <row r="546" spans="2:50" s="155" customFormat="1" ht="13">
      <c r="B546" s="350" t="s">
        <v>1115</v>
      </c>
      <c r="C546" s="350"/>
      <c r="D546" s="350"/>
      <c r="E546" s="351"/>
      <c r="F546" s="100" t="s">
        <v>7</v>
      </c>
      <c r="G546" s="101"/>
      <c r="H546" s="102">
        <f>H547/60</f>
        <v>30.666666666666668</v>
      </c>
      <c r="I546" s="102">
        <f>I547/60</f>
        <v>6.666666666666667</v>
      </c>
      <c r="J546" s="102">
        <f>J547/60</f>
        <v>24</v>
      </c>
      <c r="K546" s="260">
        <f>K547/60</f>
        <v>0</v>
      </c>
      <c r="L546" s="167"/>
      <c r="M546" s="167"/>
      <c r="N546" s="167"/>
      <c r="O546" s="167"/>
      <c r="P546" s="167"/>
      <c r="Q546" s="167"/>
      <c r="R546" s="167"/>
      <c r="S546" s="103"/>
      <c r="T546" s="167"/>
      <c r="U546" s="102">
        <f>U547/60</f>
        <v>0</v>
      </c>
      <c r="V546" s="103"/>
      <c r="W546" s="281"/>
      <c r="X546" s="167"/>
      <c r="Y546" s="102">
        <f>Y547/60</f>
        <v>0</v>
      </c>
      <c r="AA546" s="102"/>
      <c r="AB546" s="102">
        <f t="shared" ref="AB546:AK546" si="268">AB547/60</f>
        <v>0</v>
      </c>
      <c r="AC546" s="102"/>
      <c r="AD546" s="102">
        <f>AD547/60</f>
        <v>0</v>
      </c>
      <c r="AE546" s="102"/>
      <c r="AF546" s="102"/>
      <c r="AG546" s="102"/>
      <c r="AH546" s="102">
        <f>AH547/60</f>
        <v>0</v>
      </c>
      <c r="AI546" s="102"/>
      <c r="AJ546" s="167"/>
      <c r="AK546" s="102">
        <f t="shared" si="268"/>
        <v>0</v>
      </c>
      <c r="AL546" s="167"/>
      <c r="AM546" s="167"/>
      <c r="AN546" s="167"/>
      <c r="AO546" s="167"/>
      <c r="AP546" s="167"/>
      <c r="AQ546" s="167"/>
      <c r="AR546" s="167"/>
      <c r="AS546" s="167"/>
      <c r="AT546" s="167"/>
      <c r="AU546" s="167"/>
      <c r="AV546" s="102"/>
      <c r="AW546" s="102"/>
      <c r="AX546" s="102">
        <f>AX547/60</f>
        <v>0</v>
      </c>
    </row>
    <row r="547" spans="2:50" s="155" customFormat="1" ht="13">
      <c r="B547" s="350"/>
      <c r="C547" s="350"/>
      <c r="D547" s="350"/>
      <c r="E547" s="351"/>
      <c r="F547" s="104" t="s">
        <v>8</v>
      </c>
      <c r="G547" s="105"/>
      <c r="H547" s="106">
        <f>SUM(I547:J547)</f>
        <v>1840</v>
      </c>
      <c r="I547" s="106">
        <f>SUMIF(F548:F549,"DQA",$I548:$I549)</f>
        <v>400</v>
      </c>
      <c r="J547" s="106">
        <f>SUMIF(F548:F549,"DQA",$J548:$J549)</f>
        <v>1440</v>
      </c>
      <c r="K547" s="261">
        <f>SUM(K548:K549)</f>
        <v>0</v>
      </c>
      <c r="L547" s="167"/>
      <c r="M547" s="167"/>
      <c r="N547" s="167"/>
      <c r="O547" s="167"/>
      <c r="P547" s="167"/>
      <c r="Q547" s="167"/>
      <c r="R547" s="167"/>
      <c r="S547" s="103"/>
      <c r="T547" s="167"/>
      <c r="U547" s="106">
        <f>SUM(U548:U549)</f>
        <v>0</v>
      </c>
      <c r="V547" s="103"/>
      <c r="W547" s="281"/>
      <c r="X547" s="167"/>
      <c r="Y547" s="106">
        <f>SUM(Y548:Y549)</f>
        <v>0</v>
      </c>
      <c r="AA547" s="102"/>
      <c r="AB547" s="102">
        <f t="shared" ref="AB547" si="269">SUM(AB548:AB549)</f>
        <v>0</v>
      </c>
      <c r="AC547" s="102"/>
      <c r="AD547" s="102">
        <f>SUM(AD548:AD549)</f>
        <v>0</v>
      </c>
      <c r="AE547" s="102"/>
      <c r="AF547" s="102"/>
      <c r="AG547" s="102"/>
      <c r="AH547" s="102">
        <f>SUM(AH548:AH549)</f>
        <v>0</v>
      </c>
      <c r="AI547" s="102"/>
      <c r="AJ547" s="167"/>
      <c r="AK547" s="102">
        <f t="shared" ref="AK547" si="270">SUM(AK548:AK549)</f>
        <v>0</v>
      </c>
      <c r="AL547" s="167"/>
      <c r="AM547" s="167"/>
      <c r="AN547" s="167"/>
      <c r="AO547" s="167"/>
      <c r="AP547" s="167"/>
      <c r="AQ547" s="167"/>
      <c r="AR547" s="167"/>
      <c r="AS547" s="167"/>
      <c r="AT547" s="167"/>
      <c r="AU547" s="167"/>
      <c r="AV547" s="102"/>
      <c r="AW547" s="102"/>
      <c r="AX547" s="102">
        <f t="shared" ref="AX547" si="271">SUM(AX548:AX549)</f>
        <v>0</v>
      </c>
    </row>
    <row r="548" spans="2:50" s="155" customFormat="1" ht="13" outlineLevel="1">
      <c r="B548" s="161" t="s">
        <v>841</v>
      </c>
      <c r="C548" s="98" t="s">
        <v>842</v>
      </c>
      <c r="D548" s="110" t="s">
        <v>95</v>
      </c>
      <c r="E548" s="16">
        <v>42836</v>
      </c>
      <c r="F548" s="26" t="s">
        <v>12</v>
      </c>
      <c r="G548" s="46" t="s">
        <v>13</v>
      </c>
      <c r="H548" s="81">
        <f>SUM(I548:J548)</f>
        <v>1815</v>
      </c>
      <c r="I548" s="81">
        <v>375</v>
      </c>
      <c r="J548" s="81">
        <v>1440</v>
      </c>
      <c r="K548" s="259">
        <v>0</v>
      </c>
      <c r="L548" s="85" t="s">
        <v>1144</v>
      </c>
      <c r="M548" s="85" t="s">
        <v>1144</v>
      </c>
      <c r="N548" s="85" t="s">
        <v>1144</v>
      </c>
      <c r="O548" s="85" t="s">
        <v>1144</v>
      </c>
      <c r="P548" s="85" t="s">
        <v>1144</v>
      </c>
      <c r="Q548" s="85" t="s">
        <v>1144</v>
      </c>
      <c r="R548" s="85" t="s">
        <v>1144</v>
      </c>
      <c r="S548" s="180" t="s">
        <v>1290</v>
      </c>
      <c r="T548" s="85"/>
      <c r="U548" s="31">
        <f>SUMIF(T548,"Y",I548)</f>
        <v>0</v>
      </c>
      <c r="V548" s="80"/>
      <c r="W548" s="279"/>
      <c r="X548" s="85"/>
      <c r="Y548" s="85">
        <f>U548*X548</f>
        <v>0</v>
      </c>
      <c r="AA548" s="85"/>
      <c r="AB548" s="31">
        <f>SUMIF(AA548,"Y",K548)*X548</f>
        <v>0</v>
      </c>
      <c r="AC548" s="85"/>
      <c r="AD548" s="31">
        <f t="shared" ref="AD548:AD549" si="272">(I548-AB548)*COUNTIF(AL548:AU548,"L")</f>
        <v>0</v>
      </c>
      <c r="AE548" s="31"/>
      <c r="AF548" s="85"/>
      <c r="AG548" s="85">
        <f t="shared" ref="AG548:AG549" si="273">IFERROR(COUNTIF(AL548:AU548,"S")/(COUNTIF(AL548:AU548,"V")+COUNTIF(AL548:AU548,"S")),0)</f>
        <v>0</v>
      </c>
      <c r="AH548" s="31">
        <f>(Y548-AB548-AD548)*AG548</f>
        <v>0</v>
      </c>
      <c r="AI548" s="85"/>
      <c r="AJ548" s="31">
        <f t="shared" ref="AJ548:AJ549" si="274">COUNTIF(AL548:AU548,"V")</f>
        <v>0</v>
      </c>
      <c r="AK548" s="31">
        <f>Y548-AB548-AD548-AH548</f>
        <v>0</v>
      </c>
      <c r="AL548" s="85"/>
      <c r="AM548" s="85"/>
      <c r="AN548" s="85"/>
      <c r="AO548" s="85"/>
      <c r="AP548" s="85"/>
      <c r="AQ548" s="85"/>
      <c r="AR548" s="85"/>
      <c r="AS548" s="85"/>
      <c r="AT548" s="85"/>
      <c r="AU548" s="85"/>
      <c r="AV548" s="31"/>
      <c r="AW548" s="31"/>
      <c r="AX548" s="31"/>
    </row>
    <row r="549" spans="2:50" s="155" customFormat="1" ht="13" outlineLevel="1">
      <c r="B549" s="161" t="s">
        <v>843</v>
      </c>
      <c r="C549" s="98" t="s">
        <v>844</v>
      </c>
      <c r="D549" s="110" t="s">
        <v>95</v>
      </c>
      <c r="E549" s="16">
        <v>42788</v>
      </c>
      <c r="F549" s="26" t="s">
        <v>12</v>
      </c>
      <c r="G549" s="46" t="s">
        <v>13</v>
      </c>
      <c r="H549" s="81">
        <f>SUM(I549:J549)</f>
        <v>25</v>
      </c>
      <c r="I549" s="81">
        <v>25</v>
      </c>
      <c r="J549" s="81">
        <v>0</v>
      </c>
      <c r="K549" s="259">
        <v>0</v>
      </c>
      <c r="L549" s="85" t="s">
        <v>1144</v>
      </c>
      <c r="M549" s="85" t="s">
        <v>1144</v>
      </c>
      <c r="N549" s="85" t="s">
        <v>1145</v>
      </c>
      <c r="O549" s="85" t="s">
        <v>1144</v>
      </c>
      <c r="P549" s="85" t="s">
        <v>1145</v>
      </c>
      <c r="Q549" s="85" t="s">
        <v>1144</v>
      </c>
      <c r="R549" s="85" t="s">
        <v>1144</v>
      </c>
      <c r="S549" s="180" t="s">
        <v>1290</v>
      </c>
      <c r="T549" s="85"/>
      <c r="U549" s="31">
        <f>SUMIF(T549,"Y",I549)</f>
        <v>0</v>
      </c>
      <c r="V549" s="80"/>
      <c r="W549" s="279"/>
      <c r="X549" s="85"/>
      <c r="Y549" s="85">
        <f>U549*X549</f>
        <v>0</v>
      </c>
      <c r="AA549" s="85"/>
      <c r="AB549" s="31">
        <f>SUMIF(AA549,"Y",K549)*X549</f>
        <v>0</v>
      </c>
      <c r="AC549" s="85"/>
      <c r="AD549" s="31">
        <f t="shared" si="272"/>
        <v>0</v>
      </c>
      <c r="AE549" s="31"/>
      <c r="AF549" s="85"/>
      <c r="AG549" s="85">
        <f t="shared" si="273"/>
        <v>0</v>
      </c>
      <c r="AH549" s="31">
        <f>(Y549-AB549-AD549)*AG549</f>
        <v>0</v>
      </c>
      <c r="AI549" s="85"/>
      <c r="AJ549" s="31">
        <f t="shared" si="274"/>
        <v>0</v>
      </c>
      <c r="AK549" s="31">
        <f>Y549-AB549-AD549-AH549</f>
        <v>0</v>
      </c>
      <c r="AL549" s="85"/>
      <c r="AM549" s="85"/>
      <c r="AN549" s="85"/>
      <c r="AO549" s="85"/>
      <c r="AP549" s="85"/>
      <c r="AQ549" s="85"/>
      <c r="AR549" s="85"/>
      <c r="AS549" s="85"/>
      <c r="AT549" s="85"/>
      <c r="AU549" s="85"/>
      <c r="AV549" s="31"/>
      <c r="AW549" s="31"/>
      <c r="AX549" s="31"/>
    </row>
    <row r="550" spans="2:50" s="155" customFormat="1" ht="13">
      <c r="B550" s="350" t="s">
        <v>845</v>
      </c>
      <c r="C550" s="350"/>
      <c r="D550" s="350"/>
      <c r="E550" s="351"/>
      <c r="F550" s="100" t="s">
        <v>7</v>
      </c>
      <c r="G550" s="101"/>
      <c r="H550" s="102">
        <f>H551/60</f>
        <v>8.1666666666666661</v>
      </c>
      <c r="I550" s="102">
        <f>I551/60</f>
        <v>6.166666666666667</v>
      </c>
      <c r="J550" s="102">
        <f>J551/60</f>
        <v>2</v>
      </c>
      <c r="K550" s="260">
        <f>K551/60</f>
        <v>0</v>
      </c>
      <c r="L550" s="167"/>
      <c r="M550" s="167"/>
      <c r="N550" s="167"/>
      <c r="O550" s="167"/>
      <c r="P550" s="167"/>
      <c r="Q550" s="167"/>
      <c r="R550" s="167"/>
      <c r="S550" s="103"/>
      <c r="T550" s="167"/>
      <c r="U550" s="102">
        <f>U551/60</f>
        <v>0</v>
      </c>
      <c r="V550" s="103"/>
      <c r="W550" s="281"/>
      <c r="X550" s="167"/>
      <c r="Y550" s="102">
        <f>Y551/60</f>
        <v>0</v>
      </c>
      <c r="AA550" s="102"/>
      <c r="AB550" s="102">
        <f t="shared" ref="AB550:AK550" si="275">AB551/60</f>
        <v>0</v>
      </c>
      <c r="AC550" s="102"/>
      <c r="AD550" s="102">
        <f>AD551/60</f>
        <v>0</v>
      </c>
      <c r="AE550" s="102"/>
      <c r="AF550" s="102"/>
      <c r="AG550" s="102"/>
      <c r="AH550" s="102">
        <f>AH551/60</f>
        <v>0</v>
      </c>
      <c r="AI550" s="102"/>
      <c r="AJ550" s="167"/>
      <c r="AK550" s="102">
        <f t="shared" si="275"/>
        <v>0</v>
      </c>
      <c r="AL550" s="167"/>
      <c r="AM550" s="167"/>
      <c r="AN550" s="167"/>
      <c r="AO550" s="167"/>
      <c r="AP550" s="167"/>
      <c r="AQ550" s="167"/>
      <c r="AR550" s="167"/>
      <c r="AS550" s="167"/>
      <c r="AT550" s="167"/>
      <c r="AU550" s="167"/>
      <c r="AV550" s="102"/>
      <c r="AW550" s="102"/>
      <c r="AX550" s="102">
        <f>AX551/60</f>
        <v>0</v>
      </c>
    </row>
    <row r="551" spans="2:50" s="155" customFormat="1" ht="13">
      <c r="B551" s="350"/>
      <c r="C551" s="350"/>
      <c r="D551" s="350"/>
      <c r="E551" s="351"/>
      <c r="F551" s="104" t="s">
        <v>8</v>
      </c>
      <c r="G551" s="105"/>
      <c r="H551" s="106">
        <f>SUM(I551:J551)</f>
        <v>490</v>
      </c>
      <c r="I551" s="106">
        <f>SUMIF(F552:F552,"DQA",$I552:$I552)</f>
        <v>370</v>
      </c>
      <c r="J551" s="106">
        <f>SUMIF(F552:F552,"DQA",$J552:$J552)</f>
        <v>120</v>
      </c>
      <c r="K551" s="261">
        <f>SUM(K552:K552)</f>
        <v>0</v>
      </c>
      <c r="L551" s="167"/>
      <c r="M551" s="167"/>
      <c r="N551" s="167"/>
      <c r="O551" s="167"/>
      <c r="P551" s="167"/>
      <c r="Q551" s="167"/>
      <c r="R551" s="167"/>
      <c r="S551" s="103"/>
      <c r="T551" s="167"/>
      <c r="U551" s="106">
        <f>SUM(U552:U552)</f>
        <v>0</v>
      </c>
      <c r="V551" s="103"/>
      <c r="W551" s="281"/>
      <c r="X551" s="167"/>
      <c r="Y551" s="106">
        <f>SUM(Y552:Y552)</f>
        <v>0</v>
      </c>
      <c r="AA551" s="102"/>
      <c r="AB551" s="102">
        <f t="shared" ref="AB551:AK551" si="276">SUM(AB552:AB552)</f>
        <v>0</v>
      </c>
      <c r="AC551" s="102"/>
      <c r="AD551" s="102">
        <f>SUM(AD552:AD552)</f>
        <v>0</v>
      </c>
      <c r="AE551" s="102"/>
      <c r="AF551" s="102"/>
      <c r="AG551" s="102"/>
      <c r="AH551" s="102">
        <f>SUM(AH552:AH552)</f>
        <v>0</v>
      </c>
      <c r="AI551" s="102"/>
      <c r="AJ551" s="167"/>
      <c r="AK551" s="102">
        <f t="shared" si="276"/>
        <v>0</v>
      </c>
      <c r="AL551" s="167"/>
      <c r="AM551" s="167"/>
      <c r="AN551" s="167"/>
      <c r="AO551" s="167"/>
      <c r="AP551" s="167"/>
      <c r="AQ551" s="167"/>
      <c r="AR551" s="167"/>
      <c r="AS551" s="167"/>
      <c r="AT551" s="167"/>
      <c r="AU551" s="167"/>
      <c r="AV551" s="102"/>
      <c r="AW551" s="102"/>
      <c r="AX551" s="102">
        <f>SUM(AX552:AX552)</f>
        <v>0</v>
      </c>
    </row>
    <row r="552" spans="2:50" s="155" customFormat="1" ht="13" outlineLevel="1">
      <c r="B552" s="161" t="s">
        <v>846</v>
      </c>
      <c r="C552" s="111" t="s">
        <v>847</v>
      </c>
      <c r="D552" s="110" t="s">
        <v>27</v>
      </c>
      <c r="E552" s="16">
        <v>42902</v>
      </c>
      <c r="F552" s="26" t="s">
        <v>12</v>
      </c>
      <c r="G552" s="46" t="s">
        <v>13</v>
      </c>
      <c r="H552" s="81">
        <f t="shared" ref="H552" si="277">SUM(I552:J552)</f>
        <v>490</v>
      </c>
      <c r="I552" s="109">
        <v>370</v>
      </c>
      <c r="J552" s="109">
        <v>120</v>
      </c>
      <c r="K552" s="259">
        <v>0</v>
      </c>
      <c r="L552" s="85" t="s">
        <v>1145</v>
      </c>
      <c r="M552" s="85" t="s">
        <v>1145</v>
      </c>
      <c r="N552" s="85" t="s">
        <v>1145</v>
      </c>
      <c r="O552" s="85" t="s">
        <v>1144</v>
      </c>
      <c r="P552" s="85" t="s">
        <v>1144</v>
      </c>
      <c r="Q552" s="85" t="s">
        <v>1144</v>
      </c>
      <c r="R552" s="85" t="s">
        <v>1144</v>
      </c>
      <c r="S552" s="180" t="s">
        <v>1291</v>
      </c>
      <c r="T552" s="85"/>
      <c r="U552" s="31">
        <f>SUMIF(T552,"Y",I552)</f>
        <v>0</v>
      </c>
      <c r="V552" s="80"/>
      <c r="W552" s="279"/>
      <c r="X552" s="85"/>
      <c r="Y552" s="85">
        <f>U552*X552</f>
        <v>0</v>
      </c>
      <c r="AA552" s="85"/>
      <c r="AB552" s="31">
        <f>SUMIF(AA552,"Y",K552)*X552</f>
        <v>0</v>
      </c>
      <c r="AC552" s="85"/>
      <c r="AD552" s="31">
        <f>(I552-AB552)*COUNTIF(AL552:AU552,"L")</f>
        <v>0</v>
      </c>
      <c r="AE552" s="31"/>
      <c r="AF552" s="85"/>
      <c r="AG552" s="85">
        <f>IFERROR(COUNTIF(AL552:AU552,"S")/(COUNTIF(AL552:AU552,"V")+COUNTIF(AL552:AU552,"S")),0)</f>
        <v>0</v>
      </c>
      <c r="AH552" s="31">
        <f>(Y552-AB552-AD552)*AG552</f>
        <v>0</v>
      </c>
      <c r="AI552" s="85"/>
      <c r="AJ552" s="31">
        <f t="shared" ref="AJ552" si="278">COUNTIF(AL552:AU552,"V")</f>
        <v>0</v>
      </c>
      <c r="AK552" s="31">
        <f>Y552-AB552-AD552-AH552</f>
        <v>0</v>
      </c>
      <c r="AL552" s="85"/>
      <c r="AM552" s="85"/>
      <c r="AN552" s="85"/>
      <c r="AO552" s="85"/>
      <c r="AP552" s="85"/>
      <c r="AQ552" s="85"/>
      <c r="AR552" s="85"/>
      <c r="AS552" s="85"/>
      <c r="AT552" s="85"/>
      <c r="AU552" s="85"/>
      <c r="AV552" s="31"/>
      <c r="AW552" s="31"/>
      <c r="AX552" s="31"/>
    </row>
    <row r="553" spans="2:50" s="155" customFormat="1" ht="13">
      <c r="B553" s="350" t="s">
        <v>1031</v>
      </c>
      <c r="C553" s="350"/>
      <c r="D553" s="350"/>
      <c r="E553" s="351"/>
      <c r="F553" s="100" t="s">
        <v>7</v>
      </c>
      <c r="G553" s="101"/>
      <c r="H553" s="102">
        <f>H554/60</f>
        <v>156</v>
      </c>
      <c r="I553" s="102">
        <f>I554/60</f>
        <v>24.333333333333332</v>
      </c>
      <c r="J553" s="102">
        <f>J554/60</f>
        <v>131.66666666666666</v>
      </c>
      <c r="K553" s="260">
        <f>K554/60</f>
        <v>0</v>
      </c>
      <c r="L553" s="167"/>
      <c r="M553" s="167"/>
      <c r="N553" s="167"/>
      <c r="O553" s="167"/>
      <c r="P553" s="167"/>
      <c r="Q553" s="167"/>
      <c r="R553" s="167"/>
      <c r="S553" s="103"/>
      <c r="T553" s="167"/>
      <c r="U553" s="102">
        <f>U554/60</f>
        <v>0</v>
      </c>
      <c r="V553" s="103"/>
      <c r="W553" s="281"/>
      <c r="X553" s="167"/>
      <c r="Y553" s="102">
        <f>Y554/60</f>
        <v>0</v>
      </c>
      <c r="AA553" s="102"/>
      <c r="AB553" s="102">
        <f t="shared" ref="AB553:AK553" si="279">AB554/60</f>
        <v>0</v>
      </c>
      <c r="AC553" s="102"/>
      <c r="AD553" s="102">
        <f>AD554/60</f>
        <v>0</v>
      </c>
      <c r="AE553" s="102"/>
      <c r="AF553" s="102"/>
      <c r="AG553" s="102"/>
      <c r="AH553" s="102">
        <f>AH554/60</f>
        <v>0</v>
      </c>
      <c r="AI553" s="102"/>
      <c r="AJ553" s="167"/>
      <c r="AK553" s="102">
        <f t="shared" si="279"/>
        <v>0</v>
      </c>
      <c r="AL553" s="167"/>
      <c r="AM553" s="167"/>
      <c r="AN553" s="167"/>
      <c r="AO553" s="167"/>
      <c r="AP553" s="167"/>
      <c r="AQ553" s="167"/>
      <c r="AR553" s="167"/>
      <c r="AS553" s="167"/>
      <c r="AT553" s="167"/>
      <c r="AU553" s="167"/>
      <c r="AV553" s="102"/>
      <c r="AW553" s="102"/>
      <c r="AX553" s="102">
        <f>AX554/60</f>
        <v>0</v>
      </c>
    </row>
    <row r="554" spans="2:50" s="155" customFormat="1" ht="13">
      <c r="B554" s="350"/>
      <c r="C554" s="350"/>
      <c r="D554" s="350"/>
      <c r="E554" s="351"/>
      <c r="F554" s="104" t="s">
        <v>8</v>
      </c>
      <c r="G554" s="105"/>
      <c r="H554" s="106">
        <f>SUM(I555:J564)</f>
        <v>9360</v>
      </c>
      <c r="I554" s="106">
        <f>SUMIF(F555:F564,"DQA",$I555:$I564)</f>
        <v>1460</v>
      </c>
      <c r="J554" s="106">
        <f>SUMIF(F555:F564,"DQA",$J555:$J564)</f>
        <v>7900</v>
      </c>
      <c r="K554" s="261">
        <f>SUM(K555:K564)</f>
        <v>0</v>
      </c>
      <c r="L554" s="167"/>
      <c r="M554" s="167"/>
      <c r="N554" s="167"/>
      <c r="O554" s="167"/>
      <c r="P554" s="167"/>
      <c r="Q554" s="167"/>
      <c r="R554" s="167"/>
      <c r="S554" s="103"/>
      <c r="T554" s="167"/>
      <c r="U554" s="106">
        <f>SUM(U555:U564)</f>
        <v>0</v>
      </c>
      <c r="V554" s="103"/>
      <c r="W554" s="281"/>
      <c r="X554" s="167"/>
      <c r="Y554" s="106">
        <f>SUM(Y555:Y564)</f>
        <v>0</v>
      </c>
      <c r="AA554" s="102"/>
      <c r="AB554" s="102">
        <f t="shared" ref="AB554" si="280">SUM(AB555:AB564)</f>
        <v>0</v>
      </c>
      <c r="AC554" s="102"/>
      <c r="AD554" s="102">
        <f>SUM(AD555:AD564)</f>
        <v>0</v>
      </c>
      <c r="AE554" s="102"/>
      <c r="AF554" s="102"/>
      <c r="AG554" s="102"/>
      <c r="AH554" s="102">
        <f>SUM(AH555:AH564)</f>
        <v>0</v>
      </c>
      <c r="AI554" s="102"/>
      <c r="AJ554" s="167"/>
      <c r="AK554" s="102">
        <f t="shared" ref="AK554" si="281">SUM(AK555:AK564)</f>
        <v>0</v>
      </c>
      <c r="AL554" s="167"/>
      <c r="AM554" s="167"/>
      <c r="AN554" s="167"/>
      <c r="AO554" s="167"/>
      <c r="AP554" s="167"/>
      <c r="AQ554" s="167"/>
      <c r="AR554" s="167"/>
      <c r="AS554" s="167"/>
      <c r="AT554" s="167"/>
      <c r="AU554" s="167"/>
      <c r="AV554" s="102"/>
      <c r="AW554" s="102"/>
      <c r="AX554" s="102">
        <f t="shared" ref="AX554" si="282">SUM(AX555:AX564)</f>
        <v>0</v>
      </c>
    </row>
    <row r="555" spans="2:50" s="155" customFormat="1" ht="13" outlineLevel="1">
      <c r="B555" s="161" t="s">
        <v>1032</v>
      </c>
      <c r="C555" s="6" t="s">
        <v>1042</v>
      </c>
      <c r="D555" s="25" t="s">
        <v>50</v>
      </c>
      <c r="E555" s="16">
        <v>43524</v>
      </c>
      <c r="F555" s="26" t="s">
        <v>12</v>
      </c>
      <c r="G555" s="46" t="s">
        <v>945</v>
      </c>
      <c r="H555" s="81">
        <f t="shared" ref="H555:H564" si="283">SUM(I555:J555)</f>
        <v>90</v>
      </c>
      <c r="I555" s="109">
        <v>45</v>
      </c>
      <c r="J555" s="109">
        <v>45</v>
      </c>
      <c r="K555" s="259">
        <v>0</v>
      </c>
      <c r="L555" s="85" t="s">
        <v>1144</v>
      </c>
      <c r="M555" s="85" t="s">
        <v>1144</v>
      </c>
      <c r="N555" s="85" t="s">
        <v>1145</v>
      </c>
      <c r="O555" s="85" t="s">
        <v>1145</v>
      </c>
      <c r="P555" s="85" t="s">
        <v>1144</v>
      </c>
      <c r="Q555" s="85" t="s">
        <v>1144</v>
      </c>
      <c r="R555" s="85" t="s">
        <v>1144</v>
      </c>
      <c r="S555" s="180" t="s">
        <v>1288</v>
      </c>
      <c r="T555" s="85"/>
      <c r="U555" s="31">
        <f t="shared" ref="U555:U564" si="284">SUMIF(T555,"Y",I555)</f>
        <v>0</v>
      </c>
      <c r="V555" s="80"/>
      <c r="W555" s="279"/>
      <c r="X555" s="85"/>
      <c r="Y555" s="85">
        <f t="shared" ref="Y555:Y564" si="285">U555*X555</f>
        <v>0</v>
      </c>
      <c r="AA555" s="85"/>
      <c r="AB555" s="31">
        <f t="shared" ref="AB555:AB564" si="286">SUMIF(AA555,"Y",K555)*X555</f>
        <v>0</v>
      </c>
      <c r="AC555" s="85"/>
      <c r="AD555" s="31">
        <f t="shared" ref="AD555:AD564" si="287">(I555-AB555)*COUNTIF(AL555:AU555,"L")</f>
        <v>0</v>
      </c>
      <c r="AE555" s="31"/>
      <c r="AF555" s="85"/>
      <c r="AG555" s="85">
        <f t="shared" ref="AG555:AG564" si="288">IFERROR(COUNTIF(AL555:AU555,"S")/(COUNTIF(AL555:AU555,"V")+COUNTIF(AL555:AU555,"S")),0)</f>
        <v>0</v>
      </c>
      <c r="AH555" s="31">
        <f t="shared" ref="AH555:AH564" si="289">(Y555-AB555-AD555)*AG555</f>
        <v>0</v>
      </c>
      <c r="AI555" s="85"/>
      <c r="AJ555" s="31">
        <f t="shared" ref="AJ555:AJ564" si="290">COUNTIF(AL555:AU555,"V")</f>
        <v>0</v>
      </c>
      <c r="AK555" s="31">
        <f t="shared" ref="AK555:AK564" si="291">Y555-AB555-AD555-AH555</f>
        <v>0</v>
      </c>
      <c r="AL555" s="85"/>
      <c r="AM555" s="85"/>
      <c r="AN555" s="85"/>
      <c r="AO555" s="85"/>
      <c r="AP555" s="85"/>
      <c r="AQ555" s="85"/>
      <c r="AR555" s="85"/>
      <c r="AS555" s="85"/>
      <c r="AT555" s="85"/>
      <c r="AU555" s="85"/>
      <c r="AV555" s="31"/>
      <c r="AW555" s="31"/>
      <c r="AX555" s="31"/>
    </row>
    <row r="556" spans="2:50" s="155" customFormat="1" ht="13" outlineLevel="1">
      <c r="B556" s="161" t="s">
        <v>1033</v>
      </c>
      <c r="C556" s="6" t="s">
        <v>1044</v>
      </c>
      <c r="D556" s="25" t="s">
        <v>50</v>
      </c>
      <c r="E556" s="16">
        <v>43524</v>
      </c>
      <c r="F556" s="26" t="s">
        <v>12</v>
      </c>
      <c r="G556" s="46" t="s">
        <v>945</v>
      </c>
      <c r="H556" s="81">
        <f t="shared" si="283"/>
        <v>250</v>
      </c>
      <c r="I556" s="109">
        <v>125</v>
      </c>
      <c r="J556" s="109">
        <v>125</v>
      </c>
      <c r="K556" s="259">
        <v>0</v>
      </c>
      <c r="L556" s="85" t="s">
        <v>1144</v>
      </c>
      <c r="M556" s="85" t="s">
        <v>1144</v>
      </c>
      <c r="N556" s="85" t="s">
        <v>1145</v>
      </c>
      <c r="O556" s="85" t="s">
        <v>1145</v>
      </c>
      <c r="P556" s="85" t="s">
        <v>1144</v>
      </c>
      <c r="Q556" s="85" t="s">
        <v>1144</v>
      </c>
      <c r="R556" s="85" t="s">
        <v>1144</v>
      </c>
      <c r="S556" s="180" t="s">
        <v>1288</v>
      </c>
      <c r="T556" s="85"/>
      <c r="U556" s="31">
        <f t="shared" si="284"/>
        <v>0</v>
      </c>
      <c r="V556" s="80"/>
      <c r="W556" s="279"/>
      <c r="X556" s="85"/>
      <c r="Y556" s="85">
        <f t="shared" si="285"/>
        <v>0</v>
      </c>
      <c r="AA556" s="85"/>
      <c r="AB556" s="31">
        <f t="shared" si="286"/>
        <v>0</v>
      </c>
      <c r="AC556" s="85"/>
      <c r="AD556" s="31">
        <f t="shared" si="287"/>
        <v>0</v>
      </c>
      <c r="AE556" s="31"/>
      <c r="AF556" s="85"/>
      <c r="AG556" s="85">
        <f t="shared" si="288"/>
        <v>0</v>
      </c>
      <c r="AH556" s="31">
        <f t="shared" si="289"/>
        <v>0</v>
      </c>
      <c r="AI556" s="85"/>
      <c r="AJ556" s="31">
        <f t="shared" si="290"/>
        <v>0</v>
      </c>
      <c r="AK556" s="31">
        <f t="shared" si="291"/>
        <v>0</v>
      </c>
      <c r="AL556" s="85"/>
      <c r="AM556" s="85"/>
      <c r="AN556" s="85"/>
      <c r="AO556" s="85"/>
      <c r="AP556" s="85"/>
      <c r="AQ556" s="85"/>
      <c r="AR556" s="85"/>
      <c r="AS556" s="85"/>
      <c r="AT556" s="85"/>
      <c r="AU556" s="85"/>
      <c r="AV556" s="31"/>
      <c r="AW556" s="31"/>
      <c r="AX556" s="31"/>
    </row>
    <row r="557" spans="2:50" s="155" customFormat="1" ht="13" outlineLevel="1">
      <c r="B557" s="161" t="s">
        <v>1034</v>
      </c>
      <c r="C557" s="59" t="s">
        <v>1045</v>
      </c>
      <c r="D557" s="49" t="s">
        <v>50</v>
      </c>
      <c r="E557" s="16">
        <v>43524</v>
      </c>
      <c r="F557" s="26" t="s">
        <v>12</v>
      </c>
      <c r="G557" s="46" t="s">
        <v>945</v>
      </c>
      <c r="H557" s="81">
        <f t="shared" si="283"/>
        <v>1135</v>
      </c>
      <c r="I557" s="109">
        <v>175</v>
      </c>
      <c r="J557" s="109">
        <v>960</v>
      </c>
      <c r="K557" s="259">
        <v>0</v>
      </c>
      <c r="L557" s="85" t="s">
        <v>1144</v>
      </c>
      <c r="M557" s="85" t="s">
        <v>1144</v>
      </c>
      <c r="N557" s="85" t="s">
        <v>1145</v>
      </c>
      <c r="O557" s="85" t="s">
        <v>1145</v>
      </c>
      <c r="P557" s="85" t="s">
        <v>1144</v>
      </c>
      <c r="Q557" s="85" t="s">
        <v>1144</v>
      </c>
      <c r="R557" s="85" t="s">
        <v>1144</v>
      </c>
      <c r="S557" s="180" t="s">
        <v>1288</v>
      </c>
      <c r="T557" s="85"/>
      <c r="U557" s="31">
        <f t="shared" si="284"/>
        <v>0</v>
      </c>
      <c r="V557" s="80"/>
      <c r="W557" s="279"/>
      <c r="X557" s="85"/>
      <c r="Y557" s="85">
        <f t="shared" si="285"/>
        <v>0</v>
      </c>
      <c r="AA557" s="85"/>
      <c r="AB557" s="31">
        <f t="shared" si="286"/>
        <v>0</v>
      </c>
      <c r="AC557" s="85"/>
      <c r="AD557" s="31">
        <f t="shared" si="287"/>
        <v>0</v>
      </c>
      <c r="AE557" s="31"/>
      <c r="AF557" s="85"/>
      <c r="AG557" s="85">
        <f t="shared" si="288"/>
        <v>0</v>
      </c>
      <c r="AH557" s="31">
        <f t="shared" si="289"/>
        <v>0</v>
      </c>
      <c r="AI557" s="85"/>
      <c r="AJ557" s="31">
        <f t="shared" si="290"/>
        <v>0</v>
      </c>
      <c r="AK557" s="31">
        <f t="shared" si="291"/>
        <v>0</v>
      </c>
      <c r="AL557" s="85"/>
      <c r="AM557" s="85"/>
      <c r="AN557" s="85"/>
      <c r="AO557" s="85"/>
      <c r="AP557" s="85"/>
      <c r="AQ557" s="85"/>
      <c r="AR557" s="85"/>
      <c r="AS557" s="85"/>
      <c r="AT557" s="85"/>
      <c r="AU557" s="85"/>
      <c r="AV557" s="31"/>
      <c r="AW557" s="31"/>
      <c r="AX557" s="31"/>
    </row>
    <row r="558" spans="2:50" s="155" customFormat="1" ht="13" outlineLevel="1">
      <c r="B558" s="161" t="s">
        <v>1035</v>
      </c>
      <c r="C558" s="59" t="s">
        <v>1051</v>
      </c>
      <c r="D558" s="49" t="s">
        <v>1012</v>
      </c>
      <c r="E558" s="16">
        <v>43710</v>
      </c>
      <c r="F558" s="26" t="s">
        <v>12</v>
      </c>
      <c r="G558" s="46" t="s">
        <v>945</v>
      </c>
      <c r="H558" s="81">
        <f t="shared" si="283"/>
        <v>380</v>
      </c>
      <c r="I558" s="109">
        <v>130</v>
      </c>
      <c r="J558" s="109">
        <v>250</v>
      </c>
      <c r="K558" s="259">
        <v>0</v>
      </c>
      <c r="L558" s="85" t="s">
        <v>1144</v>
      </c>
      <c r="M558" s="85" t="s">
        <v>1144</v>
      </c>
      <c r="N558" s="85" t="s">
        <v>1145</v>
      </c>
      <c r="O558" s="85" t="s">
        <v>1145</v>
      </c>
      <c r="P558" s="85" t="s">
        <v>1144</v>
      </c>
      <c r="Q558" s="85" t="s">
        <v>1144</v>
      </c>
      <c r="R558" s="85" t="s">
        <v>1144</v>
      </c>
      <c r="S558" s="180" t="s">
        <v>1288</v>
      </c>
      <c r="T558" s="85"/>
      <c r="U558" s="31">
        <f t="shared" si="284"/>
        <v>0</v>
      </c>
      <c r="V558" s="80"/>
      <c r="W558" s="279"/>
      <c r="X558" s="85"/>
      <c r="Y558" s="85">
        <f t="shared" si="285"/>
        <v>0</v>
      </c>
      <c r="AA558" s="85"/>
      <c r="AB558" s="31">
        <f t="shared" si="286"/>
        <v>0</v>
      </c>
      <c r="AC558" s="85"/>
      <c r="AD558" s="31">
        <f t="shared" si="287"/>
        <v>0</v>
      </c>
      <c r="AE558" s="31"/>
      <c r="AF558" s="85"/>
      <c r="AG558" s="85">
        <f t="shared" si="288"/>
        <v>0</v>
      </c>
      <c r="AH558" s="31">
        <f t="shared" si="289"/>
        <v>0</v>
      </c>
      <c r="AI558" s="85"/>
      <c r="AJ558" s="31">
        <f t="shared" si="290"/>
        <v>0</v>
      </c>
      <c r="AK558" s="31">
        <f t="shared" si="291"/>
        <v>0</v>
      </c>
      <c r="AL558" s="85"/>
      <c r="AM558" s="85"/>
      <c r="AN558" s="85"/>
      <c r="AO558" s="85"/>
      <c r="AP558" s="85"/>
      <c r="AQ558" s="85"/>
      <c r="AR558" s="85"/>
      <c r="AS558" s="85"/>
      <c r="AT558" s="85"/>
      <c r="AU558" s="85"/>
      <c r="AV558" s="31"/>
      <c r="AW558" s="31"/>
      <c r="AX558" s="31"/>
    </row>
    <row r="559" spans="2:50" s="155" customFormat="1" ht="13" outlineLevel="1">
      <c r="B559" s="161" t="s">
        <v>1036</v>
      </c>
      <c r="C559" s="59" t="s">
        <v>1046</v>
      </c>
      <c r="D559" s="49" t="s">
        <v>50</v>
      </c>
      <c r="E559" s="16">
        <v>43524</v>
      </c>
      <c r="F559" s="26" t="s">
        <v>12</v>
      </c>
      <c r="G559" s="46" t="s">
        <v>945</v>
      </c>
      <c r="H559" s="81">
        <f t="shared" si="283"/>
        <v>2080</v>
      </c>
      <c r="I559" s="109">
        <v>300</v>
      </c>
      <c r="J559" s="109">
        <v>1780</v>
      </c>
      <c r="K559" s="259">
        <v>0</v>
      </c>
      <c r="L559" s="85" t="s">
        <v>1144</v>
      </c>
      <c r="M559" s="85" t="s">
        <v>1144</v>
      </c>
      <c r="N559" s="85" t="s">
        <v>1145</v>
      </c>
      <c r="O559" s="85" t="s">
        <v>1145</v>
      </c>
      <c r="P559" s="85" t="s">
        <v>1144</v>
      </c>
      <c r="Q559" s="85" t="s">
        <v>1144</v>
      </c>
      <c r="R559" s="85" t="s">
        <v>1144</v>
      </c>
      <c r="S559" s="180" t="s">
        <v>1288</v>
      </c>
      <c r="T559" s="85"/>
      <c r="U559" s="31">
        <f t="shared" si="284"/>
        <v>0</v>
      </c>
      <c r="V559" s="80"/>
      <c r="W559" s="279"/>
      <c r="X559" s="85"/>
      <c r="Y559" s="85">
        <f t="shared" si="285"/>
        <v>0</v>
      </c>
      <c r="AA559" s="85"/>
      <c r="AB559" s="31">
        <f t="shared" si="286"/>
        <v>0</v>
      </c>
      <c r="AC559" s="85"/>
      <c r="AD559" s="31">
        <f t="shared" si="287"/>
        <v>0</v>
      </c>
      <c r="AE559" s="31"/>
      <c r="AF559" s="85"/>
      <c r="AG559" s="85">
        <f t="shared" si="288"/>
        <v>0</v>
      </c>
      <c r="AH559" s="31">
        <f t="shared" si="289"/>
        <v>0</v>
      </c>
      <c r="AI559" s="85"/>
      <c r="AJ559" s="31">
        <f t="shared" si="290"/>
        <v>0</v>
      </c>
      <c r="AK559" s="31">
        <f t="shared" si="291"/>
        <v>0</v>
      </c>
      <c r="AL559" s="85"/>
      <c r="AM559" s="85"/>
      <c r="AN559" s="85"/>
      <c r="AO559" s="85"/>
      <c r="AP559" s="85"/>
      <c r="AQ559" s="85"/>
      <c r="AR559" s="85"/>
      <c r="AS559" s="85"/>
      <c r="AT559" s="85"/>
      <c r="AU559" s="85"/>
      <c r="AV559" s="31"/>
      <c r="AW559" s="31"/>
      <c r="AX559" s="31"/>
    </row>
    <row r="560" spans="2:50" s="155" customFormat="1" ht="13" outlineLevel="1">
      <c r="B560" s="161" t="s">
        <v>1037</v>
      </c>
      <c r="C560" s="59" t="s">
        <v>1047</v>
      </c>
      <c r="D560" s="49" t="s">
        <v>50</v>
      </c>
      <c r="E560" s="16">
        <v>43524</v>
      </c>
      <c r="F560" s="26" t="s">
        <v>12</v>
      </c>
      <c r="G560" s="46" t="s">
        <v>945</v>
      </c>
      <c r="H560" s="81">
        <f t="shared" si="283"/>
        <v>820</v>
      </c>
      <c r="I560" s="109">
        <v>110</v>
      </c>
      <c r="J560" s="109">
        <v>710</v>
      </c>
      <c r="K560" s="259">
        <v>0</v>
      </c>
      <c r="L560" s="85" t="s">
        <v>1144</v>
      </c>
      <c r="M560" s="85" t="s">
        <v>1144</v>
      </c>
      <c r="N560" s="85" t="s">
        <v>1145</v>
      </c>
      <c r="O560" s="85" t="s">
        <v>1145</v>
      </c>
      <c r="P560" s="85" t="s">
        <v>1144</v>
      </c>
      <c r="Q560" s="85" t="s">
        <v>1144</v>
      </c>
      <c r="R560" s="85" t="s">
        <v>1144</v>
      </c>
      <c r="S560" s="180" t="s">
        <v>1288</v>
      </c>
      <c r="T560" s="85"/>
      <c r="U560" s="31">
        <f t="shared" si="284"/>
        <v>0</v>
      </c>
      <c r="V560" s="80"/>
      <c r="W560" s="279"/>
      <c r="X560" s="85"/>
      <c r="Y560" s="85">
        <f t="shared" si="285"/>
        <v>0</v>
      </c>
      <c r="AA560" s="85"/>
      <c r="AB560" s="31">
        <f t="shared" si="286"/>
        <v>0</v>
      </c>
      <c r="AC560" s="85"/>
      <c r="AD560" s="31">
        <f t="shared" si="287"/>
        <v>0</v>
      </c>
      <c r="AE560" s="31"/>
      <c r="AF560" s="85"/>
      <c r="AG560" s="85">
        <f t="shared" si="288"/>
        <v>0</v>
      </c>
      <c r="AH560" s="31">
        <f t="shared" si="289"/>
        <v>0</v>
      </c>
      <c r="AI560" s="85"/>
      <c r="AJ560" s="31">
        <f t="shared" si="290"/>
        <v>0</v>
      </c>
      <c r="AK560" s="31">
        <f t="shared" si="291"/>
        <v>0</v>
      </c>
      <c r="AL560" s="85"/>
      <c r="AM560" s="85"/>
      <c r="AN560" s="85"/>
      <c r="AO560" s="85"/>
      <c r="AP560" s="85"/>
      <c r="AQ560" s="85"/>
      <c r="AR560" s="85"/>
      <c r="AS560" s="85"/>
      <c r="AT560" s="85"/>
      <c r="AU560" s="85"/>
      <c r="AV560" s="31"/>
      <c r="AW560" s="31"/>
      <c r="AX560" s="31"/>
    </row>
    <row r="561" spans="2:50" s="155" customFormat="1" ht="13" outlineLevel="1">
      <c r="B561" s="161" t="s">
        <v>1038</v>
      </c>
      <c r="C561" s="59" t="s">
        <v>1048</v>
      </c>
      <c r="D561" s="49" t="s">
        <v>992</v>
      </c>
      <c r="E561" s="16">
        <v>43524</v>
      </c>
      <c r="F561" s="26" t="s">
        <v>12</v>
      </c>
      <c r="G561" s="46" t="s">
        <v>945</v>
      </c>
      <c r="H561" s="81">
        <f t="shared" si="283"/>
        <v>940</v>
      </c>
      <c r="I561" s="109">
        <v>400</v>
      </c>
      <c r="J561" s="109">
        <v>540</v>
      </c>
      <c r="K561" s="259">
        <v>0</v>
      </c>
      <c r="L561" s="85" t="s">
        <v>1144</v>
      </c>
      <c r="M561" s="85" t="s">
        <v>1144</v>
      </c>
      <c r="N561" s="85" t="s">
        <v>1145</v>
      </c>
      <c r="O561" s="85" t="s">
        <v>1145</v>
      </c>
      <c r="P561" s="85" t="s">
        <v>1144</v>
      </c>
      <c r="Q561" s="85" t="s">
        <v>1144</v>
      </c>
      <c r="R561" s="85" t="s">
        <v>1144</v>
      </c>
      <c r="S561" s="180" t="s">
        <v>1288</v>
      </c>
      <c r="T561" s="85"/>
      <c r="U561" s="31">
        <f t="shared" si="284"/>
        <v>0</v>
      </c>
      <c r="V561" s="80"/>
      <c r="W561" s="279"/>
      <c r="X561" s="85"/>
      <c r="Y561" s="85">
        <f t="shared" si="285"/>
        <v>0</v>
      </c>
      <c r="AA561" s="85"/>
      <c r="AB561" s="31">
        <f t="shared" si="286"/>
        <v>0</v>
      </c>
      <c r="AC561" s="85"/>
      <c r="AD561" s="31">
        <f t="shared" si="287"/>
        <v>0</v>
      </c>
      <c r="AE561" s="31"/>
      <c r="AF561" s="85"/>
      <c r="AG561" s="85">
        <f t="shared" si="288"/>
        <v>0</v>
      </c>
      <c r="AH561" s="31">
        <f t="shared" si="289"/>
        <v>0</v>
      </c>
      <c r="AI561" s="85"/>
      <c r="AJ561" s="31">
        <f t="shared" si="290"/>
        <v>0</v>
      </c>
      <c r="AK561" s="31">
        <f t="shared" si="291"/>
        <v>0</v>
      </c>
      <c r="AL561" s="85"/>
      <c r="AM561" s="85"/>
      <c r="AN561" s="85"/>
      <c r="AO561" s="85"/>
      <c r="AP561" s="85"/>
      <c r="AQ561" s="85"/>
      <c r="AR561" s="85"/>
      <c r="AS561" s="85"/>
      <c r="AT561" s="85"/>
      <c r="AU561" s="85"/>
      <c r="AV561" s="31"/>
      <c r="AW561" s="31"/>
      <c r="AX561" s="31"/>
    </row>
    <row r="562" spans="2:50" s="155" customFormat="1" ht="13" outlineLevel="1">
      <c r="B562" s="161" t="s">
        <v>1039</v>
      </c>
      <c r="C562" s="59" t="s">
        <v>1049</v>
      </c>
      <c r="D562" s="49" t="s">
        <v>50</v>
      </c>
      <c r="E562" s="16">
        <v>43524</v>
      </c>
      <c r="F562" s="26" t="s">
        <v>12</v>
      </c>
      <c r="G562" s="46" t="s">
        <v>1252</v>
      </c>
      <c r="H562" s="81">
        <f t="shared" si="283"/>
        <v>680</v>
      </c>
      <c r="I562" s="109">
        <v>80</v>
      </c>
      <c r="J562" s="109">
        <v>600</v>
      </c>
      <c r="K562" s="259">
        <v>0</v>
      </c>
      <c r="L562" s="85" t="s">
        <v>1144</v>
      </c>
      <c r="M562" s="85" t="s">
        <v>1144</v>
      </c>
      <c r="N562" s="85" t="s">
        <v>1145</v>
      </c>
      <c r="O562" s="85" t="s">
        <v>1145</v>
      </c>
      <c r="P562" s="85" t="s">
        <v>1144</v>
      </c>
      <c r="Q562" s="85" t="s">
        <v>1144</v>
      </c>
      <c r="R562" s="85" t="s">
        <v>1144</v>
      </c>
      <c r="S562" s="180" t="s">
        <v>1288</v>
      </c>
      <c r="T562" s="85"/>
      <c r="U562" s="31">
        <f t="shared" si="284"/>
        <v>0</v>
      </c>
      <c r="V562" s="80"/>
      <c r="W562" s="279"/>
      <c r="X562" s="85"/>
      <c r="Y562" s="85">
        <f t="shared" si="285"/>
        <v>0</v>
      </c>
      <c r="AA562" s="85"/>
      <c r="AB562" s="31">
        <f t="shared" si="286"/>
        <v>0</v>
      </c>
      <c r="AC562" s="85"/>
      <c r="AD562" s="31">
        <f t="shared" si="287"/>
        <v>0</v>
      </c>
      <c r="AE562" s="31"/>
      <c r="AF562" s="85"/>
      <c r="AG562" s="85">
        <f t="shared" si="288"/>
        <v>0</v>
      </c>
      <c r="AH562" s="31">
        <f t="shared" si="289"/>
        <v>0</v>
      </c>
      <c r="AI562" s="85"/>
      <c r="AJ562" s="31">
        <f t="shared" si="290"/>
        <v>0</v>
      </c>
      <c r="AK562" s="31">
        <f t="shared" si="291"/>
        <v>0</v>
      </c>
      <c r="AL562" s="85"/>
      <c r="AM562" s="85"/>
      <c r="AN562" s="85"/>
      <c r="AO562" s="85"/>
      <c r="AP562" s="85"/>
      <c r="AQ562" s="85"/>
      <c r="AR562" s="85"/>
      <c r="AS562" s="85"/>
      <c r="AT562" s="85"/>
      <c r="AU562" s="85"/>
      <c r="AV562" s="31"/>
      <c r="AW562" s="31"/>
      <c r="AX562" s="31"/>
    </row>
    <row r="563" spans="2:50" s="155" customFormat="1" ht="13" outlineLevel="1">
      <c r="B563" s="161" t="s">
        <v>1040</v>
      </c>
      <c r="C563" s="6" t="s">
        <v>1043</v>
      </c>
      <c r="D563" s="25" t="s">
        <v>50</v>
      </c>
      <c r="E563" s="16">
        <v>43524</v>
      </c>
      <c r="F563" s="26" t="s">
        <v>12</v>
      </c>
      <c r="G563" s="46" t="s">
        <v>1252</v>
      </c>
      <c r="H563" s="81">
        <f t="shared" si="283"/>
        <v>60</v>
      </c>
      <c r="I563" s="109">
        <v>30</v>
      </c>
      <c r="J563" s="109">
        <v>30</v>
      </c>
      <c r="K563" s="259">
        <v>0</v>
      </c>
      <c r="L563" s="85" t="s">
        <v>1144</v>
      </c>
      <c r="M563" s="85" t="s">
        <v>1144</v>
      </c>
      <c r="N563" s="85" t="s">
        <v>1145</v>
      </c>
      <c r="O563" s="85" t="s">
        <v>1145</v>
      </c>
      <c r="P563" s="85" t="s">
        <v>1144</v>
      </c>
      <c r="Q563" s="85" t="s">
        <v>1144</v>
      </c>
      <c r="R563" s="85" t="s">
        <v>1144</v>
      </c>
      <c r="S563" s="180" t="s">
        <v>1288</v>
      </c>
      <c r="T563" s="85"/>
      <c r="U563" s="31">
        <f t="shared" si="284"/>
        <v>0</v>
      </c>
      <c r="V563" s="80"/>
      <c r="W563" s="279"/>
      <c r="X563" s="85"/>
      <c r="Y563" s="85">
        <f t="shared" si="285"/>
        <v>0</v>
      </c>
      <c r="AA563" s="85"/>
      <c r="AB563" s="31">
        <f t="shared" si="286"/>
        <v>0</v>
      </c>
      <c r="AC563" s="85"/>
      <c r="AD563" s="31">
        <f t="shared" si="287"/>
        <v>0</v>
      </c>
      <c r="AE563" s="31"/>
      <c r="AF563" s="85"/>
      <c r="AG563" s="85">
        <f t="shared" si="288"/>
        <v>0</v>
      </c>
      <c r="AH563" s="31">
        <f t="shared" si="289"/>
        <v>0</v>
      </c>
      <c r="AI563" s="85"/>
      <c r="AJ563" s="31">
        <f t="shared" si="290"/>
        <v>0</v>
      </c>
      <c r="AK563" s="31">
        <f t="shared" si="291"/>
        <v>0</v>
      </c>
      <c r="AL563" s="85"/>
      <c r="AM563" s="85"/>
      <c r="AN563" s="85"/>
      <c r="AO563" s="85"/>
      <c r="AP563" s="85"/>
      <c r="AQ563" s="85"/>
      <c r="AR563" s="85"/>
      <c r="AS563" s="85"/>
      <c r="AT563" s="85"/>
      <c r="AU563" s="85"/>
      <c r="AV563" s="31"/>
      <c r="AW563" s="31"/>
      <c r="AX563" s="31"/>
    </row>
    <row r="564" spans="2:50" s="155" customFormat="1" ht="13" outlineLevel="1">
      <c r="B564" s="161" t="s">
        <v>1041</v>
      </c>
      <c r="C564" s="6" t="s">
        <v>1050</v>
      </c>
      <c r="D564" s="25" t="s">
        <v>992</v>
      </c>
      <c r="E564" s="16">
        <v>43524</v>
      </c>
      <c r="F564" s="26" t="s">
        <v>12</v>
      </c>
      <c r="G564" s="46" t="s">
        <v>945</v>
      </c>
      <c r="H564" s="81">
        <f t="shared" si="283"/>
        <v>2925</v>
      </c>
      <c r="I564" s="109">
        <v>65</v>
      </c>
      <c r="J564" s="109">
        <v>2860</v>
      </c>
      <c r="K564" s="259">
        <v>0</v>
      </c>
      <c r="L564" s="85" t="s">
        <v>1144</v>
      </c>
      <c r="M564" s="85" t="s">
        <v>1144</v>
      </c>
      <c r="N564" s="85" t="s">
        <v>1145</v>
      </c>
      <c r="O564" s="85" t="s">
        <v>1145</v>
      </c>
      <c r="P564" s="85" t="s">
        <v>1144</v>
      </c>
      <c r="Q564" s="85" t="s">
        <v>1144</v>
      </c>
      <c r="R564" s="85" t="s">
        <v>1144</v>
      </c>
      <c r="S564" s="180" t="s">
        <v>1288</v>
      </c>
      <c r="T564" s="85"/>
      <c r="U564" s="31">
        <f t="shared" si="284"/>
        <v>0</v>
      </c>
      <c r="V564" s="80"/>
      <c r="W564" s="279"/>
      <c r="X564" s="85"/>
      <c r="Y564" s="85">
        <f t="shared" si="285"/>
        <v>0</v>
      </c>
      <c r="AA564" s="85"/>
      <c r="AB564" s="31">
        <f t="shared" si="286"/>
        <v>0</v>
      </c>
      <c r="AC564" s="85"/>
      <c r="AD564" s="31">
        <f t="shared" si="287"/>
        <v>0</v>
      </c>
      <c r="AE564" s="31"/>
      <c r="AF564" s="85"/>
      <c r="AG564" s="85">
        <f t="shared" si="288"/>
        <v>0</v>
      </c>
      <c r="AH564" s="31">
        <f t="shared" si="289"/>
        <v>0</v>
      </c>
      <c r="AI564" s="85"/>
      <c r="AJ564" s="31">
        <f t="shared" si="290"/>
        <v>0</v>
      </c>
      <c r="AK564" s="31">
        <f t="shared" si="291"/>
        <v>0</v>
      </c>
      <c r="AL564" s="85"/>
      <c r="AM564" s="85"/>
      <c r="AN564" s="85"/>
      <c r="AO564" s="85"/>
      <c r="AP564" s="85"/>
      <c r="AQ564" s="85"/>
      <c r="AR564" s="85"/>
      <c r="AS564" s="85"/>
      <c r="AT564" s="85"/>
      <c r="AU564" s="85"/>
      <c r="AV564" s="31"/>
      <c r="AW564" s="31"/>
      <c r="AX564" s="31"/>
    </row>
    <row r="565" spans="2:50" s="155" customFormat="1" ht="13">
      <c r="B565" s="350" t="s">
        <v>1085</v>
      </c>
      <c r="C565" s="350"/>
      <c r="D565" s="350"/>
      <c r="E565" s="351"/>
      <c r="F565" s="100" t="s">
        <v>7</v>
      </c>
      <c r="G565" s="101"/>
      <c r="H565" s="102">
        <f>H566/60</f>
        <v>139.75</v>
      </c>
      <c r="I565" s="102">
        <f>I566/60</f>
        <v>24.916666666666668</v>
      </c>
      <c r="J565" s="102">
        <f>J566/60</f>
        <v>114.83333333333333</v>
      </c>
      <c r="K565" s="260">
        <f>K566/60</f>
        <v>0</v>
      </c>
      <c r="L565" s="167"/>
      <c r="M565" s="167"/>
      <c r="N565" s="167"/>
      <c r="O565" s="167"/>
      <c r="P565" s="167"/>
      <c r="Q565" s="167"/>
      <c r="R565" s="167"/>
      <c r="S565" s="103"/>
      <c r="T565" s="167"/>
      <c r="U565" s="102">
        <f>U566/60</f>
        <v>0</v>
      </c>
      <c r="V565" s="103"/>
      <c r="W565" s="281"/>
      <c r="X565" s="167"/>
      <c r="Y565" s="102">
        <f>Y566/60</f>
        <v>0</v>
      </c>
      <c r="AA565" s="102"/>
      <c r="AB565" s="102">
        <f t="shared" ref="AB565:AK565" si="292">AB566/60</f>
        <v>0</v>
      </c>
      <c r="AC565" s="102"/>
      <c r="AD565" s="102">
        <f t="shared" si="292"/>
        <v>0</v>
      </c>
      <c r="AE565" s="102"/>
      <c r="AF565" s="102"/>
      <c r="AG565" s="102"/>
      <c r="AH565" s="102">
        <f>AH566/60</f>
        <v>0</v>
      </c>
      <c r="AI565" s="102"/>
      <c r="AJ565" s="167"/>
      <c r="AK565" s="102">
        <f t="shared" si="292"/>
        <v>0</v>
      </c>
      <c r="AL565" s="167"/>
      <c r="AM565" s="167"/>
      <c r="AN565" s="167"/>
      <c r="AO565" s="167"/>
      <c r="AP565" s="167"/>
      <c r="AQ565" s="167"/>
      <c r="AR565" s="167"/>
      <c r="AS565" s="167"/>
      <c r="AT565" s="167"/>
      <c r="AU565" s="167"/>
      <c r="AV565" s="102"/>
      <c r="AW565" s="102"/>
      <c r="AX565" s="102"/>
    </row>
    <row r="566" spans="2:50" s="155" customFormat="1" ht="13">
      <c r="B566" s="350"/>
      <c r="C566" s="350"/>
      <c r="D566" s="350"/>
      <c r="E566" s="351"/>
      <c r="F566" s="104" t="s">
        <v>8</v>
      </c>
      <c r="G566" s="105"/>
      <c r="H566" s="106">
        <f>SUM(I567:J575)</f>
        <v>8385</v>
      </c>
      <c r="I566" s="106">
        <f>SUMIF(F567:F575,"DQA",$I567:$I575)</f>
        <v>1495</v>
      </c>
      <c r="J566" s="106">
        <f>SUMIF(F567:F575,"DQA",$J567:$J575)</f>
        <v>6890</v>
      </c>
      <c r="K566" s="261">
        <f>SUM(K567:K575)</f>
        <v>0</v>
      </c>
      <c r="L566" s="167"/>
      <c r="M566" s="167"/>
      <c r="N566" s="167"/>
      <c r="O566" s="167"/>
      <c r="P566" s="167"/>
      <c r="Q566" s="167"/>
      <c r="R566" s="167"/>
      <c r="S566" s="103"/>
      <c r="T566" s="167"/>
      <c r="U566" s="106">
        <f>SUM(U567:U575)</f>
        <v>0</v>
      </c>
      <c r="V566" s="103"/>
      <c r="W566" s="281"/>
      <c r="X566" s="167"/>
      <c r="Y566" s="106">
        <f>SUM(Y567:Y575)</f>
        <v>0</v>
      </c>
      <c r="AA566" s="102"/>
      <c r="AB566" s="102">
        <f t="shared" ref="AB566:AD566" si="293">SUM(AB567:AB575)</f>
        <v>0</v>
      </c>
      <c r="AC566" s="102"/>
      <c r="AD566" s="102">
        <f t="shared" si="293"/>
        <v>0</v>
      </c>
      <c r="AE566" s="102"/>
      <c r="AF566" s="102"/>
      <c r="AG566" s="102"/>
      <c r="AH566" s="102">
        <f>SUM(AH567:AH575)</f>
        <v>0</v>
      </c>
      <c r="AI566" s="102"/>
      <c r="AJ566" s="167"/>
      <c r="AK566" s="102">
        <f t="shared" ref="AK566" si="294">SUM(AK567:AK575)</f>
        <v>0</v>
      </c>
      <c r="AL566" s="167"/>
      <c r="AM566" s="167"/>
      <c r="AN566" s="167"/>
      <c r="AO566" s="167"/>
      <c r="AP566" s="167"/>
      <c r="AQ566" s="167"/>
      <c r="AR566" s="167"/>
      <c r="AS566" s="167"/>
      <c r="AT566" s="167"/>
      <c r="AU566" s="167"/>
      <c r="AV566" s="102"/>
      <c r="AW566" s="102"/>
      <c r="AX566" s="102">
        <f t="shared" ref="AX566" si="295">SUM(AX567:AX575)</f>
        <v>0</v>
      </c>
    </row>
    <row r="567" spans="2:50" s="155" customFormat="1" ht="13" outlineLevel="1">
      <c r="B567" s="161" t="s">
        <v>1052</v>
      </c>
      <c r="C567" s="6" t="s">
        <v>1088</v>
      </c>
      <c r="D567" s="25" t="s">
        <v>50</v>
      </c>
      <c r="E567" s="16">
        <v>43689</v>
      </c>
      <c r="F567" s="26" t="s">
        <v>12</v>
      </c>
      <c r="G567" s="46" t="s">
        <v>945</v>
      </c>
      <c r="H567" s="81">
        <f t="shared" ref="H567:H575" si="296">SUM(I567:J567)</f>
        <v>90</v>
      </c>
      <c r="I567" s="109">
        <v>45</v>
      </c>
      <c r="J567" s="109">
        <v>45</v>
      </c>
      <c r="K567" s="259">
        <v>0</v>
      </c>
      <c r="L567" s="85" t="s">
        <v>1144</v>
      </c>
      <c r="M567" s="85" t="s">
        <v>1144</v>
      </c>
      <c r="N567" s="85" t="s">
        <v>1145</v>
      </c>
      <c r="O567" s="85" t="s">
        <v>1145</v>
      </c>
      <c r="P567" s="85" t="s">
        <v>1145</v>
      </c>
      <c r="Q567" s="85" t="s">
        <v>1144</v>
      </c>
      <c r="R567" s="85" t="s">
        <v>1144</v>
      </c>
      <c r="S567" s="180" t="s">
        <v>1288</v>
      </c>
      <c r="T567" s="85"/>
      <c r="U567" s="31">
        <f t="shared" ref="U567:U575" si="297">SUMIF(T567,"Y",I567)</f>
        <v>0</v>
      </c>
      <c r="V567" s="80"/>
      <c r="W567" s="279"/>
      <c r="X567" s="85"/>
      <c r="Y567" s="85">
        <f t="shared" ref="Y567:Y575" si="298">U567*X567</f>
        <v>0</v>
      </c>
      <c r="AA567" s="85"/>
      <c r="AB567" s="31">
        <f t="shared" ref="AB567:AB572" si="299">SUMIF(AA567,"Y",K567)*X567</f>
        <v>0</v>
      </c>
      <c r="AC567" s="85"/>
      <c r="AD567" s="31">
        <f t="shared" ref="AD567:AD575" si="300">(I567-AB567)*COUNTIF(AL567:AU567,"L")</f>
        <v>0</v>
      </c>
      <c r="AE567" s="31"/>
      <c r="AF567" s="85"/>
      <c r="AG567" s="85">
        <f t="shared" ref="AG567:AG575" si="301">IFERROR(COUNTIF(AL567:AU567,"S")/(COUNTIF(AL567:AU567,"V")+COUNTIF(AL567:AU567,"S")),0)</f>
        <v>0</v>
      </c>
      <c r="AH567" s="31">
        <f t="shared" ref="AH567:AH575" si="302">(Y567-AB567-AD567)*AG567</f>
        <v>0</v>
      </c>
      <c r="AI567" s="85"/>
      <c r="AJ567" s="31">
        <f t="shared" ref="AJ567:AJ575" si="303">COUNTIF(AL567:AU567,"V")</f>
        <v>0</v>
      </c>
      <c r="AK567" s="31">
        <f t="shared" ref="AK567:AK575" si="304">Y567-AB567-AD567-AH567</f>
        <v>0</v>
      </c>
      <c r="AL567" s="85"/>
      <c r="AM567" s="85"/>
      <c r="AN567" s="85"/>
      <c r="AO567" s="85"/>
      <c r="AP567" s="85"/>
      <c r="AQ567" s="85"/>
      <c r="AR567" s="85"/>
      <c r="AS567" s="85"/>
      <c r="AT567" s="85"/>
      <c r="AU567" s="85"/>
      <c r="AV567" s="31"/>
      <c r="AW567" s="31"/>
      <c r="AX567" s="31"/>
    </row>
    <row r="568" spans="2:50" s="155" customFormat="1" ht="13" outlineLevel="1">
      <c r="B568" s="161" t="s">
        <v>1053</v>
      </c>
      <c r="C568" s="59" t="s">
        <v>1089</v>
      </c>
      <c r="D568" s="49" t="s">
        <v>50</v>
      </c>
      <c r="E568" s="38">
        <v>43691</v>
      </c>
      <c r="F568" s="26" t="s">
        <v>12</v>
      </c>
      <c r="G568" s="46" t="s">
        <v>945</v>
      </c>
      <c r="H568" s="81">
        <f t="shared" si="296"/>
        <v>1135</v>
      </c>
      <c r="I568" s="109">
        <v>175</v>
      </c>
      <c r="J568" s="109">
        <v>960</v>
      </c>
      <c r="K568" s="259">
        <v>0</v>
      </c>
      <c r="L568" s="85" t="s">
        <v>1144</v>
      </c>
      <c r="M568" s="85" t="s">
        <v>1144</v>
      </c>
      <c r="N568" s="85" t="s">
        <v>1145</v>
      </c>
      <c r="O568" s="85" t="s">
        <v>1145</v>
      </c>
      <c r="P568" s="85" t="s">
        <v>1145</v>
      </c>
      <c r="Q568" s="85" t="s">
        <v>1144</v>
      </c>
      <c r="R568" s="85" t="s">
        <v>1144</v>
      </c>
      <c r="S568" s="180" t="s">
        <v>1288</v>
      </c>
      <c r="T568" s="85"/>
      <c r="U568" s="31">
        <f t="shared" si="297"/>
        <v>0</v>
      </c>
      <c r="V568" s="80"/>
      <c r="W568" s="279"/>
      <c r="X568" s="85"/>
      <c r="Y568" s="85">
        <f t="shared" si="298"/>
        <v>0</v>
      </c>
      <c r="AA568" s="85"/>
      <c r="AB568" s="31">
        <f t="shared" si="299"/>
        <v>0</v>
      </c>
      <c r="AC568" s="85"/>
      <c r="AD568" s="31">
        <f t="shared" si="300"/>
        <v>0</v>
      </c>
      <c r="AE568" s="31"/>
      <c r="AF568" s="85"/>
      <c r="AG568" s="85">
        <f t="shared" si="301"/>
        <v>0</v>
      </c>
      <c r="AH568" s="31">
        <f t="shared" si="302"/>
        <v>0</v>
      </c>
      <c r="AI568" s="85"/>
      <c r="AJ568" s="31">
        <f t="shared" si="303"/>
        <v>0</v>
      </c>
      <c r="AK568" s="31">
        <f t="shared" si="304"/>
        <v>0</v>
      </c>
      <c r="AL568" s="85"/>
      <c r="AM568" s="85"/>
      <c r="AN568" s="85"/>
      <c r="AO568" s="85"/>
      <c r="AP568" s="85"/>
      <c r="AQ568" s="85"/>
      <c r="AR568" s="85"/>
      <c r="AS568" s="85"/>
      <c r="AT568" s="85"/>
      <c r="AU568" s="85"/>
      <c r="AV568" s="31"/>
      <c r="AW568" s="31"/>
      <c r="AX568" s="31"/>
    </row>
    <row r="569" spans="2:50" s="155" customFormat="1" ht="13" outlineLevel="1">
      <c r="B569" s="161" t="s">
        <v>1054</v>
      </c>
      <c r="C569" s="59" t="s">
        <v>1090</v>
      </c>
      <c r="D569" s="49" t="s">
        <v>1012</v>
      </c>
      <c r="E569" s="38">
        <v>43710</v>
      </c>
      <c r="F569" s="26" t="s">
        <v>12</v>
      </c>
      <c r="G569" s="46" t="s">
        <v>945</v>
      </c>
      <c r="H569" s="81">
        <f t="shared" si="296"/>
        <v>290</v>
      </c>
      <c r="I569" s="109">
        <v>85</v>
      </c>
      <c r="J569" s="109">
        <v>205</v>
      </c>
      <c r="K569" s="259">
        <v>0</v>
      </c>
      <c r="L569" s="85" t="s">
        <v>1144</v>
      </c>
      <c r="M569" s="85" t="s">
        <v>1144</v>
      </c>
      <c r="N569" s="85" t="s">
        <v>1145</v>
      </c>
      <c r="O569" s="85" t="s">
        <v>1145</v>
      </c>
      <c r="P569" s="85" t="s">
        <v>1145</v>
      </c>
      <c r="Q569" s="85" t="s">
        <v>1144</v>
      </c>
      <c r="R569" s="85" t="s">
        <v>1144</v>
      </c>
      <c r="S569" s="180" t="s">
        <v>1288</v>
      </c>
      <c r="T569" s="85"/>
      <c r="U569" s="31">
        <f t="shared" si="297"/>
        <v>0</v>
      </c>
      <c r="V569" s="80"/>
      <c r="W569" s="279"/>
      <c r="X569" s="85"/>
      <c r="Y569" s="85">
        <f t="shared" si="298"/>
        <v>0</v>
      </c>
      <c r="AA569" s="85"/>
      <c r="AB569" s="31">
        <f t="shared" si="299"/>
        <v>0</v>
      </c>
      <c r="AC569" s="85"/>
      <c r="AD569" s="31">
        <f t="shared" si="300"/>
        <v>0</v>
      </c>
      <c r="AE569" s="31"/>
      <c r="AF569" s="85"/>
      <c r="AG569" s="85">
        <f t="shared" si="301"/>
        <v>0</v>
      </c>
      <c r="AH569" s="31">
        <f t="shared" si="302"/>
        <v>0</v>
      </c>
      <c r="AI569" s="85"/>
      <c r="AJ569" s="31">
        <f t="shared" si="303"/>
        <v>0</v>
      </c>
      <c r="AK569" s="31">
        <f t="shared" si="304"/>
        <v>0</v>
      </c>
      <c r="AL569" s="85"/>
      <c r="AM569" s="85"/>
      <c r="AN569" s="85"/>
      <c r="AO569" s="85"/>
      <c r="AP569" s="85"/>
      <c r="AQ569" s="85"/>
      <c r="AR569" s="85"/>
      <c r="AS569" s="85"/>
      <c r="AT569" s="85"/>
      <c r="AU569" s="85"/>
      <c r="AV569" s="31"/>
      <c r="AW569" s="31"/>
      <c r="AX569" s="31"/>
    </row>
    <row r="570" spans="2:50" s="155" customFormat="1" ht="26" outlineLevel="1">
      <c r="B570" s="161" t="s">
        <v>1055</v>
      </c>
      <c r="C570" s="59" t="s">
        <v>1091</v>
      </c>
      <c r="D570" s="49" t="s">
        <v>1012</v>
      </c>
      <c r="E570" s="38">
        <v>43691</v>
      </c>
      <c r="F570" s="26" t="s">
        <v>12</v>
      </c>
      <c r="G570" s="46" t="s">
        <v>945</v>
      </c>
      <c r="H570" s="81">
        <f t="shared" si="296"/>
        <v>2410</v>
      </c>
      <c r="I570" s="109">
        <v>630</v>
      </c>
      <c r="J570" s="109">
        <v>1780</v>
      </c>
      <c r="K570" s="259">
        <v>0</v>
      </c>
      <c r="L570" s="85" t="s">
        <v>1144</v>
      </c>
      <c r="M570" s="85" t="s">
        <v>1144</v>
      </c>
      <c r="N570" s="85" t="s">
        <v>1145</v>
      </c>
      <c r="O570" s="85" t="s">
        <v>1145</v>
      </c>
      <c r="P570" s="85" t="s">
        <v>1145</v>
      </c>
      <c r="Q570" s="85" t="s">
        <v>1144</v>
      </c>
      <c r="R570" s="85" t="s">
        <v>1144</v>
      </c>
      <c r="S570" s="180" t="s">
        <v>1288</v>
      </c>
      <c r="T570" s="85"/>
      <c r="U570" s="31">
        <f t="shared" si="297"/>
        <v>0</v>
      </c>
      <c r="V570" s="80"/>
      <c r="W570" s="279"/>
      <c r="X570" s="85"/>
      <c r="Y570" s="85">
        <f t="shared" si="298"/>
        <v>0</v>
      </c>
      <c r="AA570" s="85"/>
      <c r="AB570" s="31">
        <f t="shared" si="299"/>
        <v>0</v>
      </c>
      <c r="AC570" s="85"/>
      <c r="AD570" s="31">
        <f t="shared" si="300"/>
        <v>0</v>
      </c>
      <c r="AE570" s="31"/>
      <c r="AF570" s="85"/>
      <c r="AG570" s="85">
        <f t="shared" si="301"/>
        <v>0</v>
      </c>
      <c r="AH570" s="31">
        <f t="shared" si="302"/>
        <v>0</v>
      </c>
      <c r="AI570" s="85"/>
      <c r="AJ570" s="31">
        <f t="shared" si="303"/>
        <v>0</v>
      </c>
      <c r="AK570" s="31">
        <f t="shared" si="304"/>
        <v>0</v>
      </c>
      <c r="AL570" s="85"/>
      <c r="AM570" s="85"/>
      <c r="AN570" s="85"/>
      <c r="AO570" s="85"/>
      <c r="AP570" s="85"/>
      <c r="AQ570" s="85"/>
      <c r="AR570" s="85"/>
      <c r="AS570" s="85"/>
      <c r="AT570" s="85"/>
      <c r="AU570" s="85"/>
      <c r="AV570" s="31"/>
      <c r="AW570" s="31"/>
      <c r="AX570" s="31"/>
    </row>
    <row r="571" spans="2:50" s="155" customFormat="1" ht="13" outlineLevel="1">
      <c r="B571" s="161" t="s">
        <v>1056</v>
      </c>
      <c r="C571" s="59" t="s">
        <v>1092</v>
      </c>
      <c r="D571" s="49" t="s">
        <v>50</v>
      </c>
      <c r="E571" s="38">
        <v>43684</v>
      </c>
      <c r="F571" s="26" t="s">
        <v>12</v>
      </c>
      <c r="G571" s="46" t="s">
        <v>945</v>
      </c>
      <c r="H571" s="81">
        <f t="shared" si="296"/>
        <v>360</v>
      </c>
      <c r="I571" s="109">
        <v>120</v>
      </c>
      <c r="J571" s="109">
        <v>240</v>
      </c>
      <c r="K571" s="259">
        <v>0</v>
      </c>
      <c r="L571" s="85" t="s">
        <v>1144</v>
      </c>
      <c r="M571" s="85" t="s">
        <v>1144</v>
      </c>
      <c r="N571" s="85" t="s">
        <v>1145</v>
      </c>
      <c r="O571" s="85" t="s">
        <v>1145</v>
      </c>
      <c r="P571" s="85" t="s">
        <v>1145</v>
      </c>
      <c r="Q571" s="85" t="s">
        <v>1144</v>
      </c>
      <c r="R571" s="85" t="s">
        <v>1144</v>
      </c>
      <c r="S571" s="180" t="s">
        <v>1288</v>
      </c>
      <c r="T571" s="85"/>
      <c r="U571" s="31">
        <f t="shared" si="297"/>
        <v>0</v>
      </c>
      <c r="V571" s="80"/>
      <c r="W571" s="279"/>
      <c r="X571" s="85"/>
      <c r="Y571" s="85">
        <f t="shared" si="298"/>
        <v>0</v>
      </c>
      <c r="AA571" s="85"/>
      <c r="AB571" s="31">
        <f t="shared" si="299"/>
        <v>0</v>
      </c>
      <c r="AC571" s="85"/>
      <c r="AD571" s="31">
        <f t="shared" si="300"/>
        <v>0</v>
      </c>
      <c r="AE571" s="31"/>
      <c r="AF571" s="85"/>
      <c r="AG571" s="85">
        <f t="shared" si="301"/>
        <v>0</v>
      </c>
      <c r="AH571" s="31">
        <f t="shared" si="302"/>
        <v>0</v>
      </c>
      <c r="AI571" s="85"/>
      <c r="AJ571" s="31">
        <f t="shared" si="303"/>
        <v>0</v>
      </c>
      <c r="AK571" s="31">
        <f t="shared" si="304"/>
        <v>0</v>
      </c>
      <c r="AL571" s="85"/>
      <c r="AM571" s="85"/>
      <c r="AN571" s="85"/>
      <c r="AO571" s="85"/>
      <c r="AP571" s="85"/>
      <c r="AQ571" s="85"/>
      <c r="AR571" s="85"/>
      <c r="AS571" s="85"/>
      <c r="AT571" s="85"/>
      <c r="AU571" s="85"/>
      <c r="AV571" s="31"/>
      <c r="AW571" s="31"/>
      <c r="AX571" s="31"/>
    </row>
    <row r="572" spans="2:50" s="155" customFormat="1" ht="13" outlineLevel="1">
      <c r="B572" s="161" t="s">
        <v>1057</v>
      </c>
      <c r="C572" s="59" t="s">
        <v>1093</v>
      </c>
      <c r="D572" s="49" t="s">
        <v>50</v>
      </c>
      <c r="E572" s="38">
        <v>43682</v>
      </c>
      <c r="F572" s="26" t="s">
        <v>12</v>
      </c>
      <c r="G572" s="46" t="s">
        <v>945</v>
      </c>
      <c r="H572" s="81">
        <f t="shared" si="296"/>
        <v>690</v>
      </c>
      <c r="I572" s="109">
        <v>280</v>
      </c>
      <c r="J572" s="109">
        <v>410</v>
      </c>
      <c r="K572" s="259">
        <v>0</v>
      </c>
      <c r="L572" s="85" t="s">
        <v>1144</v>
      </c>
      <c r="M572" s="85" t="s">
        <v>1144</v>
      </c>
      <c r="N572" s="85" t="s">
        <v>1145</v>
      </c>
      <c r="O572" s="85" t="s">
        <v>1145</v>
      </c>
      <c r="P572" s="85" t="s">
        <v>1145</v>
      </c>
      <c r="Q572" s="85" t="s">
        <v>1144</v>
      </c>
      <c r="R572" s="85" t="s">
        <v>1144</v>
      </c>
      <c r="S572" s="180" t="s">
        <v>1288</v>
      </c>
      <c r="T572" s="85"/>
      <c r="U572" s="31">
        <f t="shared" si="297"/>
        <v>0</v>
      </c>
      <c r="V572" s="80"/>
      <c r="W572" s="279"/>
      <c r="X572" s="85"/>
      <c r="Y572" s="85">
        <f t="shared" si="298"/>
        <v>0</v>
      </c>
      <c r="AA572" s="85"/>
      <c r="AB572" s="31">
        <f t="shared" si="299"/>
        <v>0</v>
      </c>
      <c r="AC572" s="85"/>
      <c r="AD572" s="31">
        <f t="shared" si="300"/>
        <v>0</v>
      </c>
      <c r="AE572" s="31"/>
      <c r="AF572" s="85"/>
      <c r="AG572" s="85">
        <f t="shared" si="301"/>
        <v>0</v>
      </c>
      <c r="AH572" s="31">
        <f t="shared" si="302"/>
        <v>0</v>
      </c>
      <c r="AI572" s="85"/>
      <c r="AJ572" s="31">
        <f t="shared" si="303"/>
        <v>0</v>
      </c>
      <c r="AK572" s="31">
        <f t="shared" si="304"/>
        <v>0</v>
      </c>
      <c r="AL572" s="85"/>
      <c r="AM572" s="85"/>
      <c r="AN572" s="85"/>
      <c r="AO572" s="85"/>
      <c r="AP572" s="85"/>
      <c r="AQ572" s="85"/>
      <c r="AR572" s="85"/>
      <c r="AS572" s="85"/>
      <c r="AT572" s="85"/>
      <c r="AU572" s="85"/>
      <c r="AV572" s="31"/>
      <c r="AW572" s="31"/>
      <c r="AX572" s="31"/>
    </row>
    <row r="573" spans="2:50" s="155" customFormat="1" ht="13" outlineLevel="1">
      <c r="B573" s="161" t="s">
        <v>1058</v>
      </c>
      <c r="C573" s="59" t="s">
        <v>1094</v>
      </c>
      <c r="D573" s="49" t="s">
        <v>50</v>
      </c>
      <c r="E573" s="38">
        <v>43689</v>
      </c>
      <c r="F573" s="26" t="s">
        <v>12</v>
      </c>
      <c r="G573" s="46" t="s">
        <v>945</v>
      </c>
      <c r="H573" s="81">
        <f t="shared" si="296"/>
        <v>60</v>
      </c>
      <c r="I573" s="109">
        <v>30</v>
      </c>
      <c r="J573" s="109">
        <v>30</v>
      </c>
      <c r="K573" s="259">
        <v>0</v>
      </c>
      <c r="L573" s="85" t="s">
        <v>1144</v>
      </c>
      <c r="M573" s="85" t="s">
        <v>1144</v>
      </c>
      <c r="N573" s="85" t="s">
        <v>1145</v>
      </c>
      <c r="O573" s="85" t="s">
        <v>1145</v>
      </c>
      <c r="P573" s="85" t="s">
        <v>1145</v>
      </c>
      <c r="Q573" s="85" t="s">
        <v>1144</v>
      </c>
      <c r="R573" s="85" t="s">
        <v>1144</v>
      </c>
      <c r="S573" s="180" t="s">
        <v>1288</v>
      </c>
      <c r="T573" s="85"/>
      <c r="U573" s="31">
        <f t="shared" si="297"/>
        <v>0</v>
      </c>
      <c r="V573" s="80"/>
      <c r="W573" s="279"/>
      <c r="X573" s="85"/>
      <c r="Y573" s="85">
        <f t="shared" si="298"/>
        <v>0</v>
      </c>
      <c r="AA573" s="85"/>
      <c r="AB573" s="31">
        <v>0</v>
      </c>
      <c r="AC573" s="85"/>
      <c r="AD573" s="31">
        <f t="shared" si="300"/>
        <v>0</v>
      </c>
      <c r="AE573" s="31"/>
      <c r="AF573" s="85"/>
      <c r="AG573" s="85">
        <f t="shared" si="301"/>
        <v>0</v>
      </c>
      <c r="AH573" s="31">
        <f t="shared" si="302"/>
        <v>0</v>
      </c>
      <c r="AI573" s="85"/>
      <c r="AJ573" s="31">
        <f t="shared" si="303"/>
        <v>0</v>
      </c>
      <c r="AK573" s="31">
        <f t="shared" si="304"/>
        <v>0</v>
      </c>
      <c r="AL573" s="85"/>
      <c r="AM573" s="85"/>
      <c r="AN573" s="85"/>
      <c r="AO573" s="85"/>
      <c r="AP573" s="85"/>
      <c r="AQ573" s="85"/>
      <c r="AR573" s="85"/>
      <c r="AS573" s="85"/>
      <c r="AT573" s="85"/>
      <c r="AU573" s="85"/>
      <c r="AV573" s="31"/>
      <c r="AW573" s="31"/>
      <c r="AX573" s="31"/>
    </row>
    <row r="574" spans="2:50" s="155" customFormat="1" ht="13" outlineLevel="1">
      <c r="B574" s="161" t="s">
        <v>1059</v>
      </c>
      <c r="C574" s="59" t="s">
        <v>1095</v>
      </c>
      <c r="D574" s="49" t="s">
        <v>50</v>
      </c>
      <c r="E574" s="38">
        <v>43682</v>
      </c>
      <c r="F574" s="26" t="s">
        <v>12</v>
      </c>
      <c r="G574" s="46" t="s">
        <v>945</v>
      </c>
      <c r="H574" s="81">
        <f t="shared" si="296"/>
        <v>2590</v>
      </c>
      <c r="I574" s="109">
        <v>50</v>
      </c>
      <c r="J574" s="109">
        <v>2540</v>
      </c>
      <c r="K574" s="259">
        <v>0</v>
      </c>
      <c r="L574" s="85" t="s">
        <v>1144</v>
      </c>
      <c r="M574" s="85" t="s">
        <v>1144</v>
      </c>
      <c r="N574" s="85" t="s">
        <v>1145</v>
      </c>
      <c r="O574" s="85" t="s">
        <v>1145</v>
      </c>
      <c r="P574" s="85" t="s">
        <v>1145</v>
      </c>
      <c r="Q574" s="85" t="s">
        <v>1144</v>
      </c>
      <c r="R574" s="85" t="s">
        <v>1144</v>
      </c>
      <c r="S574" s="180" t="s">
        <v>1288</v>
      </c>
      <c r="T574" s="85"/>
      <c r="U574" s="31">
        <f t="shared" si="297"/>
        <v>0</v>
      </c>
      <c r="V574" s="80"/>
      <c r="W574" s="279"/>
      <c r="X574" s="85"/>
      <c r="Y574" s="85">
        <f t="shared" si="298"/>
        <v>0</v>
      </c>
      <c r="AA574" s="85"/>
      <c r="AB574" s="31">
        <f>SUMIF(AA574,"Y",K574)*X574</f>
        <v>0</v>
      </c>
      <c r="AC574" s="85"/>
      <c r="AD574" s="31">
        <f t="shared" si="300"/>
        <v>0</v>
      </c>
      <c r="AE574" s="31"/>
      <c r="AF574" s="85"/>
      <c r="AG574" s="85">
        <f t="shared" si="301"/>
        <v>0</v>
      </c>
      <c r="AH574" s="31">
        <f t="shared" si="302"/>
        <v>0</v>
      </c>
      <c r="AI574" s="85"/>
      <c r="AJ574" s="31">
        <f t="shared" si="303"/>
        <v>0</v>
      </c>
      <c r="AK574" s="31">
        <f t="shared" si="304"/>
        <v>0</v>
      </c>
      <c r="AL574" s="85"/>
      <c r="AM574" s="85"/>
      <c r="AN574" s="85"/>
      <c r="AO574" s="85"/>
      <c r="AP574" s="85"/>
      <c r="AQ574" s="85"/>
      <c r="AR574" s="85"/>
      <c r="AS574" s="85"/>
      <c r="AT574" s="85"/>
      <c r="AU574" s="85"/>
      <c r="AV574" s="31"/>
      <c r="AW574" s="31"/>
      <c r="AX574" s="31"/>
    </row>
    <row r="575" spans="2:50" s="155" customFormat="1" ht="13" outlineLevel="1">
      <c r="B575" s="161" t="s">
        <v>1086</v>
      </c>
      <c r="C575" s="59" t="s">
        <v>1087</v>
      </c>
      <c r="D575" s="49" t="s">
        <v>1012</v>
      </c>
      <c r="E575" s="38">
        <v>43693</v>
      </c>
      <c r="F575" s="26" t="s">
        <v>12</v>
      </c>
      <c r="G575" s="46" t="s">
        <v>945</v>
      </c>
      <c r="H575" s="81">
        <f t="shared" si="296"/>
        <v>760</v>
      </c>
      <c r="I575" s="109">
        <v>80</v>
      </c>
      <c r="J575" s="109">
        <v>680</v>
      </c>
      <c r="K575" s="259">
        <v>0</v>
      </c>
      <c r="L575" s="85" t="s">
        <v>1144</v>
      </c>
      <c r="M575" s="85" t="s">
        <v>1144</v>
      </c>
      <c r="N575" s="85" t="s">
        <v>1145</v>
      </c>
      <c r="O575" s="85" t="s">
        <v>1145</v>
      </c>
      <c r="P575" s="85" t="s">
        <v>1145</v>
      </c>
      <c r="Q575" s="85" t="s">
        <v>1144</v>
      </c>
      <c r="R575" s="85" t="s">
        <v>1144</v>
      </c>
      <c r="S575" s="180" t="s">
        <v>1288</v>
      </c>
      <c r="T575" s="85"/>
      <c r="U575" s="31">
        <f t="shared" si="297"/>
        <v>0</v>
      </c>
      <c r="V575" s="80"/>
      <c r="W575" s="279"/>
      <c r="X575" s="85"/>
      <c r="Y575" s="85">
        <f t="shared" si="298"/>
        <v>0</v>
      </c>
      <c r="AA575" s="85"/>
      <c r="AB575" s="31">
        <f>SUMIF(AA575,"Y",K575)*X575</f>
        <v>0</v>
      </c>
      <c r="AC575" s="85"/>
      <c r="AD575" s="31">
        <f t="shared" si="300"/>
        <v>0</v>
      </c>
      <c r="AE575" s="31"/>
      <c r="AF575" s="85"/>
      <c r="AG575" s="85">
        <f t="shared" si="301"/>
        <v>0</v>
      </c>
      <c r="AH575" s="31">
        <f t="shared" si="302"/>
        <v>0</v>
      </c>
      <c r="AI575" s="85"/>
      <c r="AJ575" s="31">
        <f t="shared" si="303"/>
        <v>0</v>
      </c>
      <c r="AK575" s="31">
        <f t="shared" si="304"/>
        <v>0</v>
      </c>
      <c r="AL575" s="85"/>
      <c r="AM575" s="85"/>
      <c r="AN575" s="85"/>
      <c r="AO575" s="85"/>
      <c r="AP575" s="85"/>
      <c r="AQ575" s="85"/>
      <c r="AR575" s="85"/>
      <c r="AS575" s="85"/>
      <c r="AT575" s="85"/>
      <c r="AU575" s="85"/>
      <c r="AV575" s="31"/>
      <c r="AW575" s="31"/>
      <c r="AX575" s="31"/>
    </row>
    <row r="576" spans="2:50" s="155" customFormat="1" ht="13">
      <c r="B576" s="355" t="s">
        <v>848</v>
      </c>
      <c r="C576" s="355"/>
      <c r="D576" s="355"/>
      <c r="E576" s="356" t="s">
        <v>745</v>
      </c>
      <c r="F576" s="19" t="s">
        <v>7</v>
      </c>
      <c r="G576" s="42"/>
      <c r="H576" s="20">
        <f>H577/60</f>
        <v>135.41666666666666</v>
      </c>
      <c r="I576" s="20">
        <f>I577/60</f>
        <v>69</v>
      </c>
      <c r="J576" s="20">
        <f>J577/60</f>
        <v>69</v>
      </c>
      <c r="K576" s="258">
        <f>K577/60</f>
        <v>0</v>
      </c>
      <c r="L576" s="42"/>
      <c r="M576" s="42"/>
      <c r="N576" s="42"/>
      <c r="O576" s="42"/>
      <c r="P576" s="42"/>
      <c r="Q576" s="42"/>
      <c r="R576" s="42"/>
      <c r="S576" s="43"/>
      <c r="T576" s="42"/>
      <c r="U576" s="20">
        <f>U577/60</f>
        <v>0</v>
      </c>
      <c r="V576" s="43"/>
      <c r="W576" s="277"/>
      <c r="X576" s="42"/>
      <c r="Y576" s="20">
        <f>Y577/60</f>
        <v>0</v>
      </c>
      <c r="AA576" s="45"/>
      <c r="AB576" s="45">
        <f t="shared" ref="AB576:AK576" si="305">AB577/60</f>
        <v>0</v>
      </c>
      <c r="AC576" s="45"/>
      <c r="AD576" s="45">
        <f>AD577/60</f>
        <v>0</v>
      </c>
      <c r="AE576" s="45"/>
      <c r="AF576" s="45"/>
      <c r="AG576" s="45"/>
      <c r="AH576" s="45">
        <f>AH577/60</f>
        <v>0</v>
      </c>
      <c r="AI576" s="45"/>
      <c r="AJ576" s="42"/>
      <c r="AK576" s="45">
        <f t="shared" si="305"/>
        <v>0</v>
      </c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5"/>
      <c r="AW576" s="45"/>
      <c r="AX576" s="45">
        <f>AX577/60</f>
        <v>0</v>
      </c>
    </row>
    <row r="577" spans="2:50" s="155" customFormat="1" ht="13">
      <c r="B577" s="355"/>
      <c r="C577" s="355"/>
      <c r="D577" s="355"/>
      <c r="E577" s="357"/>
      <c r="F577" s="19" t="s">
        <v>8</v>
      </c>
      <c r="G577" s="45"/>
      <c r="H577" s="23">
        <f>SUM(I578:J590)</f>
        <v>8125</v>
      </c>
      <c r="I577" s="23">
        <f>SUM(J578:J590)</f>
        <v>4140</v>
      </c>
      <c r="J577" s="23">
        <f>SUM(J578:J590)</f>
        <v>4140</v>
      </c>
      <c r="K577" s="253">
        <f>SUM(K578:K590)</f>
        <v>0</v>
      </c>
      <c r="L577" s="42"/>
      <c r="M577" s="42"/>
      <c r="N577" s="42"/>
      <c r="O577" s="42"/>
      <c r="P577" s="42"/>
      <c r="Q577" s="42"/>
      <c r="R577" s="42"/>
      <c r="S577" s="43"/>
      <c r="T577" s="42"/>
      <c r="U577" s="23">
        <f>SUM(U578:U590)</f>
        <v>0</v>
      </c>
      <c r="V577" s="43"/>
      <c r="W577" s="277"/>
      <c r="X577" s="42"/>
      <c r="Y577" s="23">
        <f>SUM(Y578:Y590)</f>
        <v>0</v>
      </c>
      <c r="AA577" s="45"/>
      <c r="AB577" s="45">
        <f t="shared" ref="AB577" si="306">SUM(AB578:AB590)</f>
        <v>0</v>
      </c>
      <c r="AC577" s="45"/>
      <c r="AD577" s="45">
        <f>SUM(AD578:AD590)</f>
        <v>0</v>
      </c>
      <c r="AE577" s="45"/>
      <c r="AF577" s="45"/>
      <c r="AG577" s="45"/>
      <c r="AH577" s="45">
        <f>SUM(AH578:AH590)</f>
        <v>0</v>
      </c>
      <c r="AI577" s="45"/>
      <c r="AJ577" s="42"/>
      <c r="AK577" s="45">
        <f t="shared" ref="AK577" si="307">SUM(AK578:AK590)</f>
        <v>0</v>
      </c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5"/>
      <c r="AW577" s="45"/>
      <c r="AX577" s="45">
        <f t="shared" ref="AX577" si="308">SUM(AX578:AX590)</f>
        <v>0</v>
      </c>
    </row>
    <row r="578" spans="2:50" s="162" customFormat="1" ht="13" outlineLevel="1">
      <c r="B578" s="9" t="s">
        <v>1096</v>
      </c>
      <c r="C578" s="9" t="s">
        <v>1098</v>
      </c>
      <c r="D578" s="12" t="s">
        <v>118</v>
      </c>
      <c r="E578" s="16">
        <v>43676</v>
      </c>
      <c r="F578" s="26" t="s">
        <v>12</v>
      </c>
      <c r="G578" s="112"/>
      <c r="H578" s="81">
        <f t="shared" ref="H578:H590" si="309">SUM(I578:J578)</f>
        <v>1190</v>
      </c>
      <c r="I578" s="18">
        <v>550</v>
      </c>
      <c r="J578" s="18">
        <v>640</v>
      </c>
      <c r="K578" s="259">
        <v>0</v>
      </c>
      <c r="L578" s="178" t="s">
        <v>1298</v>
      </c>
      <c r="M578" s="178" t="s">
        <v>1298</v>
      </c>
      <c r="N578" s="178" t="s">
        <v>1298</v>
      </c>
      <c r="O578" s="178" t="s">
        <v>1298</v>
      </c>
      <c r="P578" s="178" t="s">
        <v>1298</v>
      </c>
      <c r="Q578" s="168"/>
      <c r="R578" s="168"/>
      <c r="S578" s="113"/>
      <c r="T578" s="168"/>
      <c r="U578" s="31">
        <f t="shared" ref="U578:U590" si="310">SUMIF(T578,"Y",I578)</f>
        <v>0</v>
      </c>
      <c r="V578" s="113"/>
      <c r="W578" s="282"/>
      <c r="X578" s="168"/>
      <c r="Y578" s="222">
        <f t="shared" ref="Y578:Y590" si="311">U578*X578</f>
        <v>0</v>
      </c>
      <c r="AA578" s="168"/>
      <c r="AB578" s="31">
        <f t="shared" ref="AB578:AB590" si="312">SUMIF(AA578,"Y",K578)*X578</f>
        <v>0</v>
      </c>
      <c r="AC578" s="168"/>
      <c r="AD578" s="31">
        <f t="shared" ref="AD578:AD590" si="313">(I578-AB578)*COUNTIF(AL578:AU578,"L")</f>
        <v>0</v>
      </c>
      <c r="AE578" s="31"/>
      <c r="AF578" s="168"/>
      <c r="AG578" s="168">
        <f t="shared" ref="AG578:AG590" si="314">IFERROR(COUNTIF(AL578:AU578,"S")/(COUNTIF(AL578:AU578,"V")+COUNTIF(AL578:AU578,"S")),0)</f>
        <v>0</v>
      </c>
      <c r="AH578" s="31">
        <f t="shared" ref="AH578:AH590" si="315">(Y578-AB578-AD578)*AG578</f>
        <v>0</v>
      </c>
      <c r="AI578" s="168"/>
      <c r="AJ578" s="31">
        <f t="shared" ref="AJ578:AJ590" si="316">COUNTIF(AL578:AU578,"V")</f>
        <v>0</v>
      </c>
      <c r="AK578" s="31">
        <f t="shared" ref="AK578:AK590" si="317">Y578-AB578-AD578-AH578</f>
        <v>0</v>
      </c>
      <c r="AL578" s="168"/>
      <c r="AM578" s="168"/>
      <c r="AN578" s="31"/>
      <c r="AO578" s="31"/>
      <c r="AP578" s="168"/>
      <c r="AQ578" s="168"/>
      <c r="AR578" s="168"/>
      <c r="AS578" s="168"/>
      <c r="AT578" s="168"/>
      <c r="AU578" s="168"/>
      <c r="AV578" s="31"/>
      <c r="AW578" s="31"/>
      <c r="AX578" s="31"/>
    </row>
    <row r="579" spans="2:50" s="162" customFormat="1" ht="13" outlineLevel="1">
      <c r="B579" s="9" t="s">
        <v>1097</v>
      </c>
      <c r="C579" s="9" t="s">
        <v>1099</v>
      </c>
      <c r="D579" s="12" t="s">
        <v>118</v>
      </c>
      <c r="E579" s="16">
        <v>43676</v>
      </c>
      <c r="F579" s="26" t="s">
        <v>12</v>
      </c>
      <c r="G579" s="112"/>
      <c r="H579" s="81">
        <f t="shared" si="309"/>
        <v>510</v>
      </c>
      <c r="I579" s="18">
        <v>255</v>
      </c>
      <c r="J579" s="18">
        <v>255</v>
      </c>
      <c r="K579" s="259">
        <v>0</v>
      </c>
      <c r="L579" s="178" t="s">
        <v>1298</v>
      </c>
      <c r="M579" s="178" t="s">
        <v>1298</v>
      </c>
      <c r="N579" s="178" t="s">
        <v>1298</v>
      </c>
      <c r="O579" s="178" t="s">
        <v>1298</v>
      </c>
      <c r="P579" s="178" t="s">
        <v>1298</v>
      </c>
      <c r="Q579" s="168"/>
      <c r="R579" s="168"/>
      <c r="S579" s="113"/>
      <c r="T579" s="168"/>
      <c r="U579" s="31">
        <f t="shared" si="310"/>
        <v>0</v>
      </c>
      <c r="V579" s="113"/>
      <c r="W579" s="282"/>
      <c r="X579" s="168"/>
      <c r="Y579" s="222">
        <f t="shared" si="311"/>
        <v>0</v>
      </c>
      <c r="AA579" s="168"/>
      <c r="AB579" s="31">
        <f t="shared" si="312"/>
        <v>0</v>
      </c>
      <c r="AC579" s="168"/>
      <c r="AD579" s="31">
        <f t="shared" si="313"/>
        <v>0</v>
      </c>
      <c r="AE579" s="31"/>
      <c r="AF579" s="168"/>
      <c r="AG579" s="168">
        <f t="shared" si="314"/>
        <v>0</v>
      </c>
      <c r="AH579" s="31">
        <f t="shared" si="315"/>
        <v>0</v>
      </c>
      <c r="AI579" s="168"/>
      <c r="AJ579" s="31">
        <f t="shared" si="316"/>
        <v>0</v>
      </c>
      <c r="AK579" s="31">
        <f t="shared" si="317"/>
        <v>0</v>
      </c>
      <c r="AL579" s="168"/>
      <c r="AM579" s="168"/>
      <c r="AN579" s="168"/>
      <c r="AO579" s="168"/>
      <c r="AP579" s="168"/>
      <c r="AQ579" s="168"/>
      <c r="AR579" s="168"/>
      <c r="AS579" s="168"/>
      <c r="AT579" s="168"/>
      <c r="AU579" s="168"/>
      <c r="AV579" s="31"/>
      <c r="AW579" s="31"/>
      <c r="AX579" s="31"/>
    </row>
    <row r="580" spans="2:50" s="162" customFormat="1" ht="13" outlineLevel="1">
      <c r="B580" s="9" t="s">
        <v>972</v>
      </c>
      <c r="C580" s="9" t="s">
        <v>1100</v>
      </c>
      <c r="D580" s="12" t="s">
        <v>118</v>
      </c>
      <c r="E580" s="16">
        <v>43676</v>
      </c>
      <c r="F580" s="26" t="s">
        <v>12</v>
      </c>
      <c r="G580" s="112"/>
      <c r="H580" s="81">
        <f t="shared" si="309"/>
        <v>120</v>
      </c>
      <c r="I580" s="18">
        <v>60</v>
      </c>
      <c r="J580" s="18">
        <v>60</v>
      </c>
      <c r="K580" s="259">
        <v>0</v>
      </c>
      <c r="L580" s="178" t="s">
        <v>1298</v>
      </c>
      <c r="M580" s="178" t="s">
        <v>1298</v>
      </c>
      <c r="N580" s="178" t="s">
        <v>1298</v>
      </c>
      <c r="O580" s="178" t="s">
        <v>1298</v>
      </c>
      <c r="P580" s="178" t="s">
        <v>1298</v>
      </c>
      <c r="Q580" s="168"/>
      <c r="R580" s="168"/>
      <c r="S580" s="113"/>
      <c r="T580" s="168"/>
      <c r="U580" s="31">
        <f t="shared" si="310"/>
        <v>0</v>
      </c>
      <c r="V580" s="113"/>
      <c r="W580" s="282"/>
      <c r="X580" s="168"/>
      <c r="Y580" s="222">
        <f t="shared" si="311"/>
        <v>0</v>
      </c>
      <c r="AA580" s="168"/>
      <c r="AB580" s="31">
        <f t="shared" si="312"/>
        <v>0</v>
      </c>
      <c r="AC580" s="168"/>
      <c r="AD580" s="31">
        <f t="shared" si="313"/>
        <v>0</v>
      </c>
      <c r="AE580" s="31"/>
      <c r="AF580" s="168"/>
      <c r="AG580" s="168">
        <f t="shared" si="314"/>
        <v>0</v>
      </c>
      <c r="AH580" s="31">
        <f t="shared" si="315"/>
        <v>0</v>
      </c>
      <c r="AI580" s="168"/>
      <c r="AJ580" s="31">
        <f t="shared" si="316"/>
        <v>0</v>
      </c>
      <c r="AK580" s="31">
        <f t="shared" si="317"/>
        <v>0</v>
      </c>
      <c r="AL580" s="168"/>
      <c r="AM580" s="168"/>
      <c r="AN580" s="168"/>
      <c r="AO580" s="168"/>
      <c r="AP580" s="168"/>
      <c r="AQ580" s="168"/>
      <c r="AR580" s="168"/>
      <c r="AS580" s="168"/>
      <c r="AT580" s="168"/>
      <c r="AU580" s="168"/>
      <c r="AV580" s="31"/>
      <c r="AW580" s="31"/>
      <c r="AX580" s="31"/>
    </row>
    <row r="581" spans="2:50" s="162" customFormat="1" ht="13" outlineLevel="1">
      <c r="B581" s="9" t="s">
        <v>1060</v>
      </c>
      <c r="C581" s="9" t="s">
        <v>1101</v>
      </c>
      <c r="D581" s="12" t="s">
        <v>118</v>
      </c>
      <c r="E581" s="16">
        <v>43676</v>
      </c>
      <c r="F581" s="26" t="s">
        <v>12</v>
      </c>
      <c r="G581" s="112"/>
      <c r="H581" s="81">
        <f t="shared" si="309"/>
        <v>60</v>
      </c>
      <c r="I581" s="18">
        <v>30</v>
      </c>
      <c r="J581" s="18">
        <v>30</v>
      </c>
      <c r="K581" s="259">
        <v>0</v>
      </c>
      <c r="L581" s="178" t="s">
        <v>1298</v>
      </c>
      <c r="M581" s="178" t="s">
        <v>1298</v>
      </c>
      <c r="N581" s="178" t="s">
        <v>1298</v>
      </c>
      <c r="O581" s="178" t="s">
        <v>1298</v>
      </c>
      <c r="P581" s="178" t="s">
        <v>1298</v>
      </c>
      <c r="Q581" s="168"/>
      <c r="R581" s="168"/>
      <c r="S581" s="113"/>
      <c r="T581" s="168"/>
      <c r="U581" s="31">
        <f t="shared" si="310"/>
        <v>0</v>
      </c>
      <c r="V581" s="113"/>
      <c r="W581" s="282"/>
      <c r="X581" s="168"/>
      <c r="Y581" s="222">
        <f t="shared" si="311"/>
        <v>0</v>
      </c>
      <c r="AA581" s="168"/>
      <c r="AB581" s="31">
        <f t="shared" si="312"/>
        <v>0</v>
      </c>
      <c r="AC581" s="168"/>
      <c r="AD581" s="31">
        <f t="shared" si="313"/>
        <v>0</v>
      </c>
      <c r="AE581" s="31"/>
      <c r="AF581" s="168"/>
      <c r="AG581" s="168">
        <f t="shared" si="314"/>
        <v>0</v>
      </c>
      <c r="AH581" s="31">
        <f t="shared" si="315"/>
        <v>0</v>
      </c>
      <c r="AI581" s="168"/>
      <c r="AJ581" s="31">
        <f t="shared" si="316"/>
        <v>0</v>
      </c>
      <c r="AK581" s="31">
        <f t="shared" si="317"/>
        <v>0</v>
      </c>
      <c r="AL581" s="168"/>
      <c r="AM581" s="168"/>
      <c r="AN581" s="168"/>
      <c r="AO581" s="168"/>
      <c r="AP581" s="168"/>
      <c r="AQ581" s="168"/>
      <c r="AR581" s="168"/>
      <c r="AS581" s="168"/>
      <c r="AT581" s="168"/>
      <c r="AU581" s="168"/>
      <c r="AV581" s="31"/>
      <c r="AW581" s="31"/>
      <c r="AX581" s="31"/>
    </row>
    <row r="582" spans="2:50" s="162" customFormat="1" ht="13" outlineLevel="1">
      <c r="B582" s="9" t="s">
        <v>1061</v>
      </c>
      <c r="C582" s="9" t="s">
        <v>1102</v>
      </c>
      <c r="D582" s="12" t="s">
        <v>118</v>
      </c>
      <c r="E582" s="16">
        <v>43676</v>
      </c>
      <c r="F582" s="26" t="s">
        <v>12</v>
      </c>
      <c r="G582" s="112"/>
      <c r="H582" s="81">
        <f t="shared" si="309"/>
        <v>120</v>
      </c>
      <c r="I582" s="18">
        <v>60</v>
      </c>
      <c r="J582" s="18">
        <v>60</v>
      </c>
      <c r="K582" s="259">
        <v>0</v>
      </c>
      <c r="L582" s="178" t="s">
        <v>1298</v>
      </c>
      <c r="M582" s="178" t="s">
        <v>1298</v>
      </c>
      <c r="N582" s="178" t="s">
        <v>1298</v>
      </c>
      <c r="O582" s="178" t="s">
        <v>1298</v>
      </c>
      <c r="P582" s="178" t="s">
        <v>1298</v>
      </c>
      <c r="Q582" s="168"/>
      <c r="R582" s="168"/>
      <c r="S582" s="113"/>
      <c r="T582" s="168"/>
      <c r="U582" s="31">
        <f t="shared" si="310"/>
        <v>0</v>
      </c>
      <c r="V582" s="113"/>
      <c r="W582" s="282"/>
      <c r="X582" s="168"/>
      <c r="Y582" s="222">
        <f t="shared" si="311"/>
        <v>0</v>
      </c>
      <c r="AA582" s="168"/>
      <c r="AB582" s="31">
        <f t="shared" si="312"/>
        <v>0</v>
      </c>
      <c r="AC582" s="168"/>
      <c r="AD582" s="31">
        <f t="shared" si="313"/>
        <v>0</v>
      </c>
      <c r="AE582" s="31"/>
      <c r="AF582" s="168"/>
      <c r="AG582" s="168">
        <f t="shared" si="314"/>
        <v>0</v>
      </c>
      <c r="AH582" s="31">
        <f t="shared" si="315"/>
        <v>0</v>
      </c>
      <c r="AI582" s="168"/>
      <c r="AJ582" s="31">
        <f t="shared" si="316"/>
        <v>0</v>
      </c>
      <c r="AK582" s="31">
        <f t="shared" si="317"/>
        <v>0</v>
      </c>
      <c r="AL582" s="168"/>
      <c r="AM582" s="168"/>
      <c r="AN582" s="168"/>
      <c r="AO582" s="168"/>
      <c r="AP582" s="168"/>
      <c r="AQ582" s="168"/>
      <c r="AR582" s="168"/>
      <c r="AS582" s="168"/>
      <c r="AT582" s="168"/>
      <c r="AU582" s="168"/>
      <c r="AV582" s="31"/>
      <c r="AW582" s="31"/>
      <c r="AX582" s="31"/>
    </row>
    <row r="583" spans="2:50" s="162" customFormat="1" ht="13" outlineLevel="1">
      <c r="B583" s="9" t="s">
        <v>1062</v>
      </c>
      <c r="C583" s="9" t="s">
        <v>1103</v>
      </c>
      <c r="D583" s="12" t="s">
        <v>118</v>
      </c>
      <c r="E583" s="16">
        <v>43676</v>
      </c>
      <c r="F583" s="26" t="s">
        <v>12</v>
      </c>
      <c r="G583" s="112"/>
      <c r="H583" s="81">
        <f t="shared" si="309"/>
        <v>60</v>
      </c>
      <c r="I583" s="18">
        <v>30</v>
      </c>
      <c r="J583" s="18">
        <v>30</v>
      </c>
      <c r="K583" s="259">
        <v>0</v>
      </c>
      <c r="L583" s="178" t="s">
        <v>1298</v>
      </c>
      <c r="M583" s="178" t="s">
        <v>1298</v>
      </c>
      <c r="N583" s="178" t="s">
        <v>1298</v>
      </c>
      <c r="O583" s="178" t="s">
        <v>1298</v>
      </c>
      <c r="P583" s="178" t="s">
        <v>1298</v>
      </c>
      <c r="Q583" s="168"/>
      <c r="R583" s="168"/>
      <c r="S583" s="113"/>
      <c r="T583" s="168"/>
      <c r="U583" s="31">
        <f t="shared" si="310"/>
        <v>0</v>
      </c>
      <c r="V583" s="113"/>
      <c r="W583" s="282"/>
      <c r="X583" s="168"/>
      <c r="Y583" s="222">
        <f t="shared" si="311"/>
        <v>0</v>
      </c>
      <c r="AA583" s="168"/>
      <c r="AB583" s="31">
        <f t="shared" si="312"/>
        <v>0</v>
      </c>
      <c r="AC583" s="168"/>
      <c r="AD583" s="31">
        <f t="shared" si="313"/>
        <v>0</v>
      </c>
      <c r="AE583" s="31"/>
      <c r="AF583" s="168"/>
      <c r="AG583" s="168">
        <f t="shared" si="314"/>
        <v>0</v>
      </c>
      <c r="AH583" s="31">
        <f t="shared" si="315"/>
        <v>0</v>
      </c>
      <c r="AI583" s="168"/>
      <c r="AJ583" s="31">
        <f t="shared" si="316"/>
        <v>0</v>
      </c>
      <c r="AK583" s="31">
        <f t="shared" si="317"/>
        <v>0</v>
      </c>
      <c r="AL583" s="168"/>
      <c r="AM583" s="168"/>
      <c r="AN583" s="168"/>
      <c r="AO583" s="168"/>
      <c r="AP583" s="168"/>
      <c r="AQ583" s="168"/>
      <c r="AR583" s="168"/>
      <c r="AS583" s="168"/>
      <c r="AT583" s="168"/>
      <c r="AU583" s="168"/>
      <c r="AV583" s="31"/>
      <c r="AW583" s="31"/>
      <c r="AX583" s="31"/>
    </row>
    <row r="584" spans="2:50" s="162" customFormat="1" ht="13" outlineLevel="1">
      <c r="B584" s="9" t="s">
        <v>1063</v>
      </c>
      <c r="C584" s="9" t="s">
        <v>1104</v>
      </c>
      <c r="D584" s="12" t="s">
        <v>118</v>
      </c>
      <c r="E584" s="16">
        <v>43676</v>
      </c>
      <c r="F584" s="26" t="s">
        <v>12</v>
      </c>
      <c r="G584" s="112"/>
      <c r="H584" s="81">
        <f t="shared" si="309"/>
        <v>120</v>
      </c>
      <c r="I584" s="18">
        <v>60</v>
      </c>
      <c r="J584" s="18">
        <v>60</v>
      </c>
      <c r="K584" s="259">
        <v>0</v>
      </c>
      <c r="L584" s="178" t="s">
        <v>1298</v>
      </c>
      <c r="M584" s="178" t="s">
        <v>1298</v>
      </c>
      <c r="N584" s="178" t="s">
        <v>1298</v>
      </c>
      <c r="O584" s="178" t="s">
        <v>1298</v>
      </c>
      <c r="P584" s="178" t="s">
        <v>1298</v>
      </c>
      <c r="Q584" s="168"/>
      <c r="R584" s="168"/>
      <c r="S584" s="113"/>
      <c r="T584" s="168"/>
      <c r="U584" s="31">
        <f t="shared" si="310"/>
        <v>0</v>
      </c>
      <c r="V584" s="113"/>
      <c r="W584" s="282"/>
      <c r="X584" s="168"/>
      <c r="Y584" s="222">
        <f t="shared" si="311"/>
        <v>0</v>
      </c>
      <c r="AA584" s="168"/>
      <c r="AB584" s="31">
        <f t="shared" si="312"/>
        <v>0</v>
      </c>
      <c r="AC584" s="168"/>
      <c r="AD584" s="31">
        <f t="shared" si="313"/>
        <v>0</v>
      </c>
      <c r="AE584" s="31"/>
      <c r="AF584" s="168"/>
      <c r="AG584" s="168">
        <f t="shared" si="314"/>
        <v>0</v>
      </c>
      <c r="AH584" s="31">
        <f t="shared" si="315"/>
        <v>0</v>
      </c>
      <c r="AI584" s="168"/>
      <c r="AJ584" s="31">
        <f t="shared" si="316"/>
        <v>0</v>
      </c>
      <c r="AK584" s="31">
        <f t="shared" si="317"/>
        <v>0</v>
      </c>
      <c r="AL584" s="168"/>
      <c r="AM584" s="168"/>
      <c r="AN584" s="168"/>
      <c r="AO584" s="168"/>
      <c r="AP584" s="168"/>
      <c r="AQ584" s="168"/>
      <c r="AR584" s="168"/>
      <c r="AS584" s="168"/>
      <c r="AT584" s="168"/>
      <c r="AU584" s="168"/>
      <c r="AV584" s="31"/>
      <c r="AW584" s="31"/>
      <c r="AX584" s="31"/>
    </row>
    <row r="585" spans="2:50" s="162" customFormat="1" ht="13" outlineLevel="1">
      <c r="B585" s="9" t="s">
        <v>1064</v>
      </c>
      <c r="C585" s="9" t="s">
        <v>1105</v>
      </c>
      <c r="D585" s="12" t="s">
        <v>118</v>
      </c>
      <c r="E585" s="16">
        <v>43676</v>
      </c>
      <c r="F585" s="26" t="s">
        <v>12</v>
      </c>
      <c r="G585" s="112"/>
      <c r="H585" s="81">
        <f t="shared" si="309"/>
        <v>60</v>
      </c>
      <c r="I585" s="18">
        <v>30</v>
      </c>
      <c r="J585" s="18">
        <v>30</v>
      </c>
      <c r="K585" s="259">
        <v>0</v>
      </c>
      <c r="L585" s="178" t="s">
        <v>1298</v>
      </c>
      <c r="M585" s="178" t="s">
        <v>1298</v>
      </c>
      <c r="N585" s="178" t="s">
        <v>1298</v>
      </c>
      <c r="O585" s="178" t="s">
        <v>1298</v>
      </c>
      <c r="P585" s="178" t="s">
        <v>1298</v>
      </c>
      <c r="Q585" s="168"/>
      <c r="R585" s="168"/>
      <c r="S585" s="113"/>
      <c r="T585" s="168"/>
      <c r="U585" s="31">
        <f t="shared" si="310"/>
        <v>0</v>
      </c>
      <c r="V585" s="113"/>
      <c r="W585" s="282"/>
      <c r="X585" s="168"/>
      <c r="Y585" s="222">
        <f t="shared" si="311"/>
        <v>0</v>
      </c>
      <c r="AA585" s="168"/>
      <c r="AB585" s="31">
        <f t="shared" si="312"/>
        <v>0</v>
      </c>
      <c r="AC585" s="168"/>
      <c r="AD585" s="31">
        <f t="shared" si="313"/>
        <v>0</v>
      </c>
      <c r="AE585" s="31"/>
      <c r="AF585" s="168"/>
      <c r="AG585" s="168">
        <f t="shared" si="314"/>
        <v>0</v>
      </c>
      <c r="AH585" s="31">
        <f t="shared" si="315"/>
        <v>0</v>
      </c>
      <c r="AI585" s="168"/>
      <c r="AJ585" s="31">
        <f t="shared" si="316"/>
        <v>0</v>
      </c>
      <c r="AK585" s="31">
        <f t="shared" si="317"/>
        <v>0</v>
      </c>
      <c r="AL585" s="168"/>
      <c r="AM585" s="168"/>
      <c r="AN585" s="168"/>
      <c r="AO585" s="168"/>
      <c r="AP585" s="168"/>
      <c r="AQ585" s="168"/>
      <c r="AR585" s="168"/>
      <c r="AS585" s="168"/>
      <c r="AT585" s="168"/>
      <c r="AU585" s="168"/>
      <c r="AV585" s="31"/>
      <c r="AW585" s="31"/>
      <c r="AX585" s="31"/>
    </row>
    <row r="586" spans="2:50" s="162" customFormat="1" ht="13" outlineLevel="1">
      <c r="B586" s="9" t="s">
        <v>1065</v>
      </c>
      <c r="C586" s="9" t="s">
        <v>1106</v>
      </c>
      <c r="D586" s="12" t="s">
        <v>118</v>
      </c>
      <c r="E586" s="16">
        <v>43676</v>
      </c>
      <c r="F586" s="26" t="s">
        <v>12</v>
      </c>
      <c r="G586" s="112"/>
      <c r="H586" s="81">
        <f t="shared" si="309"/>
        <v>75</v>
      </c>
      <c r="I586" s="18">
        <v>35</v>
      </c>
      <c r="J586" s="18">
        <v>40</v>
      </c>
      <c r="K586" s="259">
        <v>0</v>
      </c>
      <c r="L586" s="178" t="s">
        <v>1298</v>
      </c>
      <c r="M586" s="178" t="s">
        <v>1298</v>
      </c>
      <c r="N586" s="178" t="s">
        <v>1298</v>
      </c>
      <c r="O586" s="178" t="s">
        <v>1298</v>
      </c>
      <c r="P586" s="178" t="s">
        <v>1298</v>
      </c>
      <c r="Q586" s="168"/>
      <c r="R586" s="168"/>
      <c r="S586" s="113"/>
      <c r="T586" s="168"/>
      <c r="U586" s="31">
        <f t="shared" si="310"/>
        <v>0</v>
      </c>
      <c r="V586" s="113"/>
      <c r="W586" s="282"/>
      <c r="X586" s="168"/>
      <c r="Y586" s="222">
        <f t="shared" si="311"/>
        <v>0</v>
      </c>
      <c r="AA586" s="168"/>
      <c r="AB586" s="31">
        <f t="shared" si="312"/>
        <v>0</v>
      </c>
      <c r="AC586" s="168"/>
      <c r="AD586" s="31">
        <f t="shared" si="313"/>
        <v>0</v>
      </c>
      <c r="AE586" s="31"/>
      <c r="AF586" s="168"/>
      <c r="AG586" s="168">
        <f t="shared" si="314"/>
        <v>0</v>
      </c>
      <c r="AH586" s="31">
        <f t="shared" si="315"/>
        <v>0</v>
      </c>
      <c r="AI586" s="168"/>
      <c r="AJ586" s="31">
        <f t="shared" si="316"/>
        <v>0</v>
      </c>
      <c r="AK586" s="31">
        <f t="shared" si="317"/>
        <v>0</v>
      </c>
      <c r="AL586" s="168"/>
      <c r="AM586" s="168"/>
      <c r="AN586" s="168"/>
      <c r="AO586" s="168"/>
      <c r="AP586" s="168"/>
      <c r="AQ586" s="168"/>
      <c r="AR586" s="168"/>
      <c r="AS586" s="168"/>
      <c r="AT586" s="168"/>
      <c r="AU586" s="168"/>
      <c r="AV586" s="31"/>
      <c r="AW586" s="31"/>
      <c r="AX586" s="31"/>
    </row>
    <row r="587" spans="2:50" s="162" customFormat="1" ht="13" outlineLevel="1">
      <c r="B587" s="9" t="s">
        <v>1066</v>
      </c>
      <c r="C587" s="9" t="s">
        <v>1107</v>
      </c>
      <c r="D587" s="12" t="s">
        <v>118</v>
      </c>
      <c r="E587" s="16">
        <v>43676</v>
      </c>
      <c r="F587" s="26" t="s">
        <v>12</v>
      </c>
      <c r="G587" s="112"/>
      <c r="H587" s="81">
        <f t="shared" si="309"/>
        <v>300</v>
      </c>
      <c r="I587" s="18">
        <v>150</v>
      </c>
      <c r="J587" s="18">
        <v>150</v>
      </c>
      <c r="K587" s="259">
        <v>0</v>
      </c>
      <c r="L587" s="178" t="s">
        <v>1298</v>
      </c>
      <c r="M587" s="178" t="s">
        <v>1298</v>
      </c>
      <c r="N587" s="178" t="s">
        <v>1298</v>
      </c>
      <c r="O587" s="178" t="s">
        <v>1298</v>
      </c>
      <c r="P587" s="178" t="s">
        <v>1298</v>
      </c>
      <c r="Q587" s="168"/>
      <c r="R587" s="168"/>
      <c r="S587" s="113"/>
      <c r="T587" s="168"/>
      <c r="U587" s="31">
        <f t="shared" si="310"/>
        <v>0</v>
      </c>
      <c r="V587" s="113"/>
      <c r="W587" s="282"/>
      <c r="X587" s="168"/>
      <c r="Y587" s="222">
        <f t="shared" si="311"/>
        <v>0</v>
      </c>
      <c r="AA587" s="168"/>
      <c r="AB587" s="31">
        <f t="shared" si="312"/>
        <v>0</v>
      </c>
      <c r="AC587" s="168"/>
      <c r="AD587" s="31">
        <f t="shared" si="313"/>
        <v>0</v>
      </c>
      <c r="AE587" s="31"/>
      <c r="AF587" s="168"/>
      <c r="AG587" s="168">
        <f t="shared" si="314"/>
        <v>0</v>
      </c>
      <c r="AH587" s="31">
        <f t="shared" si="315"/>
        <v>0</v>
      </c>
      <c r="AI587" s="168"/>
      <c r="AJ587" s="31">
        <f t="shared" si="316"/>
        <v>0</v>
      </c>
      <c r="AK587" s="31">
        <f t="shared" si="317"/>
        <v>0</v>
      </c>
      <c r="AL587" s="168"/>
      <c r="AM587" s="168"/>
      <c r="AN587" s="168"/>
      <c r="AO587" s="168"/>
      <c r="AP587" s="168"/>
      <c r="AQ587" s="168"/>
      <c r="AR587" s="168"/>
      <c r="AS587" s="168"/>
      <c r="AT587" s="168"/>
      <c r="AU587" s="168"/>
      <c r="AV587" s="31"/>
      <c r="AW587" s="31"/>
      <c r="AX587" s="31"/>
    </row>
    <row r="588" spans="2:50" s="162" customFormat="1" ht="13" outlineLevel="1">
      <c r="B588" s="9" t="s">
        <v>1067</v>
      </c>
      <c r="C588" s="9" t="s">
        <v>1108</v>
      </c>
      <c r="D588" s="12" t="s">
        <v>118</v>
      </c>
      <c r="E588" s="16">
        <v>43676</v>
      </c>
      <c r="F588" s="26" t="s">
        <v>12</v>
      </c>
      <c r="G588" s="112"/>
      <c r="H588" s="81">
        <f t="shared" si="309"/>
        <v>5390</v>
      </c>
      <c r="I588" s="18">
        <v>2665</v>
      </c>
      <c r="J588" s="18">
        <v>2725</v>
      </c>
      <c r="K588" s="259">
        <v>0</v>
      </c>
      <c r="L588" s="178" t="s">
        <v>1298</v>
      </c>
      <c r="M588" s="178" t="s">
        <v>1298</v>
      </c>
      <c r="N588" s="178" t="s">
        <v>1298</v>
      </c>
      <c r="O588" s="178" t="s">
        <v>1298</v>
      </c>
      <c r="P588" s="178" t="s">
        <v>1298</v>
      </c>
      <c r="Q588" s="168"/>
      <c r="R588" s="168"/>
      <c r="S588" s="113"/>
      <c r="T588" s="168"/>
      <c r="U588" s="31">
        <f t="shared" si="310"/>
        <v>0</v>
      </c>
      <c r="V588" s="113"/>
      <c r="W588" s="282"/>
      <c r="X588" s="168"/>
      <c r="Y588" s="222">
        <f t="shared" si="311"/>
        <v>0</v>
      </c>
      <c r="AA588" s="168"/>
      <c r="AB588" s="31">
        <f t="shared" si="312"/>
        <v>0</v>
      </c>
      <c r="AC588" s="168"/>
      <c r="AD588" s="31">
        <f t="shared" si="313"/>
        <v>0</v>
      </c>
      <c r="AE588" s="31"/>
      <c r="AF588" s="168"/>
      <c r="AG588" s="168">
        <f t="shared" si="314"/>
        <v>0</v>
      </c>
      <c r="AH588" s="31">
        <f t="shared" si="315"/>
        <v>0</v>
      </c>
      <c r="AI588" s="168"/>
      <c r="AJ588" s="31">
        <f t="shared" si="316"/>
        <v>0</v>
      </c>
      <c r="AK588" s="31">
        <f t="shared" si="317"/>
        <v>0</v>
      </c>
      <c r="AL588" s="168"/>
      <c r="AM588" s="168"/>
      <c r="AN588" s="168"/>
      <c r="AO588" s="168"/>
      <c r="AP588" s="168"/>
      <c r="AQ588" s="168"/>
      <c r="AR588" s="168"/>
      <c r="AS588" s="168"/>
      <c r="AT588" s="168"/>
      <c r="AU588" s="168"/>
      <c r="AV588" s="31"/>
      <c r="AW588" s="31"/>
      <c r="AX588" s="31"/>
    </row>
    <row r="589" spans="2:50" s="162" customFormat="1" ht="13" outlineLevel="1">
      <c r="B589" s="9" t="s">
        <v>1068</v>
      </c>
      <c r="C589" s="9" t="s">
        <v>1110</v>
      </c>
      <c r="D589" s="12" t="s">
        <v>118</v>
      </c>
      <c r="E589" s="16">
        <v>43676</v>
      </c>
      <c r="F589" s="26" t="s">
        <v>12</v>
      </c>
      <c r="G589" s="112"/>
      <c r="H589" s="81">
        <f t="shared" si="309"/>
        <v>60</v>
      </c>
      <c r="I589" s="18">
        <v>30</v>
      </c>
      <c r="J589" s="18">
        <v>30</v>
      </c>
      <c r="K589" s="259">
        <v>0</v>
      </c>
      <c r="L589" s="178" t="s">
        <v>1298</v>
      </c>
      <c r="M589" s="178" t="s">
        <v>1298</v>
      </c>
      <c r="N589" s="178" t="s">
        <v>1298</v>
      </c>
      <c r="O589" s="178" t="s">
        <v>1298</v>
      </c>
      <c r="P589" s="178" t="s">
        <v>1298</v>
      </c>
      <c r="Q589" s="168"/>
      <c r="R589" s="168"/>
      <c r="S589" s="113"/>
      <c r="T589" s="168"/>
      <c r="U589" s="31">
        <f t="shared" si="310"/>
        <v>0</v>
      </c>
      <c r="V589" s="113"/>
      <c r="W589" s="282"/>
      <c r="X589" s="168"/>
      <c r="Y589" s="222">
        <f t="shared" si="311"/>
        <v>0</v>
      </c>
      <c r="AA589" s="168"/>
      <c r="AB589" s="31">
        <f t="shared" si="312"/>
        <v>0</v>
      </c>
      <c r="AC589" s="168"/>
      <c r="AD589" s="31">
        <f t="shared" si="313"/>
        <v>0</v>
      </c>
      <c r="AE589" s="31"/>
      <c r="AF589" s="168"/>
      <c r="AG589" s="168">
        <f t="shared" si="314"/>
        <v>0</v>
      </c>
      <c r="AH589" s="31">
        <f t="shared" si="315"/>
        <v>0</v>
      </c>
      <c r="AI589" s="168"/>
      <c r="AJ589" s="31">
        <f t="shared" si="316"/>
        <v>0</v>
      </c>
      <c r="AK589" s="31">
        <f t="shared" si="317"/>
        <v>0</v>
      </c>
      <c r="AL589" s="168"/>
      <c r="AM589" s="168"/>
      <c r="AN589" s="168"/>
      <c r="AO589" s="168"/>
      <c r="AP589" s="168"/>
      <c r="AQ589" s="168"/>
      <c r="AR589" s="168"/>
      <c r="AS589" s="168"/>
      <c r="AT589" s="168"/>
      <c r="AU589" s="168"/>
      <c r="AV589" s="31"/>
      <c r="AW589" s="31"/>
      <c r="AX589" s="31"/>
    </row>
    <row r="590" spans="2:50" s="162" customFormat="1" ht="13" outlineLevel="1">
      <c r="B590" s="9" t="s">
        <v>1069</v>
      </c>
      <c r="C590" s="8" t="s">
        <v>1109</v>
      </c>
      <c r="D590" s="12" t="s">
        <v>118</v>
      </c>
      <c r="E590" s="16">
        <v>43676</v>
      </c>
      <c r="F590" s="26" t="s">
        <v>12</v>
      </c>
      <c r="G590" s="112"/>
      <c r="H590" s="81">
        <f t="shared" si="309"/>
        <v>60</v>
      </c>
      <c r="I590" s="18">
        <v>30</v>
      </c>
      <c r="J590" s="18">
        <v>30</v>
      </c>
      <c r="K590" s="259">
        <v>0</v>
      </c>
      <c r="L590" s="178" t="s">
        <v>1298</v>
      </c>
      <c r="M590" s="178" t="s">
        <v>1298</v>
      </c>
      <c r="N590" s="178" t="s">
        <v>1298</v>
      </c>
      <c r="O590" s="178" t="s">
        <v>1298</v>
      </c>
      <c r="P590" s="178" t="s">
        <v>1298</v>
      </c>
      <c r="Q590" s="168"/>
      <c r="R590" s="168"/>
      <c r="S590" s="113"/>
      <c r="T590" s="168"/>
      <c r="U590" s="31">
        <f t="shared" si="310"/>
        <v>0</v>
      </c>
      <c r="V590" s="113"/>
      <c r="W590" s="282"/>
      <c r="X590" s="168"/>
      <c r="Y590" s="222">
        <f t="shared" si="311"/>
        <v>0</v>
      </c>
      <c r="AA590" s="168"/>
      <c r="AB590" s="31">
        <f t="shared" si="312"/>
        <v>0</v>
      </c>
      <c r="AC590" s="168"/>
      <c r="AD590" s="31">
        <f t="shared" si="313"/>
        <v>0</v>
      </c>
      <c r="AE590" s="31"/>
      <c r="AF590" s="168"/>
      <c r="AG590" s="168">
        <f t="shared" si="314"/>
        <v>0</v>
      </c>
      <c r="AH590" s="31">
        <f t="shared" si="315"/>
        <v>0</v>
      </c>
      <c r="AI590" s="168"/>
      <c r="AJ590" s="31">
        <f t="shared" si="316"/>
        <v>0</v>
      </c>
      <c r="AK590" s="31">
        <f t="shared" si="317"/>
        <v>0</v>
      </c>
      <c r="AL590" s="168"/>
      <c r="AM590" s="168"/>
      <c r="AN590" s="168"/>
      <c r="AO590" s="168"/>
      <c r="AP590" s="168"/>
      <c r="AQ590" s="168"/>
      <c r="AR590" s="168"/>
      <c r="AS590" s="168"/>
      <c r="AT590" s="168"/>
      <c r="AU590" s="168"/>
      <c r="AV590" s="31"/>
      <c r="AW590" s="31"/>
      <c r="AX590" s="31"/>
    </row>
    <row r="591" spans="2:50" s="155" customFormat="1" ht="13">
      <c r="B591" s="358" t="s">
        <v>1712</v>
      </c>
      <c r="C591" s="358"/>
      <c r="D591" s="358"/>
      <c r="E591" s="359" t="s">
        <v>1713</v>
      </c>
      <c r="F591" s="114"/>
      <c r="G591" s="114"/>
      <c r="H591" s="115"/>
      <c r="I591" s="115"/>
      <c r="J591" s="115"/>
      <c r="K591" s="262"/>
      <c r="L591" s="169"/>
      <c r="M591" s="169"/>
      <c r="N591" s="169"/>
      <c r="O591" s="169"/>
      <c r="P591" s="169"/>
      <c r="Q591" s="169"/>
      <c r="R591" s="169"/>
      <c r="S591" s="116"/>
      <c r="T591" s="169"/>
      <c r="U591" s="170"/>
      <c r="V591" s="116"/>
      <c r="W591" s="283"/>
      <c r="X591" s="169"/>
      <c r="Y591" s="170"/>
      <c r="AA591" s="169"/>
      <c r="AB591" s="170"/>
      <c r="AC591" s="169"/>
      <c r="AD591" s="170"/>
      <c r="AE591" s="170"/>
      <c r="AF591" s="169"/>
      <c r="AG591" s="169"/>
      <c r="AH591" s="170"/>
      <c r="AI591" s="169"/>
      <c r="AJ591" s="169"/>
      <c r="AK591" s="116"/>
      <c r="AL591" s="169"/>
      <c r="AM591" s="169"/>
      <c r="AN591" s="169"/>
      <c r="AO591" s="169"/>
      <c r="AP591" s="169"/>
      <c r="AQ591" s="169"/>
      <c r="AR591" s="169"/>
      <c r="AS591" s="169"/>
      <c r="AT591" s="169"/>
      <c r="AU591" s="169"/>
      <c r="AV591" s="170"/>
      <c r="AW591" s="170"/>
      <c r="AX591" s="170"/>
    </row>
    <row r="592" spans="2:50" s="155" customFormat="1" ht="13">
      <c r="B592" s="358"/>
      <c r="C592" s="358"/>
      <c r="D592" s="358"/>
      <c r="E592" s="360"/>
      <c r="F592" s="117"/>
      <c r="G592" s="117"/>
      <c r="H592" s="115"/>
      <c r="I592" s="115"/>
      <c r="J592" s="115"/>
      <c r="K592" s="263"/>
      <c r="L592" s="170"/>
      <c r="M592" s="170"/>
      <c r="N592" s="170"/>
      <c r="O592" s="170"/>
      <c r="P592" s="170"/>
      <c r="Q592" s="170"/>
      <c r="R592" s="170"/>
      <c r="S592" s="115"/>
      <c r="T592" s="170"/>
      <c r="U592" s="170"/>
      <c r="V592" s="115"/>
      <c r="W592" s="283"/>
      <c r="X592" s="170"/>
      <c r="Y592" s="170"/>
      <c r="AA592" s="170"/>
      <c r="AB592" s="170"/>
      <c r="AC592" s="170"/>
      <c r="AD592" s="170"/>
      <c r="AE592" s="170"/>
      <c r="AF592" s="170"/>
      <c r="AG592" s="170"/>
      <c r="AH592" s="170"/>
      <c r="AI592" s="170"/>
      <c r="AJ592" s="170"/>
      <c r="AK592" s="115"/>
      <c r="AL592" s="170"/>
      <c r="AM592" s="170"/>
      <c r="AN592" s="170"/>
      <c r="AO592" s="170"/>
      <c r="AP592" s="170"/>
      <c r="AQ592" s="170"/>
      <c r="AR592" s="170"/>
      <c r="AS592" s="170"/>
      <c r="AT592" s="170"/>
      <c r="AU592" s="170"/>
      <c r="AV592" s="170"/>
      <c r="AW592" s="170"/>
      <c r="AX592" s="170"/>
    </row>
    <row r="593" spans="2:50" s="155" customFormat="1" ht="13" hidden="1" outlineLevel="1">
      <c r="B593" s="163" t="s">
        <v>851</v>
      </c>
      <c r="C593" s="118" t="s">
        <v>852</v>
      </c>
      <c r="D593" s="119" t="s">
        <v>853</v>
      </c>
      <c r="E593" s="120">
        <v>43070</v>
      </c>
      <c r="F593" s="121" t="s">
        <v>940</v>
      </c>
      <c r="G593" s="122"/>
      <c r="H593" s="123">
        <f>I593+J593</f>
        <v>435</v>
      </c>
      <c r="I593" s="124">
        <v>195</v>
      </c>
      <c r="J593" s="124">
        <v>240</v>
      </c>
      <c r="K593" s="264"/>
      <c r="L593" s="171"/>
      <c r="M593" s="171"/>
      <c r="N593" s="171"/>
      <c r="O593" s="171"/>
      <c r="P593" s="171"/>
      <c r="Q593" s="171"/>
      <c r="R593" s="171"/>
      <c r="S593" s="181"/>
      <c r="T593" s="171"/>
      <c r="U593" s="171"/>
      <c r="V593" s="125"/>
      <c r="W593" s="284"/>
      <c r="X593" s="171"/>
      <c r="Y593" s="171"/>
      <c r="AA593" s="171"/>
      <c r="AB593" s="171"/>
      <c r="AC593" s="171"/>
      <c r="AD593" s="171"/>
      <c r="AE593" s="171"/>
      <c r="AF593" s="171"/>
      <c r="AG593" s="171"/>
      <c r="AH593" s="171"/>
      <c r="AI593" s="171"/>
      <c r="AJ593" s="171"/>
      <c r="AK593" s="125"/>
      <c r="AL593" s="171"/>
      <c r="AM593" s="171"/>
      <c r="AN593" s="171"/>
      <c r="AO593" s="171"/>
      <c r="AP593" s="171"/>
      <c r="AQ593" s="171"/>
      <c r="AR593" s="171"/>
      <c r="AS593" s="171"/>
      <c r="AT593" s="171"/>
      <c r="AU593" s="171"/>
      <c r="AV593" s="171"/>
      <c r="AW593" s="171"/>
      <c r="AX593" s="171"/>
    </row>
    <row r="594" spans="2:50" s="155" customFormat="1" ht="13" hidden="1" outlineLevel="1">
      <c r="B594" s="163" t="s">
        <v>854</v>
      </c>
      <c r="C594" s="118" t="s">
        <v>855</v>
      </c>
      <c r="D594" s="119" t="s">
        <v>853</v>
      </c>
      <c r="E594" s="120">
        <v>43070</v>
      </c>
      <c r="F594" s="121" t="s">
        <v>940</v>
      </c>
      <c r="G594" s="122"/>
      <c r="H594" s="123">
        <f t="shared" ref="H594:H598" si="318">I594+J594</f>
        <v>270</v>
      </c>
      <c r="I594" s="124">
        <v>270</v>
      </c>
      <c r="J594" s="124">
        <v>0</v>
      </c>
      <c r="K594" s="264"/>
      <c r="L594" s="171"/>
      <c r="M594" s="171"/>
      <c r="N594" s="171"/>
      <c r="O594" s="171"/>
      <c r="P594" s="171"/>
      <c r="Q594" s="171"/>
      <c r="R594" s="171"/>
      <c r="S594" s="181"/>
      <c r="T594" s="171"/>
      <c r="U594" s="171"/>
      <c r="V594" s="125"/>
      <c r="W594" s="284"/>
      <c r="X594" s="171"/>
      <c r="Y594" s="171"/>
      <c r="AA594" s="171"/>
      <c r="AB594" s="171"/>
      <c r="AC594" s="171"/>
      <c r="AD594" s="171"/>
      <c r="AE594" s="171"/>
      <c r="AF594" s="171"/>
      <c r="AG594" s="171"/>
      <c r="AH594" s="171"/>
      <c r="AI594" s="171"/>
      <c r="AJ594" s="171"/>
      <c r="AK594" s="125"/>
      <c r="AL594" s="171"/>
      <c r="AM594" s="171"/>
      <c r="AN594" s="171"/>
      <c r="AO594" s="171"/>
      <c r="AP594" s="171"/>
      <c r="AQ594" s="171"/>
      <c r="AR594" s="171"/>
      <c r="AS594" s="171"/>
      <c r="AT594" s="171"/>
      <c r="AU594" s="171"/>
      <c r="AV594" s="171"/>
      <c r="AW594" s="171"/>
      <c r="AX594" s="171"/>
    </row>
    <row r="595" spans="2:50" s="155" customFormat="1" ht="26" hidden="1" outlineLevel="1">
      <c r="B595" s="163" t="s">
        <v>856</v>
      </c>
      <c r="C595" s="118" t="s">
        <v>857</v>
      </c>
      <c r="D595" s="119" t="s">
        <v>858</v>
      </c>
      <c r="E595" s="120">
        <v>43104</v>
      </c>
      <c r="F595" s="121" t="s">
        <v>940</v>
      </c>
      <c r="G595" s="122"/>
      <c r="H595" s="123">
        <f t="shared" si="318"/>
        <v>1405</v>
      </c>
      <c r="I595" s="124">
        <v>1165</v>
      </c>
      <c r="J595" s="124">
        <v>240</v>
      </c>
      <c r="K595" s="264"/>
      <c r="L595" s="171"/>
      <c r="M595" s="171"/>
      <c r="N595" s="171"/>
      <c r="O595" s="171"/>
      <c r="P595" s="171"/>
      <c r="Q595" s="171"/>
      <c r="R595" s="171"/>
      <c r="S595" s="181"/>
      <c r="T595" s="171"/>
      <c r="U595" s="171"/>
      <c r="V595" s="125"/>
      <c r="W595" s="284"/>
      <c r="X595" s="171"/>
      <c r="Y595" s="171"/>
      <c r="AA595" s="171"/>
      <c r="AB595" s="171"/>
      <c r="AC595" s="171"/>
      <c r="AD595" s="171"/>
      <c r="AE595" s="171"/>
      <c r="AF595" s="171"/>
      <c r="AG595" s="171"/>
      <c r="AH595" s="171"/>
      <c r="AI595" s="171"/>
      <c r="AJ595" s="171"/>
      <c r="AK595" s="125"/>
      <c r="AL595" s="171"/>
      <c r="AM595" s="171"/>
      <c r="AN595" s="171"/>
      <c r="AO595" s="171"/>
      <c r="AP595" s="171"/>
      <c r="AQ595" s="171"/>
      <c r="AR595" s="171"/>
      <c r="AS595" s="171"/>
      <c r="AT595" s="171"/>
      <c r="AU595" s="171"/>
      <c r="AV595" s="171"/>
      <c r="AW595" s="171"/>
      <c r="AX595" s="171"/>
    </row>
    <row r="596" spans="2:50" s="155" customFormat="1" ht="13" hidden="1" outlineLevel="1">
      <c r="B596" s="163" t="s">
        <v>860</v>
      </c>
      <c r="C596" s="118" t="s">
        <v>861</v>
      </c>
      <c r="D596" s="119" t="s">
        <v>862</v>
      </c>
      <c r="E596" s="120">
        <v>43070</v>
      </c>
      <c r="F596" s="121" t="s">
        <v>940</v>
      </c>
      <c r="G596" s="122"/>
      <c r="H596" s="123">
        <f t="shared" si="318"/>
        <v>450</v>
      </c>
      <c r="I596" s="124">
        <v>320</v>
      </c>
      <c r="J596" s="124">
        <v>130</v>
      </c>
      <c r="K596" s="264"/>
      <c r="L596" s="171"/>
      <c r="M596" s="171"/>
      <c r="N596" s="171"/>
      <c r="O596" s="171"/>
      <c r="P596" s="171"/>
      <c r="Q596" s="171"/>
      <c r="R596" s="171"/>
      <c r="S596" s="181"/>
      <c r="T596" s="171"/>
      <c r="U596" s="171"/>
      <c r="V596" s="125"/>
      <c r="W596" s="284"/>
      <c r="X596" s="171"/>
      <c r="Y596" s="171"/>
      <c r="AA596" s="171"/>
      <c r="AB596" s="171"/>
      <c r="AC596" s="171"/>
      <c r="AD596" s="171"/>
      <c r="AE596" s="171"/>
      <c r="AF596" s="171"/>
      <c r="AG596" s="171"/>
      <c r="AH596" s="171"/>
      <c r="AI596" s="171"/>
      <c r="AJ596" s="171"/>
      <c r="AK596" s="125"/>
      <c r="AL596" s="171"/>
      <c r="AM596" s="171"/>
      <c r="AN596" s="171"/>
      <c r="AO596" s="171"/>
      <c r="AP596" s="171"/>
      <c r="AQ596" s="171"/>
      <c r="AR596" s="171"/>
      <c r="AS596" s="171"/>
      <c r="AT596" s="171"/>
      <c r="AU596" s="171"/>
      <c r="AV596" s="171"/>
      <c r="AW596" s="171"/>
      <c r="AX596" s="171"/>
    </row>
    <row r="597" spans="2:50" s="155" customFormat="1" ht="13" hidden="1" outlineLevel="1">
      <c r="B597" s="163" t="s">
        <v>863</v>
      </c>
      <c r="C597" s="118" t="s">
        <v>864</v>
      </c>
      <c r="D597" s="119" t="s">
        <v>865</v>
      </c>
      <c r="E597" s="120">
        <v>43070</v>
      </c>
      <c r="F597" s="121" t="s">
        <v>940</v>
      </c>
      <c r="G597" s="122"/>
      <c r="H597" s="123">
        <f t="shared" si="318"/>
        <v>540</v>
      </c>
      <c r="I597" s="124">
        <v>350</v>
      </c>
      <c r="J597" s="124">
        <v>190</v>
      </c>
      <c r="K597" s="264"/>
      <c r="L597" s="171"/>
      <c r="M597" s="171"/>
      <c r="N597" s="171"/>
      <c r="O597" s="171"/>
      <c r="P597" s="171"/>
      <c r="Q597" s="171"/>
      <c r="R597" s="171"/>
      <c r="S597" s="181"/>
      <c r="T597" s="171"/>
      <c r="U597" s="171"/>
      <c r="V597" s="125"/>
      <c r="W597" s="284"/>
      <c r="X597" s="171"/>
      <c r="Y597" s="171"/>
      <c r="AA597" s="171"/>
      <c r="AB597" s="171"/>
      <c r="AC597" s="171"/>
      <c r="AD597" s="171"/>
      <c r="AE597" s="171"/>
      <c r="AF597" s="171"/>
      <c r="AG597" s="171"/>
      <c r="AH597" s="171"/>
      <c r="AI597" s="171"/>
      <c r="AJ597" s="171"/>
      <c r="AK597" s="125"/>
      <c r="AL597" s="171"/>
      <c r="AM597" s="171"/>
      <c r="AN597" s="171"/>
      <c r="AO597" s="171"/>
      <c r="AP597" s="171"/>
      <c r="AQ597" s="171"/>
      <c r="AR597" s="171"/>
      <c r="AS597" s="171"/>
      <c r="AT597" s="171"/>
      <c r="AU597" s="171"/>
      <c r="AV597" s="171"/>
      <c r="AW597" s="171"/>
      <c r="AX597" s="171"/>
    </row>
    <row r="598" spans="2:50" s="155" customFormat="1" ht="13" hidden="1" outlineLevel="1">
      <c r="B598" s="163" t="s">
        <v>866</v>
      </c>
      <c r="C598" s="118" t="s">
        <v>867</v>
      </c>
      <c r="D598" s="119" t="s">
        <v>868</v>
      </c>
      <c r="E598" s="120">
        <v>43070</v>
      </c>
      <c r="F598" s="121" t="s">
        <v>940</v>
      </c>
      <c r="G598" s="122"/>
      <c r="H598" s="123">
        <f t="shared" si="318"/>
        <v>7440</v>
      </c>
      <c r="I598" s="124">
        <v>800</v>
      </c>
      <c r="J598" s="124">
        <v>6640</v>
      </c>
      <c r="K598" s="264"/>
      <c r="L598" s="171"/>
      <c r="M598" s="171"/>
      <c r="N598" s="171"/>
      <c r="O598" s="171"/>
      <c r="P598" s="171"/>
      <c r="Q598" s="171"/>
      <c r="R598" s="171"/>
      <c r="S598" s="181"/>
      <c r="T598" s="171"/>
      <c r="U598" s="171"/>
      <c r="V598" s="125"/>
      <c r="W598" s="284"/>
      <c r="X598" s="171"/>
      <c r="Y598" s="171"/>
      <c r="AA598" s="171"/>
      <c r="AB598" s="171"/>
      <c r="AC598" s="171"/>
      <c r="AD598" s="171"/>
      <c r="AE598" s="171"/>
      <c r="AF598" s="171"/>
      <c r="AG598" s="171"/>
      <c r="AH598" s="171"/>
      <c r="AI598" s="171"/>
      <c r="AJ598" s="171"/>
      <c r="AK598" s="125"/>
      <c r="AL598" s="171"/>
      <c r="AM598" s="171"/>
      <c r="AN598" s="171"/>
      <c r="AO598" s="171"/>
      <c r="AP598" s="171"/>
      <c r="AQ598" s="171"/>
      <c r="AR598" s="171"/>
      <c r="AS598" s="171"/>
      <c r="AT598" s="171"/>
      <c r="AU598" s="171"/>
      <c r="AV598" s="171"/>
      <c r="AW598" s="171"/>
      <c r="AX598" s="171"/>
    </row>
    <row r="599" spans="2:50" s="155" customFormat="1" ht="13" collapsed="1">
      <c r="B599" s="358" t="s">
        <v>849</v>
      </c>
      <c r="C599" s="358"/>
      <c r="D599" s="358"/>
      <c r="E599" s="359" t="s">
        <v>850</v>
      </c>
      <c r="F599" s="114"/>
      <c r="G599" s="114"/>
      <c r="H599" s="115"/>
      <c r="I599" s="115"/>
      <c r="J599" s="115"/>
      <c r="K599" s="262"/>
      <c r="L599" s="169"/>
      <c r="M599" s="169"/>
      <c r="N599" s="169"/>
      <c r="O599" s="169"/>
      <c r="P599" s="169"/>
      <c r="Q599" s="169"/>
      <c r="R599" s="169"/>
      <c r="S599" s="116"/>
      <c r="T599" s="169"/>
      <c r="U599" s="170"/>
      <c r="V599" s="116"/>
      <c r="W599" s="283"/>
      <c r="X599" s="169"/>
      <c r="Y599" s="170"/>
      <c r="AA599" s="169"/>
      <c r="AB599" s="170"/>
      <c r="AC599" s="169"/>
      <c r="AD599" s="170"/>
      <c r="AE599" s="170"/>
      <c r="AF599" s="169"/>
      <c r="AG599" s="169"/>
      <c r="AH599" s="170"/>
      <c r="AI599" s="169"/>
      <c r="AJ599" s="169"/>
      <c r="AK599" s="116"/>
      <c r="AL599" s="169"/>
      <c r="AM599" s="169"/>
      <c r="AN599" s="169"/>
      <c r="AO599" s="169"/>
      <c r="AP599" s="169"/>
      <c r="AQ599" s="169"/>
      <c r="AR599" s="169"/>
      <c r="AS599" s="169"/>
      <c r="AT599" s="169"/>
      <c r="AU599" s="169"/>
      <c r="AV599" s="170"/>
      <c r="AW599" s="170"/>
      <c r="AX599" s="170"/>
    </row>
    <row r="600" spans="2:50" s="155" customFormat="1" ht="13">
      <c r="B600" s="358"/>
      <c r="C600" s="358"/>
      <c r="D600" s="358"/>
      <c r="E600" s="360"/>
      <c r="F600" s="117"/>
      <c r="G600" s="117"/>
      <c r="H600" s="115"/>
      <c r="I600" s="115"/>
      <c r="J600" s="115"/>
      <c r="K600" s="263"/>
      <c r="L600" s="170"/>
      <c r="M600" s="170"/>
      <c r="N600" s="170"/>
      <c r="O600" s="170"/>
      <c r="P600" s="170"/>
      <c r="Q600" s="170"/>
      <c r="R600" s="170"/>
      <c r="S600" s="115"/>
      <c r="T600" s="170"/>
      <c r="U600" s="170"/>
      <c r="V600" s="115"/>
      <c r="W600" s="283"/>
      <c r="X600" s="170"/>
      <c r="Y600" s="170"/>
      <c r="AA600" s="170"/>
      <c r="AB600" s="170"/>
      <c r="AC600" s="170"/>
      <c r="AD600" s="170"/>
      <c r="AE600" s="170"/>
      <c r="AF600" s="170"/>
      <c r="AG600" s="170"/>
      <c r="AH600" s="170"/>
      <c r="AI600" s="170"/>
      <c r="AJ600" s="170"/>
      <c r="AK600" s="115"/>
      <c r="AL600" s="170"/>
      <c r="AM600" s="170"/>
      <c r="AN600" s="170"/>
      <c r="AO600" s="170"/>
      <c r="AP600" s="170"/>
      <c r="AQ600" s="170"/>
      <c r="AR600" s="170"/>
      <c r="AS600" s="170"/>
      <c r="AT600" s="170"/>
      <c r="AU600" s="170"/>
      <c r="AV600" s="170"/>
      <c r="AW600" s="170"/>
      <c r="AX600" s="170"/>
    </row>
    <row r="601" spans="2:50" s="155" customFormat="1" ht="13" hidden="1" outlineLevel="1">
      <c r="B601" s="163" t="s">
        <v>851</v>
      </c>
      <c r="C601" s="118" t="s">
        <v>852</v>
      </c>
      <c r="D601" s="119" t="s">
        <v>853</v>
      </c>
      <c r="E601" s="120">
        <v>43070</v>
      </c>
      <c r="F601" s="121" t="s">
        <v>44</v>
      </c>
      <c r="G601" s="122"/>
      <c r="H601" s="123">
        <v>435</v>
      </c>
      <c r="I601" s="124">
        <v>195</v>
      </c>
      <c r="J601" s="124">
        <v>240</v>
      </c>
      <c r="K601" s="264"/>
      <c r="L601" s="171"/>
      <c r="M601" s="171"/>
      <c r="N601" s="171"/>
      <c r="O601" s="171"/>
      <c r="P601" s="171"/>
      <c r="Q601" s="171"/>
      <c r="R601" s="171"/>
      <c r="S601" s="181"/>
      <c r="T601" s="171"/>
      <c r="U601" s="171"/>
      <c r="V601" s="125"/>
      <c r="W601" s="284"/>
      <c r="X601" s="171"/>
      <c r="Y601" s="171"/>
      <c r="AA601" s="171"/>
      <c r="AB601" s="171"/>
      <c r="AC601" s="171"/>
      <c r="AD601" s="171"/>
      <c r="AE601" s="171"/>
      <c r="AF601" s="171"/>
      <c r="AG601" s="171"/>
      <c r="AH601" s="171"/>
      <c r="AI601" s="171"/>
      <c r="AJ601" s="171"/>
      <c r="AK601" s="125"/>
      <c r="AL601" s="171"/>
      <c r="AM601" s="171"/>
      <c r="AN601" s="171"/>
      <c r="AO601" s="171"/>
      <c r="AP601" s="171"/>
      <c r="AQ601" s="171"/>
      <c r="AR601" s="171"/>
      <c r="AS601" s="171"/>
      <c r="AT601" s="171"/>
      <c r="AU601" s="171"/>
      <c r="AV601" s="171"/>
      <c r="AW601" s="171"/>
      <c r="AX601" s="171"/>
    </row>
    <row r="602" spans="2:50" s="155" customFormat="1" ht="13" hidden="1" outlineLevel="1">
      <c r="B602" s="163" t="s">
        <v>854</v>
      </c>
      <c r="C602" s="118" t="s">
        <v>855</v>
      </c>
      <c r="D602" s="119" t="s">
        <v>853</v>
      </c>
      <c r="E602" s="120">
        <v>43070</v>
      </c>
      <c r="F602" s="121" t="s">
        <v>44</v>
      </c>
      <c r="G602" s="122"/>
      <c r="H602" s="123">
        <v>270</v>
      </c>
      <c r="I602" s="124">
        <v>270</v>
      </c>
      <c r="J602" s="124">
        <v>0</v>
      </c>
      <c r="K602" s="264"/>
      <c r="L602" s="171"/>
      <c r="M602" s="171"/>
      <c r="N602" s="171"/>
      <c r="O602" s="171"/>
      <c r="P602" s="171"/>
      <c r="Q602" s="171"/>
      <c r="R602" s="171"/>
      <c r="S602" s="181"/>
      <c r="T602" s="171"/>
      <c r="U602" s="171"/>
      <c r="V602" s="125"/>
      <c r="W602" s="284"/>
      <c r="X602" s="171"/>
      <c r="Y602" s="171"/>
      <c r="AA602" s="171"/>
      <c r="AB602" s="171"/>
      <c r="AC602" s="171"/>
      <c r="AD602" s="171"/>
      <c r="AE602" s="171"/>
      <c r="AF602" s="171"/>
      <c r="AG602" s="171"/>
      <c r="AH602" s="171"/>
      <c r="AI602" s="171"/>
      <c r="AJ602" s="171"/>
      <c r="AK602" s="125"/>
      <c r="AL602" s="171"/>
      <c r="AM602" s="171"/>
      <c r="AN602" s="171"/>
      <c r="AO602" s="171"/>
      <c r="AP602" s="171"/>
      <c r="AQ602" s="171"/>
      <c r="AR602" s="171"/>
      <c r="AS602" s="171"/>
      <c r="AT602" s="171"/>
      <c r="AU602" s="171"/>
      <c r="AV602" s="171"/>
      <c r="AW602" s="171"/>
      <c r="AX602" s="171"/>
    </row>
    <row r="603" spans="2:50" s="155" customFormat="1" ht="26" hidden="1" outlineLevel="1">
      <c r="B603" s="163" t="s">
        <v>856</v>
      </c>
      <c r="C603" s="118" t="s">
        <v>857</v>
      </c>
      <c r="D603" s="119" t="s">
        <v>858</v>
      </c>
      <c r="E603" s="120">
        <v>43104</v>
      </c>
      <c r="F603" s="126" t="s">
        <v>859</v>
      </c>
      <c r="G603" s="122"/>
      <c r="H603" s="123">
        <v>1405</v>
      </c>
      <c r="I603" s="124">
        <v>1165</v>
      </c>
      <c r="J603" s="124">
        <v>240</v>
      </c>
      <c r="K603" s="264"/>
      <c r="L603" s="171"/>
      <c r="M603" s="171"/>
      <c r="N603" s="171"/>
      <c r="O603" s="171"/>
      <c r="P603" s="171"/>
      <c r="Q603" s="171"/>
      <c r="R603" s="171"/>
      <c r="S603" s="181"/>
      <c r="T603" s="171"/>
      <c r="U603" s="171"/>
      <c r="V603" s="125"/>
      <c r="W603" s="284"/>
      <c r="X603" s="171"/>
      <c r="Y603" s="171"/>
      <c r="AA603" s="171"/>
      <c r="AB603" s="171"/>
      <c r="AC603" s="171"/>
      <c r="AD603" s="171"/>
      <c r="AE603" s="171"/>
      <c r="AF603" s="171"/>
      <c r="AG603" s="171"/>
      <c r="AH603" s="171"/>
      <c r="AI603" s="171"/>
      <c r="AJ603" s="171"/>
      <c r="AK603" s="125"/>
      <c r="AL603" s="171"/>
      <c r="AM603" s="171"/>
      <c r="AN603" s="171"/>
      <c r="AO603" s="171"/>
      <c r="AP603" s="171"/>
      <c r="AQ603" s="171"/>
      <c r="AR603" s="171"/>
      <c r="AS603" s="171"/>
      <c r="AT603" s="171"/>
      <c r="AU603" s="171"/>
      <c r="AV603" s="171"/>
      <c r="AW603" s="171"/>
      <c r="AX603" s="171"/>
    </row>
    <row r="604" spans="2:50" s="155" customFormat="1" ht="13" hidden="1" outlineLevel="1">
      <c r="B604" s="163" t="s">
        <v>860</v>
      </c>
      <c r="C604" s="118" t="s">
        <v>861</v>
      </c>
      <c r="D604" s="119" t="s">
        <v>862</v>
      </c>
      <c r="E604" s="120">
        <v>43070</v>
      </c>
      <c r="F604" s="121" t="s">
        <v>53</v>
      </c>
      <c r="G604" s="122"/>
      <c r="H604" s="123">
        <v>450</v>
      </c>
      <c r="I604" s="124">
        <v>320</v>
      </c>
      <c r="J604" s="124">
        <v>130</v>
      </c>
      <c r="K604" s="264"/>
      <c r="L604" s="171"/>
      <c r="M604" s="171"/>
      <c r="N604" s="171"/>
      <c r="O604" s="171"/>
      <c r="P604" s="171"/>
      <c r="Q604" s="171"/>
      <c r="R604" s="171"/>
      <c r="S604" s="181"/>
      <c r="T604" s="171"/>
      <c r="U604" s="171"/>
      <c r="V604" s="125"/>
      <c r="W604" s="284"/>
      <c r="X604" s="171"/>
      <c r="Y604" s="171"/>
      <c r="AA604" s="171"/>
      <c r="AB604" s="171"/>
      <c r="AC604" s="171"/>
      <c r="AD604" s="171"/>
      <c r="AE604" s="171"/>
      <c r="AF604" s="171"/>
      <c r="AG604" s="171"/>
      <c r="AH604" s="171"/>
      <c r="AI604" s="171"/>
      <c r="AJ604" s="171"/>
      <c r="AK604" s="125"/>
      <c r="AL604" s="171"/>
      <c r="AM604" s="171"/>
      <c r="AN604" s="171"/>
      <c r="AO604" s="171"/>
      <c r="AP604" s="171"/>
      <c r="AQ604" s="171"/>
      <c r="AR604" s="171"/>
      <c r="AS604" s="171"/>
      <c r="AT604" s="171"/>
      <c r="AU604" s="171"/>
      <c r="AV604" s="171"/>
      <c r="AW604" s="171"/>
      <c r="AX604" s="171"/>
    </row>
    <row r="605" spans="2:50" s="155" customFormat="1" ht="13" hidden="1" outlineLevel="1">
      <c r="B605" s="163" t="s">
        <v>863</v>
      </c>
      <c r="C605" s="118" t="s">
        <v>864</v>
      </c>
      <c r="D605" s="119" t="s">
        <v>865</v>
      </c>
      <c r="E605" s="120">
        <v>43070</v>
      </c>
      <c r="F605" s="121" t="s">
        <v>53</v>
      </c>
      <c r="G605" s="122"/>
      <c r="H605" s="123">
        <v>540</v>
      </c>
      <c r="I605" s="124">
        <v>350</v>
      </c>
      <c r="J605" s="124">
        <v>190</v>
      </c>
      <c r="K605" s="264"/>
      <c r="L605" s="171"/>
      <c r="M605" s="171"/>
      <c r="N605" s="171"/>
      <c r="O605" s="171"/>
      <c r="P605" s="171"/>
      <c r="Q605" s="171"/>
      <c r="R605" s="171"/>
      <c r="S605" s="181"/>
      <c r="T605" s="171"/>
      <c r="U605" s="171"/>
      <c r="V605" s="125"/>
      <c r="W605" s="284"/>
      <c r="X605" s="171"/>
      <c r="Y605" s="171"/>
      <c r="AA605" s="171"/>
      <c r="AB605" s="171"/>
      <c r="AC605" s="171"/>
      <c r="AD605" s="171"/>
      <c r="AE605" s="171"/>
      <c r="AF605" s="171"/>
      <c r="AG605" s="171"/>
      <c r="AH605" s="171"/>
      <c r="AI605" s="171"/>
      <c r="AJ605" s="171"/>
      <c r="AK605" s="125"/>
      <c r="AL605" s="171"/>
      <c r="AM605" s="171"/>
      <c r="AN605" s="171"/>
      <c r="AO605" s="171"/>
      <c r="AP605" s="171"/>
      <c r="AQ605" s="171"/>
      <c r="AR605" s="171"/>
      <c r="AS605" s="171"/>
      <c r="AT605" s="171"/>
      <c r="AU605" s="171"/>
      <c r="AV605" s="171"/>
      <c r="AW605" s="171"/>
      <c r="AX605" s="171"/>
    </row>
    <row r="606" spans="2:50" s="155" customFormat="1" ht="13" hidden="1" outlineLevel="1">
      <c r="B606" s="163" t="s">
        <v>866</v>
      </c>
      <c r="C606" s="118" t="s">
        <v>867</v>
      </c>
      <c r="D606" s="119" t="s">
        <v>868</v>
      </c>
      <c r="E606" s="120">
        <v>43070</v>
      </c>
      <c r="F606" s="121" t="s">
        <v>44</v>
      </c>
      <c r="G606" s="122"/>
      <c r="H606" s="123">
        <v>7440</v>
      </c>
      <c r="I606" s="124">
        <v>800</v>
      </c>
      <c r="J606" s="124">
        <v>6640</v>
      </c>
      <c r="K606" s="264"/>
      <c r="L606" s="171"/>
      <c r="M606" s="171"/>
      <c r="N606" s="171"/>
      <c r="O606" s="171"/>
      <c r="P606" s="171"/>
      <c r="Q606" s="171"/>
      <c r="R606" s="171"/>
      <c r="S606" s="181"/>
      <c r="T606" s="171"/>
      <c r="U606" s="171"/>
      <c r="V606" s="125"/>
      <c r="W606" s="284"/>
      <c r="X606" s="171"/>
      <c r="Y606" s="171"/>
      <c r="AA606" s="171"/>
      <c r="AB606" s="171"/>
      <c r="AC606" s="171"/>
      <c r="AD606" s="171"/>
      <c r="AE606" s="171"/>
      <c r="AF606" s="171"/>
      <c r="AG606" s="171"/>
      <c r="AH606" s="171"/>
      <c r="AI606" s="171"/>
      <c r="AJ606" s="171"/>
      <c r="AK606" s="125"/>
      <c r="AL606" s="171"/>
      <c r="AM606" s="171"/>
      <c r="AN606" s="171"/>
      <c r="AO606" s="171"/>
      <c r="AP606" s="171"/>
      <c r="AQ606" s="171"/>
      <c r="AR606" s="171"/>
      <c r="AS606" s="171"/>
      <c r="AT606" s="171"/>
      <c r="AU606" s="171"/>
      <c r="AV606" s="171"/>
      <c r="AW606" s="171"/>
      <c r="AX606" s="171"/>
    </row>
    <row r="607" spans="2:50" s="155" customFormat="1" ht="13" hidden="1" outlineLevel="1">
      <c r="B607" s="163" t="s">
        <v>869</v>
      </c>
      <c r="C607" s="118" t="s">
        <v>870</v>
      </c>
      <c r="D607" s="119" t="s">
        <v>157</v>
      </c>
      <c r="E607" s="120">
        <v>43070</v>
      </c>
      <c r="F607" s="121" t="s">
        <v>44</v>
      </c>
      <c r="G607" s="122"/>
      <c r="H607" s="123">
        <v>1040</v>
      </c>
      <c r="I607" s="124">
        <v>610</v>
      </c>
      <c r="J607" s="124">
        <v>430</v>
      </c>
      <c r="K607" s="264"/>
      <c r="L607" s="171"/>
      <c r="M607" s="171"/>
      <c r="N607" s="171"/>
      <c r="O607" s="171"/>
      <c r="P607" s="171"/>
      <c r="Q607" s="171"/>
      <c r="R607" s="171"/>
      <c r="S607" s="181"/>
      <c r="T607" s="171"/>
      <c r="U607" s="171"/>
      <c r="V607" s="125"/>
      <c r="W607" s="284"/>
      <c r="X607" s="171"/>
      <c r="Y607" s="171"/>
      <c r="AA607" s="171"/>
      <c r="AB607" s="171"/>
      <c r="AC607" s="171"/>
      <c r="AD607" s="171"/>
      <c r="AE607" s="171"/>
      <c r="AF607" s="171"/>
      <c r="AG607" s="171"/>
      <c r="AH607" s="171"/>
      <c r="AI607" s="171"/>
      <c r="AJ607" s="171"/>
      <c r="AK607" s="125"/>
      <c r="AL607" s="171"/>
      <c r="AM607" s="171"/>
      <c r="AN607" s="171"/>
      <c r="AO607" s="171"/>
      <c r="AP607" s="171"/>
      <c r="AQ607" s="171"/>
      <c r="AR607" s="171"/>
      <c r="AS607" s="171"/>
      <c r="AT607" s="171"/>
      <c r="AU607" s="171"/>
      <c r="AV607" s="171"/>
      <c r="AW607" s="171"/>
      <c r="AX607" s="171"/>
    </row>
    <row r="608" spans="2:50" s="155" customFormat="1" ht="13" hidden="1" outlineLevel="1">
      <c r="B608" s="163" t="s">
        <v>871</v>
      </c>
      <c r="C608" s="118" t="s">
        <v>872</v>
      </c>
      <c r="D608" s="297" t="s">
        <v>1679</v>
      </c>
      <c r="E608" s="75">
        <v>43781</v>
      </c>
      <c r="F608" s="121" t="s">
        <v>53</v>
      </c>
      <c r="G608" s="122"/>
      <c r="H608" s="123">
        <f t="shared" ref="H608:H614" si="319">I608+J608</f>
        <v>1540</v>
      </c>
      <c r="I608" s="124">
        <v>730</v>
      </c>
      <c r="J608" s="124">
        <v>810</v>
      </c>
      <c r="K608" s="264"/>
      <c r="L608" s="171"/>
      <c r="M608" s="171"/>
      <c r="N608" s="171"/>
      <c r="O608" s="171"/>
      <c r="P608" s="171"/>
      <c r="Q608" s="171"/>
      <c r="R608" s="171"/>
      <c r="S608" s="181"/>
      <c r="T608" s="171"/>
      <c r="U608" s="171"/>
      <c r="V608" s="125"/>
      <c r="W608" s="284"/>
      <c r="X608" s="171"/>
      <c r="Y608" s="171"/>
      <c r="AA608" s="171"/>
      <c r="AB608" s="171"/>
      <c r="AC608" s="171"/>
      <c r="AD608" s="171"/>
      <c r="AE608" s="171"/>
      <c r="AF608" s="171"/>
      <c r="AG608" s="171"/>
      <c r="AH608" s="171"/>
      <c r="AI608" s="171"/>
      <c r="AJ608" s="171"/>
      <c r="AK608" s="125"/>
      <c r="AL608" s="171"/>
      <c r="AM608" s="171"/>
      <c r="AN608" s="171"/>
      <c r="AO608" s="171"/>
      <c r="AP608" s="171"/>
      <c r="AQ608" s="171"/>
      <c r="AR608" s="171"/>
      <c r="AS608" s="171"/>
      <c r="AT608" s="171"/>
      <c r="AU608" s="171"/>
      <c r="AV608" s="171"/>
      <c r="AW608" s="171"/>
      <c r="AX608" s="171"/>
    </row>
    <row r="609" spans="2:50" s="155" customFormat="1" ht="13" hidden="1" outlineLevel="1">
      <c r="B609" s="163" t="s">
        <v>873</v>
      </c>
      <c r="C609" s="118" t="s">
        <v>874</v>
      </c>
      <c r="D609" s="297" t="s">
        <v>1680</v>
      </c>
      <c r="E609" s="75">
        <v>43781</v>
      </c>
      <c r="F609" s="121" t="s">
        <v>53</v>
      </c>
      <c r="G609" s="122"/>
      <c r="H609" s="123">
        <f t="shared" si="319"/>
        <v>750</v>
      </c>
      <c r="I609" s="124">
        <v>570</v>
      </c>
      <c r="J609" s="124">
        <v>180</v>
      </c>
      <c r="K609" s="264"/>
      <c r="L609" s="171"/>
      <c r="M609" s="171"/>
      <c r="N609" s="171"/>
      <c r="O609" s="171"/>
      <c r="P609" s="171"/>
      <c r="Q609" s="171"/>
      <c r="R609" s="171"/>
      <c r="S609" s="181"/>
      <c r="T609" s="171"/>
      <c r="U609" s="171"/>
      <c r="V609" s="125"/>
      <c r="W609" s="284"/>
      <c r="X609" s="171"/>
      <c r="Y609" s="171"/>
      <c r="AA609" s="171"/>
      <c r="AB609" s="171"/>
      <c r="AC609" s="171"/>
      <c r="AD609" s="171"/>
      <c r="AE609" s="171"/>
      <c r="AF609" s="171"/>
      <c r="AG609" s="171"/>
      <c r="AH609" s="171"/>
      <c r="AI609" s="171"/>
      <c r="AJ609" s="171"/>
      <c r="AK609" s="125"/>
      <c r="AL609" s="171"/>
      <c r="AM609" s="171"/>
      <c r="AN609" s="171"/>
      <c r="AO609" s="171"/>
      <c r="AP609" s="171"/>
      <c r="AQ609" s="171"/>
      <c r="AR609" s="171"/>
      <c r="AS609" s="171"/>
      <c r="AT609" s="171"/>
      <c r="AU609" s="171"/>
      <c r="AV609" s="171"/>
      <c r="AW609" s="171"/>
      <c r="AX609" s="171"/>
    </row>
    <row r="610" spans="2:50" s="155" customFormat="1" ht="13" hidden="1" outlineLevel="1">
      <c r="B610" s="163" t="s">
        <v>875</v>
      </c>
      <c r="C610" s="118" t="s">
        <v>876</v>
      </c>
      <c r="D610" s="119" t="s">
        <v>988</v>
      </c>
      <c r="E610" s="120">
        <v>43521</v>
      </c>
      <c r="F610" s="121" t="s">
        <v>44</v>
      </c>
      <c r="G610" s="122"/>
      <c r="H610" s="123">
        <f t="shared" si="319"/>
        <v>4710</v>
      </c>
      <c r="I610" s="124">
        <v>1650</v>
      </c>
      <c r="J610" s="124">
        <v>3060</v>
      </c>
      <c r="K610" s="264"/>
      <c r="L610" s="171"/>
      <c r="M610" s="171"/>
      <c r="N610" s="171"/>
      <c r="O610" s="171"/>
      <c r="P610" s="171"/>
      <c r="Q610" s="171"/>
      <c r="R610" s="171"/>
      <c r="S610" s="181"/>
      <c r="T610" s="171"/>
      <c r="U610" s="171"/>
      <c r="V610" s="125"/>
      <c r="W610" s="284"/>
      <c r="X610" s="171"/>
      <c r="Y610" s="171"/>
      <c r="AA610" s="171"/>
      <c r="AB610" s="171"/>
      <c r="AC610" s="171"/>
      <c r="AD610" s="171"/>
      <c r="AE610" s="171"/>
      <c r="AF610" s="171"/>
      <c r="AG610" s="171"/>
      <c r="AH610" s="171"/>
      <c r="AI610" s="171"/>
      <c r="AJ610" s="171"/>
      <c r="AK610" s="125"/>
      <c r="AL610" s="171"/>
      <c r="AM610" s="171"/>
      <c r="AN610" s="171"/>
      <c r="AO610" s="171"/>
      <c r="AP610" s="171"/>
      <c r="AQ610" s="171"/>
      <c r="AR610" s="171"/>
      <c r="AS610" s="171"/>
      <c r="AT610" s="171"/>
      <c r="AU610" s="171"/>
      <c r="AV610" s="171"/>
      <c r="AW610" s="171"/>
      <c r="AX610" s="171"/>
    </row>
    <row r="611" spans="2:50" s="155" customFormat="1" ht="13" hidden="1" outlineLevel="1">
      <c r="B611" s="163" t="s">
        <v>877</v>
      </c>
      <c r="C611" s="118" t="s">
        <v>878</v>
      </c>
      <c r="D611" s="119" t="s">
        <v>989</v>
      </c>
      <c r="E611" s="120">
        <v>43340</v>
      </c>
      <c r="F611" s="121" t="s">
        <v>879</v>
      </c>
      <c r="G611" s="122"/>
      <c r="H611" s="123">
        <f t="shared" si="319"/>
        <v>1865</v>
      </c>
      <c r="I611" s="124">
        <v>1535</v>
      </c>
      <c r="J611" s="124">
        <v>330</v>
      </c>
      <c r="K611" s="264"/>
      <c r="L611" s="171"/>
      <c r="M611" s="171"/>
      <c r="N611" s="171"/>
      <c r="O611" s="171"/>
      <c r="P611" s="171"/>
      <c r="Q611" s="171"/>
      <c r="R611" s="171"/>
      <c r="S611" s="181"/>
      <c r="T611" s="171"/>
      <c r="U611" s="171"/>
      <c r="V611" s="125"/>
      <c r="W611" s="284"/>
      <c r="X611" s="171"/>
      <c r="Y611" s="171"/>
      <c r="AA611" s="171"/>
      <c r="AB611" s="171"/>
      <c r="AC611" s="171"/>
      <c r="AD611" s="171"/>
      <c r="AE611" s="171"/>
      <c r="AF611" s="171"/>
      <c r="AG611" s="171"/>
      <c r="AH611" s="171"/>
      <c r="AI611" s="171"/>
      <c r="AJ611" s="171"/>
      <c r="AK611" s="125"/>
      <c r="AL611" s="171"/>
      <c r="AM611" s="171"/>
      <c r="AN611" s="171"/>
      <c r="AO611" s="171"/>
      <c r="AP611" s="171"/>
      <c r="AQ611" s="171"/>
      <c r="AR611" s="171"/>
      <c r="AS611" s="171"/>
      <c r="AT611" s="171"/>
      <c r="AU611" s="171"/>
      <c r="AV611" s="171"/>
      <c r="AW611" s="171"/>
      <c r="AX611" s="171"/>
    </row>
    <row r="612" spans="2:50" s="155" customFormat="1" ht="13" hidden="1" outlineLevel="1">
      <c r="B612" s="163" t="s">
        <v>880</v>
      </c>
      <c r="C612" s="118" t="s">
        <v>881</v>
      </c>
      <c r="D612" s="297" t="s">
        <v>949</v>
      </c>
      <c r="E612" s="75">
        <v>43781</v>
      </c>
      <c r="F612" s="121" t="s">
        <v>53</v>
      </c>
      <c r="G612" s="122"/>
      <c r="H612" s="123">
        <f t="shared" si="319"/>
        <v>630</v>
      </c>
      <c r="I612" s="124">
        <v>270</v>
      </c>
      <c r="J612" s="124">
        <v>360</v>
      </c>
      <c r="K612" s="264"/>
      <c r="L612" s="171"/>
      <c r="M612" s="171"/>
      <c r="N612" s="171"/>
      <c r="O612" s="171"/>
      <c r="P612" s="171"/>
      <c r="Q612" s="171"/>
      <c r="R612" s="171"/>
      <c r="S612" s="181"/>
      <c r="T612" s="171"/>
      <c r="U612" s="171"/>
      <c r="V612" s="125"/>
      <c r="W612" s="284"/>
      <c r="X612" s="171"/>
      <c r="Y612" s="171"/>
      <c r="AA612" s="171"/>
      <c r="AB612" s="171"/>
      <c r="AC612" s="171"/>
      <c r="AD612" s="171"/>
      <c r="AE612" s="171"/>
      <c r="AF612" s="171"/>
      <c r="AG612" s="171"/>
      <c r="AH612" s="171"/>
      <c r="AI612" s="171"/>
      <c r="AJ612" s="171"/>
      <c r="AK612" s="125"/>
      <c r="AL612" s="171"/>
      <c r="AM612" s="171"/>
      <c r="AN612" s="171"/>
      <c r="AO612" s="171"/>
      <c r="AP612" s="171"/>
      <c r="AQ612" s="171"/>
      <c r="AR612" s="171"/>
      <c r="AS612" s="171"/>
      <c r="AT612" s="171"/>
      <c r="AU612" s="171"/>
      <c r="AV612" s="171"/>
      <c r="AW612" s="171"/>
      <c r="AX612" s="171"/>
    </row>
    <row r="613" spans="2:50" s="155" customFormat="1" ht="13" hidden="1" outlineLevel="1">
      <c r="B613" s="163" t="s">
        <v>882</v>
      </c>
      <c r="C613" s="121" t="s">
        <v>883</v>
      </c>
      <c r="D613" s="119" t="s">
        <v>1073</v>
      </c>
      <c r="E613" s="120">
        <v>43622</v>
      </c>
      <c r="F613" s="121" t="s">
        <v>53</v>
      </c>
      <c r="G613" s="122"/>
      <c r="H613" s="123">
        <f t="shared" si="319"/>
        <v>1460</v>
      </c>
      <c r="I613" s="124">
        <v>740</v>
      </c>
      <c r="J613" s="124">
        <v>720</v>
      </c>
      <c r="K613" s="264"/>
      <c r="L613" s="171"/>
      <c r="M613" s="171"/>
      <c r="N613" s="171"/>
      <c r="O613" s="171"/>
      <c r="P613" s="171"/>
      <c r="Q613" s="171"/>
      <c r="R613" s="171"/>
      <c r="S613" s="181"/>
      <c r="T613" s="171"/>
      <c r="U613" s="171"/>
      <c r="V613" s="125"/>
      <c r="W613" s="284"/>
      <c r="X613" s="171"/>
      <c r="Y613" s="171"/>
      <c r="AA613" s="171"/>
      <c r="AB613" s="171"/>
      <c r="AC613" s="171"/>
      <c r="AD613" s="171"/>
      <c r="AE613" s="171"/>
      <c r="AF613" s="171"/>
      <c r="AG613" s="171"/>
      <c r="AH613" s="171"/>
      <c r="AI613" s="171"/>
      <c r="AJ613" s="171"/>
      <c r="AK613" s="125"/>
      <c r="AL613" s="171"/>
      <c r="AM613" s="171"/>
      <c r="AN613" s="171"/>
      <c r="AO613" s="171"/>
      <c r="AP613" s="171"/>
      <c r="AQ613" s="171"/>
      <c r="AR613" s="171"/>
      <c r="AS613" s="171"/>
      <c r="AT613" s="171"/>
      <c r="AU613" s="171"/>
      <c r="AV613" s="171"/>
      <c r="AW613" s="171"/>
      <c r="AX613" s="171"/>
    </row>
    <row r="614" spans="2:50" s="155" customFormat="1" ht="13" hidden="1" outlineLevel="1">
      <c r="B614" s="163" t="s">
        <v>884</v>
      </c>
      <c r="C614" s="121" t="s">
        <v>885</v>
      </c>
      <c r="D614" s="127" t="s">
        <v>50</v>
      </c>
      <c r="E614" s="120">
        <v>43070</v>
      </c>
      <c r="F614" s="121" t="s">
        <v>53</v>
      </c>
      <c r="G614" s="122"/>
      <c r="H614" s="123">
        <f t="shared" si="319"/>
        <v>630</v>
      </c>
      <c r="I614" s="124">
        <v>390</v>
      </c>
      <c r="J614" s="124">
        <v>240</v>
      </c>
      <c r="K614" s="264"/>
      <c r="L614" s="171"/>
      <c r="M614" s="171"/>
      <c r="N614" s="171"/>
      <c r="O614" s="171"/>
      <c r="P614" s="171"/>
      <c r="Q614" s="171"/>
      <c r="R614" s="171"/>
      <c r="S614" s="181"/>
      <c r="T614" s="171"/>
      <c r="U614" s="171"/>
      <c r="V614" s="125"/>
      <c r="W614" s="284"/>
      <c r="X614" s="171"/>
      <c r="Y614" s="171"/>
      <c r="AA614" s="171"/>
      <c r="AB614" s="171"/>
      <c r="AC614" s="171"/>
      <c r="AD614" s="171"/>
      <c r="AE614" s="171"/>
      <c r="AF614" s="171"/>
      <c r="AG614" s="171"/>
      <c r="AH614" s="171"/>
      <c r="AI614" s="171"/>
      <c r="AJ614" s="171"/>
      <c r="AK614" s="125"/>
      <c r="AL614" s="171"/>
      <c r="AM614" s="171"/>
      <c r="AN614" s="171"/>
      <c r="AO614" s="171"/>
      <c r="AP614" s="171"/>
      <c r="AQ614" s="171"/>
      <c r="AR614" s="171"/>
      <c r="AS614" s="171"/>
      <c r="AT614" s="171"/>
      <c r="AU614" s="171"/>
      <c r="AV614" s="171"/>
      <c r="AW614" s="171"/>
      <c r="AX614" s="171"/>
    </row>
    <row r="615" spans="2:50" s="155" customFormat="1" ht="13" hidden="1" outlineLevel="1">
      <c r="B615" s="163" t="s">
        <v>886</v>
      </c>
      <c r="C615" s="118" t="s">
        <v>887</v>
      </c>
      <c r="D615" s="119" t="s">
        <v>50</v>
      </c>
      <c r="E615" s="120">
        <v>43070</v>
      </c>
      <c r="F615" s="128" t="s">
        <v>53</v>
      </c>
      <c r="G615" s="122"/>
      <c r="H615" s="123">
        <f>I615+J615</f>
        <v>870</v>
      </c>
      <c r="I615" s="124">
        <v>690</v>
      </c>
      <c r="J615" s="124">
        <v>180</v>
      </c>
      <c r="K615" s="264"/>
      <c r="L615" s="171"/>
      <c r="M615" s="171"/>
      <c r="N615" s="171"/>
      <c r="O615" s="171"/>
      <c r="P615" s="171"/>
      <c r="Q615" s="171"/>
      <c r="R615" s="171"/>
      <c r="S615" s="181"/>
      <c r="T615" s="171"/>
      <c r="U615" s="171"/>
      <c r="V615" s="125"/>
      <c r="W615" s="284"/>
      <c r="X615" s="171"/>
      <c r="Y615" s="171"/>
      <c r="AA615" s="171"/>
      <c r="AB615" s="171"/>
      <c r="AC615" s="171"/>
      <c r="AD615" s="171"/>
      <c r="AE615" s="171"/>
      <c r="AF615" s="171"/>
      <c r="AG615" s="171"/>
      <c r="AH615" s="171"/>
      <c r="AI615" s="171"/>
      <c r="AJ615" s="171"/>
      <c r="AK615" s="125"/>
      <c r="AL615" s="171"/>
      <c r="AM615" s="171"/>
      <c r="AN615" s="171"/>
      <c r="AO615" s="171"/>
      <c r="AP615" s="171"/>
      <c r="AQ615" s="171"/>
      <c r="AR615" s="171"/>
      <c r="AS615" s="171"/>
      <c r="AT615" s="171"/>
      <c r="AU615" s="171"/>
      <c r="AV615" s="171"/>
      <c r="AW615" s="171"/>
      <c r="AX615" s="171"/>
    </row>
    <row r="616" spans="2:50" s="155" customFormat="1" ht="13" hidden="1" outlineLevel="1">
      <c r="B616" s="163" t="s">
        <v>888</v>
      </c>
      <c r="C616" s="118" t="s">
        <v>889</v>
      </c>
      <c r="D616" s="119" t="s">
        <v>50</v>
      </c>
      <c r="E616" s="120">
        <v>43070</v>
      </c>
      <c r="F616" s="128" t="s">
        <v>53</v>
      </c>
      <c r="G616" s="122"/>
      <c r="H616" s="123">
        <f>I616+J616</f>
        <v>540</v>
      </c>
      <c r="I616" s="124">
        <v>300</v>
      </c>
      <c r="J616" s="124">
        <v>240</v>
      </c>
      <c r="K616" s="264"/>
      <c r="L616" s="171"/>
      <c r="M616" s="171"/>
      <c r="N616" s="171"/>
      <c r="O616" s="171"/>
      <c r="P616" s="171"/>
      <c r="Q616" s="171"/>
      <c r="R616" s="171"/>
      <c r="S616" s="181"/>
      <c r="T616" s="171"/>
      <c r="U616" s="171"/>
      <c r="V616" s="125"/>
      <c r="W616" s="284"/>
      <c r="X616" s="171"/>
      <c r="Y616" s="171"/>
      <c r="AA616" s="171"/>
      <c r="AB616" s="171"/>
      <c r="AC616" s="171"/>
      <c r="AD616" s="171"/>
      <c r="AE616" s="171"/>
      <c r="AF616" s="171"/>
      <c r="AG616" s="171"/>
      <c r="AH616" s="171"/>
      <c r="AI616" s="171"/>
      <c r="AJ616" s="171"/>
      <c r="AK616" s="125"/>
      <c r="AL616" s="171"/>
      <c r="AM616" s="171"/>
      <c r="AN616" s="171"/>
      <c r="AO616" s="171"/>
      <c r="AP616" s="171"/>
      <c r="AQ616" s="171"/>
      <c r="AR616" s="171"/>
      <c r="AS616" s="171"/>
      <c r="AT616" s="171"/>
      <c r="AU616" s="171"/>
      <c r="AV616" s="171"/>
      <c r="AW616" s="171"/>
      <c r="AX616" s="171"/>
    </row>
    <row r="617" spans="2:50" s="155" customFormat="1" ht="13" hidden="1" outlineLevel="1">
      <c r="B617" s="163" t="s">
        <v>990</v>
      </c>
      <c r="C617" s="118" t="s">
        <v>991</v>
      </c>
      <c r="D617" s="119" t="s">
        <v>992</v>
      </c>
      <c r="E617" s="120">
        <v>43279</v>
      </c>
      <c r="F617" s="128"/>
      <c r="G617" s="122"/>
      <c r="H617" s="123"/>
      <c r="I617" s="124"/>
      <c r="J617" s="124"/>
      <c r="K617" s="264"/>
      <c r="L617" s="171"/>
      <c r="M617" s="171"/>
      <c r="N617" s="171"/>
      <c r="O617" s="171"/>
      <c r="P617" s="171"/>
      <c r="Q617" s="171"/>
      <c r="R617" s="171"/>
      <c r="S617" s="181"/>
      <c r="T617" s="171"/>
      <c r="U617" s="171"/>
      <c r="V617" s="125"/>
      <c r="W617" s="284"/>
      <c r="X617" s="171"/>
      <c r="Y617" s="171"/>
      <c r="AA617" s="171"/>
      <c r="AB617" s="171"/>
      <c r="AC617" s="171"/>
      <c r="AD617" s="171"/>
      <c r="AE617" s="171"/>
      <c r="AF617" s="171"/>
      <c r="AG617" s="171"/>
      <c r="AH617" s="171"/>
      <c r="AI617" s="171"/>
      <c r="AJ617" s="171"/>
      <c r="AK617" s="125"/>
      <c r="AL617" s="171"/>
      <c r="AM617" s="171"/>
      <c r="AN617" s="171"/>
      <c r="AO617" s="171"/>
      <c r="AP617" s="171"/>
      <c r="AQ617" s="171"/>
      <c r="AR617" s="171"/>
      <c r="AS617" s="171"/>
      <c r="AT617" s="171"/>
      <c r="AU617" s="171"/>
      <c r="AV617" s="171"/>
      <c r="AW617" s="171"/>
      <c r="AX617" s="171"/>
    </row>
    <row r="618" spans="2:50" s="155" customFormat="1" ht="13" hidden="1" outlineLevel="1">
      <c r="B618" s="163" t="s">
        <v>993</v>
      </c>
      <c r="C618" s="118" t="s">
        <v>996</v>
      </c>
      <c r="D618" s="119" t="s">
        <v>997</v>
      </c>
      <c r="E618" s="120">
        <v>43334</v>
      </c>
      <c r="F618" s="128"/>
      <c r="G618" s="122"/>
      <c r="H618" s="123"/>
      <c r="I618" s="124"/>
      <c r="J618" s="124"/>
      <c r="K618" s="264"/>
      <c r="L618" s="171"/>
      <c r="M618" s="171"/>
      <c r="N618" s="171"/>
      <c r="O618" s="171"/>
      <c r="P618" s="171"/>
      <c r="Q618" s="171"/>
      <c r="R618" s="171"/>
      <c r="S618" s="181"/>
      <c r="T618" s="171"/>
      <c r="U618" s="171"/>
      <c r="V618" s="125"/>
      <c r="W618" s="284"/>
      <c r="X618" s="171"/>
      <c r="Y618" s="171"/>
      <c r="AA618" s="171"/>
      <c r="AB618" s="171"/>
      <c r="AC618" s="171"/>
      <c r="AD618" s="171"/>
      <c r="AE618" s="171"/>
      <c r="AF618" s="171"/>
      <c r="AG618" s="171"/>
      <c r="AH618" s="171"/>
      <c r="AI618" s="171"/>
      <c r="AJ618" s="171"/>
      <c r="AK618" s="125"/>
      <c r="AL618" s="171"/>
      <c r="AM618" s="171"/>
      <c r="AN618" s="171"/>
      <c r="AO618" s="171"/>
      <c r="AP618" s="171"/>
      <c r="AQ618" s="171"/>
      <c r="AR618" s="171"/>
      <c r="AS618" s="171"/>
      <c r="AT618" s="171"/>
      <c r="AU618" s="171"/>
      <c r="AV618" s="171"/>
      <c r="AW618" s="171"/>
      <c r="AX618" s="171"/>
    </row>
    <row r="619" spans="2:50" s="155" customFormat="1" ht="13" hidden="1" outlineLevel="1">
      <c r="B619" s="163" t="s">
        <v>994</v>
      </c>
      <c r="C619" s="118" t="s">
        <v>998</v>
      </c>
      <c r="D619" s="119" t="s">
        <v>992</v>
      </c>
      <c r="E619" s="120">
        <v>43369</v>
      </c>
      <c r="F619" s="128"/>
      <c r="G619" s="122"/>
      <c r="H619" s="123"/>
      <c r="I619" s="124"/>
      <c r="J619" s="124"/>
      <c r="K619" s="264"/>
      <c r="L619" s="171"/>
      <c r="M619" s="171"/>
      <c r="N619" s="171"/>
      <c r="O619" s="171"/>
      <c r="P619" s="171"/>
      <c r="Q619" s="171"/>
      <c r="R619" s="171"/>
      <c r="S619" s="181"/>
      <c r="T619" s="171"/>
      <c r="U619" s="171"/>
      <c r="V619" s="125"/>
      <c r="W619" s="284"/>
      <c r="X619" s="171"/>
      <c r="Y619" s="171"/>
      <c r="AA619" s="171"/>
      <c r="AB619" s="171"/>
      <c r="AC619" s="171"/>
      <c r="AD619" s="171"/>
      <c r="AE619" s="171"/>
      <c r="AF619" s="171"/>
      <c r="AG619" s="171"/>
      <c r="AH619" s="171"/>
      <c r="AI619" s="171"/>
      <c r="AJ619" s="171"/>
      <c r="AK619" s="125"/>
      <c r="AL619" s="171"/>
      <c r="AM619" s="171"/>
      <c r="AN619" s="171"/>
      <c r="AO619" s="171"/>
      <c r="AP619" s="171"/>
      <c r="AQ619" s="171"/>
      <c r="AR619" s="171"/>
      <c r="AS619" s="171"/>
      <c r="AT619" s="171"/>
      <c r="AU619" s="171"/>
      <c r="AV619" s="171"/>
      <c r="AW619" s="171"/>
      <c r="AX619" s="171"/>
    </row>
    <row r="620" spans="2:50" s="155" customFormat="1" ht="13" hidden="1" outlineLevel="1">
      <c r="B620" s="163" t="s">
        <v>995</v>
      </c>
      <c r="C620" s="129" t="s">
        <v>1000</v>
      </c>
      <c r="D620" s="119" t="s">
        <v>997</v>
      </c>
      <c r="E620" s="120">
        <v>43490</v>
      </c>
      <c r="F620" s="128" t="s">
        <v>44</v>
      </c>
      <c r="G620" s="122"/>
      <c r="H620" s="124">
        <v>960</v>
      </c>
      <c r="I620" s="124">
        <v>960</v>
      </c>
      <c r="J620" s="124">
        <v>0</v>
      </c>
      <c r="K620" s="264"/>
      <c r="L620" s="171"/>
      <c r="M620" s="171"/>
      <c r="N620" s="171"/>
      <c r="O620" s="171"/>
      <c r="P620" s="171"/>
      <c r="Q620" s="171"/>
      <c r="R620" s="171"/>
      <c r="S620" s="181"/>
      <c r="T620" s="171"/>
      <c r="U620" s="171"/>
      <c r="V620" s="125"/>
      <c r="W620" s="284"/>
      <c r="X620" s="171"/>
      <c r="Y620" s="171"/>
      <c r="AA620" s="171"/>
      <c r="AB620" s="171"/>
      <c r="AC620" s="171"/>
      <c r="AD620" s="171"/>
      <c r="AE620" s="171"/>
      <c r="AF620" s="171"/>
      <c r="AG620" s="171"/>
      <c r="AH620" s="171"/>
      <c r="AI620" s="171"/>
      <c r="AJ620" s="171"/>
      <c r="AK620" s="125"/>
      <c r="AL620" s="171"/>
      <c r="AM620" s="171"/>
      <c r="AN620" s="171"/>
      <c r="AO620" s="171"/>
      <c r="AP620" s="171"/>
      <c r="AQ620" s="171"/>
      <c r="AR620" s="171"/>
      <c r="AS620" s="171"/>
      <c r="AT620" s="171"/>
      <c r="AU620" s="171"/>
      <c r="AV620" s="171"/>
      <c r="AW620" s="171"/>
      <c r="AX620" s="171"/>
    </row>
    <row r="621" spans="2:50" s="155" customFormat="1" ht="13" collapsed="1">
      <c r="B621" s="352" t="s">
        <v>890</v>
      </c>
      <c r="C621" s="352"/>
      <c r="D621" s="352"/>
      <c r="E621" s="353" t="s">
        <v>891</v>
      </c>
      <c r="F621" s="130"/>
      <c r="G621" s="131"/>
      <c r="H621" s="132"/>
      <c r="I621" s="132"/>
      <c r="J621" s="132"/>
      <c r="K621" s="265"/>
      <c r="L621" s="131"/>
      <c r="M621" s="131"/>
      <c r="N621" s="131"/>
      <c r="O621" s="131"/>
      <c r="P621" s="131"/>
      <c r="Q621" s="131"/>
      <c r="R621" s="131"/>
      <c r="S621" s="133"/>
      <c r="T621" s="131"/>
      <c r="U621" s="135"/>
      <c r="V621" s="133"/>
      <c r="W621" s="285"/>
      <c r="X621" s="131"/>
      <c r="Y621" s="135"/>
      <c r="AA621" s="131"/>
      <c r="AB621" s="135"/>
      <c r="AC621" s="131"/>
      <c r="AD621" s="135"/>
      <c r="AE621" s="135"/>
      <c r="AF621" s="131"/>
      <c r="AG621" s="131"/>
      <c r="AH621" s="135"/>
      <c r="AI621" s="131"/>
      <c r="AJ621" s="131"/>
      <c r="AK621" s="133"/>
      <c r="AL621" s="131"/>
      <c r="AM621" s="131"/>
      <c r="AN621" s="131"/>
      <c r="AO621" s="131"/>
      <c r="AP621" s="131"/>
      <c r="AQ621" s="131"/>
      <c r="AR621" s="131"/>
      <c r="AS621" s="131"/>
      <c r="AT621" s="131"/>
      <c r="AU621" s="131"/>
      <c r="AV621" s="135"/>
      <c r="AW621" s="135"/>
      <c r="AX621" s="135"/>
    </row>
    <row r="622" spans="2:50" s="155" customFormat="1" ht="13">
      <c r="B622" s="352"/>
      <c r="C622" s="352"/>
      <c r="D622" s="352"/>
      <c r="E622" s="354"/>
      <c r="F622" s="134"/>
      <c r="G622" s="135"/>
      <c r="H622" s="136"/>
      <c r="I622" s="136"/>
      <c r="J622" s="136"/>
      <c r="K622" s="265"/>
      <c r="L622" s="131"/>
      <c r="M622" s="131"/>
      <c r="N622" s="131"/>
      <c r="O622" s="131"/>
      <c r="P622" s="131"/>
      <c r="Q622" s="131"/>
      <c r="R622" s="131"/>
      <c r="S622" s="133"/>
      <c r="T622" s="131"/>
      <c r="U622" s="135"/>
      <c r="V622" s="133"/>
      <c r="W622" s="285"/>
      <c r="X622" s="131"/>
      <c r="Y622" s="135"/>
      <c r="AA622" s="131"/>
      <c r="AB622" s="135"/>
      <c r="AC622" s="131"/>
      <c r="AD622" s="135"/>
      <c r="AE622" s="135"/>
      <c r="AF622" s="131"/>
      <c r="AG622" s="131"/>
      <c r="AH622" s="135"/>
      <c r="AI622" s="131"/>
      <c r="AJ622" s="131"/>
      <c r="AK622" s="133"/>
      <c r="AL622" s="131"/>
      <c r="AM622" s="131"/>
      <c r="AN622" s="131"/>
      <c r="AO622" s="131"/>
      <c r="AP622" s="131"/>
      <c r="AQ622" s="131"/>
      <c r="AR622" s="131"/>
      <c r="AS622" s="131"/>
      <c r="AT622" s="131"/>
      <c r="AU622" s="131"/>
      <c r="AV622" s="135"/>
      <c r="AW622" s="135"/>
      <c r="AX622" s="135"/>
    </row>
    <row r="623" spans="2:50" s="155" customFormat="1" ht="13" hidden="1" outlineLevel="1">
      <c r="B623" s="137" t="s">
        <v>892</v>
      </c>
      <c r="C623" s="121" t="s">
        <v>893</v>
      </c>
      <c r="D623" s="138" t="s">
        <v>43</v>
      </c>
      <c r="E623" s="139">
        <v>42430</v>
      </c>
      <c r="F623" s="140" t="s">
        <v>656</v>
      </c>
      <c r="G623" s="141"/>
      <c r="H623" s="142"/>
      <c r="I623" s="124"/>
      <c r="J623" s="124"/>
      <c r="K623" s="264"/>
      <c r="L623" s="171"/>
      <c r="M623" s="171"/>
      <c r="N623" s="171"/>
      <c r="O623" s="171"/>
      <c r="P623" s="171"/>
      <c r="Q623" s="171"/>
      <c r="R623" s="171"/>
      <c r="S623" s="181" t="s">
        <v>20</v>
      </c>
      <c r="T623" s="171"/>
      <c r="U623" s="171"/>
      <c r="V623" s="125" t="s">
        <v>20</v>
      </c>
      <c r="W623" s="125" t="s">
        <v>20</v>
      </c>
      <c r="X623" s="171"/>
      <c r="Y623" s="171"/>
      <c r="AA623" s="171"/>
      <c r="AB623" s="171"/>
      <c r="AC623" s="171"/>
      <c r="AD623" s="171"/>
      <c r="AE623" s="171"/>
      <c r="AF623" s="171"/>
      <c r="AG623" s="171"/>
      <c r="AH623" s="171"/>
      <c r="AI623" s="171"/>
      <c r="AJ623" s="171"/>
      <c r="AK623" s="125"/>
      <c r="AL623" s="171"/>
      <c r="AM623" s="171"/>
      <c r="AN623" s="171"/>
      <c r="AO623" s="171"/>
      <c r="AP623" s="171"/>
      <c r="AQ623" s="171"/>
      <c r="AR623" s="171"/>
      <c r="AS623" s="171"/>
      <c r="AT623" s="171"/>
      <c r="AU623" s="171"/>
      <c r="AV623" s="171"/>
      <c r="AW623" s="171"/>
      <c r="AX623" s="171"/>
    </row>
    <row r="624" spans="2:50" s="155" customFormat="1" ht="13" hidden="1" outlineLevel="1">
      <c r="B624" s="137" t="s">
        <v>894</v>
      </c>
      <c r="C624" s="121" t="s">
        <v>895</v>
      </c>
      <c r="D624" s="138" t="s">
        <v>50</v>
      </c>
      <c r="E624" s="139">
        <v>42230</v>
      </c>
      <c r="F624" s="140" t="s">
        <v>656</v>
      </c>
      <c r="G624" s="141"/>
      <c r="H624" s="142"/>
      <c r="I624" s="124"/>
      <c r="J624" s="124"/>
      <c r="K624" s="264"/>
      <c r="L624" s="171"/>
      <c r="M624" s="171"/>
      <c r="N624" s="171"/>
      <c r="O624" s="171"/>
      <c r="P624" s="171"/>
      <c r="Q624" s="171"/>
      <c r="R624" s="171"/>
      <c r="S624" s="181" t="s">
        <v>20</v>
      </c>
      <c r="T624" s="171"/>
      <c r="U624" s="171"/>
      <c r="V624" s="125" t="s">
        <v>20</v>
      </c>
      <c r="W624" s="125" t="s">
        <v>20</v>
      </c>
      <c r="X624" s="171"/>
      <c r="Y624" s="171"/>
      <c r="AA624" s="171"/>
      <c r="AB624" s="171"/>
      <c r="AC624" s="171"/>
      <c r="AD624" s="171"/>
      <c r="AE624" s="171"/>
      <c r="AF624" s="171"/>
      <c r="AG624" s="171"/>
      <c r="AH624" s="171"/>
      <c r="AI624" s="171"/>
      <c r="AJ624" s="171"/>
      <c r="AK624" s="125"/>
      <c r="AL624" s="171"/>
      <c r="AM624" s="171"/>
      <c r="AN624" s="171"/>
      <c r="AO624" s="171"/>
      <c r="AP624" s="171"/>
      <c r="AQ624" s="171"/>
      <c r="AR624" s="171"/>
      <c r="AS624" s="171"/>
      <c r="AT624" s="171"/>
      <c r="AU624" s="171"/>
      <c r="AV624" s="171"/>
      <c r="AW624" s="171"/>
      <c r="AX624" s="171"/>
    </row>
    <row r="625" spans="2:50" s="155" customFormat="1" ht="13" hidden="1" outlineLevel="1">
      <c r="B625" s="137" t="s">
        <v>896</v>
      </c>
      <c r="C625" s="121" t="s">
        <v>897</v>
      </c>
      <c r="D625" s="143" t="s">
        <v>39</v>
      </c>
      <c r="E625" s="139">
        <v>42711</v>
      </c>
      <c r="F625" s="140" t="s">
        <v>656</v>
      </c>
      <c r="G625" s="141"/>
      <c r="H625" s="142"/>
      <c r="I625" s="124"/>
      <c r="J625" s="124"/>
      <c r="K625" s="264"/>
      <c r="L625" s="171"/>
      <c r="M625" s="171"/>
      <c r="N625" s="171"/>
      <c r="O625" s="171"/>
      <c r="P625" s="171"/>
      <c r="Q625" s="171"/>
      <c r="R625" s="171"/>
      <c r="S625" s="181" t="s">
        <v>20</v>
      </c>
      <c r="T625" s="171"/>
      <c r="U625" s="171"/>
      <c r="V625" s="125" t="s">
        <v>20</v>
      </c>
      <c r="W625" s="125" t="s">
        <v>20</v>
      </c>
      <c r="X625" s="171"/>
      <c r="Y625" s="171"/>
      <c r="AA625" s="171"/>
      <c r="AB625" s="171"/>
      <c r="AC625" s="171"/>
      <c r="AD625" s="171"/>
      <c r="AE625" s="171"/>
      <c r="AF625" s="171"/>
      <c r="AG625" s="171"/>
      <c r="AH625" s="171"/>
      <c r="AI625" s="171"/>
      <c r="AJ625" s="171"/>
      <c r="AK625" s="125"/>
      <c r="AL625" s="171"/>
      <c r="AM625" s="171"/>
      <c r="AN625" s="171"/>
      <c r="AO625" s="171"/>
      <c r="AP625" s="171"/>
      <c r="AQ625" s="171"/>
      <c r="AR625" s="171"/>
      <c r="AS625" s="171"/>
      <c r="AT625" s="171"/>
      <c r="AU625" s="171"/>
      <c r="AV625" s="171"/>
      <c r="AW625" s="171"/>
      <c r="AX625" s="171"/>
    </row>
    <row r="626" spans="2:50" s="155" customFormat="1" ht="13" hidden="1" outlineLevel="1">
      <c r="B626" s="137" t="s">
        <v>898</v>
      </c>
      <c r="C626" s="126" t="s">
        <v>899</v>
      </c>
      <c r="D626" s="144" t="s">
        <v>50</v>
      </c>
      <c r="E626" s="139">
        <v>42984</v>
      </c>
      <c r="F626" s="140" t="s">
        <v>656</v>
      </c>
      <c r="G626" s="141"/>
      <c r="H626" s="142"/>
      <c r="I626" s="124"/>
      <c r="J626" s="124"/>
      <c r="K626" s="264"/>
      <c r="L626" s="171"/>
      <c r="M626" s="171"/>
      <c r="N626" s="171"/>
      <c r="O626" s="171"/>
      <c r="P626" s="171"/>
      <c r="Q626" s="171"/>
      <c r="R626" s="171"/>
      <c r="S626" s="181" t="s">
        <v>20</v>
      </c>
      <c r="T626" s="171"/>
      <c r="U626" s="171"/>
      <c r="V626" s="125" t="s">
        <v>20</v>
      </c>
      <c r="W626" s="125" t="s">
        <v>20</v>
      </c>
      <c r="X626" s="171"/>
      <c r="Y626" s="171"/>
      <c r="AA626" s="171"/>
      <c r="AB626" s="171"/>
      <c r="AC626" s="171"/>
      <c r="AD626" s="171"/>
      <c r="AE626" s="171"/>
      <c r="AF626" s="171"/>
      <c r="AG626" s="171"/>
      <c r="AH626" s="171"/>
      <c r="AI626" s="171"/>
      <c r="AJ626" s="171"/>
      <c r="AK626" s="125"/>
      <c r="AL626" s="171"/>
      <c r="AM626" s="171"/>
      <c r="AN626" s="171"/>
      <c r="AO626" s="171"/>
      <c r="AP626" s="171"/>
      <c r="AQ626" s="171"/>
      <c r="AR626" s="171"/>
      <c r="AS626" s="171"/>
      <c r="AT626" s="171"/>
      <c r="AU626" s="171"/>
      <c r="AV626" s="171"/>
      <c r="AW626" s="171"/>
      <c r="AX626" s="171"/>
    </row>
    <row r="627" spans="2:50" s="155" customFormat="1" ht="13" hidden="1" outlineLevel="1">
      <c r="B627" s="145" t="s">
        <v>900</v>
      </c>
      <c r="C627" s="146" t="s">
        <v>901</v>
      </c>
      <c r="D627" s="147" t="s">
        <v>50</v>
      </c>
      <c r="E627" s="139">
        <v>43048</v>
      </c>
      <c r="F627" s="140" t="s">
        <v>656</v>
      </c>
      <c r="G627" s="141"/>
      <c r="H627" s="142"/>
      <c r="I627" s="124"/>
      <c r="J627" s="124"/>
      <c r="K627" s="264"/>
      <c r="L627" s="171"/>
      <c r="M627" s="171"/>
      <c r="N627" s="171"/>
      <c r="O627" s="171"/>
      <c r="P627" s="171"/>
      <c r="Q627" s="171"/>
      <c r="R627" s="171"/>
      <c r="S627" s="181" t="s">
        <v>20</v>
      </c>
      <c r="T627" s="171"/>
      <c r="U627" s="171"/>
      <c r="V627" s="125" t="s">
        <v>20</v>
      </c>
      <c r="W627" s="125" t="s">
        <v>20</v>
      </c>
      <c r="X627" s="171"/>
      <c r="Y627" s="171"/>
      <c r="AA627" s="171"/>
      <c r="AB627" s="171"/>
      <c r="AC627" s="171"/>
      <c r="AD627" s="171"/>
      <c r="AE627" s="171"/>
      <c r="AF627" s="171"/>
      <c r="AG627" s="171"/>
      <c r="AH627" s="171"/>
      <c r="AI627" s="171"/>
      <c r="AJ627" s="171"/>
      <c r="AK627" s="125"/>
      <c r="AL627" s="171"/>
      <c r="AM627" s="171"/>
      <c r="AN627" s="171"/>
      <c r="AO627" s="171"/>
      <c r="AP627" s="171"/>
      <c r="AQ627" s="171"/>
      <c r="AR627" s="171"/>
      <c r="AS627" s="171"/>
      <c r="AT627" s="171"/>
      <c r="AU627" s="171"/>
      <c r="AV627" s="171"/>
      <c r="AW627" s="171"/>
      <c r="AX627" s="171"/>
    </row>
    <row r="628" spans="2:50" s="155" customFormat="1" ht="13" hidden="1" outlineLevel="1">
      <c r="B628" s="145" t="s">
        <v>902</v>
      </c>
      <c r="C628" s="146" t="s">
        <v>903</v>
      </c>
      <c r="D628" s="147" t="s">
        <v>39</v>
      </c>
      <c r="E628" s="139">
        <v>43048</v>
      </c>
      <c r="F628" s="140" t="s">
        <v>656</v>
      </c>
      <c r="G628" s="141"/>
      <c r="H628" s="142"/>
      <c r="I628" s="124"/>
      <c r="J628" s="124"/>
      <c r="K628" s="264"/>
      <c r="L628" s="171"/>
      <c r="M628" s="171"/>
      <c r="N628" s="171"/>
      <c r="O628" s="171"/>
      <c r="P628" s="171"/>
      <c r="Q628" s="171"/>
      <c r="R628" s="171"/>
      <c r="S628" s="181" t="s">
        <v>20</v>
      </c>
      <c r="T628" s="171"/>
      <c r="U628" s="171"/>
      <c r="V628" s="125" t="s">
        <v>20</v>
      </c>
      <c r="W628" s="125" t="s">
        <v>20</v>
      </c>
      <c r="X628" s="171"/>
      <c r="Y628" s="171"/>
      <c r="AA628" s="171"/>
      <c r="AB628" s="171"/>
      <c r="AC628" s="171"/>
      <c r="AD628" s="171"/>
      <c r="AE628" s="171"/>
      <c r="AF628" s="171"/>
      <c r="AG628" s="171"/>
      <c r="AH628" s="171"/>
      <c r="AI628" s="171"/>
      <c r="AJ628" s="171"/>
      <c r="AK628" s="125"/>
      <c r="AL628" s="171"/>
      <c r="AM628" s="171"/>
      <c r="AN628" s="171"/>
      <c r="AO628" s="171"/>
      <c r="AP628" s="171"/>
      <c r="AQ628" s="171"/>
      <c r="AR628" s="171"/>
      <c r="AS628" s="171"/>
      <c r="AT628" s="171"/>
      <c r="AU628" s="171"/>
      <c r="AV628" s="171"/>
      <c r="AW628" s="171"/>
      <c r="AX628" s="171"/>
    </row>
    <row r="629" spans="2:50" s="155" customFormat="1" ht="13" hidden="1" outlineLevel="1">
      <c r="B629" s="145" t="s">
        <v>904</v>
      </c>
      <c r="C629" s="146" t="s">
        <v>905</v>
      </c>
      <c r="D629" s="147" t="s">
        <v>50</v>
      </c>
      <c r="E629" s="139">
        <v>43048</v>
      </c>
      <c r="F629" s="140" t="s">
        <v>656</v>
      </c>
      <c r="G629" s="141"/>
      <c r="H629" s="142"/>
      <c r="I629" s="124"/>
      <c r="J629" s="124"/>
      <c r="K629" s="264"/>
      <c r="L629" s="171"/>
      <c r="M629" s="171"/>
      <c r="N629" s="171"/>
      <c r="O629" s="171"/>
      <c r="P629" s="171"/>
      <c r="Q629" s="171"/>
      <c r="R629" s="171"/>
      <c r="S629" s="181" t="s">
        <v>20</v>
      </c>
      <c r="T629" s="171"/>
      <c r="U629" s="171"/>
      <c r="V629" s="125" t="s">
        <v>20</v>
      </c>
      <c r="W629" s="125" t="s">
        <v>20</v>
      </c>
      <c r="X629" s="171"/>
      <c r="Y629" s="171"/>
      <c r="AA629" s="171"/>
      <c r="AB629" s="171"/>
      <c r="AC629" s="171"/>
      <c r="AD629" s="171"/>
      <c r="AE629" s="171"/>
      <c r="AF629" s="171"/>
      <c r="AG629" s="171"/>
      <c r="AH629" s="171"/>
      <c r="AI629" s="171"/>
      <c r="AJ629" s="171"/>
      <c r="AK629" s="125"/>
      <c r="AL629" s="171"/>
      <c r="AM629" s="171"/>
      <c r="AN629" s="171"/>
      <c r="AO629" s="171"/>
      <c r="AP629" s="171"/>
      <c r="AQ629" s="171"/>
      <c r="AR629" s="171"/>
      <c r="AS629" s="171"/>
      <c r="AT629" s="171"/>
      <c r="AU629" s="171"/>
      <c r="AV629" s="171"/>
      <c r="AW629" s="171"/>
      <c r="AX629" s="171"/>
    </row>
    <row r="630" spans="2:50" s="155" customFormat="1" ht="13" hidden="1" outlineLevel="1">
      <c r="B630" s="145" t="s">
        <v>906</v>
      </c>
      <c r="C630" s="146" t="s">
        <v>907</v>
      </c>
      <c r="D630" s="147" t="s">
        <v>43</v>
      </c>
      <c r="E630" s="139">
        <v>43048</v>
      </c>
      <c r="F630" s="140" t="s">
        <v>656</v>
      </c>
      <c r="G630" s="141"/>
      <c r="H630" s="142"/>
      <c r="I630" s="124"/>
      <c r="J630" s="124"/>
      <c r="K630" s="264"/>
      <c r="L630" s="171"/>
      <c r="M630" s="171"/>
      <c r="N630" s="171"/>
      <c r="O630" s="171"/>
      <c r="P630" s="171"/>
      <c r="Q630" s="171"/>
      <c r="R630" s="171"/>
      <c r="S630" s="181" t="s">
        <v>20</v>
      </c>
      <c r="T630" s="171"/>
      <c r="U630" s="171"/>
      <c r="V630" s="125" t="s">
        <v>20</v>
      </c>
      <c r="W630" s="125" t="s">
        <v>20</v>
      </c>
      <c r="X630" s="171"/>
      <c r="Y630" s="171"/>
      <c r="AA630" s="171"/>
      <c r="AB630" s="171"/>
      <c r="AC630" s="171"/>
      <c r="AD630" s="171"/>
      <c r="AE630" s="171"/>
      <c r="AF630" s="171"/>
      <c r="AG630" s="171"/>
      <c r="AH630" s="171"/>
      <c r="AI630" s="171"/>
      <c r="AJ630" s="171"/>
      <c r="AK630" s="125"/>
      <c r="AL630" s="171"/>
      <c r="AM630" s="171"/>
      <c r="AN630" s="171"/>
      <c r="AO630" s="171"/>
      <c r="AP630" s="171"/>
      <c r="AQ630" s="171"/>
      <c r="AR630" s="171"/>
      <c r="AS630" s="171"/>
      <c r="AT630" s="171"/>
      <c r="AU630" s="171"/>
      <c r="AV630" s="171"/>
      <c r="AW630" s="171"/>
      <c r="AX630" s="171"/>
    </row>
    <row r="631" spans="2:50" s="155" customFormat="1" ht="13" hidden="1" outlineLevel="1">
      <c r="B631" s="145" t="s">
        <v>908</v>
      </c>
      <c r="C631" s="146" t="s">
        <v>909</v>
      </c>
      <c r="D631" s="147" t="s">
        <v>50</v>
      </c>
      <c r="E631" s="139">
        <v>43048</v>
      </c>
      <c r="F631" s="140" t="s">
        <v>656</v>
      </c>
      <c r="G631" s="141"/>
      <c r="H631" s="142"/>
      <c r="I631" s="124"/>
      <c r="J631" s="124"/>
      <c r="K631" s="264"/>
      <c r="L631" s="171"/>
      <c r="M631" s="171"/>
      <c r="N631" s="171"/>
      <c r="O631" s="171"/>
      <c r="P631" s="171"/>
      <c r="Q631" s="171"/>
      <c r="R631" s="171"/>
      <c r="S631" s="181" t="s">
        <v>20</v>
      </c>
      <c r="T631" s="171"/>
      <c r="U631" s="171"/>
      <c r="V631" s="125" t="s">
        <v>20</v>
      </c>
      <c r="W631" s="125" t="s">
        <v>20</v>
      </c>
      <c r="X631" s="171"/>
      <c r="Y631" s="171"/>
      <c r="AA631" s="171"/>
      <c r="AB631" s="171"/>
      <c r="AC631" s="171"/>
      <c r="AD631" s="171"/>
      <c r="AE631" s="171"/>
      <c r="AF631" s="171"/>
      <c r="AG631" s="171"/>
      <c r="AH631" s="171"/>
      <c r="AI631" s="171"/>
      <c r="AJ631" s="171"/>
      <c r="AK631" s="125"/>
      <c r="AL631" s="171"/>
      <c r="AM631" s="171"/>
      <c r="AN631" s="171"/>
      <c r="AO631" s="171"/>
      <c r="AP631" s="171"/>
      <c r="AQ631" s="171"/>
      <c r="AR631" s="171"/>
      <c r="AS631" s="171"/>
      <c r="AT631" s="171"/>
      <c r="AU631" s="171"/>
      <c r="AV631" s="171"/>
      <c r="AW631" s="171"/>
      <c r="AX631" s="171"/>
    </row>
    <row r="632" spans="2:50" s="155" customFormat="1" ht="13" hidden="1" outlineLevel="1">
      <c r="B632" s="137" t="s">
        <v>910</v>
      </c>
      <c r="C632" s="121" t="s">
        <v>911</v>
      </c>
      <c r="D632" s="143" t="s">
        <v>43</v>
      </c>
      <c r="E632" s="139">
        <v>42699</v>
      </c>
      <c r="F632" s="140" t="s">
        <v>656</v>
      </c>
      <c r="G632" s="141"/>
      <c r="H632" s="142"/>
      <c r="I632" s="124"/>
      <c r="J632" s="124"/>
      <c r="K632" s="264"/>
      <c r="L632" s="171"/>
      <c r="M632" s="171"/>
      <c r="N632" s="171"/>
      <c r="O632" s="171"/>
      <c r="P632" s="171"/>
      <c r="Q632" s="171"/>
      <c r="R632" s="171"/>
      <c r="S632" s="181" t="s">
        <v>20</v>
      </c>
      <c r="T632" s="171"/>
      <c r="U632" s="171"/>
      <c r="V632" s="125" t="s">
        <v>20</v>
      </c>
      <c r="W632" s="125" t="s">
        <v>20</v>
      </c>
      <c r="X632" s="171"/>
      <c r="Y632" s="171"/>
      <c r="AA632" s="171"/>
      <c r="AB632" s="171"/>
      <c r="AC632" s="171"/>
      <c r="AD632" s="171"/>
      <c r="AE632" s="171"/>
      <c r="AF632" s="171"/>
      <c r="AG632" s="171"/>
      <c r="AH632" s="171"/>
      <c r="AI632" s="171"/>
      <c r="AJ632" s="171"/>
      <c r="AK632" s="125"/>
      <c r="AL632" s="171"/>
      <c r="AM632" s="171"/>
      <c r="AN632" s="171"/>
      <c r="AO632" s="171"/>
      <c r="AP632" s="171"/>
      <c r="AQ632" s="171"/>
      <c r="AR632" s="171"/>
      <c r="AS632" s="171"/>
      <c r="AT632" s="171"/>
      <c r="AU632" s="171"/>
      <c r="AV632" s="171"/>
      <c r="AW632" s="171"/>
      <c r="AX632" s="171"/>
    </row>
    <row r="633" spans="2:50" s="155" customFormat="1" ht="13" hidden="1" outlineLevel="1">
      <c r="B633" s="137" t="s">
        <v>912</v>
      </c>
      <c r="C633" s="121" t="s">
        <v>913</v>
      </c>
      <c r="D633" s="138" t="s">
        <v>43</v>
      </c>
      <c r="E633" s="139">
        <v>42352</v>
      </c>
      <c r="F633" s="140" t="s">
        <v>656</v>
      </c>
      <c r="G633" s="141"/>
      <c r="H633" s="142"/>
      <c r="I633" s="124"/>
      <c r="J633" s="124"/>
      <c r="K633" s="264"/>
      <c r="L633" s="171"/>
      <c r="M633" s="171"/>
      <c r="N633" s="171"/>
      <c r="O633" s="171"/>
      <c r="P633" s="171"/>
      <c r="Q633" s="171"/>
      <c r="R633" s="171"/>
      <c r="S633" s="181" t="s">
        <v>20</v>
      </c>
      <c r="T633" s="171"/>
      <c r="U633" s="171"/>
      <c r="V633" s="125" t="s">
        <v>20</v>
      </c>
      <c r="W633" s="125" t="s">
        <v>20</v>
      </c>
      <c r="X633" s="171"/>
      <c r="Y633" s="171"/>
      <c r="AA633" s="171"/>
      <c r="AB633" s="171"/>
      <c r="AC633" s="171"/>
      <c r="AD633" s="171"/>
      <c r="AE633" s="171"/>
      <c r="AF633" s="171"/>
      <c r="AG633" s="171"/>
      <c r="AH633" s="171"/>
      <c r="AI633" s="171"/>
      <c r="AJ633" s="171"/>
      <c r="AK633" s="125"/>
      <c r="AL633" s="171"/>
      <c r="AM633" s="171"/>
      <c r="AN633" s="171"/>
      <c r="AO633" s="171"/>
      <c r="AP633" s="171"/>
      <c r="AQ633" s="171"/>
      <c r="AR633" s="171"/>
      <c r="AS633" s="171"/>
      <c r="AT633" s="171"/>
      <c r="AU633" s="171"/>
      <c r="AV633" s="171"/>
      <c r="AW633" s="171"/>
      <c r="AX633" s="171"/>
    </row>
    <row r="634" spans="2:50" s="155" customFormat="1" ht="13" hidden="1" outlineLevel="1">
      <c r="B634" s="137" t="s">
        <v>914</v>
      </c>
      <c r="C634" s="121" t="s">
        <v>915</v>
      </c>
      <c r="D634" s="138" t="s">
        <v>43</v>
      </c>
      <c r="E634" s="139">
        <v>42352</v>
      </c>
      <c r="F634" s="140" t="s">
        <v>656</v>
      </c>
      <c r="G634" s="141"/>
      <c r="H634" s="142"/>
      <c r="I634" s="124"/>
      <c r="J634" s="124"/>
      <c r="K634" s="264"/>
      <c r="L634" s="171"/>
      <c r="M634" s="171"/>
      <c r="N634" s="171"/>
      <c r="O634" s="171"/>
      <c r="P634" s="171"/>
      <c r="Q634" s="171"/>
      <c r="R634" s="171"/>
      <c r="S634" s="181" t="s">
        <v>20</v>
      </c>
      <c r="T634" s="171"/>
      <c r="U634" s="171"/>
      <c r="V634" s="125" t="s">
        <v>20</v>
      </c>
      <c r="W634" s="125" t="s">
        <v>20</v>
      </c>
      <c r="X634" s="171"/>
      <c r="Y634" s="171"/>
      <c r="AA634" s="171"/>
      <c r="AB634" s="171"/>
      <c r="AC634" s="171"/>
      <c r="AD634" s="171"/>
      <c r="AE634" s="171"/>
      <c r="AF634" s="171"/>
      <c r="AG634" s="171"/>
      <c r="AH634" s="171"/>
      <c r="AI634" s="171"/>
      <c r="AJ634" s="171"/>
      <c r="AK634" s="125"/>
      <c r="AL634" s="171"/>
      <c r="AM634" s="171"/>
      <c r="AN634" s="171"/>
      <c r="AO634" s="171"/>
      <c r="AP634" s="171"/>
      <c r="AQ634" s="171"/>
      <c r="AR634" s="171"/>
      <c r="AS634" s="171"/>
      <c r="AT634" s="171"/>
      <c r="AU634" s="171"/>
      <c r="AV634" s="171"/>
      <c r="AW634" s="171"/>
      <c r="AX634" s="171"/>
    </row>
    <row r="635" spans="2:50" s="155" customFormat="1" ht="13" hidden="1" outlineLevel="1">
      <c r="B635" s="137" t="s">
        <v>916</v>
      </c>
      <c r="C635" s="121" t="s">
        <v>917</v>
      </c>
      <c r="D635" s="138" t="s">
        <v>43</v>
      </c>
      <c r="E635" s="139">
        <v>42352</v>
      </c>
      <c r="F635" s="140" t="s">
        <v>656</v>
      </c>
      <c r="G635" s="141"/>
      <c r="H635" s="142"/>
      <c r="I635" s="124"/>
      <c r="J635" s="124"/>
      <c r="K635" s="264"/>
      <c r="L635" s="171"/>
      <c r="M635" s="171"/>
      <c r="N635" s="171"/>
      <c r="O635" s="171"/>
      <c r="P635" s="171"/>
      <c r="Q635" s="171"/>
      <c r="R635" s="171"/>
      <c r="S635" s="181" t="s">
        <v>20</v>
      </c>
      <c r="T635" s="171"/>
      <c r="U635" s="171"/>
      <c r="V635" s="125" t="s">
        <v>20</v>
      </c>
      <c r="W635" s="125" t="s">
        <v>20</v>
      </c>
      <c r="X635" s="171"/>
      <c r="Y635" s="171"/>
      <c r="AA635" s="171"/>
      <c r="AB635" s="171"/>
      <c r="AC635" s="171"/>
      <c r="AD635" s="171"/>
      <c r="AE635" s="171"/>
      <c r="AF635" s="171"/>
      <c r="AG635" s="171"/>
      <c r="AH635" s="171"/>
      <c r="AI635" s="171"/>
      <c r="AJ635" s="171"/>
      <c r="AK635" s="125"/>
      <c r="AL635" s="171"/>
      <c r="AM635" s="171"/>
      <c r="AN635" s="171"/>
      <c r="AO635" s="171"/>
      <c r="AP635" s="171"/>
      <c r="AQ635" s="171"/>
      <c r="AR635" s="171"/>
      <c r="AS635" s="171"/>
      <c r="AT635" s="171"/>
      <c r="AU635" s="171"/>
      <c r="AV635" s="171"/>
      <c r="AW635" s="171"/>
      <c r="AX635" s="171"/>
    </row>
    <row r="636" spans="2:50" s="155" customFormat="1" ht="13" hidden="1" outlineLevel="1">
      <c r="B636" s="137" t="s">
        <v>918</v>
      </c>
      <c r="C636" s="121" t="s">
        <v>919</v>
      </c>
      <c r="D636" s="138" t="s">
        <v>50</v>
      </c>
      <c r="E636" s="139">
        <v>42349</v>
      </c>
      <c r="F636" s="140" t="s">
        <v>656</v>
      </c>
      <c r="G636" s="141"/>
      <c r="H636" s="142"/>
      <c r="I636" s="124"/>
      <c r="J636" s="124"/>
      <c r="K636" s="264"/>
      <c r="L636" s="171"/>
      <c r="M636" s="171"/>
      <c r="N636" s="171"/>
      <c r="O636" s="171"/>
      <c r="P636" s="171"/>
      <c r="Q636" s="171"/>
      <c r="R636" s="171"/>
      <c r="S636" s="181" t="s">
        <v>20</v>
      </c>
      <c r="T636" s="171"/>
      <c r="U636" s="171"/>
      <c r="V636" s="125" t="s">
        <v>20</v>
      </c>
      <c r="W636" s="125" t="s">
        <v>20</v>
      </c>
      <c r="X636" s="171"/>
      <c r="Y636" s="171"/>
      <c r="AA636" s="171"/>
      <c r="AB636" s="171"/>
      <c r="AC636" s="171"/>
      <c r="AD636" s="171"/>
      <c r="AE636" s="171"/>
      <c r="AF636" s="171"/>
      <c r="AG636" s="171"/>
      <c r="AH636" s="171"/>
      <c r="AI636" s="171"/>
      <c r="AJ636" s="171"/>
      <c r="AK636" s="125"/>
      <c r="AL636" s="171"/>
      <c r="AM636" s="171"/>
      <c r="AN636" s="171"/>
      <c r="AO636" s="171"/>
      <c r="AP636" s="171"/>
      <c r="AQ636" s="171"/>
      <c r="AR636" s="171"/>
      <c r="AS636" s="171"/>
      <c r="AT636" s="171"/>
      <c r="AU636" s="171"/>
      <c r="AV636" s="171"/>
      <c r="AW636" s="171"/>
      <c r="AX636" s="171"/>
    </row>
    <row r="637" spans="2:50" s="155" customFormat="1" ht="13" hidden="1" outlineLevel="1">
      <c r="B637" s="137" t="s">
        <v>920</v>
      </c>
      <c r="C637" s="121" t="s">
        <v>921</v>
      </c>
      <c r="D637" s="138" t="s">
        <v>50</v>
      </c>
      <c r="E637" s="139">
        <v>42349</v>
      </c>
      <c r="F637" s="140" t="s">
        <v>656</v>
      </c>
      <c r="G637" s="141"/>
      <c r="H637" s="142"/>
      <c r="I637" s="124"/>
      <c r="J637" s="124"/>
      <c r="K637" s="264"/>
      <c r="L637" s="171"/>
      <c r="M637" s="171"/>
      <c r="N637" s="171"/>
      <c r="O637" s="171"/>
      <c r="P637" s="171"/>
      <c r="Q637" s="171"/>
      <c r="R637" s="171"/>
      <c r="S637" s="181" t="s">
        <v>20</v>
      </c>
      <c r="T637" s="171"/>
      <c r="U637" s="171"/>
      <c r="V637" s="125" t="s">
        <v>20</v>
      </c>
      <c r="W637" s="125" t="s">
        <v>20</v>
      </c>
      <c r="X637" s="171"/>
      <c r="Y637" s="171"/>
      <c r="AA637" s="171"/>
      <c r="AB637" s="171"/>
      <c r="AC637" s="171"/>
      <c r="AD637" s="171"/>
      <c r="AE637" s="171"/>
      <c r="AF637" s="171"/>
      <c r="AG637" s="171"/>
      <c r="AH637" s="171"/>
      <c r="AI637" s="171"/>
      <c r="AJ637" s="171"/>
      <c r="AK637" s="125"/>
      <c r="AL637" s="171"/>
      <c r="AM637" s="171"/>
      <c r="AN637" s="171"/>
      <c r="AO637" s="171"/>
      <c r="AP637" s="171"/>
      <c r="AQ637" s="171"/>
      <c r="AR637" s="171"/>
      <c r="AS637" s="171"/>
      <c r="AT637" s="171"/>
      <c r="AU637" s="171"/>
      <c r="AV637" s="171"/>
      <c r="AW637" s="171"/>
      <c r="AX637" s="171"/>
    </row>
    <row r="638" spans="2:50" s="155" customFormat="1" ht="13" hidden="1" outlineLevel="1">
      <c r="B638" s="137" t="s">
        <v>922</v>
      </c>
      <c r="C638" s="121" t="s">
        <v>923</v>
      </c>
      <c r="D638" s="138" t="s">
        <v>50</v>
      </c>
      <c r="E638" s="139">
        <v>42349</v>
      </c>
      <c r="F638" s="140" t="s">
        <v>656</v>
      </c>
      <c r="G638" s="141"/>
      <c r="H638" s="142"/>
      <c r="I638" s="124"/>
      <c r="J638" s="124"/>
      <c r="K638" s="264"/>
      <c r="L638" s="171"/>
      <c r="M638" s="171"/>
      <c r="N638" s="171"/>
      <c r="O638" s="171"/>
      <c r="P638" s="171"/>
      <c r="Q638" s="171"/>
      <c r="R638" s="171"/>
      <c r="S638" s="181" t="s">
        <v>20</v>
      </c>
      <c r="T638" s="171"/>
      <c r="U638" s="171"/>
      <c r="V638" s="125" t="s">
        <v>20</v>
      </c>
      <c r="W638" s="125" t="s">
        <v>20</v>
      </c>
      <c r="X638" s="171"/>
      <c r="Y638" s="171"/>
      <c r="AA638" s="171"/>
      <c r="AB638" s="171"/>
      <c r="AC638" s="171"/>
      <c r="AD638" s="171"/>
      <c r="AE638" s="171"/>
      <c r="AF638" s="171"/>
      <c r="AG638" s="171"/>
      <c r="AH638" s="171"/>
      <c r="AI638" s="171"/>
      <c r="AJ638" s="171"/>
      <c r="AK638" s="125"/>
      <c r="AL638" s="171"/>
      <c r="AM638" s="171"/>
      <c r="AN638" s="171"/>
      <c r="AO638" s="171"/>
      <c r="AP638" s="171"/>
      <c r="AQ638" s="171"/>
      <c r="AR638" s="171"/>
      <c r="AS638" s="171"/>
      <c r="AT638" s="171"/>
      <c r="AU638" s="171"/>
      <c r="AV638" s="171"/>
      <c r="AW638" s="171"/>
      <c r="AX638" s="171"/>
    </row>
    <row r="639" spans="2:50" s="155" customFormat="1" ht="13" hidden="1" outlineLevel="1">
      <c r="B639" s="137" t="s">
        <v>924</v>
      </c>
      <c r="C639" s="121" t="s">
        <v>925</v>
      </c>
      <c r="D639" s="138" t="s">
        <v>50</v>
      </c>
      <c r="E639" s="139">
        <v>42345</v>
      </c>
      <c r="F639" s="140" t="s">
        <v>656</v>
      </c>
      <c r="G639" s="141"/>
      <c r="H639" s="142"/>
      <c r="I639" s="124"/>
      <c r="J639" s="124"/>
      <c r="K639" s="264"/>
      <c r="L639" s="171"/>
      <c r="M639" s="171"/>
      <c r="N639" s="171"/>
      <c r="O639" s="171"/>
      <c r="P639" s="171"/>
      <c r="Q639" s="171"/>
      <c r="R639" s="171"/>
      <c r="S639" s="181" t="s">
        <v>20</v>
      </c>
      <c r="T639" s="171"/>
      <c r="U639" s="171"/>
      <c r="V639" s="125" t="s">
        <v>20</v>
      </c>
      <c r="W639" s="125" t="s">
        <v>20</v>
      </c>
      <c r="X639" s="171"/>
      <c r="Y639" s="171"/>
      <c r="AA639" s="171"/>
      <c r="AB639" s="171"/>
      <c r="AC639" s="171"/>
      <c r="AD639" s="171"/>
      <c r="AE639" s="171"/>
      <c r="AF639" s="171"/>
      <c r="AG639" s="171"/>
      <c r="AH639" s="171"/>
      <c r="AI639" s="171"/>
      <c r="AJ639" s="171"/>
      <c r="AK639" s="125"/>
      <c r="AL639" s="171"/>
      <c r="AM639" s="171"/>
      <c r="AN639" s="171"/>
      <c r="AO639" s="171"/>
      <c r="AP639" s="171"/>
      <c r="AQ639" s="171"/>
      <c r="AR639" s="171"/>
      <c r="AS639" s="171"/>
      <c r="AT639" s="171"/>
      <c r="AU639" s="171"/>
      <c r="AV639" s="171"/>
      <c r="AW639" s="171"/>
      <c r="AX639" s="171"/>
    </row>
    <row r="640" spans="2:50" s="155" customFormat="1" ht="13" hidden="1" outlineLevel="1">
      <c r="B640" s="137" t="s">
        <v>926</v>
      </c>
      <c r="C640" s="121" t="s">
        <v>927</v>
      </c>
      <c r="D640" s="138" t="s">
        <v>50</v>
      </c>
      <c r="E640" s="139">
        <v>42349</v>
      </c>
      <c r="F640" s="140" t="s">
        <v>656</v>
      </c>
      <c r="G640" s="141"/>
      <c r="H640" s="142"/>
      <c r="I640" s="124"/>
      <c r="J640" s="124"/>
      <c r="K640" s="264"/>
      <c r="L640" s="171"/>
      <c r="M640" s="171"/>
      <c r="N640" s="171"/>
      <c r="O640" s="171"/>
      <c r="P640" s="171"/>
      <c r="Q640" s="171"/>
      <c r="R640" s="171"/>
      <c r="S640" s="181" t="s">
        <v>20</v>
      </c>
      <c r="T640" s="171"/>
      <c r="U640" s="171"/>
      <c r="V640" s="125" t="s">
        <v>20</v>
      </c>
      <c r="W640" s="125" t="s">
        <v>20</v>
      </c>
      <c r="X640" s="171"/>
      <c r="Y640" s="171"/>
      <c r="AA640" s="171"/>
      <c r="AB640" s="171"/>
      <c r="AC640" s="171"/>
      <c r="AD640" s="171"/>
      <c r="AE640" s="171"/>
      <c r="AF640" s="171"/>
      <c r="AG640" s="171"/>
      <c r="AH640" s="171"/>
      <c r="AI640" s="171"/>
      <c r="AJ640" s="171"/>
      <c r="AK640" s="125"/>
      <c r="AL640" s="171"/>
      <c r="AM640" s="171"/>
      <c r="AN640" s="171"/>
      <c r="AO640" s="171"/>
      <c r="AP640" s="171"/>
      <c r="AQ640" s="171"/>
      <c r="AR640" s="171"/>
      <c r="AS640" s="171"/>
      <c r="AT640" s="171"/>
      <c r="AU640" s="171"/>
      <c r="AV640" s="171"/>
      <c r="AW640" s="171"/>
      <c r="AX640" s="171"/>
    </row>
    <row r="641" spans="2:50" s="155" customFormat="1" ht="13" hidden="1" outlineLevel="1">
      <c r="B641" s="137" t="s">
        <v>928</v>
      </c>
      <c r="C641" s="121" t="s">
        <v>929</v>
      </c>
      <c r="D641" s="138" t="s">
        <v>95</v>
      </c>
      <c r="E641" s="139">
        <v>42818</v>
      </c>
      <c r="F641" s="140" t="s">
        <v>656</v>
      </c>
      <c r="G641" s="141"/>
      <c r="H641" s="142"/>
      <c r="I641" s="124"/>
      <c r="J641" s="124"/>
      <c r="K641" s="264"/>
      <c r="L641" s="171"/>
      <c r="M641" s="171"/>
      <c r="N641" s="171"/>
      <c r="O641" s="171"/>
      <c r="P641" s="171"/>
      <c r="Q641" s="171"/>
      <c r="R641" s="171"/>
      <c r="S641" s="181" t="s">
        <v>20</v>
      </c>
      <c r="T641" s="171"/>
      <c r="U641" s="171"/>
      <c r="V641" s="125" t="s">
        <v>20</v>
      </c>
      <c r="W641" s="125" t="s">
        <v>20</v>
      </c>
      <c r="X641" s="171"/>
      <c r="Y641" s="171"/>
      <c r="AA641" s="171"/>
      <c r="AB641" s="171"/>
      <c r="AC641" s="171"/>
      <c r="AD641" s="171"/>
      <c r="AE641" s="171"/>
      <c r="AF641" s="171"/>
      <c r="AG641" s="171"/>
      <c r="AH641" s="171"/>
      <c r="AI641" s="171"/>
      <c r="AJ641" s="171"/>
      <c r="AK641" s="125"/>
      <c r="AL641" s="171"/>
      <c r="AM641" s="171"/>
      <c r="AN641" s="171"/>
      <c r="AO641" s="171"/>
      <c r="AP641" s="171"/>
      <c r="AQ641" s="171"/>
      <c r="AR641" s="171"/>
      <c r="AS641" s="171"/>
      <c r="AT641" s="171"/>
      <c r="AU641" s="171"/>
      <c r="AV641" s="171"/>
      <c r="AW641" s="171"/>
      <c r="AX641" s="171"/>
    </row>
    <row r="642" spans="2:50" s="155" customFormat="1" ht="13" hidden="1" outlineLevel="1">
      <c r="B642" s="145" t="s">
        <v>930</v>
      </c>
      <c r="C642" s="146" t="s">
        <v>931</v>
      </c>
      <c r="D642" s="147" t="s">
        <v>95</v>
      </c>
      <c r="E642" s="139">
        <v>42353</v>
      </c>
      <c r="F642" s="140" t="s">
        <v>656</v>
      </c>
      <c r="G642" s="141"/>
      <c r="H642" s="142"/>
      <c r="I642" s="124"/>
      <c r="J642" s="124"/>
      <c r="K642" s="264"/>
      <c r="L642" s="171"/>
      <c r="M642" s="171"/>
      <c r="N642" s="171"/>
      <c r="O642" s="171"/>
      <c r="P642" s="171"/>
      <c r="Q642" s="171"/>
      <c r="R642" s="171"/>
      <c r="S642" s="181" t="s">
        <v>20</v>
      </c>
      <c r="T642" s="171"/>
      <c r="U642" s="171"/>
      <c r="V642" s="125" t="s">
        <v>20</v>
      </c>
      <c r="W642" s="125" t="s">
        <v>20</v>
      </c>
      <c r="X642" s="171"/>
      <c r="Y642" s="171"/>
      <c r="AA642" s="171"/>
      <c r="AB642" s="171"/>
      <c r="AC642" s="171"/>
      <c r="AD642" s="171"/>
      <c r="AE642" s="171"/>
      <c r="AF642" s="171"/>
      <c r="AG642" s="171"/>
      <c r="AH642" s="171"/>
      <c r="AI642" s="171"/>
      <c r="AJ642" s="171"/>
      <c r="AK642" s="125"/>
      <c r="AL642" s="171"/>
      <c r="AM642" s="171"/>
      <c r="AN642" s="171"/>
      <c r="AO642" s="171"/>
      <c r="AP642" s="171"/>
      <c r="AQ642" s="171"/>
      <c r="AR642" s="171"/>
      <c r="AS642" s="171"/>
      <c r="AT642" s="171"/>
      <c r="AU642" s="171"/>
      <c r="AV642" s="171"/>
      <c r="AW642" s="171"/>
      <c r="AX642" s="171"/>
    </row>
    <row r="643" spans="2:50" s="155" customFormat="1" ht="13" hidden="1" outlineLevel="1">
      <c r="B643" s="137" t="s">
        <v>932</v>
      </c>
      <c r="C643" s="121" t="s">
        <v>933</v>
      </c>
      <c r="D643" s="138" t="s">
        <v>95</v>
      </c>
      <c r="E643" s="139">
        <v>42353</v>
      </c>
      <c r="F643" s="140" t="s">
        <v>656</v>
      </c>
      <c r="G643" s="141"/>
      <c r="H643" s="142"/>
      <c r="I643" s="124"/>
      <c r="J643" s="124"/>
      <c r="K643" s="264"/>
      <c r="L643" s="171"/>
      <c r="M643" s="171"/>
      <c r="N643" s="171"/>
      <c r="O643" s="171"/>
      <c r="P643" s="171"/>
      <c r="Q643" s="171"/>
      <c r="R643" s="171"/>
      <c r="S643" s="181" t="s">
        <v>20</v>
      </c>
      <c r="T643" s="171"/>
      <c r="U643" s="171"/>
      <c r="V643" s="125" t="s">
        <v>20</v>
      </c>
      <c r="W643" s="125" t="s">
        <v>20</v>
      </c>
      <c r="X643" s="171"/>
      <c r="Y643" s="171"/>
      <c r="AA643" s="171"/>
      <c r="AB643" s="171"/>
      <c r="AC643" s="171"/>
      <c r="AD643" s="171"/>
      <c r="AE643" s="171"/>
      <c r="AF643" s="171"/>
      <c r="AG643" s="171"/>
      <c r="AH643" s="171"/>
      <c r="AI643" s="171"/>
      <c r="AJ643" s="171"/>
      <c r="AK643" s="125"/>
      <c r="AL643" s="171"/>
      <c r="AM643" s="171"/>
      <c r="AN643" s="171"/>
      <c r="AO643" s="171"/>
      <c r="AP643" s="171"/>
      <c r="AQ643" s="171"/>
      <c r="AR643" s="171"/>
      <c r="AS643" s="171"/>
      <c r="AT643" s="171"/>
      <c r="AU643" s="171"/>
      <c r="AV643" s="171"/>
      <c r="AW643" s="171"/>
      <c r="AX643" s="171"/>
    </row>
    <row r="644" spans="2:50" s="155" customFormat="1" ht="13" hidden="1" outlineLevel="1">
      <c r="B644" s="145" t="s">
        <v>934</v>
      </c>
      <c r="C644" s="146" t="s">
        <v>935</v>
      </c>
      <c r="D644" s="147" t="s">
        <v>39</v>
      </c>
      <c r="E644" s="139">
        <v>43035</v>
      </c>
      <c r="F644" s="140" t="s">
        <v>656</v>
      </c>
      <c r="G644" s="141"/>
      <c r="H644" s="142"/>
      <c r="I644" s="124"/>
      <c r="J644" s="124"/>
      <c r="K644" s="264"/>
      <c r="L644" s="171"/>
      <c r="M644" s="171"/>
      <c r="N644" s="171"/>
      <c r="O644" s="171"/>
      <c r="P644" s="171"/>
      <c r="Q644" s="171"/>
      <c r="R644" s="171"/>
      <c r="S644" s="181" t="s">
        <v>20</v>
      </c>
      <c r="T644" s="171"/>
      <c r="U644" s="171"/>
      <c r="V644" s="125" t="s">
        <v>20</v>
      </c>
      <c r="W644" s="125" t="s">
        <v>20</v>
      </c>
      <c r="X644" s="171"/>
      <c r="Y644" s="171"/>
      <c r="AA644" s="171"/>
      <c r="AB644" s="171"/>
      <c r="AC644" s="171"/>
      <c r="AD644" s="171"/>
      <c r="AE644" s="171"/>
      <c r="AF644" s="171"/>
      <c r="AG644" s="171"/>
      <c r="AH644" s="171"/>
      <c r="AI644" s="171"/>
      <c r="AJ644" s="171"/>
      <c r="AK644" s="125"/>
      <c r="AL644" s="171"/>
      <c r="AM644" s="171"/>
      <c r="AN644" s="171"/>
      <c r="AO644" s="171"/>
      <c r="AP644" s="171"/>
      <c r="AQ644" s="171"/>
      <c r="AR644" s="171"/>
      <c r="AS644" s="171"/>
      <c r="AT644" s="171"/>
      <c r="AU644" s="171"/>
      <c r="AV644" s="171"/>
      <c r="AW644" s="171"/>
      <c r="AX644" s="171"/>
    </row>
    <row r="645" spans="2:50" s="155" customFormat="1" ht="13" hidden="1" outlineLevel="1">
      <c r="B645" s="145" t="s">
        <v>936</v>
      </c>
      <c r="C645" s="146" t="s">
        <v>876</v>
      </c>
      <c r="D645" s="147" t="s">
        <v>937</v>
      </c>
      <c r="E645" s="139">
        <v>43087</v>
      </c>
      <c r="F645" s="140" t="s">
        <v>656</v>
      </c>
      <c r="G645" s="141"/>
      <c r="H645" s="142"/>
      <c r="I645" s="124"/>
      <c r="J645" s="124"/>
      <c r="K645" s="264"/>
      <c r="L645" s="171"/>
      <c r="M645" s="171"/>
      <c r="N645" s="171"/>
      <c r="O645" s="171"/>
      <c r="P645" s="171"/>
      <c r="Q645" s="171"/>
      <c r="R645" s="171"/>
      <c r="S645" s="181" t="s">
        <v>20</v>
      </c>
      <c r="T645" s="171"/>
      <c r="U645" s="171"/>
      <c r="V645" s="125" t="s">
        <v>20</v>
      </c>
      <c r="W645" s="125" t="s">
        <v>20</v>
      </c>
      <c r="X645" s="171"/>
      <c r="Y645" s="171"/>
      <c r="AA645" s="171"/>
      <c r="AB645" s="171"/>
      <c r="AC645" s="171"/>
      <c r="AD645" s="171"/>
      <c r="AE645" s="171"/>
      <c r="AF645" s="171"/>
      <c r="AG645" s="171"/>
      <c r="AH645" s="171"/>
      <c r="AI645" s="171"/>
      <c r="AJ645" s="171"/>
      <c r="AK645" s="125"/>
      <c r="AL645" s="171"/>
      <c r="AM645" s="171"/>
      <c r="AN645" s="171"/>
      <c r="AO645" s="171"/>
      <c r="AP645" s="171"/>
      <c r="AQ645" s="171"/>
      <c r="AR645" s="171"/>
      <c r="AS645" s="171"/>
      <c r="AT645" s="171"/>
      <c r="AU645" s="171"/>
      <c r="AV645" s="171"/>
      <c r="AW645" s="171"/>
      <c r="AX645" s="171"/>
    </row>
    <row r="646" spans="2:50" s="155" customFormat="1" ht="13" hidden="1" outlineLevel="1">
      <c r="B646" s="145" t="s">
        <v>938</v>
      </c>
      <c r="C646" s="146" t="s">
        <v>939</v>
      </c>
      <c r="D646" s="147" t="s">
        <v>43</v>
      </c>
      <c r="E646" s="139">
        <v>43081</v>
      </c>
      <c r="F646" s="140" t="s">
        <v>656</v>
      </c>
      <c r="G646" s="141"/>
      <c r="H646" s="142"/>
      <c r="I646" s="124"/>
      <c r="J646" s="124"/>
      <c r="K646" s="264"/>
      <c r="L646" s="171"/>
      <c r="M646" s="171"/>
      <c r="N646" s="171"/>
      <c r="O646" s="171"/>
      <c r="P646" s="171"/>
      <c r="Q646" s="171"/>
      <c r="R646" s="171"/>
      <c r="S646" s="181" t="s">
        <v>20</v>
      </c>
      <c r="T646" s="171"/>
      <c r="U646" s="171"/>
      <c r="V646" s="125" t="s">
        <v>20</v>
      </c>
      <c r="W646" s="125" t="s">
        <v>20</v>
      </c>
      <c r="X646" s="171"/>
      <c r="Y646" s="171"/>
      <c r="AA646" s="171"/>
      <c r="AB646" s="171"/>
      <c r="AC646" s="171"/>
      <c r="AD646" s="171"/>
      <c r="AE646" s="171"/>
      <c r="AF646" s="171"/>
      <c r="AG646" s="171"/>
      <c r="AH646" s="171"/>
      <c r="AI646" s="171"/>
      <c r="AJ646" s="171"/>
      <c r="AK646" s="125"/>
      <c r="AL646" s="171"/>
      <c r="AM646" s="171"/>
      <c r="AN646" s="171"/>
      <c r="AO646" s="171"/>
      <c r="AP646" s="171"/>
      <c r="AQ646" s="171"/>
      <c r="AR646" s="171"/>
      <c r="AS646" s="171"/>
      <c r="AT646" s="171"/>
      <c r="AU646" s="171"/>
      <c r="AV646" s="171"/>
      <c r="AW646" s="171"/>
      <c r="AX646" s="171"/>
    </row>
    <row r="647" spans="2:50" collapsed="1"/>
  </sheetData>
  <sheetProtection password="CD8C" sheet="1" objects="1" scenarios="1"/>
  <protectedRanges>
    <protectedRange sqref="B1 C2 C3 C4 T8:T590 V8:X590 Y6 AA8:AA590 AC8:AC590 AE8:AG590 AI8:AI590 AJ295:AJ324 AJ457 AL8:AX590" name="範圍1"/>
  </protectedRanges>
  <mergeCells count="94">
    <mergeCell ref="M6:N6"/>
    <mergeCell ref="B1:S1"/>
    <mergeCell ref="H5:K5"/>
    <mergeCell ref="L5:S5"/>
    <mergeCell ref="AL5:AU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C6:AC7"/>
    <mergeCell ref="O6:P6"/>
    <mergeCell ref="Q6:R6"/>
    <mergeCell ref="S6:S7"/>
    <mergeCell ref="T6:T7"/>
    <mergeCell ref="U6:U7"/>
    <mergeCell ref="V6:V7"/>
    <mergeCell ref="W6:W7"/>
    <mergeCell ref="X6:X7"/>
    <mergeCell ref="Y6:Y7"/>
    <mergeCell ref="AA6:AA7"/>
    <mergeCell ref="AB6:AB7"/>
    <mergeCell ref="AX6:AX7"/>
    <mergeCell ref="AD6:AD7"/>
    <mergeCell ref="AE6:AE7"/>
    <mergeCell ref="AF6:AF7"/>
    <mergeCell ref="AG6:AG7"/>
    <mergeCell ref="AH6:AH7"/>
    <mergeCell ref="AI6:AI7"/>
    <mergeCell ref="AJ6:AJ7"/>
    <mergeCell ref="AK6:AK7"/>
    <mergeCell ref="AL6:AU7"/>
    <mergeCell ref="AV6:AV7"/>
    <mergeCell ref="AW6:AW7"/>
    <mergeCell ref="B8:D9"/>
    <mergeCell ref="E8:E9"/>
    <mergeCell ref="B10:D11"/>
    <mergeCell ref="E10:E11"/>
    <mergeCell ref="B66:D67"/>
    <mergeCell ref="E66:E67"/>
    <mergeCell ref="B131:D132"/>
    <mergeCell ref="E131:E132"/>
    <mergeCell ref="B167:D168"/>
    <mergeCell ref="E167:E168"/>
    <mergeCell ref="B227:D228"/>
    <mergeCell ref="E227:E228"/>
    <mergeCell ref="B293:D294"/>
    <mergeCell ref="E293:E294"/>
    <mergeCell ref="B325:D326"/>
    <mergeCell ref="E325:E326"/>
    <mergeCell ref="B454:D455"/>
    <mergeCell ref="E454:E455"/>
    <mergeCell ref="B461:D462"/>
    <mergeCell ref="E461:E462"/>
    <mergeCell ref="B468:D469"/>
    <mergeCell ref="E468:E469"/>
    <mergeCell ref="B475:D476"/>
    <mergeCell ref="E475:E476"/>
    <mergeCell ref="B477:D478"/>
    <mergeCell ref="E477:E478"/>
    <mergeCell ref="B487:D488"/>
    <mergeCell ref="E487:E488"/>
    <mergeCell ref="B496:D497"/>
    <mergeCell ref="E496:E497"/>
    <mergeCell ref="B553:D554"/>
    <mergeCell ref="E553:E554"/>
    <mergeCell ref="B512:D513"/>
    <mergeCell ref="E512:E513"/>
    <mergeCell ref="B521:D522"/>
    <mergeCell ref="E521:E522"/>
    <mergeCell ref="B534:D535"/>
    <mergeCell ref="E534:E535"/>
    <mergeCell ref="B621:D622"/>
    <mergeCell ref="E621:E622"/>
    <mergeCell ref="B591:D592"/>
    <mergeCell ref="E591:E592"/>
    <mergeCell ref="B287:D288"/>
    <mergeCell ref="E287:E288"/>
    <mergeCell ref="B565:D566"/>
    <mergeCell ref="E565:E566"/>
    <mergeCell ref="B576:D577"/>
    <mergeCell ref="E576:E577"/>
    <mergeCell ref="B599:D600"/>
    <mergeCell ref="E599:E600"/>
    <mergeCell ref="B546:D547"/>
    <mergeCell ref="E546:E547"/>
    <mergeCell ref="B550:D551"/>
    <mergeCell ref="E550:E551"/>
  </mergeCells>
  <phoneticPr fontId="7" type="noConversion"/>
  <conditionalFormatting sqref="I8:J8 L8:R8">
    <cfRule type="cellIs" dxfId="901" priority="904" operator="equal">
      <formula>"F2&gt;$G2"</formula>
    </cfRule>
  </conditionalFormatting>
  <conditionalFormatting sqref="L8:R13 L14:P14 Q23 Q27:R29 Q44:R44 L47:R50 L53 Q53:R53 Q56:R57 L61:R68 L82:R82 L31:R31 L93:R93 P85 L98:R98 L100:R104 L107:R107 L109:R109 L112:R114 L135:R137 L147:R148 L165:R169 Q162:R162 P181:R181 Q211:R212 L221:R221 P218 L223:R224 L227:R228 L237:R237 L266:R268 L270:R271 L316:R322 L487:R489 L496:R498 L512:R514 L521:R523 L534:R536 L546:R555 L565:R577 Q327:R327 Q348:R349 Q363:R363 Q392:R398 L122:R126 L475:R479 Q470:R474 L599:R648 Q578:R590 L325:R326 L230:R230 L460:R460 Q450:R451 L173:R174 L468:R469 Q453:R453 L130:R133 L289:R309 L283:R286">
    <cfRule type="cellIs" dxfId="900" priority="902" operator="equal">
      <formula>"X"</formula>
    </cfRule>
    <cfRule type="cellIs" dxfId="899" priority="903" operator="equal">
      <formula>"V"</formula>
    </cfRule>
  </conditionalFormatting>
  <conditionalFormatting sqref="Q14:R14">
    <cfRule type="cellIs" dxfId="898" priority="900" operator="equal">
      <formula>"X"</formula>
    </cfRule>
    <cfRule type="cellIs" dxfId="897" priority="901" operator="equal">
      <formula>"V"</formula>
    </cfRule>
  </conditionalFormatting>
  <conditionalFormatting sqref="L15:P15">
    <cfRule type="cellIs" dxfId="896" priority="898" operator="equal">
      <formula>"X"</formula>
    </cfRule>
    <cfRule type="cellIs" dxfId="895" priority="899" operator="equal">
      <formula>"V"</formula>
    </cfRule>
  </conditionalFormatting>
  <conditionalFormatting sqref="Q15:R15">
    <cfRule type="cellIs" dxfId="894" priority="896" operator="equal">
      <formula>"X"</formula>
    </cfRule>
    <cfRule type="cellIs" dxfId="893" priority="897" operator="equal">
      <formula>"V"</formula>
    </cfRule>
  </conditionalFormatting>
  <conditionalFormatting sqref="L16:P16">
    <cfRule type="cellIs" dxfId="892" priority="894" operator="equal">
      <formula>"X"</formula>
    </cfRule>
    <cfRule type="cellIs" dxfId="891" priority="895" operator="equal">
      <formula>"V"</formula>
    </cfRule>
  </conditionalFormatting>
  <conditionalFormatting sqref="Q16:R16">
    <cfRule type="cellIs" dxfId="890" priority="892" operator="equal">
      <formula>"X"</formula>
    </cfRule>
    <cfRule type="cellIs" dxfId="889" priority="893" operator="equal">
      <formula>"V"</formula>
    </cfRule>
  </conditionalFormatting>
  <conditionalFormatting sqref="L17:P17">
    <cfRule type="cellIs" dxfId="888" priority="890" operator="equal">
      <formula>"X"</formula>
    </cfRule>
    <cfRule type="cellIs" dxfId="887" priority="891" operator="equal">
      <formula>"V"</formula>
    </cfRule>
  </conditionalFormatting>
  <conditionalFormatting sqref="Q17:R17">
    <cfRule type="cellIs" dxfId="886" priority="888" operator="equal">
      <formula>"X"</formula>
    </cfRule>
    <cfRule type="cellIs" dxfId="885" priority="889" operator="equal">
      <formula>"V"</formula>
    </cfRule>
  </conditionalFormatting>
  <conditionalFormatting sqref="L18:P18">
    <cfRule type="cellIs" dxfId="884" priority="886" operator="equal">
      <formula>"X"</formula>
    </cfRule>
    <cfRule type="cellIs" dxfId="883" priority="887" operator="equal">
      <formula>"V"</formula>
    </cfRule>
  </conditionalFormatting>
  <conditionalFormatting sqref="Q18:R18">
    <cfRule type="cellIs" dxfId="882" priority="884" operator="equal">
      <formula>"X"</formula>
    </cfRule>
    <cfRule type="cellIs" dxfId="881" priority="885" operator="equal">
      <formula>"V"</formula>
    </cfRule>
  </conditionalFormatting>
  <conditionalFormatting sqref="L19:P19">
    <cfRule type="cellIs" dxfId="880" priority="882" operator="equal">
      <formula>"X"</formula>
    </cfRule>
    <cfRule type="cellIs" dxfId="879" priority="883" operator="equal">
      <formula>"V"</formula>
    </cfRule>
  </conditionalFormatting>
  <conditionalFormatting sqref="Q19:R19">
    <cfRule type="cellIs" dxfId="878" priority="880" operator="equal">
      <formula>"X"</formula>
    </cfRule>
    <cfRule type="cellIs" dxfId="877" priority="881" operator="equal">
      <formula>"V"</formula>
    </cfRule>
  </conditionalFormatting>
  <conditionalFormatting sqref="L20:P20">
    <cfRule type="cellIs" dxfId="876" priority="878" operator="equal">
      <formula>"X"</formula>
    </cfRule>
    <cfRule type="cellIs" dxfId="875" priority="879" operator="equal">
      <formula>"V"</formula>
    </cfRule>
  </conditionalFormatting>
  <conditionalFormatting sqref="Q20:R20">
    <cfRule type="cellIs" dxfId="874" priority="876" operator="equal">
      <formula>"X"</formula>
    </cfRule>
    <cfRule type="cellIs" dxfId="873" priority="877" operator="equal">
      <formula>"V"</formula>
    </cfRule>
  </conditionalFormatting>
  <conditionalFormatting sqref="L21:P21">
    <cfRule type="cellIs" dxfId="872" priority="874" operator="equal">
      <formula>"X"</formula>
    </cfRule>
    <cfRule type="cellIs" dxfId="871" priority="875" operator="equal">
      <formula>"V"</formula>
    </cfRule>
  </conditionalFormatting>
  <conditionalFormatting sqref="Q21:R21">
    <cfRule type="cellIs" dxfId="870" priority="872" operator="equal">
      <formula>"X"</formula>
    </cfRule>
    <cfRule type="cellIs" dxfId="869" priority="873" operator="equal">
      <formula>"V"</formula>
    </cfRule>
  </conditionalFormatting>
  <conditionalFormatting sqref="L22:P22">
    <cfRule type="cellIs" dxfId="868" priority="870" operator="equal">
      <formula>"X"</formula>
    </cfRule>
    <cfRule type="cellIs" dxfId="867" priority="871" operator="equal">
      <formula>"V"</formula>
    </cfRule>
  </conditionalFormatting>
  <conditionalFormatting sqref="Q22:R22">
    <cfRule type="cellIs" dxfId="866" priority="868" operator="equal">
      <formula>"X"</formula>
    </cfRule>
    <cfRule type="cellIs" dxfId="865" priority="869" operator="equal">
      <formula>"V"</formula>
    </cfRule>
  </conditionalFormatting>
  <conditionalFormatting sqref="L23:P23">
    <cfRule type="cellIs" dxfId="864" priority="866" operator="equal">
      <formula>"X"</formula>
    </cfRule>
    <cfRule type="cellIs" dxfId="863" priority="867" operator="equal">
      <formula>"V"</formula>
    </cfRule>
  </conditionalFormatting>
  <conditionalFormatting sqref="R23">
    <cfRule type="cellIs" dxfId="862" priority="864" operator="equal">
      <formula>"X"</formula>
    </cfRule>
    <cfRule type="cellIs" dxfId="861" priority="865" operator="equal">
      <formula>"V"</formula>
    </cfRule>
  </conditionalFormatting>
  <conditionalFormatting sqref="Q24">
    <cfRule type="cellIs" dxfId="860" priority="862" operator="equal">
      <formula>"X"</formula>
    </cfRule>
    <cfRule type="cellIs" dxfId="859" priority="863" operator="equal">
      <formula>"V"</formula>
    </cfRule>
  </conditionalFormatting>
  <conditionalFormatting sqref="L24:P24">
    <cfRule type="cellIs" dxfId="858" priority="860" operator="equal">
      <formula>"X"</formula>
    </cfRule>
    <cfRule type="cellIs" dxfId="857" priority="861" operator="equal">
      <formula>"V"</formula>
    </cfRule>
  </conditionalFormatting>
  <conditionalFormatting sqref="R24">
    <cfRule type="cellIs" dxfId="856" priority="858" operator="equal">
      <formula>"X"</formula>
    </cfRule>
    <cfRule type="cellIs" dxfId="855" priority="859" operator="equal">
      <formula>"V"</formula>
    </cfRule>
  </conditionalFormatting>
  <conditionalFormatting sqref="Q25">
    <cfRule type="cellIs" dxfId="854" priority="856" operator="equal">
      <formula>"X"</formula>
    </cfRule>
    <cfRule type="cellIs" dxfId="853" priority="857" operator="equal">
      <formula>"V"</formula>
    </cfRule>
  </conditionalFormatting>
  <conditionalFormatting sqref="L25:P25">
    <cfRule type="cellIs" dxfId="852" priority="854" operator="equal">
      <formula>"X"</formula>
    </cfRule>
    <cfRule type="cellIs" dxfId="851" priority="855" operator="equal">
      <formula>"V"</formula>
    </cfRule>
  </conditionalFormatting>
  <conditionalFormatting sqref="R25">
    <cfRule type="cellIs" dxfId="850" priority="852" operator="equal">
      <formula>"X"</formula>
    </cfRule>
    <cfRule type="cellIs" dxfId="849" priority="853" operator="equal">
      <formula>"V"</formula>
    </cfRule>
  </conditionalFormatting>
  <conditionalFormatting sqref="Q26">
    <cfRule type="cellIs" dxfId="848" priority="850" operator="equal">
      <formula>"X"</formula>
    </cfRule>
    <cfRule type="cellIs" dxfId="847" priority="851" operator="equal">
      <formula>"V"</formula>
    </cfRule>
  </conditionalFormatting>
  <conditionalFormatting sqref="L26:P26">
    <cfRule type="cellIs" dxfId="846" priority="848" operator="equal">
      <formula>"X"</formula>
    </cfRule>
    <cfRule type="cellIs" dxfId="845" priority="849" operator="equal">
      <formula>"V"</formula>
    </cfRule>
  </conditionalFormatting>
  <conditionalFormatting sqref="R26">
    <cfRule type="cellIs" dxfId="844" priority="846" operator="equal">
      <formula>"X"</formula>
    </cfRule>
    <cfRule type="cellIs" dxfId="843" priority="847" operator="equal">
      <formula>"V"</formula>
    </cfRule>
  </conditionalFormatting>
  <conditionalFormatting sqref="L27:P29">
    <cfRule type="cellIs" dxfId="842" priority="844" operator="equal">
      <formula>"X"</formula>
    </cfRule>
    <cfRule type="cellIs" dxfId="841" priority="845" operator="equal">
      <formula>"V"</formula>
    </cfRule>
  </conditionalFormatting>
  <conditionalFormatting sqref="Q32:R32">
    <cfRule type="cellIs" dxfId="840" priority="842" operator="equal">
      <formula>"X"</formula>
    </cfRule>
    <cfRule type="cellIs" dxfId="839" priority="843" operator="equal">
      <formula>"V"</formula>
    </cfRule>
  </conditionalFormatting>
  <conditionalFormatting sqref="L32:P32">
    <cfRule type="cellIs" dxfId="838" priority="840" operator="equal">
      <formula>"X"</formula>
    </cfRule>
    <cfRule type="cellIs" dxfId="837" priority="841" operator="equal">
      <formula>"V"</formula>
    </cfRule>
  </conditionalFormatting>
  <conditionalFormatting sqref="Q33:R33">
    <cfRule type="cellIs" dxfId="836" priority="838" operator="equal">
      <formula>"X"</formula>
    </cfRule>
    <cfRule type="cellIs" dxfId="835" priority="839" operator="equal">
      <formula>"V"</formula>
    </cfRule>
  </conditionalFormatting>
  <conditionalFormatting sqref="L33:P33">
    <cfRule type="cellIs" dxfId="834" priority="836" operator="equal">
      <formula>"X"</formula>
    </cfRule>
    <cfRule type="cellIs" dxfId="833" priority="837" operator="equal">
      <formula>"V"</formula>
    </cfRule>
  </conditionalFormatting>
  <conditionalFormatting sqref="Q34:R34">
    <cfRule type="cellIs" dxfId="832" priority="834" operator="equal">
      <formula>"X"</formula>
    </cfRule>
    <cfRule type="cellIs" dxfId="831" priority="835" operator="equal">
      <formula>"V"</formula>
    </cfRule>
  </conditionalFormatting>
  <conditionalFormatting sqref="L34:P34">
    <cfRule type="cellIs" dxfId="830" priority="832" operator="equal">
      <formula>"X"</formula>
    </cfRule>
    <cfRule type="cellIs" dxfId="829" priority="833" operator="equal">
      <formula>"V"</formula>
    </cfRule>
  </conditionalFormatting>
  <conditionalFormatting sqref="Q35:R35">
    <cfRule type="cellIs" dxfId="828" priority="830" operator="equal">
      <formula>"X"</formula>
    </cfRule>
    <cfRule type="cellIs" dxfId="827" priority="831" operator="equal">
      <formula>"V"</formula>
    </cfRule>
  </conditionalFormatting>
  <conditionalFormatting sqref="L35:P35">
    <cfRule type="cellIs" dxfId="826" priority="828" operator="equal">
      <formula>"X"</formula>
    </cfRule>
    <cfRule type="cellIs" dxfId="825" priority="829" operator="equal">
      <formula>"V"</formula>
    </cfRule>
  </conditionalFormatting>
  <conditionalFormatting sqref="Q36:R36">
    <cfRule type="cellIs" dxfId="824" priority="826" operator="equal">
      <formula>"X"</formula>
    </cfRule>
    <cfRule type="cellIs" dxfId="823" priority="827" operator="equal">
      <formula>"V"</formula>
    </cfRule>
  </conditionalFormatting>
  <conditionalFormatting sqref="L36:P36">
    <cfRule type="cellIs" dxfId="822" priority="824" operator="equal">
      <formula>"X"</formula>
    </cfRule>
    <cfRule type="cellIs" dxfId="821" priority="825" operator="equal">
      <formula>"V"</formula>
    </cfRule>
  </conditionalFormatting>
  <conditionalFormatting sqref="Q37:R37">
    <cfRule type="cellIs" dxfId="820" priority="822" operator="equal">
      <formula>"X"</formula>
    </cfRule>
    <cfRule type="cellIs" dxfId="819" priority="823" operator="equal">
      <formula>"V"</formula>
    </cfRule>
  </conditionalFormatting>
  <conditionalFormatting sqref="L37:P37">
    <cfRule type="cellIs" dxfId="818" priority="820" operator="equal">
      <formula>"X"</formula>
    </cfRule>
    <cfRule type="cellIs" dxfId="817" priority="821" operator="equal">
      <formula>"V"</formula>
    </cfRule>
  </conditionalFormatting>
  <conditionalFormatting sqref="Q38:R38">
    <cfRule type="cellIs" dxfId="816" priority="818" operator="equal">
      <formula>"X"</formula>
    </cfRule>
    <cfRule type="cellIs" dxfId="815" priority="819" operator="equal">
      <formula>"V"</formula>
    </cfRule>
  </conditionalFormatting>
  <conditionalFormatting sqref="L38:P38">
    <cfRule type="cellIs" dxfId="814" priority="816" operator="equal">
      <formula>"X"</formula>
    </cfRule>
    <cfRule type="cellIs" dxfId="813" priority="817" operator="equal">
      <formula>"V"</formula>
    </cfRule>
  </conditionalFormatting>
  <conditionalFormatting sqref="Q39:R39">
    <cfRule type="cellIs" dxfId="812" priority="814" operator="equal">
      <formula>"X"</formula>
    </cfRule>
    <cfRule type="cellIs" dxfId="811" priority="815" operator="equal">
      <formula>"V"</formula>
    </cfRule>
  </conditionalFormatting>
  <conditionalFormatting sqref="L39:P39">
    <cfRule type="cellIs" dxfId="810" priority="812" operator="equal">
      <formula>"X"</formula>
    </cfRule>
    <cfRule type="cellIs" dxfId="809" priority="813" operator="equal">
      <formula>"V"</formula>
    </cfRule>
  </conditionalFormatting>
  <conditionalFormatting sqref="Q40:R40">
    <cfRule type="cellIs" dxfId="808" priority="810" operator="equal">
      <formula>"X"</formula>
    </cfRule>
    <cfRule type="cellIs" dxfId="807" priority="811" operator="equal">
      <formula>"V"</formula>
    </cfRule>
  </conditionalFormatting>
  <conditionalFormatting sqref="L40:P40">
    <cfRule type="cellIs" dxfId="806" priority="808" operator="equal">
      <formula>"X"</formula>
    </cfRule>
    <cfRule type="cellIs" dxfId="805" priority="809" operator="equal">
      <formula>"V"</formula>
    </cfRule>
  </conditionalFormatting>
  <conditionalFormatting sqref="Q41:R41">
    <cfRule type="cellIs" dxfId="804" priority="806" operator="equal">
      <formula>"X"</formula>
    </cfRule>
    <cfRule type="cellIs" dxfId="803" priority="807" operator="equal">
      <formula>"V"</formula>
    </cfRule>
  </conditionalFormatting>
  <conditionalFormatting sqref="L41:P41">
    <cfRule type="cellIs" dxfId="802" priority="804" operator="equal">
      <formula>"X"</formula>
    </cfRule>
    <cfRule type="cellIs" dxfId="801" priority="805" operator="equal">
      <formula>"V"</formula>
    </cfRule>
  </conditionalFormatting>
  <conditionalFormatting sqref="Q42:R42">
    <cfRule type="cellIs" dxfId="800" priority="802" operator="equal">
      <formula>"X"</formula>
    </cfRule>
    <cfRule type="cellIs" dxfId="799" priority="803" operator="equal">
      <formula>"V"</formula>
    </cfRule>
  </conditionalFormatting>
  <conditionalFormatting sqref="L42:P42">
    <cfRule type="cellIs" dxfId="798" priority="800" operator="equal">
      <formula>"X"</formula>
    </cfRule>
    <cfRule type="cellIs" dxfId="797" priority="801" operator="equal">
      <formula>"V"</formula>
    </cfRule>
  </conditionalFormatting>
  <conditionalFormatting sqref="Q43:R43">
    <cfRule type="cellIs" dxfId="796" priority="798" operator="equal">
      <formula>"X"</formula>
    </cfRule>
    <cfRule type="cellIs" dxfId="795" priority="799" operator="equal">
      <formula>"V"</formula>
    </cfRule>
  </conditionalFormatting>
  <conditionalFormatting sqref="L43:P43">
    <cfRule type="cellIs" dxfId="794" priority="796" operator="equal">
      <formula>"X"</formula>
    </cfRule>
    <cfRule type="cellIs" dxfId="793" priority="797" operator="equal">
      <formula>"V"</formula>
    </cfRule>
  </conditionalFormatting>
  <conditionalFormatting sqref="Q45:R45">
    <cfRule type="cellIs" dxfId="792" priority="794" operator="equal">
      <formula>"X"</formula>
    </cfRule>
    <cfRule type="cellIs" dxfId="791" priority="795" operator="equal">
      <formula>"V"</formula>
    </cfRule>
  </conditionalFormatting>
  <conditionalFormatting sqref="L45:P45">
    <cfRule type="cellIs" dxfId="790" priority="792" operator="equal">
      <formula>"X"</formula>
    </cfRule>
    <cfRule type="cellIs" dxfId="789" priority="793" operator="equal">
      <formula>"V"</formula>
    </cfRule>
  </conditionalFormatting>
  <conditionalFormatting sqref="Q46:R46">
    <cfRule type="cellIs" dxfId="788" priority="790" operator="equal">
      <formula>"X"</formula>
    </cfRule>
    <cfRule type="cellIs" dxfId="787" priority="791" operator="equal">
      <formula>"V"</formula>
    </cfRule>
  </conditionalFormatting>
  <conditionalFormatting sqref="L46:P46">
    <cfRule type="cellIs" dxfId="786" priority="788" operator="equal">
      <formula>"X"</formula>
    </cfRule>
    <cfRule type="cellIs" dxfId="785" priority="789" operator="equal">
      <formula>"V"</formula>
    </cfRule>
  </conditionalFormatting>
  <conditionalFormatting sqref="L51:R52">
    <cfRule type="cellIs" dxfId="784" priority="786" operator="equal">
      <formula>"X"</formula>
    </cfRule>
    <cfRule type="cellIs" dxfId="783" priority="787" operator="equal">
      <formula>"V"</formula>
    </cfRule>
  </conditionalFormatting>
  <conditionalFormatting sqref="M53:P53">
    <cfRule type="cellIs" dxfId="782" priority="784" operator="equal">
      <formula>"X"</formula>
    </cfRule>
    <cfRule type="cellIs" dxfId="781" priority="785" operator="equal">
      <formula>"V"</formula>
    </cfRule>
  </conditionalFormatting>
  <conditionalFormatting sqref="L54:R54">
    <cfRule type="cellIs" dxfId="780" priority="782" operator="equal">
      <formula>"X"</formula>
    </cfRule>
    <cfRule type="cellIs" dxfId="779" priority="783" operator="equal">
      <formula>"V"</formula>
    </cfRule>
  </conditionalFormatting>
  <conditionalFormatting sqref="L55:R55">
    <cfRule type="cellIs" dxfId="778" priority="780" operator="equal">
      <formula>"X"</formula>
    </cfRule>
    <cfRule type="cellIs" dxfId="777" priority="781" operator="equal">
      <formula>"V"</formula>
    </cfRule>
  </conditionalFormatting>
  <conditionalFormatting sqref="L56:P57">
    <cfRule type="cellIs" dxfId="776" priority="778" operator="equal">
      <formula>"X"</formula>
    </cfRule>
    <cfRule type="cellIs" dxfId="775" priority="779" operator="equal">
      <formula>"V"</formula>
    </cfRule>
  </conditionalFormatting>
  <conditionalFormatting sqref="L58:R58">
    <cfRule type="cellIs" dxfId="774" priority="776" operator="equal">
      <formula>"X"</formula>
    </cfRule>
    <cfRule type="cellIs" dxfId="773" priority="777" operator="equal">
      <formula>"V"</formula>
    </cfRule>
  </conditionalFormatting>
  <conditionalFormatting sqref="L59:R59">
    <cfRule type="cellIs" dxfId="772" priority="774" operator="equal">
      <formula>"X"</formula>
    </cfRule>
    <cfRule type="cellIs" dxfId="771" priority="775" operator="equal">
      <formula>"V"</formula>
    </cfRule>
  </conditionalFormatting>
  <conditionalFormatting sqref="L60:R60">
    <cfRule type="cellIs" dxfId="770" priority="772" operator="equal">
      <formula>"X"</formula>
    </cfRule>
    <cfRule type="cellIs" dxfId="769" priority="773" operator="equal">
      <formula>"V"</formula>
    </cfRule>
  </conditionalFormatting>
  <conditionalFormatting sqref="L69:R69">
    <cfRule type="cellIs" dxfId="768" priority="770" operator="equal">
      <formula>"X"</formula>
    </cfRule>
    <cfRule type="cellIs" dxfId="767" priority="771" operator="equal">
      <formula>"V"</formula>
    </cfRule>
  </conditionalFormatting>
  <conditionalFormatting sqref="L70:R70">
    <cfRule type="cellIs" dxfId="766" priority="768" operator="equal">
      <formula>"X"</formula>
    </cfRule>
    <cfRule type="cellIs" dxfId="765" priority="769" operator="equal">
      <formula>"V"</formula>
    </cfRule>
  </conditionalFormatting>
  <conditionalFormatting sqref="L71:R71">
    <cfRule type="cellIs" dxfId="764" priority="766" operator="equal">
      <formula>"X"</formula>
    </cfRule>
    <cfRule type="cellIs" dxfId="763" priority="767" operator="equal">
      <formula>"V"</formula>
    </cfRule>
  </conditionalFormatting>
  <conditionalFormatting sqref="L72:R72">
    <cfRule type="cellIs" dxfId="762" priority="764" operator="equal">
      <formula>"X"</formula>
    </cfRule>
    <cfRule type="cellIs" dxfId="761" priority="765" operator="equal">
      <formula>"V"</formula>
    </cfRule>
  </conditionalFormatting>
  <conditionalFormatting sqref="L73:R73">
    <cfRule type="cellIs" dxfId="760" priority="762" operator="equal">
      <formula>"X"</formula>
    </cfRule>
    <cfRule type="cellIs" dxfId="759" priority="763" operator="equal">
      <formula>"V"</formula>
    </cfRule>
  </conditionalFormatting>
  <conditionalFormatting sqref="L74:R74">
    <cfRule type="cellIs" dxfId="758" priority="760" operator="equal">
      <formula>"X"</formula>
    </cfRule>
    <cfRule type="cellIs" dxfId="757" priority="761" operator="equal">
      <formula>"V"</formula>
    </cfRule>
  </conditionalFormatting>
  <conditionalFormatting sqref="L75:R75">
    <cfRule type="cellIs" dxfId="756" priority="758" operator="equal">
      <formula>"X"</formula>
    </cfRule>
    <cfRule type="cellIs" dxfId="755" priority="759" operator="equal">
      <formula>"V"</formula>
    </cfRule>
  </conditionalFormatting>
  <conditionalFormatting sqref="L76:R76">
    <cfRule type="cellIs" dxfId="754" priority="756" operator="equal">
      <formula>"X"</formula>
    </cfRule>
    <cfRule type="cellIs" dxfId="753" priority="757" operator="equal">
      <formula>"V"</formula>
    </cfRule>
  </conditionalFormatting>
  <conditionalFormatting sqref="L77:R78">
    <cfRule type="cellIs" dxfId="752" priority="754" operator="equal">
      <formula>"X"</formula>
    </cfRule>
    <cfRule type="cellIs" dxfId="751" priority="755" operator="equal">
      <formula>"V"</formula>
    </cfRule>
  </conditionalFormatting>
  <conditionalFormatting sqref="L79:R79">
    <cfRule type="cellIs" dxfId="750" priority="752" operator="equal">
      <formula>"X"</formula>
    </cfRule>
    <cfRule type="cellIs" dxfId="749" priority="753" operator="equal">
      <formula>"V"</formula>
    </cfRule>
  </conditionalFormatting>
  <conditionalFormatting sqref="L80:R80">
    <cfRule type="cellIs" dxfId="748" priority="750" operator="equal">
      <formula>"X"</formula>
    </cfRule>
    <cfRule type="cellIs" dxfId="747" priority="751" operator="equal">
      <formula>"V"</formula>
    </cfRule>
  </conditionalFormatting>
  <conditionalFormatting sqref="L81:R81">
    <cfRule type="cellIs" dxfId="746" priority="748" operator="equal">
      <formula>"X"</formula>
    </cfRule>
    <cfRule type="cellIs" dxfId="745" priority="749" operator="equal">
      <formula>"V"</formula>
    </cfRule>
  </conditionalFormatting>
  <conditionalFormatting sqref="L83:R83">
    <cfRule type="cellIs" dxfId="744" priority="746" operator="equal">
      <formula>"X"</formula>
    </cfRule>
    <cfRule type="cellIs" dxfId="743" priority="747" operator="equal">
      <formula>"V"</formula>
    </cfRule>
  </conditionalFormatting>
  <conditionalFormatting sqref="L84:R84">
    <cfRule type="cellIs" dxfId="742" priority="744" operator="equal">
      <formula>"X"</formula>
    </cfRule>
    <cfRule type="cellIs" dxfId="741" priority="745" operator="equal">
      <formula>"V"</formula>
    </cfRule>
  </conditionalFormatting>
  <conditionalFormatting sqref="L85:O85">
    <cfRule type="cellIs" dxfId="740" priority="742" operator="equal">
      <formula>"X"</formula>
    </cfRule>
    <cfRule type="cellIs" dxfId="739" priority="743" operator="equal">
      <formula>"V"</formula>
    </cfRule>
  </conditionalFormatting>
  <conditionalFormatting sqref="Q85:R85">
    <cfRule type="cellIs" dxfId="738" priority="740" operator="equal">
      <formula>"X"</formula>
    </cfRule>
    <cfRule type="cellIs" dxfId="737" priority="741" operator="equal">
      <formula>"V"</formula>
    </cfRule>
  </conditionalFormatting>
  <conditionalFormatting sqref="P86">
    <cfRule type="cellIs" dxfId="736" priority="738" operator="equal">
      <formula>"X"</formula>
    </cfRule>
    <cfRule type="cellIs" dxfId="735" priority="739" operator="equal">
      <formula>"V"</formula>
    </cfRule>
  </conditionalFormatting>
  <conditionalFormatting sqref="L86:O86">
    <cfRule type="cellIs" dxfId="734" priority="736" operator="equal">
      <formula>"X"</formula>
    </cfRule>
    <cfRule type="cellIs" dxfId="733" priority="737" operator="equal">
      <formula>"V"</formula>
    </cfRule>
  </conditionalFormatting>
  <conditionalFormatting sqref="Q86:R86">
    <cfRule type="cellIs" dxfId="732" priority="734" operator="equal">
      <formula>"X"</formula>
    </cfRule>
    <cfRule type="cellIs" dxfId="731" priority="735" operator="equal">
      <formula>"V"</formula>
    </cfRule>
  </conditionalFormatting>
  <conditionalFormatting sqref="P87">
    <cfRule type="cellIs" dxfId="730" priority="732" operator="equal">
      <formula>"X"</formula>
    </cfRule>
    <cfRule type="cellIs" dxfId="729" priority="733" operator="equal">
      <formula>"V"</formula>
    </cfRule>
  </conditionalFormatting>
  <conditionalFormatting sqref="L87:O87">
    <cfRule type="cellIs" dxfId="728" priority="730" operator="equal">
      <formula>"X"</formula>
    </cfRule>
    <cfRule type="cellIs" dxfId="727" priority="731" operator="equal">
      <formula>"V"</formula>
    </cfRule>
  </conditionalFormatting>
  <conditionalFormatting sqref="Q87:R87">
    <cfRule type="cellIs" dxfId="726" priority="728" operator="equal">
      <formula>"X"</formula>
    </cfRule>
    <cfRule type="cellIs" dxfId="725" priority="729" operator="equal">
      <formula>"V"</formula>
    </cfRule>
  </conditionalFormatting>
  <conditionalFormatting sqref="P88">
    <cfRule type="cellIs" dxfId="724" priority="726" operator="equal">
      <formula>"X"</formula>
    </cfRule>
    <cfRule type="cellIs" dxfId="723" priority="727" operator="equal">
      <formula>"V"</formula>
    </cfRule>
  </conditionalFormatting>
  <conditionalFormatting sqref="L88:O88">
    <cfRule type="cellIs" dxfId="722" priority="724" operator="equal">
      <formula>"X"</formula>
    </cfRule>
    <cfRule type="cellIs" dxfId="721" priority="725" operator="equal">
      <formula>"V"</formula>
    </cfRule>
  </conditionalFormatting>
  <conditionalFormatting sqref="Q88:R88">
    <cfRule type="cellIs" dxfId="720" priority="722" operator="equal">
      <formula>"X"</formula>
    </cfRule>
    <cfRule type="cellIs" dxfId="719" priority="723" operator="equal">
      <formula>"V"</formula>
    </cfRule>
  </conditionalFormatting>
  <conditionalFormatting sqref="P89">
    <cfRule type="cellIs" dxfId="718" priority="720" operator="equal">
      <formula>"X"</formula>
    </cfRule>
    <cfRule type="cellIs" dxfId="717" priority="721" operator="equal">
      <formula>"V"</formula>
    </cfRule>
  </conditionalFormatting>
  <conditionalFormatting sqref="L89:O89">
    <cfRule type="cellIs" dxfId="716" priority="718" operator="equal">
      <formula>"X"</formula>
    </cfRule>
    <cfRule type="cellIs" dxfId="715" priority="719" operator="equal">
      <formula>"V"</formula>
    </cfRule>
  </conditionalFormatting>
  <conditionalFormatting sqref="Q89:R89">
    <cfRule type="cellIs" dxfId="714" priority="716" operator="equal">
      <formula>"X"</formula>
    </cfRule>
    <cfRule type="cellIs" dxfId="713" priority="717" operator="equal">
      <formula>"V"</formula>
    </cfRule>
  </conditionalFormatting>
  <conditionalFormatting sqref="P90">
    <cfRule type="cellIs" dxfId="712" priority="714" operator="equal">
      <formula>"X"</formula>
    </cfRule>
    <cfRule type="cellIs" dxfId="711" priority="715" operator="equal">
      <formula>"V"</formula>
    </cfRule>
  </conditionalFormatting>
  <conditionalFormatting sqref="L90:O90">
    <cfRule type="cellIs" dxfId="710" priority="712" operator="equal">
      <formula>"X"</formula>
    </cfRule>
    <cfRule type="cellIs" dxfId="709" priority="713" operator="equal">
      <formula>"V"</formula>
    </cfRule>
  </conditionalFormatting>
  <conditionalFormatting sqref="Q90:R90">
    <cfRule type="cellIs" dxfId="708" priority="710" operator="equal">
      <formula>"X"</formula>
    </cfRule>
    <cfRule type="cellIs" dxfId="707" priority="711" operator="equal">
      <formula>"V"</formula>
    </cfRule>
  </conditionalFormatting>
  <conditionalFormatting sqref="P91">
    <cfRule type="cellIs" dxfId="706" priority="708" operator="equal">
      <formula>"X"</formula>
    </cfRule>
    <cfRule type="cellIs" dxfId="705" priority="709" operator="equal">
      <formula>"V"</formula>
    </cfRule>
  </conditionalFormatting>
  <conditionalFormatting sqref="L91:O91">
    <cfRule type="cellIs" dxfId="704" priority="706" operator="equal">
      <formula>"X"</formula>
    </cfRule>
    <cfRule type="cellIs" dxfId="703" priority="707" operator="equal">
      <formula>"V"</formula>
    </cfRule>
  </conditionalFormatting>
  <conditionalFormatting sqref="Q91:R91">
    <cfRule type="cellIs" dxfId="702" priority="704" operator="equal">
      <formula>"X"</formula>
    </cfRule>
    <cfRule type="cellIs" dxfId="701" priority="705" operator="equal">
      <formula>"V"</formula>
    </cfRule>
  </conditionalFormatting>
  <conditionalFormatting sqref="P92">
    <cfRule type="cellIs" dxfId="700" priority="702" operator="equal">
      <formula>"X"</formula>
    </cfRule>
    <cfRule type="cellIs" dxfId="699" priority="703" operator="equal">
      <formula>"V"</formula>
    </cfRule>
  </conditionalFormatting>
  <conditionalFormatting sqref="L92:O92">
    <cfRule type="cellIs" dxfId="698" priority="700" operator="equal">
      <formula>"X"</formula>
    </cfRule>
    <cfRule type="cellIs" dxfId="697" priority="701" operator="equal">
      <formula>"V"</formula>
    </cfRule>
  </conditionalFormatting>
  <conditionalFormatting sqref="Q92:R92">
    <cfRule type="cellIs" dxfId="696" priority="698" operator="equal">
      <formula>"X"</formula>
    </cfRule>
    <cfRule type="cellIs" dxfId="695" priority="699" operator="equal">
      <formula>"V"</formula>
    </cfRule>
  </conditionalFormatting>
  <conditionalFormatting sqref="L94:R94">
    <cfRule type="cellIs" dxfId="694" priority="696" operator="equal">
      <formula>"X"</formula>
    </cfRule>
    <cfRule type="cellIs" dxfId="693" priority="697" operator="equal">
      <formula>"V"</formula>
    </cfRule>
  </conditionalFormatting>
  <conditionalFormatting sqref="L95:R95">
    <cfRule type="cellIs" dxfId="692" priority="694" operator="equal">
      <formula>"X"</formula>
    </cfRule>
    <cfRule type="cellIs" dxfId="691" priority="695" operator="equal">
      <formula>"V"</formula>
    </cfRule>
  </conditionalFormatting>
  <conditionalFormatting sqref="L96:R96">
    <cfRule type="cellIs" dxfId="690" priority="692" operator="equal">
      <formula>"X"</formula>
    </cfRule>
    <cfRule type="cellIs" dxfId="689" priority="693" operator="equal">
      <formula>"V"</formula>
    </cfRule>
  </conditionalFormatting>
  <conditionalFormatting sqref="L97:R97">
    <cfRule type="cellIs" dxfId="688" priority="690" operator="equal">
      <formula>"X"</formula>
    </cfRule>
    <cfRule type="cellIs" dxfId="687" priority="691" operator="equal">
      <formula>"V"</formula>
    </cfRule>
  </conditionalFormatting>
  <conditionalFormatting sqref="L99:R99">
    <cfRule type="cellIs" dxfId="686" priority="688" operator="equal">
      <formula>"X"</formula>
    </cfRule>
    <cfRule type="cellIs" dxfId="685" priority="689" operator="equal">
      <formula>"V"</formula>
    </cfRule>
  </conditionalFormatting>
  <conditionalFormatting sqref="L105:R105">
    <cfRule type="cellIs" dxfId="684" priority="686" operator="equal">
      <formula>"X"</formula>
    </cfRule>
    <cfRule type="cellIs" dxfId="683" priority="687" operator="equal">
      <formula>"V"</formula>
    </cfRule>
  </conditionalFormatting>
  <conditionalFormatting sqref="L106:R106">
    <cfRule type="cellIs" dxfId="682" priority="684" operator="equal">
      <formula>"X"</formula>
    </cfRule>
    <cfRule type="cellIs" dxfId="681" priority="685" operator="equal">
      <formula>"V"</formula>
    </cfRule>
  </conditionalFormatting>
  <conditionalFormatting sqref="L108:R108">
    <cfRule type="cellIs" dxfId="680" priority="682" operator="equal">
      <formula>"X"</formula>
    </cfRule>
    <cfRule type="cellIs" dxfId="679" priority="683" operator="equal">
      <formula>"V"</formula>
    </cfRule>
  </conditionalFormatting>
  <conditionalFormatting sqref="L110:R110">
    <cfRule type="cellIs" dxfId="678" priority="680" operator="equal">
      <formula>"X"</formula>
    </cfRule>
    <cfRule type="cellIs" dxfId="677" priority="681" operator="equal">
      <formula>"V"</formula>
    </cfRule>
  </conditionalFormatting>
  <conditionalFormatting sqref="L111:R111">
    <cfRule type="cellIs" dxfId="676" priority="678" operator="equal">
      <formula>"X"</formula>
    </cfRule>
    <cfRule type="cellIs" dxfId="675" priority="679" operator="equal">
      <formula>"V"</formula>
    </cfRule>
  </conditionalFormatting>
  <conditionalFormatting sqref="L115:R121">
    <cfRule type="cellIs" dxfId="674" priority="676" operator="equal">
      <formula>"X"</formula>
    </cfRule>
    <cfRule type="cellIs" dxfId="673" priority="677" operator="equal">
      <formula>"V"</formula>
    </cfRule>
  </conditionalFormatting>
  <conditionalFormatting sqref="L134:R134">
    <cfRule type="cellIs" dxfId="672" priority="674" operator="equal">
      <formula>"X"</formula>
    </cfRule>
    <cfRule type="cellIs" dxfId="671" priority="675" operator="equal">
      <formula>"V"</formula>
    </cfRule>
  </conditionalFormatting>
  <conditionalFormatting sqref="L138:R138">
    <cfRule type="cellIs" dxfId="670" priority="672" operator="equal">
      <formula>"X"</formula>
    </cfRule>
    <cfRule type="cellIs" dxfId="669" priority="673" operator="equal">
      <formula>"V"</formula>
    </cfRule>
  </conditionalFormatting>
  <conditionalFormatting sqref="L139:R139">
    <cfRule type="cellIs" dxfId="668" priority="670" operator="equal">
      <formula>"X"</formula>
    </cfRule>
    <cfRule type="cellIs" dxfId="667" priority="671" operator="equal">
      <formula>"V"</formula>
    </cfRule>
  </conditionalFormatting>
  <conditionalFormatting sqref="L140:R140">
    <cfRule type="cellIs" dxfId="666" priority="668" operator="equal">
      <formula>"X"</formula>
    </cfRule>
    <cfRule type="cellIs" dxfId="665" priority="669" operator="equal">
      <formula>"V"</formula>
    </cfRule>
  </conditionalFormatting>
  <conditionalFormatting sqref="L141:R141">
    <cfRule type="cellIs" dxfId="664" priority="666" operator="equal">
      <formula>"X"</formula>
    </cfRule>
    <cfRule type="cellIs" dxfId="663" priority="667" operator="equal">
      <formula>"V"</formula>
    </cfRule>
  </conditionalFormatting>
  <conditionalFormatting sqref="L142:R142">
    <cfRule type="cellIs" dxfId="662" priority="664" operator="equal">
      <formula>"X"</formula>
    </cfRule>
    <cfRule type="cellIs" dxfId="661" priority="665" operator="equal">
      <formula>"V"</formula>
    </cfRule>
  </conditionalFormatting>
  <conditionalFormatting sqref="L143:R143">
    <cfRule type="cellIs" dxfId="660" priority="662" operator="equal">
      <formula>"X"</formula>
    </cfRule>
    <cfRule type="cellIs" dxfId="659" priority="663" operator="equal">
      <formula>"V"</formula>
    </cfRule>
  </conditionalFormatting>
  <conditionalFormatting sqref="L144:R144">
    <cfRule type="cellIs" dxfId="658" priority="660" operator="equal">
      <formula>"X"</formula>
    </cfRule>
    <cfRule type="cellIs" dxfId="657" priority="661" operator="equal">
      <formula>"V"</formula>
    </cfRule>
  </conditionalFormatting>
  <conditionalFormatting sqref="L145:R145">
    <cfRule type="cellIs" dxfId="656" priority="658" operator="equal">
      <formula>"X"</formula>
    </cfRule>
    <cfRule type="cellIs" dxfId="655" priority="659" operator="equal">
      <formula>"V"</formula>
    </cfRule>
  </conditionalFormatting>
  <conditionalFormatting sqref="L146:R146">
    <cfRule type="cellIs" dxfId="654" priority="656" operator="equal">
      <formula>"X"</formula>
    </cfRule>
    <cfRule type="cellIs" dxfId="653" priority="657" operator="equal">
      <formula>"V"</formula>
    </cfRule>
  </conditionalFormatting>
  <conditionalFormatting sqref="L149:R149">
    <cfRule type="cellIs" dxfId="652" priority="654" operator="equal">
      <formula>"X"</formula>
    </cfRule>
    <cfRule type="cellIs" dxfId="651" priority="655" operator="equal">
      <formula>"V"</formula>
    </cfRule>
  </conditionalFormatting>
  <conditionalFormatting sqref="L150:M150 O150 Q150:R150">
    <cfRule type="cellIs" dxfId="650" priority="652" operator="equal">
      <formula>"X"</formula>
    </cfRule>
    <cfRule type="cellIs" dxfId="649" priority="653" operator="equal">
      <formula>"V"</formula>
    </cfRule>
  </conditionalFormatting>
  <conditionalFormatting sqref="N150">
    <cfRule type="cellIs" dxfId="648" priority="650" operator="equal">
      <formula>"X"</formula>
    </cfRule>
    <cfRule type="cellIs" dxfId="647" priority="651" operator="equal">
      <formula>"V"</formula>
    </cfRule>
  </conditionalFormatting>
  <conditionalFormatting sqref="P150">
    <cfRule type="cellIs" dxfId="646" priority="648" operator="equal">
      <formula>"X"</formula>
    </cfRule>
    <cfRule type="cellIs" dxfId="645" priority="649" operator="equal">
      <formula>"V"</formula>
    </cfRule>
  </conditionalFormatting>
  <conditionalFormatting sqref="L151:M151 O151 Q151:R151">
    <cfRule type="cellIs" dxfId="644" priority="646" operator="equal">
      <formula>"X"</formula>
    </cfRule>
    <cfRule type="cellIs" dxfId="643" priority="647" operator="equal">
      <formula>"V"</formula>
    </cfRule>
  </conditionalFormatting>
  <conditionalFormatting sqref="N151">
    <cfRule type="cellIs" dxfId="642" priority="644" operator="equal">
      <formula>"X"</formula>
    </cfRule>
    <cfRule type="cellIs" dxfId="641" priority="645" operator="equal">
      <formula>"V"</formula>
    </cfRule>
  </conditionalFormatting>
  <conditionalFormatting sqref="P151">
    <cfRule type="cellIs" dxfId="640" priority="642" operator="equal">
      <formula>"X"</formula>
    </cfRule>
    <cfRule type="cellIs" dxfId="639" priority="643" operator="equal">
      <formula>"V"</formula>
    </cfRule>
  </conditionalFormatting>
  <conditionalFormatting sqref="L152:R152">
    <cfRule type="cellIs" dxfId="638" priority="640" operator="equal">
      <formula>"X"</formula>
    </cfRule>
    <cfRule type="cellIs" dxfId="637" priority="641" operator="equal">
      <formula>"V"</formula>
    </cfRule>
  </conditionalFormatting>
  <conditionalFormatting sqref="L153:R153">
    <cfRule type="cellIs" dxfId="636" priority="638" operator="equal">
      <formula>"X"</formula>
    </cfRule>
    <cfRule type="cellIs" dxfId="635" priority="639" operator="equal">
      <formula>"V"</formula>
    </cfRule>
  </conditionalFormatting>
  <conditionalFormatting sqref="L154:R154">
    <cfRule type="cellIs" dxfId="634" priority="636" operator="equal">
      <formula>"X"</formula>
    </cfRule>
    <cfRule type="cellIs" dxfId="633" priority="637" operator="equal">
      <formula>"V"</formula>
    </cfRule>
  </conditionalFormatting>
  <conditionalFormatting sqref="L155:R155">
    <cfRule type="cellIs" dxfId="632" priority="634" operator="equal">
      <formula>"X"</formula>
    </cfRule>
    <cfRule type="cellIs" dxfId="631" priority="635" operator="equal">
      <formula>"V"</formula>
    </cfRule>
  </conditionalFormatting>
  <conditionalFormatting sqref="L156:M156 O156 Q156:R156">
    <cfRule type="cellIs" dxfId="630" priority="632" operator="equal">
      <formula>"X"</formula>
    </cfRule>
    <cfRule type="cellIs" dxfId="629" priority="633" operator="equal">
      <formula>"V"</formula>
    </cfRule>
  </conditionalFormatting>
  <conditionalFormatting sqref="N156">
    <cfRule type="cellIs" dxfId="628" priority="630" operator="equal">
      <formula>"X"</formula>
    </cfRule>
    <cfRule type="cellIs" dxfId="627" priority="631" operator="equal">
      <formula>"V"</formula>
    </cfRule>
  </conditionalFormatting>
  <conditionalFormatting sqref="P156">
    <cfRule type="cellIs" dxfId="626" priority="628" operator="equal">
      <formula>"X"</formula>
    </cfRule>
    <cfRule type="cellIs" dxfId="625" priority="629" operator="equal">
      <formula>"V"</formula>
    </cfRule>
  </conditionalFormatting>
  <conditionalFormatting sqref="L157:R157">
    <cfRule type="cellIs" dxfId="624" priority="626" operator="equal">
      <formula>"X"</formula>
    </cfRule>
    <cfRule type="cellIs" dxfId="623" priority="627" operator="equal">
      <formula>"V"</formula>
    </cfRule>
  </conditionalFormatting>
  <conditionalFormatting sqref="L158:R158">
    <cfRule type="cellIs" dxfId="622" priority="624" operator="equal">
      <formula>"X"</formula>
    </cfRule>
    <cfRule type="cellIs" dxfId="621" priority="625" operator="equal">
      <formula>"V"</formula>
    </cfRule>
  </conditionalFormatting>
  <conditionalFormatting sqref="L159:R159">
    <cfRule type="cellIs" dxfId="620" priority="622" operator="equal">
      <formula>"X"</formula>
    </cfRule>
    <cfRule type="cellIs" dxfId="619" priority="623" operator="equal">
      <formula>"V"</formula>
    </cfRule>
  </conditionalFormatting>
  <conditionalFormatting sqref="L160:R160">
    <cfRule type="cellIs" dxfId="618" priority="620" operator="equal">
      <formula>"X"</formula>
    </cfRule>
    <cfRule type="cellIs" dxfId="617" priority="621" operator="equal">
      <formula>"V"</formula>
    </cfRule>
  </conditionalFormatting>
  <conditionalFormatting sqref="L161:R161">
    <cfRule type="cellIs" dxfId="616" priority="618" operator="equal">
      <formula>"X"</formula>
    </cfRule>
    <cfRule type="cellIs" dxfId="615" priority="619" operator="equal">
      <formula>"V"</formula>
    </cfRule>
  </conditionalFormatting>
  <conditionalFormatting sqref="L162:P162">
    <cfRule type="cellIs" dxfId="614" priority="616" operator="equal">
      <formula>"X"</formula>
    </cfRule>
    <cfRule type="cellIs" dxfId="613" priority="617" operator="equal">
      <formula>"V"</formula>
    </cfRule>
  </conditionalFormatting>
  <conditionalFormatting sqref="L163:R163">
    <cfRule type="cellIs" dxfId="612" priority="614" operator="equal">
      <formula>"X"</formula>
    </cfRule>
    <cfRule type="cellIs" dxfId="611" priority="615" operator="equal">
      <formula>"V"</formula>
    </cfRule>
  </conditionalFormatting>
  <conditionalFormatting sqref="L164:R164">
    <cfRule type="cellIs" dxfId="610" priority="612" operator="equal">
      <formula>"X"</formula>
    </cfRule>
    <cfRule type="cellIs" dxfId="609" priority="613" operator="equal">
      <formula>"V"</formula>
    </cfRule>
  </conditionalFormatting>
  <conditionalFormatting sqref="L170:R170">
    <cfRule type="cellIs" dxfId="608" priority="610" operator="equal">
      <formula>"X"</formula>
    </cfRule>
    <cfRule type="cellIs" dxfId="607" priority="611" operator="equal">
      <formula>"V"</formula>
    </cfRule>
  </conditionalFormatting>
  <conditionalFormatting sqref="L171:R171">
    <cfRule type="cellIs" dxfId="606" priority="608" operator="equal">
      <formula>"X"</formula>
    </cfRule>
    <cfRule type="cellIs" dxfId="605" priority="609" operator="equal">
      <formula>"V"</formula>
    </cfRule>
  </conditionalFormatting>
  <conditionalFormatting sqref="L172:R172">
    <cfRule type="cellIs" dxfId="604" priority="606" operator="equal">
      <formula>"X"</formula>
    </cfRule>
    <cfRule type="cellIs" dxfId="603" priority="607" operator="equal">
      <formula>"V"</formula>
    </cfRule>
  </conditionalFormatting>
  <conditionalFormatting sqref="L177:R177">
    <cfRule type="cellIs" dxfId="602" priority="604" operator="equal">
      <formula>"X"</formula>
    </cfRule>
    <cfRule type="cellIs" dxfId="601" priority="605" operator="equal">
      <formula>"V"</formula>
    </cfRule>
  </conditionalFormatting>
  <conditionalFormatting sqref="L178:P178">
    <cfRule type="cellIs" dxfId="600" priority="602" operator="equal">
      <formula>"X"</formula>
    </cfRule>
    <cfRule type="cellIs" dxfId="599" priority="603" operator="equal">
      <formula>"V"</formula>
    </cfRule>
  </conditionalFormatting>
  <conditionalFormatting sqref="Q178:R178">
    <cfRule type="cellIs" dxfId="598" priority="600" operator="equal">
      <formula>"X"</formula>
    </cfRule>
    <cfRule type="cellIs" dxfId="597" priority="601" operator="equal">
      <formula>"V"</formula>
    </cfRule>
  </conditionalFormatting>
  <conditionalFormatting sqref="L179:R179">
    <cfRule type="cellIs" dxfId="596" priority="598" operator="equal">
      <formula>"X"</formula>
    </cfRule>
    <cfRule type="cellIs" dxfId="595" priority="599" operator="equal">
      <formula>"V"</formula>
    </cfRule>
  </conditionalFormatting>
  <conditionalFormatting sqref="L180:R180">
    <cfRule type="cellIs" dxfId="594" priority="596" operator="equal">
      <formula>"X"</formula>
    </cfRule>
    <cfRule type="cellIs" dxfId="593" priority="597" operator="equal">
      <formula>"V"</formula>
    </cfRule>
  </conditionalFormatting>
  <conditionalFormatting sqref="L182:R182">
    <cfRule type="cellIs" dxfId="592" priority="594" operator="equal">
      <formula>"X"</formula>
    </cfRule>
    <cfRule type="cellIs" dxfId="591" priority="595" operator="equal">
      <formula>"V"</formula>
    </cfRule>
  </conditionalFormatting>
  <conditionalFormatting sqref="L183:R183">
    <cfRule type="cellIs" dxfId="590" priority="592" operator="equal">
      <formula>"X"</formula>
    </cfRule>
    <cfRule type="cellIs" dxfId="589" priority="593" operator="equal">
      <formula>"V"</formula>
    </cfRule>
  </conditionalFormatting>
  <conditionalFormatting sqref="L184:R184">
    <cfRule type="cellIs" dxfId="588" priority="590" operator="equal">
      <formula>"X"</formula>
    </cfRule>
    <cfRule type="cellIs" dxfId="587" priority="591" operator="equal">
      <formula>"V"</formula>
    </cfRule>
  </conditionalFormatting>
  <conditionalFormatting sqref="L185:R185">
    <cfRule type="cellIs" dxfId="586" priority="588" operator="equal">
      <formula>"X"</formula>
    </cfRule>
    <cfRule type="cellIs" dxfId="585" priority="589" operator="equal">
      <formula>"V"</formula>
    </cfRule>
  </conditionalFormatting>
  <conditionalFormatting sqref="L186:R186">
    <cfRule type="cellIs" dxfId="584" priority="586" operator="equal">
      <formula>"X"</formula>
    </cfRule>
    <cfRule type="cellIs" dxfId="583" priority="587" operator="equal">
      <formula>"V"</formula>
    </cfRule>
  </conditionalFormatting>
  <conditionalFormatting sqref="L187:R187">
    <cfRule type="cellIs" dxfId="582" priority="584" operator="equal">
      <formula>"X"</formula>
    </cfRule>
    <cfRule type="cellIs" dxfId="581" priority="585" operator="equal">
      <formula>"V"</formula>
    </cfRule>
  </conditionalFormatting>
  <conditionalFormatting sqref="L188:R188">
    <cfRule type="cellIs" dxfId="580" priority="582" operator="equal">
      <formula>"X"</formula>
    </cfRule>
    <cfRule type="cellIs" dxfId="579" priority="583" operator="equal">
      <formula>"V"</formula>
    </cfRule>
  </conditionalFormatting>
  <conditionalFormatting sqref="L189:R189">
    <cfRule type="cellIs" dxfId="578" priority="580" operator="equal">
      <formula>"X"</formula>
    </cfRule>
    <cfRule type="cellIs" dxfId="577" priority="581" operator="equal">
      <formula>"V"</formula>
    </cfRule>
  </conditionalFormatting>
  <conditionalFormatting sqref="L190:R190">
    <cfRule type="cellIs" dxfId="576" priority="578" operator="equal">
      <formula>"X"</formula>
    </cfRule>
    <cfRule type="cellIs" dxfId="575" priority="579" operator="equal">
      <formula>"V"</formula>
    </cfRule>
  </conditionalFormatting>
  <conditionalFormatting sqref="L191:R191">
    <cfRule type="cellIs" dxfId="574" priority="576" operator="equal">
      <formula>"X"</formula>
    </cfRule>
    <cfRule type="cellIs" dxfId="573" priority="577" operator="equal">
      <formula>"V"</formula>
    </cfRule>
  </conditionalFormatting>
  <conditionalFormatting sqref="L192:R192">
    <cfRule type="cellIs" dxfId="572" priority="574" operator="equal">
      <formula>"X"</formula>
    </cfRule>
    <cfRule type="cellIs" dxfId="571" priority="575" operator="equal">
      <formula>"V"</formula>
    </cfRule>
  </conditionalFormatting>
  <conditionalFormatting sqref="L193:R193">
    <cfRule type="cellIs" dxfId="570" priority="572" operator="equal">
      <formula>"X"</formula>
    </cfRule>
    <cfRule type="cellIs" dxfId="569" priority="573" operator="equal">
      <formula>"V"</formula>
    </cfRule>
  </conditionalFormatting>
  <conditionalFormatting sqref="L532:R532">
    <cfRule type="cellIs" dxfId="568" priority="362" operator="equal">
      <formula>"X"</formula>
    </cfRule>
    <cfRule type="cellIs" dxfId="567" priority="363" operator="equal">
      <formula>"V"</formula>
    </cfRule>
  </conditionalFormatting>
  <conditionalFormatting sqref="L195:R195">
    <cfRule type="cellIs" dxfId="566" priority="570" operator="equal">
      <formula>"X"</formula>
    </cfRule>
    <cfRule type="cellIs" dxfId="565" priority="571" operator="equal">
      <formula>"V"</formula>
    </cfRule>
  </conditionalFormatting>
  <conditionalFormatting sqref="L194:R194">
    <cfRule type="cellIs" dxfId="564" priority="568" operator="equal">
      <formula>"X"</formula>
    </cfRule>
    <cfRule type="cellIs" dxfId="563" priority="569" operator="equal">
      <formula>"V"</formula>
    </cfRule>
  </conditionalFormatting>
  <conditionalFormatting sqref="L197:R197">
    <cfRule type="cellIs" dxfId="562" priority="566" operator="equal">
      <formula>"X"</formula>
    </cfRule>
    <cfRule type="cellIs" dxfId="561" priority="567" operator="equal">
      <formula>"V"</formula>
    </cfRule>
  </conditionalFormatting>
  <conditionalFormatting sqref="L198:R198">
    <cfRule type="cellIs" dxfId="560" priority="564" operator="equal">
      <formula>"X"</formula>
    </cfRule>
    <cfRule type="cellIs" dxfId="559" priority="565" operator="equal">
      <formula>"V"</formula>
    </cfRule>
  </conditionalFormatting>
  <conditionalFormatting sqref="L199:R199">
    <cfRule type="cellIs" dxfId="558" priority="562" operator="equal">
      <formula>"X"</formula>
    </cfRule>
    <cfRule type="cellIs" dxfId="557" priority="563" operator="equal">
      <formula>"V"</formula>
    </cfRule>
  </conditionalFormatting>
  <conditionalFormatting sqref="L200:R200">
    <cfRule type="cellIs" dxfId="556" priority="560" operator="equal">
      <formula>"X"</formula>
    </cfRule>
    <cfRule type="cellIs" dxfId="555" priority="561" operator="equal">
      <formula>"V"</formula>
    </cfRule>
  </conditionalFormatting>
  <conditionalFormatting sqref="L201:R201">
    <cfRule type="cellIs" dxfId="554" priority="558" operator="equal">
      <formula>"X"</formula>
    </cfRule>
    <cfRule type="cellIs" dxfId="553" priority="559" operator="equal">
      <formula>"V"</formula>
    </cfRule>
  </conditionalFormatting>
  <conditionalFormatting sqref="L202:R202">
    <cfRule type="cellIs" dxfId="552" priority="556" operator="equal">
      <formula>"X"</formula>
    </cfRule>
    <cfRule type="cellIs" dxfId="551" priority="557" operator="equal">
      <formula>"V"</formula>
    </cfRule>
  </conditionalFormatting>
  <conditionalFormatting sqref="L203:R203">
    <cfRule type="cellIs" dxfId="550" priority="554" operator="equal">
      <formula>"X"</formula>
    </cfRule>
    <cfRule type="cellIs" dxfId="549" priority="555" operator="equal">
      <formula>"V"</formula>
    </cfRule>
  </conditionalFormatting>
  <conditionalFormatting sqref="L204:R204">
    <cfRule type="cellIs" dxfId="548" priority="552" operator="equal">
      <formula>"X"</formula>
    </cfRule>
    <cfRule type="cellIs" dxfId="547" priority="553" operator="equal">
      <formula>"V"</formula>
    </cfRule>
  </conditionalFormatting>
  <conditionalFormatting sqref="L205:R205">
    <cfRule type="cellIs" dxfId="546" priority="550" operator="equal">
      <formula>"X"</formula>
    </cfRule>
    <cfRule type="cellIs" dxfId="545" priority="551" operator="equal">
      <formula>"V"</formula>
    </cfRule>
  </conditionalFormatting>
  <conditionalFormatting sqref="L206:R206">
    <cfRule type="cellIs" dxfId="544" priority="548" operator="equal">
      <formula>"X"</formula>
    </cfRule>
    <cfRule type="cellIs" dxfId="543" priority="549" operator="equal">
      <formula>"V"</formula>
    </cfRule>
  </conditionalFormatting>
  <conditionalFormatting sqref="L207:R207">
    <cfRule type="cellIs" dxfId="542" priority="546" operator="equal">
      <formula>"X"</formula>
    </cfRule>
    <cfRule type="cellIs" dxfId="541" priority="547" operator="equal">
      <formula>"V"</formula>
    </cfRule>
  </conditionalFormatting>
  <conditionalFormatting sqref="L208:R208">
    <cfRule type="cellIs" dxfId="540" priority="544" operator="equal">
      <formula>"X"</formula>
    </cfRule>
    <cfRule type="cellIs" dxfId="539" priority="545" operator="equal">
      <formula>"V"</formula>
    </cfRule>
  </conditionalFormatting>
  <conditionalFormatting sqref="L209:R209">
    <cfRule type="cellIs" dxfId="538" priority="542" operator="equal">
      <formula>"X"</formula>
    </cfRule>
    <cfRule type="cellIs" dxfId="537" priority="543" operator="equal">
      <formula>"V"</formula>
    </cfRule>
  </conditionalFormatting>
  <conditionalFormatting sqref="L210:R210">
    <cfRule type="cellIs" dxfId="536" priority="540" operator="equal">
      <formula>"X"</formula>
    </cfRule>
    <cfRule type="cellIs" dxfId="535" priority="541" operator="equal">
      <formula>"V"</formula>
    </cfRule>
  </conditionalFormatting>
  <conditionalFormatting sqref="L213:R213">
    <cfRule type="cellIs" dxfId="534" priority="538" operator="equal">
      <formula>"X"</formula>
    </cfRule>
    <cfRule type="cellIs" dxfId="533" priority="539" operator="equal">
      <formula>"V"</formula>
    </cfRule>
  </conditionalFormatting>
  <conditionalFormatting sqref="L214:R214">
    <cfRule type="cellIs" dxfId="532" priority="536" operator="equal">
      <formula>"X"</formula>
    </cfRule>
    <cfRule type="cellIs" dxfId="531" priority="537" operator="equal">
      <formula>"V"</formula>
    </cfRule>
  </conditionalFormatting>
  <conditionalFormatting sqref="L215:R215">
    <cfRule type="cellIs" dxfId="530" priority="534" operator="equal">
      <formula>"X"</formula>
    </cfRule>
    <cfRule type="cellIs" dxfId="529" priority="535" operator="equal">
      <formula>"V"</formula>
    </cfRule>
  </conditionalFormatting>
  <conditionalFormatting sqref="L216:R216">
    <cfRule type="cellIs" dxfId="528" priority="532" operator="equal">
      <formula>"X"</formula>
    </cfRule>
    <cfRule type="cellIs" dxfId="527" priority="533" operator="equal">
      <formula>"V"</formula>
    </cfRule>
  </conditionalFormatting>
  <conditionalFormatting sqref="L217:R217">
    <cfRule type="cellIs" dxfId="526" priority="530" operator="equal">
      <formula>"X"</formula>
    </cfRule>
    <cfRule type="cellIs" dxfId="525" priority="531" operator="equal">
      <formula>"V"</formula>
    </cfRule>
  </conditionalFormatting>
  <conditionalFormatting sqref="L218:O218">
    <cfRule type="cellIs" dxfId="524" priority="528" operator="equal">
      <formula>"X"</formula>
    </cfRule>
    <cfRule type="cellIs" dxfId="523" priority="529" operator="equal">
      <formula>"V"</formula>
    </cfRule>
  </conditionalFormatting>
  <conditionalFormatting sqref="Q218:R218">
    <cfRule type="cellIs" dxfId="522" priority="526" operator="equal">
      <formula>"X"</formula>
    </cfRule>
    <cfRule type="cellIs" dxfId="521" priority="527" operator="equal">
      <formula>"V"</formula>
    </cfRule>
  </conditionalFormatting>
  <conditionalFormatting sqref="L219:R219">
    <cfRule type="cellIs" dxfId="520" priority="524" operator="equal">
      <formula>"X"</formula>
    </cfRule>
    <cfRule type="cellIs" dxfId="519" priority="525" operator="equal">
      <formula>"V"</formula>
    </cfRule>
  </conditionalFormatting>
  <conditionalFormatting sqref="P220">
    <cfRule type="cellIs" dxfId="518" priority="522" operator="equal">
      <formula>"X"</formula>
    </cfRule>
    <cfRule type="cellIs" dxfId="517" priority="523" operator="equal">
      <formula>"V"</formula>
    </cfRule>
  </conditionalFormatting>
  <conditionalFormatting sqref="L220:O220">
    <cfRule type="cellIs" dxfId="516" priority="520" operator="equal">
      <formula>"X"</formula>
    </cfRule>
    <cfRule type="cellIs" dxfId="515" priority="521" operator="equal">
      <formula>"V"</formula>
    </cfRule>
  </conditionalFormatting>
  <conditionalFormatting sqref="Q220:R220">
    <cfRule type="cellIs" dxfId="514" priority="518" operator="equal">
      <formula>"X"</formula>
    </cfRule>
    <cfRule type="cellIs" dxfId="513" priority="519" operator="equal">
      <formula>"V"</formula>
    </cfRule>
  </conditionalFormatting>
  <conditionalFormatting sqref="L222:R222">
    <cfRule type="cellIs" dxfId="512" priority="516" operator="equal">
      <formula>"X"</formula>
    </cfRule>
    <cfRule type="cellIs" dxfId="511" priority="517" operator="equal">
      <formula>"V"</formula>
    </cfRule>
  </conditionalFormatting>
  <conditionalFormatting sqref="L225:R225">
    <cfRule type="cellIs" dxfId="510" priority="514" operator="equal">
      <formula>"X"</formula>
    </cfRule>
    <cfRule type="cellIs" dxfId="509" priority="515" operator="equal">
      <formula>"V"</formula>
    </cfRule>
  </conditionalFormatting>
  <conditionalFormatting sqref="L226:R226">
    <cfRule type="cellIs" dxfId="508" priority="512" operator="equal">
      <formula>"X"</formula>
    </cfRule>
    <cfRule type="cellIs" dxfId="507" priority="513" operator="equal">
      <formula>"V"</formula>
    </cfRule>
  </conditionalFormatting>
  <conditionalFormatting sqref="L231:R231">
    <cfRule type="cellIs" dxfId="506" priority="510" operator="equal">
      <formula>"X"</formula>
    </cfRule>
    <cfRule type="cellIs" dxfId="505" priority="511" operator="equal">
      <formula>"V"</formula>
    </cfRule>
  </conditionalFormatting>
  <conditionalFormatting sqref="L233:R233">
    <cfRule type="cellIs" dxfId="504" priority="508" operator="equal">
      <formula>"X"</formula>
    </cfRule>
    <cfRule type="cellIs" dxfId="503" priority="509" operator="equal">
      <formula>"V"</formula>
    </cfRule>
  </conditionalFormatting>
  <conditionalFormatting sqref="L528:R528">
    <cfRule type="cellIs" dxfId="502" priority="370" operator="equal">
      <formula>"X"</formula>
    </cfRule>
    <cfRule type="cellIs" dxfId="501" priority="371" operator="equal">
      <formula>"V"</formula>
    </cfRule>
  </conditionalFormatting>
  <conditionalFormatting sqref="L232:R232">
    <cfRule type="cellIs" dxfId="500" priority="506" operator="equal">
      <formula>"X"</formula>
    </cfRule>
    <cfRule type="cellIs" dxfId="499" priority="507" operator="equal">
      <formula>"V"</formula>
    </cfRule>
  </conditionalFormatting>
  <conditionalFormatting sqref="L235:R235">
    <cfRule type="cellIs" dxfId="498" priority="504" operator="equal">
      <formula>"X"</formula>
    </cfRule>
    <cfRule type="cellIs" dxfId="497" priority="505" operator="equal">
      <formula>"V"</formula>
    </cfRule>
  </conditionalFormatting>
  <conditionalFormatting sqref="L236:R236">
    <cfRule type="cellIs" dxfId="496" priority="502" operator="equal">
      <formula>"X"</formula>
    </cfRule>
    <cfRule type="cellIs" dxfId="495" priority="503" operator="equal">
      <formula>"V"</formula>
    </cfRule>
  </conditionalFormatting>
  <conditionalFormatting sqref="L531:R531">
    <cfRule type="cellIs" dxfId="494" priority="364" operator="equal">
      <formula>"X"</formula>
    </cfRule>
    <cfRule type="cellIs" dxfId="493" priority="365" operator="equal">
      <formula>"V"</formula>
    </cfRule>
  </conditionalFormatting>
  <conditionalFormatting sqref="L241:R241">
    <cfRule type="cellIs" dxfId="492" priority="500" operator="equal">
      <formula>"X"</formula>
    </cfRule>
    <cfRule type="cellIs" dxfId="491" priority="501" operator="equal">
      <formula>"V"</formula>
    </cfRule>
  </conditionalFormatting>
  <conditionalFormatting sqref="L234:R234">
    <cfRule type="cellIs" dxfId="490" priority="498" operator="equal">
      <formula>"X"</formula>
    </cfRule>
    <cfRule type="cellIs" dxfId="489" priority="499" operator="equal">
      <formula>"V"</formula>
    </cfRule>
  </conditionalFormatting>
  <conditionalFormatting sqref="L242:R242">
    <cfRule type="cellIs" dxfId="488" priority="496" operator="equal">
      <formula>"X"</formula>
    </cfRule>
    <cfRule type="cellIs" dxfId="487" priority="497" operator="equal">
      <formula>"V"</formula>
    </cfRule>
  </conditionalFormatting>
  <conditionalFormatting sqref="L238:R240">
    <cfRule type="cellIs" dxfId="486" priority="494" operator="equal">
      <formula>"X"</formula>
    </cfRule>
    <cfRule type="cellIs" dxfId="485" priority="495" operator="equal">
      <formula>"V"</formula>
    </cfRule>
  </conditionalFormatting>
  <conditionalFormatting sqref="L243:R243">
    <cfRule type="cellIs" dxfId="484" priority="492" operator="equal">
      <formula>"X"</formula>
    </cfRule>
    <cfRule type="cellIs" dxfId="483" priority="493" operator="equal">
      <formula>"V"</formula>
    </cfRule>
  </conditionalFormatting>
  <conditionalFormatting sqref="L244:R244">
    <cfRule type="cellIs" dxfId="482" priority="490" operator="equal">
      <formula>"X"</formula>
    </cfRule>
    <cfRule type="cellIs" dxfId="481" priority="491" operator="equal">
      <formula>"V"</formula>
    </cfRule>
  </conditionalFormatting>
  <conditionalFormatting sqref="L245:R245">
    <cfRule type="cellIs" dxfId="480" priority="488" operator="equal">
      <formula>"X"</formula>
    </cfRule>
    <cfRule type="cellIs" dxfId="479" priority="489" operator="equal">
      <formula>"V"</formula>
    </cfRule>
  </conditionalFormatting>
  <conditionalFormatting sqref="L246:R246">
    <cfRule type="cellIs" dxfId="478" priority="486" operator="equal">
      <formula>"X"</formula>
    </cfRule>
    <cfRule type="cellIs" dxfId="477" priority="487" operator="equal">
      <formula>"V"</formula>
    </cfRule>
  </conditionalFormatting>
  <conditionalFormatting sqref="L248:R248">
    <cfRule type="cellIs" dxfId="476" priority="484" operator="equal">
      <formula>"X"</formula>
    </cfRule>
    <cfRule type="cellIs" dxfId="475" priority="485" operator="equal">
      <formula>"V"</formula>
    </cfRule>
  </conditionalFormatting>
  <conditionalFormatting sqref="L249:R249">
    <cfRule type="cellIs" dxfId="474" priority="482" operator="equal">
      <formula>"X"</formula>
    </cfRule>
    <cfRule type="cellIs" dxfId="473" priority="483" operator="equal">
      <formula>"V"</formula>
    </cfRule>
  </conditionalFormatting>
  <conditionalFormatting sqref="L250:R250">
    <cfRule type="cellIs" dxfId="472" priority="480" operator="equal">
      <formula>"X"</formula>
    </cfRule>
    <cfRule type="cellIs" dxfId="471" priority="481" operator="equal">
      <formula>"V"</formula>
    </cfRule>
  </conditionalFormatting>
  <conditionalFormatting sqref="L251:R260">
    <cfRule type="cellIs" dxfId="470" priority="478" operator="equal">
      <formula>"X"</formula>
    </cfRule>
    <cfRule type="cellIs" dxfId="469" priority="479" operator="equal">
      <formula>"V"</formula>
    </cfRule>
  </conditionalFormatting>
  <conditionalFormatting sqref="L247:R247">
    <cfRule type="cellIs" dxfId="468" priority="476" operator="equal">
      <formula>"X"</formula>
    </cfRule>
    <cfRule type="cellIs" dxfId="467" priority="477" operator="equal">
      <formula>"V"</formula>
    </cfRule>
  </conditionalFormatting>
  <conditionalFormatting sqref="L261:R261">
    <cfRule type="cellIs" dxfId="466" priority="474" operator="equal">
      <formula>"X"</formula>
    </cfRule>
    <cfRule type="cellIs" dxfId="465" priority="475" operator="equal">
      <formula>"V"</formula>
    </cfRule>
  </conditionalFormatting>
  <conditionalFormatting sqref="L262:R262">
    <cfRule type="cellIs" dxfId="464" priority="472" operator="equal">
      <formula>"X"</formula>
    </cfRule>
    <cfRule type="cellIs" dxfId="463" priority="473" operator="equal">
      <formula>"V"</formula>
    </cfRule>
  </conditionalFormatting>
  <conditionalFormatting sqref="L264:R264">
    <cfRule type="cellIs" dxfId="462" priority="470" operator="equal">
      <formula>"X"</formula>
    </cfRule>
    <cfRule type="cellIs" dxfId="461" priority="471" operator="equal">
      <formula>"V"</formula>
    </cfRule>
  </conditionalFormatting>
  <conditionalFormatting sqref="L263:R263">
    <cfRule type="cellIs" dxfId="460" priority="468" operator="equal">
      <formula>"X"</formula>
    </cfRule>
    <cfRule type="cellIs" dxfId="459" priority="469" operator="equal">
      <formula>"V"</formula>
    </cfRule>
  </conditionalFormatting>
  <conditionalFormatting sqref="L265:R265">
    <cfRule type="cellIs" dxfId="458" priority="466" operator="equal">
      <formula>"X"</formula>
    </cfRule>
    <cfRule type="cellIs" dxfId="457" priority="467" operator="equal">
      <formula>"V"</formula>
    </cfRule>
  </conditionalFormatting>
  <conditionalFormatting sqref="L269:R269">
    <cfRule type="cellIs" dxfId="456" priority="464" operator="equal">
      <formula>"X"</formula>
    </cfRule>
    <cfRule type="cellIs" dxfId="455" priority="465" operator="equal">
      <formula>"V"</formula>
    </cfRule>
  </conditionalFormatting>
  <conditionalFormatting sqref="L272:R272">
    <cfRule type="cellIs" dxfId="454" priority="462" operator="equal">
      <formula>"X"</formula>
    </cfRule>
    <cfRule type="cellIs" dxfId="453" priority="463" operator="equal">
      <formula>"V"</formula>
    </cfRule>
  </conditionalFormatting>
  <conditionalFormatting sqref="L273:R273">
    <cfRule type="cellIs" dxfId="452" priority="460" operator="equal">
      <formula>"X"</formula>
    </cfRule>
    <cfRule type="cellIs" dxfId="451" priority="461" operator="equal">
      <formula>"V"</formula>
    </cfRule>
  </conditionalFormatting>
  <conditionalFormatting sqref="L274:R274">
    <cfRule type="cellIs" dxfId="450" priority="458" operator="equal">
      <formula>"X"</formula>
    </cfRule>
    <cfRule type="cellIs" dxfId="449" priority="459" operator="equal">
      <formula>"V"</formula>
    </cfRule>
  </conditionalFormatting>
  <conditionalFormatting sqref="L275:R275">
    <cfRule type="cellIs" dxfId="448" priority="456" operator="equal">
      <formula>"X"</formula>
    </cfRule>
    <cfRule type="cellIs" dxfId="447" priority="457" operator="equal">
      <formula>"V"</formula>
    </cfRule>
  </conditionalFormatting>
  <conditionalFormatting sqref="L276:R276">
    <cfRule type="cellIs" dxfId="446" priority="454" operator="equal">
      <formula>"X"</formula>
    </cfRule>
    <cfRule type="cellIs" dxfId="445" priority="455" operator="equal">
      <formula>"V"</formula>
    </cfRule>
  </conditionalFormatting>
  <conditionalFormatting sqref="L277:R277">
    <cfRule type="cellIs" dxfId="444" priority="452" operator="equal">
      <formula>"X"</formula>
    </cfRule>
    <cfRule type="cellIs" dxfId="443" priority="453" operator="equal">
      <formula>"V"</formula>
    </cfRule>
  </conditionalFormatting>
  <conditionalFormatting sqref="L278:R278">
    <cfRule type="cellIs" dxfId="442" priority="450" operator="equal">
      <formula>"X"</formula>
    </cfRule>
    <cfRule type="cellIs" dxfId="441" priority="451" operator="equal">
      <formula>"V"</formula>
    </cfRule>
  </conditionalFormatting>
  <conditionalFormatting sqref="L279:R279">
    <cfRule type="cellIs" dxfId="440" priority="448" operator="equal">
      <formula>"X"</formula>
    </cfRule>
    <cfRule type="cellIs" dxfId="439" priority="449" operator="equal">
      <formula>"V"</formula>
    </cfRule>
  </conditionalFormatting>
  <conditionalFormatting sqref="L282:R282">
    <cfRule type="cellIs" dxfId="438" priority="446" operator="equal">
      <formula>"X"</formula>
    </cfRule>
    <cfRule type="cellIs" dxfId="437" priority="447" operator="equal">
      <formula>"V"</formula>
    </cfRule>
  </conditionalFormatting>
  <conditionalFormatting sqref="L280:R281">
    <cfRule type="cellIs" dxfId="436" priority="444" operator="equal">
      <formula>"X"</formula>
    </cfRule>
    <cfRule type="cellIs" dxfId="435" priority="445" operator="equal">
      <formula>"V"</formula>
    </cfRule>
  </conditionalFormatting>
  <conditionalFormatting sqref="L310:R310">
    <cfRule type="cellIs" dxfId="434" priority="442" operator="equal">
      <formula>"X"</formula>
    </cfRule>
    <cfRule type="cellIs" dxfId="433" priority="443" operator="equal">
      <formula>"V"</formula>
    </cfRule>
  </conditionalFormatting>
  <conditionalFormatting sqref="L311:R311">
    <cfRule type="cellIs" dxfId="432" priority="440" operator="equal">
      <formula>"X"</formula>
    </cfRule>
    <cfRule type="cellIs" dxfId="431" priority="441" operator="equal">
      <formula>"V"</formula>
    </cfRule>
  </conditionalFormatting>
  <conditionalFormatting sqref="L312:R312">
    <cfRule type="cellIs" dxfId="430" priority="438" operator="equal">
      <formula>"X"</formula>
    </cfRule>
    <cfRule type="cellIs" dxfId="429" priority="439" operator="equal">
      <formula>"V"</formula>
    </cfRule>
  </conditionalFormatting>
  <conditionalFormatting sqref="L313:R315">
    <cfRule type="cellIs" dxfId="428" priority="436" operator="equal">
      <formula>"X"</formula>
    </cfRule>
    <cfRule type="cellIs" dxfId="427" priority="437" operator="equal">
      <formula>"V"</formula>
    </cfRule>
  </conditionalFormatting>
  <conditionalFormatting sqref="L480:R480">
    <cfRule type="cellIs" dxfId="426" priority="434" operator="equal">
      <formula>"X"</formula>
    </cfRule>
    <cfRule type="cellIs" dxfId="425" priority="435" operator="equal">
      <formula>"V"</formula>
    </cfRule>
  </conditionalFormatting>
  <conditionalFormatting sqref="L481:R481">
    <cfRule type="cellIs" dxfId="424" priority="432" operator="equal">
      <formula>"X"</formula>
    </cfRule>
    <cfRule type="cellIs" dxfId="423" priority="433" operator="equal">
      <formula>"V"</formula>
    </cfRule>
  </conditionalFormatting>
  <conditionalFormatting sqref="L482:R482">
    <cfRule type="cellIs" dxfId="422" priority="430" operator="equal">
      <formula>"X"</formula>
    </cfRule>
    <cfRule type="cellIs" dxfId="421" priority="431" operator="equal">
      <formula>"V"</formula>
    </cfRule>
  </conditionalFormatting>
  <conditionalFormatting sqref="L483:R483">
    <cfRule type="cellIs" dxfId="420" priority="428" operator="equal">
      <formula>"X"</formula>
    </cfRule>
    <cfRule type="cellIs" dxfId="419" priority="429" operator="equal">
      <formula>"V"</formula>
    </cfRule>
  </conditionalFormatting>
  <conditionalFormatting sqref="L484:R484">
    <cfRule type="cellIs" dxfId="418" priority="426" operator="equal">
      <formula>"X"</formula>
    </cfRule>
    <cfRule type="cellIs" dxfId="417" priority="427" operator="equal">
      <formula>"V"</formula>
    </cfRule>
  </conditionalFormatting>
  <conditionalFormatting sqref="L485:R485">
    <cfRule type="cellIs" dxfId="416" priority="424" operator="equal">
      <formula>"X"</formula>
    </cfRule>
    <cfRule type="cellIs" dxfId="415" priority="425" operator="equal">
      <formula>"V"</formula>
    </cfRule>
  </conditionalFormatting>
  <conditionalFormatting sqref="L486:R486">
    <cfRule type="cellIs" dxfId="414" priority="422" operator="equal">
      <formula>"X"</formula>
    </cfRule>
    <cfRule type="cellIs" dxfId="413" priority="423" operator="equal">
      <formula>"V"</formula>
    </cfRule>
  </conditionalFormatting>
  <conditionalFormatting sqref="L490:R490">
    <cfRule type="cellIs" dxfId="412" priority="420" operator="equal">
      <formula>"X"</formula>
    </cfRule>
    <cfRule type="cellIs" dxfId="411" priority="421" operator="equal">
      <formula>"V"</formula>
    </cfRule>
  </conditionalFormatting>
  <conditionalFormatting sqref="L491:R491">
    <cfRule type="cellIs" dxfId="410" priority="418" operator="equal">
      <formula>"X"</formula>
    </cfRule>
    <cfRule type="cellIs" dxfId="409" priority="419" operator="equal">
      <formula>"V"</formula>
    </cfRule>
  </conditionalFormatting>
  <conditionalFormatting sqref="L492:R492">
    <cfRule type="cellIs" dxfId="408" priority="416" operator="equal">
      <formula>"X"</formula>
    </cfRule>
    <cfRule type="cellIs" dxfId="407" priority="417" operator="equal">
      <formula>"V"</formula>
    </cfRule>
  </conditionalFormatting>
  <conditionalFormatting sqref="L493:R493">
    <cfRule type="cellIs" dxfId="406" priority="414" operator="equal">
      <formula>"X"</formula>
    </cfRule>
    <cfRule type="cellIs" dxfId="405" priority="415" operator="equal">
      <formula>"V"</formula>
    </cfRule>
  </conditionalFormatting>
  <conditionalFormatting sqref="L494:R494">
    <cfRule type="cellIs" dxfId="404" priority="412" operator="equal">
      <formula>"X"</formula>
    </cfRule>
    <cfRule type="cellIs" dxfId="403" priority="413" operator="equal">
      <formula>"V"</formula>
    </cfRule>
  </conditionalFormatting>
  <conditionalFormatting sqref="L495:R495">
    <cfRule type="cellIs" dxfId="402" priority="410" operator="equal">
      <formula>"X"</formula>
    </cfRule>
    <cfRule type="cellIs" dxfId="401" priority="411" operator="equal">
      <formula>"V"</formula>
    </cfRule>
  </conditionalFormatting>
  <conditionalFormatting sqref="L499:R499">
    <cfRule type="cellIs" dxfId="400" priority="408" operator="equal">
      <formula>"X"</formula>
    </cfRule>
    <cfRule type="cellIs" dxfId="399" priority="409" operator="equal">
      <formula>"V"</formula>
    </cfRule>
  </conditionalFormatting>
  <conditionalFormatting sqref="L500:R500">
    <cfRule type="cellIs" dxfId="398" priority="406" operator="equal">
      <formula>"X"</formula>
    </cfRule>
    <cfRule type="cellIs" dxfId="397" priority="407" operator="equal">
      <formula>"V"</formula>
    </cfRule>
  </conditionalFormatting>
  <conditionalFormatting sqref="L501:R501">
    <cfRule type="cellIs" dxfId="396" priority="404" operator="equal">
      <formula>"X"</formula>
    </cfRule>
    <cfRule type="cellIs" dxfId="395" priority="405" operator="equal">
      <formula>"V"</formula>
    </cfRule>
  </conditionalFormatting>
  <conditionalFormatting sqref="L502:R502">
    <cfRule type="cellIs" dxfId="394" priority="402" operator="equal">
      <formula>"X"</formula>
    </cfRule>
    <cfRule type="cellIs" dxfId="393" priority="403" operator="equal">
      <formula>"V"</formula>
    </cfRule>
  </conditionalFormatting>
  <conditionalFormatting sqref="L510:R510">
    <cfRule type="cellIs" dxfId="392" priority="400" operator="equal">
      <formula>"X"</formula>
    </cfRule>
    <cfRule type="cellIs" dxfId="391" priority="401" operator="equal">
      <formula>"V"</formula>
    </cfRule>
  </conditionalFormatting>
  <conditionalFormatting sqref="L505:R505">
    <cfRule type="cellIs" dxfId="390" priority="398" operator="equal">
      <formula>"X"</formula>
    </cfRule>
    <cfRule type="cellIs" dxfId="389" priority="399" operator="equal">
      <formula>"V"</formula>
    </cfRule>
  </conditionalFormatting>
  <conditionalFormatting sqref="L506:R506">
    <cfRule type="cellIs" dxfId="388" priority="396" operator="equal">
      <formula>"X"</formula>
    </cfRule>
    <cfRule type="cellIs" dxfId="387" priority="397" operator="equal">
      <formula>"V"</formula>
    </cfRule>
  </conditionalFormatting>
  <conditionalFormatting sqref="L503:R504">
    <cfRule type="cellIs" dxfId="386" priority="394" operator="equal">
      <formula>"X"</formula>
    </cfRule>
    <cfRule type="cellIs" dxfId="385" priority="395" operator="equal">
      <formula>"V"</formula>
    </cfRule>
  </conditionalFormatting>
  <conditionalFormatting sqref="L511:R511">
    <cfRule type="cellIs" dxfId="384" priority="392" operator="equal">
      <formula>"X"</formula>
    </cfRule>
    <cfRule type="cellIs" dxfId="383" priority="393" operator="equal">
      <formula>"V"</formula>
    </cfRule>
  </conditionalFormatting>
  <conditionalFormatting sqref="L515:R515">
    <cfRule type="cellIs" dxfId="382" priority="390" operator="equal">
      <formula>"X"</formula>
    </cfRule>
    <cfRule type="cellIs" dxfId="381" priority="391" operator="equal">
      <formula>"V"</formula>
    </cfRule>
  </conditionalFormatting>
  <conditionalFormatting sqref="L516:R516">
    <cfRule type="cellIs" dxfId="380" priority="388" operator="equal">
      <formula>"X"</formula>
    </cfRule>
    <cfRule type="cellIs" dxfId="379" priority="389" operator="equal">
      <formula>"V"</formula>
    </cfRule>
  </conditionalFormatting>
  <conditionalFormatting sqref="L517:R517">
    <cfRule type="cellIs" dxfId="378" priority="386" operator="equal">
      <formula>"X"</formula>
    </cfRule>
    <cfRule type="cellIs" dxfId="377" priority="387" operator="equal">
      <formula>"V"</formula>
    </cfRule>
  </conditionalFormatting>
  <conditionalFormatting sqref="L518:R518">
    <cfRule type="cellIs" dxfId="376" priority="384" operator="equal">
      <formula>"X"</formula>
    </cfRule>
    <cfRule type="cellIs" dxfId="375" priority="385" operator="equal">
      <formula>"V"</formula>
    </cfRule>
  </conditionalFormatting>
  <conditionalFormatting sqref="L519:R519">
    <cfRule type="cellIs" dxfId="374" priority="382" operator="equal">
      <formula>"X"</formula>
    </cfRule>
    <cfRule type="cellIs" dxfId="373" priority="383" operator="equal">
      <formula>"V"</formula>
    </cfRule>
  </conditionalFormatting>
  <conditionalFormatting sqref="L520:R520">
    <cfRule type="cellIs" dxfId="372" priority="380" operator="equal">
      <formula>"X"</formula>
    </cfRule>
    <cfRule type="cellIs" dxfId="371" priority="381" operator="equal">
      <formula>"V"</formula>
    </cfRule>
  </conditionalFormatting>
  <conditionalFormatting sqref="L524:R524">
    <cfRule type="cellIs" dxfId="370" priority="378" operator="equal">
      <formula>"X"</formula>
    </cfRule>
    <cfRule type="cellIs" dxfId="369" priority="379" operator="equal">
      <formula>"V"</formula>
    </cfRule>
  </conditionalFormatting>
  <conditionalFormatting sqref="L525:R525">
    <cfRule type="cellIs" dxfId="368" priority="376" operator="equal">
      <formula>"X"</formula>
    </cfRule>
    <cfRule type="cellIs" dxfId="367" priority="377" operator="equal">
      <formula>"V"</formula>
    </cfRule>
  </conditionalFormatting>
  <conditionalFormatting sqref="L526:R526">
    <cfRule type="cellIs" dxfId="366" priority="374" operator="equal">
      <formula>"X"</formula>
    </cfRule>
    <cfRule type="cellIs" dxfId="365" priority="375" operator="equal">
      <formula>"V"</formula>
    </cfRule>
  </conditionalFormatting>
  <conditionalFormatting sqref="L527:R527">
    <cfRule type="cellIs" dxfId="364" priority="372" operator="equal">
      <formula>"X"</formula>
    </cfRule>
    <cfRule type="cellIs" dxfId="363" priority="373" operator="equal">
      <formula>"V"</formula>
    </cfRule>
  </conditionalFormatting>
  <conditionalFormatting sqref="L529:R529">
    <cfRule type="cellIs" dxfId="362" priority="368" operator="equal">
      <formula>"X"</formula>
    </cfRule>
    <cfRule type="cellIs" dxfId="361" priority="369" operator="equal">
      <formula>"V"</formula>
    </cfRule>
  </conditionalFormatting>
  <conditionalFormatting sqref="L530:R530">
    <cfRule type="cellIs" dxfId="360" priority="366" operator="equal">
      <formula>"X"</formula>
    </cfRule>
    <cfRule type="cellIs" dxfId="359" priority="367" operator="equal">
      <formula>"V"</formula>
    </cfRule>
  </conditionalFormatting>
  <conditionalFormatting sqref="L533:R533">
    <cfRule type="cellIs" dxfId="358" priority="360" operator="equal">
      <formula>"X"</formula>
    </cfRule>
    <cfRule type="cellIs" dxfId="357" priority="361" operator="equal">
      <formula>"V"</formula>
    </cfRule>
  </conditionalFormatting>
  <conditionalFormatting sqref="L537:R537">
    <cfRule type="cellIs" dxfId="356" priority="358" operator="equal">
      <formula>"X"</formula>
    </cfRule>
    <cfRule type="cellIs" dxfId="355" priority="359" operator="equal">
      <formula>"V"</formula>
    </cfRule>
  </conditionalFormatting>
  <conditionalFormatting sqref="L538:R538">
    <cfRule type="cellIs" dxfId="354" priority="356" operator="equal">
      <formula>"X"</formula>
    </cfRule>
    <cfRule type="cellIs" dxfId="353" priority="357" operator="equal">
      <formula>"V"</formula>
    </cfRule>
  </conditionalFormatting>
  <conditionalFormatting sqref="L539:R539">
    <cfRule type="cellIs" dxfId="352" priority="354" operator="equal">
      <formula>"X"</formula>
    </cfRule>
    <cfRule type="cellIs" dxfId="351" priority="355" operator="equal">
      <formula>"V"</formula>
    </cfRule>
  </conditionalFormatting>
  <conditionalFormatting sqref="L540:R540">
    <cfRule type="cellIs" dxfId="350" priority="352" operator="equal">
      <formula>"X"</formula>
    </cfRule>
    <cfRule type="cellIs" dxfId="349" priority="353" operator="equal">
      <formula>"V"</formula>
    </cfRule>
  </conditionalFormatting>
  <conditionalFormatting sqref="L541:R541">
    <cfRule type="cellIs" dxfId="348" priority="350" operator="equal">
      <formula>"X"</formula>
    </cfRule>
    <cfRule type="cellIs" dxfId="347" priority="351" operator="equal">
      <formula>"V"</formula>
    </cfRule>
  </conditionalFormatting>
  <conditionalFormatting sqref="L542:R542">
    <cfRule type="cellIs" dxfId="346" priority="348" operator="equal">
      <formula>"X"</formula>
    </cfRule>
    <cfRule type="cellIs" dxfId="345" priority="349" operator="equal">
      <formula>"V"</formula>
    </cfRule>
  </conditionalFormatting>
  <conditionalFormatting sqref="L543:R543">
    <cfRule type="cellIs" dxfId="344" priority="346" operator="equal">
      <formula>"X"</formula>
    </cfRule>
    <cfRule type="cellIs" dxfId="343" priority="347" operator="equal">
      <formula>"V"</formula>
    </cfRule>
  </conditionalFormatting>
  <conditionalFormatting sqref="L544:R544">
    <cfRule type="cellIs" dxfId="342" priority="344" operator="equal">
      <formula>"X"</formula>
    </cfRule>
    <cfRule type="cellIs" dxfId="341" priority="345" operator="equal">
      <formula>"V"</formula>
    </cfRule>
  </conditionalFormatting>
  <conditionalFormatting sqref="L545:R545">
    <cfRule type="cellIs" dxfId="340" priority="342" operator="equal">
      <formula>"X"</formula>
    </cfRule>
    <cfRule type="cellIs" dxfId="339" priority="343" operator="equal">
      <formula>"V"</formula>
    </cfRule>
  </conditionalFormatting>
  <conditionalFormatting sqref="L556:R556">
    <cfRule type="cellIs" dxfId="338" priority="340" operator="equal">
      <formula>"X"</formula>
    </cfRule>
    <cfRule type="cellIs" dxfId="337" priority="341" operator="equal">
      <formula>"V"</formula>
    </cfRule>
  </conditionalFormatting>
  <conditionalFormatting sqref="L557:R557">
    <cfRule type="cellIs" dxfId="336" priority="338" operator="equal">
      <formula>"X"</formula>
    </cfRule>
    <cfRule type="cellIs" dxfId="335" priority="339" operator="equal">
      <formula>"V"</formula>
    </cfRule>
  </conditionalFormatting>
  <conditionalFormatting sqref="L563:R563">
    <cfRule type="cellIs" dxfId="334" priority="336" operator="equal">
      <formula>"X"</formula>
    </cfRule>
    <cfRule type="cellIs" dxfId="333" priority="337" operator="equal">
      <formula>"V"</formula>
    </cfRule>
  </conditionalFormatting>
  <conditionalFormatting sqref="L558:R558">
    <cfRule type="cellIs" dxfId="332" priority="334" operator="equal">
      <formula>"X"</formula>
    </cfRule>
    <cfRule type="cellIs" dxfId="331" priority="335" operator="equal">
      <formula>"V"</formula>
    </cfRule>
  </conditionalFormatting>
  <conditionalFormatting sqref="L559:R559">
    <cfRule type="cellIs" dxfId="330" priority="332" operator="equal">
      <formula>"X"</formula>
    </cfRule>
    <cfRule type="cellIs" dxfId="329" priority="333" operator="equal">
      <formula>"V"</formula>
    </cfRule>
  </conditionalFormatting>
  <conditionalFormatting sqref="L560:R560">
    <cfRule type="cellIs" dxfId="328" priority="330" operator="equal">
      <formula>"X"</formula>
    </cfRule>
    <cfRule type="cellIs" dxfId="327" priority="331" operator="equal">
      <formula>"V"</formula>
    </cfRule>
  </conditionalFormatting>
  <conditionalFormatting sqref="L561:R561">
    <cfRule type="cellIs" dxfId="326" priority="328" operator="equal">
      <formula>"X"</formula>
    </cfRule>
    <cfRule type="cellIs" dxfId="325" priority="329" operator="equal">
      <formula>"V"</formula>
    </cfRule>
  </conditionalFormatting>
  <conditionalFormatting sqref="L562:R562">
    <cfRule type="cellIs" dxfId="324" priority="326" operator="equal">
      <formula>"X"</formula>
    </cfRule>
    <cfRule type="cellIs" dxfId="323" priority="327" operator="equal">
      <formula>"V"</formula>
    </cfRule>
  </conditionalFormatting>
  <conditionalFormatting sqref="L564:R564">
    <cfRule type="cellIs" dxfId="322" priority="324" operator="equal">
      <formula>"X"</formula>
    </cfRule>
    <cfRule type="cellIs" dxfId="321" priority="325" operator="equal">
      <formula>"V"</formula>
    </cfRule>
  </conditionalFormatting>
  <conditionalFormatting sqref="Q329:R329">
    <cfRule type="cellIs" dxfId="320" priority="320" operator="equal">
      <formula>"X"</formula>
    </cfRule>
    <cfRule type="cellIs" dxfId="319" priority="321" operator="equal">
      <formula>"V"</formula>
    </cfRule>
  </conditionalFormatting>
  <conditionalFormatting sqref="Q330:R330">
    <cfRule type="cellIs" dxfId="318" priority="318" operator="equal">
      <formula>"X"</formula>
    </cfRule>
    <cfRule type="cellIs" dxfId="317" priority="319" operator="equal">
      <formula>"V"</formula>
    </cfRule>
  </conditionalFormatting>
  <conditionalFormatting sqref="Q332:R332">
    <cfRule type="cellIs" dxfId="316" priority="314" operator="equal">
      <formula>"X"</formula>
    </cfRule>
    <cfRule type="cellIs" dxfId="315" priority="315" operator="equal">
      <formula>"V"</formula>
    </cfRule>
  </conditionalFormatting>
  <conditionalFormatting sqref="Q328:R328">
    <cfRule type="cellIs" dxfId="314" priority="322" operator="equal">
      <formula>"X"</formula>
    </cfRule>
    <cfRule type="cellIs" dxfId="313" priority="323" operator="equal">
      <formula>"V"</formula>
    </cfRule>
  </conditionalFormatting>
  <conditionalFormatting sqref="Q333:R333">
    <cfRule type="cellIs" dxfId="312" priority="312" operator="equal">
      <formula>"X"</formula>
    </cfRule>
    <cfRule type="cellIs" dxfId="311" priority="313" operator="equal">
      <formula>"V"</formula>
    </cfRule>
  </conditionalFormatting>
  <conditionalFormatting sqref="Q331:R331">
    <cfRule type="cellIs" dxfId="310" priority="316" operator="equal">
      <formula>"X"</formula>
    </cfRule>
    <cfRule type="cellIs" dxfId="309" priority="317" operator="equal">
      <formula>"V"</formula>
    </cfRule>
  </conditionalFormatting>
  <conditionalFormatting sqref="Q334:R334">
    <cfRule type="cellIs" dxfId="308" priority="310" operator="equal">
      <formula>"X"</formula>
    </cfRule>
    <cfRule type="cellIs" dxfId="307" priority="311" operator="equal">
      <formula>"V"</formula>
    </cfRule>
  </conditionalFormatting>
  <conditionalFormatting sqref="Q336:R336">
    <cfRule type="cellIs" dxfId="306" priority="308" operator="equal">
      <formula>"X"</formula>
    </cfRule>
    <cfRule type="cellIs" dxfId="305" priority="309" operator="equal">
      <formula>"V"</formula>
    </cfRule>
  </conditionalFormatting>
  <conditionalFormatting sqref="Q335:R335">
    <cfRule type="cellIs" dxfId="304" priority="306" operator="equal">
      <formula>"X"</formula>
    </cfRule>
    <cfRule type="cellIs" dxfId="303" priority="307" operator="equal">
      <formula>"V"</formula>
    </cfRule>
  </conditionalFormatting>
  <conditionalFormatting sqref="Q337:R337">
    <cfRule type="cellIs" dxfId="302" priority="304" operator="equal">
      <formula>"X"</formula>
    </cfRule>
    <cfRule type="cellIs" dxfId="301" priority="305" operator="equal">
      <formula>"V"</formula>
    </cfRule>
  </conditionalFormatting>
  <conditionalFormatting sqref="Q444:R444">
    <cfRule type="cellIs" dxfId="300" priority="134" operator="equal">
      <formula>"X"</formula>
    </cfRule>
    <cfRule type="cellIs" dxfId="299" priority="135" operator="equal">
      <formula>"V"</formula>
    </cfRule>
  </conditionalFormatting>
  <conditionalFormatting sqref="Q338:R338">
    <cfRule type="cellIs" dxfId="298" priority="302" operator="equal">
      <formula>"X"</formula>
    </cfRule>
    <cfRule type="cellIs" dxfId="297" priority="303" operator="equal">
      <formula>"V"</formula>
    </cfRule>
  </conditionalFormatting>
  <conditionalFormatting sqref="Q339:R339">
    <cfRule type="cellIs" dxfId="296" priority="300" operator="equal">
      <formula>"X"</formula>
    </cfRule>
    <cfRule type="cellIs" dxfId="295" priority="301" operator="equal">
      <formula>"V"</formula>
    </cfRule>
  </conditionalFormatting>
  <conditionalFormatting sqref="Q340:R340">
    <cfRule type="cellIs" dxfId="294" priority="298" operator="equal">
      <formula>"X"</formula>
    </cfRule>
    <cfRule type="cellIs" dxfId="293" priority="299" operator="equal">
      <formula>"V"</formula>
    </cfRule>
  </conditionalFormatting>
  <conditionalFormatting sqref="Q341:R341">
    <cfRule type="cellIs" dxfId="292" priority="296" operator="equal">
      <formula>"X"</formula>
    </cfRule>
    <cfRule type="cellIs" dxfId="291" priority="297" operator="equal">
      <formula>"V"</formula>
    </cfRule>
  </conditionalFormatting>
  <conditionalFormatting sqref="Q342:R342">
    <cfRule type="cellIs" dxfId="290" priority="294" operator="equal">
      <formula>"X"</formula>
    </cfRule>
    <cfRule type="cellIs" dxfId="289" priority="295" operator="equal">
      <formula>"V"</formula>
    </cfRule>
  </conditionalFormatting>
  <conditionalFormatting sqref="Q343:R343">
    <cfRule type="cellIs" dxfId="288" priority="292" operator="equal">
      <formula>"X"</formula>
    </cfRule>
    <cfRule type="cellIs" dxfId="287" priority="293" operator="equal">
      <formula>"V"</formula>
    </cfRule>
  </conditionalFormatting>
  <conditionalFormatting sqref="Q344:R344">
    <cfRule type="cellIs" dxfId="286" priority="290" operator="equal">
      <formula>"X"</formula>
    </cfRule>
    <cfRule type="cellIs" dxfId="285" priority="291" operator="equal">
      <formula>"V"</formula>
    </cfRule>
  </conditionalFormatting>
  <conditionalFormatting sqref="Q345:R345">
    <cfRule type="cellIs" dxfId="284" priority="288" operator="equal">
      <formula>"X"</formula>
    </cfRule>
    <cfRule type="cellIs" dxfId="283" priority="289" operator="equal">
      <formula>"V"</formula>
    </cfRule>
  </conditionalFormatting>
  <conditionalFormatting sqref="Q346:R346">
    <cfRule type="cellIs" dxfId="282" priority="286" operator="equal">
      <formula>"X"</formula>
    </cfRule>
    <cfRule type="cellIs" dxfId="281" priority="287" operator="equal">
      <formula>"V"</formula>
    </cfRule>
  </conditionalFormatting>
  <conditionalFormatting sqref="Q347:R347">
    <cfRule type="cellIs" dxfId="280" priority="284" operator="equal">
      <formula>"X"</formula>
    </cfRule>
    <cfRule type="cellIs" dxfId="279" priority="285" operator="equal">
      <formula>"V"</formula>
    </cfRule>
  </conditionalFormatting>
  <conditionalFormatting sqref="Q350:R350">
    <cfRule type="cellIs" dxfId="278" priority="282" operator="equal">
      <formula>"X"</formula>
    </cfRule>
    <cfRule type="cellIs" dxfId="277" priority="283" operator="equal">
      <formula>"V"</formula>
    </cfRule>
  </conditionalFormatting>
  <conditionalFormatting sqref="Q351:R351">
    <cfRule type="cellIs" dxfId="276" priority="280" operator="equal">
      <formula>"X"</formula>
    </cfRule>
    <cfRule type="cellIs" dxfId="275" priority="281" operator="equal">
      <formula>"V"</formula>
    </cfRule>
  </conditionalFormatting>
  <conditionalFormatting sqref="Q352:R352">
    <cfRule type="cellIs" dxfId="274" priority="278" operator="equal">
      <formula>"X"</formula>
    </cfRule>
    <cfRule type="cellIs" dxfId="273" priority="279" operator="equal">
      <formula>"V"</formula>
    </cfRule>
  </conditionalFormatting>
  <conditionalFormatting sqref="Q353:R353">
    <cfRule type="cellIs" dxfId="272" priority="276" operator="equal">
      <formula>"X"</formula>
    </cfRule>
    <cfRule type="cellIs" dxfId="271" priority="277" operator="equal">
      <formula>"V"</formula>
    </cfRule>
  </conditionalFormatting>
  <conditionalFormatting sqref="Q354:R354">
    <cfRule type="cellIs" dxfId="270" priority="274" operator="equal">
      <formula>"X"</formula>
    </cfRule>
    <cfRule type="cellIs" dxfId="269" priority="275" operator="equal">
      <formula>"V"</formula>
    </cfRule>
  </conditionalFormatting>
  <conditionalFormatting sqref="Q355:R355">
    <cfRule type="cellIs" dxfId="268" priority="272" operator="equal">
      <formula>"X"</formula>
    </cfRule>
    <cfRule type="cellIs" dxfId="267" priority="273" operator="equal">
      <formula>"V"</formula>
    </cfRule>
  </conditionalFormatting>
  <conditionalFormatting sqref="Q410:R410">
    <cfRule type="cellIs" dxfId="266" priority="186" operator="equal">
      <formula>"X"</formula>
    </cfRule>
    <cfRule type="cellIs" dxfId="265" priority="187" operator="equal">
      <formula>"V"</formula>
    </cfRule>
  </conditionalFormatting>
  <conditionalFormatting sqref="Q357:R357">
    <cfRule type="cellIs" dxfId="264" priority="270" operator="equal">
      <formula>"X"</formula>
    </cfRule>
    <cfRule type="cellIs" dxfId="263" priority="271" operator="equal">
      <formula>"V"</formula>
    </cfRule>
  </conditionalFormatting>
  <conditionalFormatting sqref="Q358:R358">
    <cfRule type="cellIs" dxfId="262" priority="268" operator="equal">
      <formula>"X"</formula>
    </cfRule>
    <cfRule type="cellIs" dxfId="261" priority="269" operator="equal">
      <formula>"V"</formula>
    </cfRule>
  </conditionalFormatting>
  <conditionalFormatting sqref="Q359:R359">
    <cfRule type="cellIs" dxfId="260" priority="266" operator="equal">
      <formula>"X"</formula>
    </cfRule>
    <cfRule type="cellIs" dxfId="259" priority="267" operator="equal">
      <formula>"V"</formula>
    </cfRule>
  </conditionalFormatting>
  <conditionalFormatting sqref="Q360:R360">
    <cfRule type="cellIs" dxfId="258" priority="264" operator="equal">
      <formula>"X"</formula>
    </cfRule>
    <cfRule type="cellIs" dxfId="257" priority="265" operator="equal">
      <formula>"V"</formula>
    </cfRule>
  </conditionalFormatting>
  <conditionalFormatting sqref="Q361:R361">
    <cfRule type="cellIs" dxfId="256" priority="262" operator="equal">
      <formula>"X"</formula>
    </cfRule>
    <cfRule type="cellIs" dxfId="255" priority="263" operator="equal">
      <formula>"V"</formula>
    </cfRule>
  </conditionalFormatting>
  <conditionalFormatting sqref="Q362:R362">
    <cfRule type="cellIs" dxfId="254" priority="260" operator="equal">
      <formula>"X"</formula>
    </cfRule>
    <cfRule type="cellIs" dxfId="253" priority="261" operator="equal">
      <formula>"V"</formula>
    </cfRule>
  </conditionalFormatting>
  <conditionalFormatting sqref="Q364:R364">
    <cfRule type="cellIs" dxfId="252" priority="258" operator="equal">
      <formula>"X"</formula>
    </cfRule>
    <cfRule type="cellIs" dxfId="251" priority="259" operator="equal">
      <formula>"V"</formula>
    </cfRule>
  </conditionalFormatting>
  <conditionalFormatting sqref="Q365:R365">
    <cfRule type="cellIs" dxfId="250" priority="256" operator="equal">
      <formula>"X"</formula>
    </cfRule>
    <cfRule type="cellIs" dxfId="249" priority="257" operator="equal">
      <formula>"V"</formula>
    </cfRule>
  </conditionalFormatting>
  <conditionalFormatting sqref="Q366:R366">
    <cfRule type="cellIs" dxfId="248" priority="254" operator="equal">
      <formula>"X"</formula>
    </cfRule>
    <cfRule type="cellIs" dxfId="247" priority="255" operator="equal">
      <formula>"V"</formula>
    </cfRule>
  </conditionalFormatting>
  <conditionalFormatting sqref="Q367:R367">
    <cfRule type="cellIs" dxfId="246" priority="252" operator="equal">
      <formula>"X"</formula>
    </cfRule>
    <cfRule type="cellIs" dxfId="245" priority="253" operator="equal">
      <formula>"V"</formula>
    </cfRule>
  </conditionalFormatting>
  <conditionalFormatting sqref="Q368:R368">
    <cfRule type="cellIs" dxfId="244" priority="250" operator="equal">
      <formula>"X"</formula>
    </cfRule>
    <cfRule type="cellIs" dxfId="243" priority="251" operator="equal">
      <formula>"V"</formula>
    </cfRule>
  </conditionalFormatting>
  <conditionalFormatting sqref="Q369:R369">
    <cfRule type="cellIs" dxfId="242" priority="248" operator="equal">
      <formula>"X"</formula>
    </cfRule>
    <cfRule type="cellIs" dxfId="241" priority="249" operator="equal">
      <formula>"V"</formula>
    </cfRule>
  </conditionalFormatting>
  <conditionalFormatting sqref="Q370:R370">
    <cfRule type="cellIs" dxfId="240" priority="246" operator="equal">
      <formula>"X"</formula>
    </cfRule>
    <cfRule type="cellIs" dxfId="239" priority="247" operator="equal">
      <formula>"V"</formula>
    </cfRule>
  </conditionalFormatting>
  <conditionalFormatting sqref="Q371:R371">
    <cfRule type="cellIs" dxfId="238" priority="244" operator="equal">
      <formula>"X"</formula>
    </cfRule>
    <cfRule type="cellIs" dxfId="237" priority="245" operator="equal">
      <formula>"V"</formula>
    </cfRule>
  </conditionalFormatting>
  <conditionalFormatting sqref="Q372:R372">
    <cfRule type="cellIs" dxfId="236" priority="242" operator="equal">
      <formula>"X"</formula>
    </cfRule>
    <cfRule type="cellIs" dxfId="235" priority="243" operator="equal">
      <formula>"V"</formula>
    </cfRule>
  </conditionalFormatting>
  <conditionalFormatting sqref="Q373:R373">
    <cfRule type="cellIs" dxfId="234" priority="240" operator="equal">
      <formula>"X"</formula>
    </cfRule>
    <cfRule type="cellIs" dxfId="233" priority="241" operator="equal">
      <formula>"V"</formula>
    </cfRule>
  </conditionalFormatting>
  <conditionalFormatting sqref="Q374:R375">
    <cfRule type="cellIs" dxfId="232" priority="238" operator="equal">
      <formula>"X"</formula>
    </cfRule>
    <cfRule type="cellIs" dxfId="231" priority="239" operator="equal">
      <formula>"V"</formula>
    </cfRule>
  </conditionalFormatting>
  <conditionalFormatting sqref="Q376:R376">
    <cfRule type="cellIs" dxfId="230" priority="236" operator="equal">
      <formula>"X"</formula>
    </cfRule>
    <cfRule type="cellIs" dxfId="229" priority="237" operator="equal">
      <formula>"V"</formula>
    </cfRule>
  </conditionalFormatting>
  <conditionalFormatting sqref="Q377:R377">
    <cfRule type="cellIs" dxfId="228" priority="234" operator="equal">
      <formula>"X"</formula>
    </cfRule>
    <cfRule type="cellIs" dxfId="227" priority="235" operator="equal">
      <formula>"V"</formula>
    </cfRule>
  </conditionalFormatting>
  <conditionalFormatting sqref="Q378:R378">
    <cfRule type="cellIs" dxfId="226" priority="232" operator="equal">
      <formula>"X"</formula>
    </cfRule>
    <cfRule type="cellIs" dxfId="225" priority="233" operator="equal">
      <formula>"V"</formula>
    </cfRule>
  </conditionalFormatting>
  <conditionalFormatting sqref="Q379:R380">
    <cfRule type="cellIs" dxfId="224" priority="230" operator="equal">
      <formula>"X"</formula>
    </cfRule>
    <cfRule type="cellIs" dxfId="223" priority="231" operator="equal">
      <formula>"V"</formula>
    </cfRule>
  </conditionalFormatting>
  <conditionalFormatting sqref="Q381:R381">
    <cfRule type="cellIs" dxfId="222" priority="228" operator="equal">
      <formula>"X"</formula>
    </cfRule>
    <cfRule type="cellIs" dxfId="221" priority="229" operator="equal">
      <formula>"V"</formula>
    </cfRule>
  </conditionalFormatting>
  <conditionalFormatting sqref="Q382:R382">
    <cfRule type="cellIs" dxfId="220" priority="226" operator="equal">
      <formula>"X"</formula>
    </cfRule>
    <cfRule type="cellIs" dxfId="219" priority="227" operator="equal">
      <formula>"V"</formula>
    </cfRule>
  </conditionalFormatting>
  <conditionalFormatting sqref="Q383:R385">
    <cfRule type="cellIs" dxfId="218" priority="224" operator="equal">
      <formula>"X"</formula>
    </cfRule>
    <cfRule type="cellIs" dxfId="217" priority="225" operator="equal">
      <formula>"V"</formula>
    </cfRule>
  </conditionalFormatting>
  <conditionalFormatting sqref="Q386:R386">
    <cfRule type="cellIs" dxfId="216" priority="222" operator="equal">
      <formula>"X"</formula>
    </cfRule>
    <cfRule type="cellIs" dxfId="215" priority="223" operator="equal">
      <formula>"V"</formula>
    </cfRule>
  </conditionalFormatting>
  <conditionalFormatting sqref="Q387:R387">
    <cfRule type="cellIs" dxfId="214" priority="220" operator="equal">
      <formula>"X"</formula>
    </cfRule>
    <cfRule type="cellIs" dxfId="213" priority="221" operator="equal">
      <formula>"V"</formula>
    </cfRule>
  </conditionalFormatting>
  <conditionalFormatting sqref="Q388:R388">
    <cfRule type="cellIs" dxfId="212" priority="218" operator="equal">
      <formula>"X"</formula>
    </cfRule>
    <cfRule type="cellIs" dxfId="211" priority="219" operator="equal">
      <formula>"V"</formula>
    </cfRule>
  </conditionalFormatting>
  <conditionalFormatting sqref="Q356:R356">
    <cfRule type="cellIs" dxfId="210" priority="216" operator="equal">
      <formula>"X"</formula>
    </cfRule>
    <cfRule type="cellIs" dxfId="209" priority="217" operator="equal">
      <formula>"V"</formula>
    </cfRule>
  </conditionalFormatting>
  <conditionalFormatting sqref="Q389:R389">
    <cfRule type="cellIs" dxfId="208" priority="214" operator="equal">
      <formula>"X"</formula>
    </cfRule>
    <cfRule type="cellIs" dxfId="207" priority="215" operator="equal">
      <formula>"V"</formula>
    </cfRule>
  </conditionalFormatting>
  <conditionalFormatting sqref="Q390:R390">
    <cfRule type="cellIs" dxfId="206" priority="212" operator="equal">
      <formula>"X"</formula>
    </cfRule>
    <cfRule type="cellIs" dxfId="205" priority="213" operator="equal">
      <formula>"V"</formula>
    </cfRule>
  </conditionalFormatting>
  <conditionalFormatting sqref="Q391:R391">
    <cfRule type="cellIs" dxfId="204" priority="210" operator="equal">
      <formula>"X"</formula>
    </cfRule>
    <cfRule type="cellIs" dxfId="203" priority="211" operator="equal">
      <formula>"V"</formula>
    </cfRule>
  </conditionalFormatting>
  <conditionalFormatting sqref="Q399:R399">
    <cfRule type="cellIs" dxfId="202" priority="208" operator="equal">
      <formula>"X"</formula>
    </cfRule>
    <cfRule type="cellIs" dxfId="201" priority="209" operator="equal">
      <formula>"V"</formula>
    </cfRule>
  </conditionalFormatting>
  <conditionalFormatting sqref="Q400:R400">
    <cfRule type="cellIs" dxfId="200" priority="206" operator="equal">
      <formula>"X"</formula>
    </cfRule>
    <cfRule type="cellIs" dxfId="199" priority="207" operator="equal">
      <formula>"V"</formula>
    </cfRule>
  </conditionalFormatting>
  <conditionalFormatting sqref="Q401:R401">
    <cfRule type="cellIs" dxfId="198" priority="204" operator="equal">
      <formula>"X"</formula>
    </cfRule>
    <cfRule type="cellIs" dxfId="197" priority="205" operator="equal">
      <formula>"V"</formula>
    </cfRule>
  </conditionalFormatting>
  <conditionalFormatting sqref="Q402:R402">
    <cfRule type="cellIs" dxfId="196" priority="202" operator="equal">
      <formula>"X"</formula>
    </cfRule>
    <cfRule type="cellIs" dxfId="195" priority="203" operator="equal">
      <formula>"V"</formula>
    </cfRule>
  </conditionalFormatting>
  <conditionalFormatting sqref="Q403:R403">
    <cfRule type="cellIs" dxfId="194" priority="200" operator="equal">
      <formula>"X"</formula>
    </cfRule>
    <cfRule type="cellIs" dxfId="193" priority="201" operator="equal">
      <formula>"V"</formula>
    </cfRule>
  </conditionalFormatting>
  <conditionalFormatting sqref="Q404:R404">
    <cfRule type="cellIs" dxfId="192" priority="198" operator="equal">
      <formula>"X"</formula>
    </cfRule>
    <cfRule type="cellIs" dxfId="191" priority="199" operator="equal">
      <formula>"V"</formula>
    </cfRule>
  </conditionalFormatting>
  <conditionalFormatting sqref="Q405:R405">
    <cfRule type="cellIs" dxfId="190" priority="196" operator="equal">
      <formula>"X"</formula>
    </cfRule>
    <cfRule type="cellIs" dxfId="189" priority="197" operator="equal">
      <formula>"V"</formula>
    </cfRule>
  </conditionalFormatting>
  <conditionalFormatting sqref="Q406:R406">
    <cfRule type="cellIs" dxfId="188" priority="194" operator="equal">
      <formula>"X"</formula>
    </cfRule>
    <cfRule type="cellIs" dxfId="187" priority="195" operator="equal">
      <formula>"V"</formula>
    </cfRule>
  </conditionalFormatting>
  <conditionalFormatting sqref="Q407:R407">
    <cfRule type="cellIs" dxfId="186" priority="192" operator="equal">
      <formula>"X"</formula>
    </cfRule>
    <cfRule type="cellIs" dxfId="185" priority="193" operator="equal">
      <formula>"V"</formula>
    </cfRule>
  </conditionalFormatting>
  <conditionalFormatting sqref="Q408:R408">
    <cfRule type="cellIs" dxfId="184" priority="190" operator="equal">
      <formula>"X"</formula>
    </cfRule>
    <cfRule type="cellIs" dxfId="183" priority="191" operator="equal">
      <formula>"V"</formula>
    </cfRule>
  </conditionalFormatting>
  <conditionalFormatting sqref="Q409:R409">
    <cfRule type="cellIs" dxfId="182" priority="188" operator="equal">
      <formula>"X"</formula>
    </cfRule>
    <cfRule type="cellIs" dxfId="181" priority="189" operator="equal">
      <formula>"V"</formula>
    </cfRule>
  </conditionalFormatting>
  <conditionalFormatting sqref="Q416:R416">
    <cfRule type="cellIs" dxfId="180" priority="180" operator="equal">
      <formula>"X"</formula>
    </cfRule>
    <cfRule type="cellIs" dxfId="179" priority="181" operator="equal">
      <formula>"V"</formula>
    </cfRule>
  </conditionalFormatting>
  <conditionalFormatting sqref="Q411:R411">
    <cfRule type="cellIs" dxfId="178" priority="184" operator="equal">
      <formula>"X"</formula>
    </cfRule>
    <cfRule type="cellIs" dxfId="177" priority="185" operator="equal">
      <formula>"V"</formula>
    </cfRule>
  </conditionalFormatting>
  <conditionalFormatting sqref="Q412:R415">
    <cfRule type="cellIs" dxfId="176" priority="182" operator="equal">
      <formula>"X"</formula>
    </cfRule>
    <cfRule type="cellIs" dxfId="175" priority="183" operator="equal">
      <formula>"V"</formula>
    </cfRule>
  </conditionalFormatting>
  <conditionalFormatting sqref="Q417:R419">
    <cfRule type="cellIs" dxfId="174" priority="178" operator="equal">
      <formula>"X"</formula>
    </cfRule>
    <cfRule type="cellIs" dxfId="173" priority="179" operator="equal">
      <formula>"V"</formula>
    </cfRule>
  </conditionalFormatting>
  <conditionalFormatting sqref="Q420:R421">
    <cfRule type="cellIs" dxfId="172" priority="176" operator="equal">
      <formula>"X"</formula>
    </cfRule>
    <cfRule type="cellIs" dxfId="171" priority="177" operator="equal">
      <formula>"V"</formula>
    </cfRule>
  </conditionalFormatting>
  <conditionalFormatting sqref="Q422:R422">
    <cfRule type="cellIs" dxfId="170" priority="174" operator="equal">
      <formula>"X"</formula>
    </cfRule>
    <cfRule type="cellIs" dxfId="169" priority="175" operator="equal">
      <formula>"V"</formula>
    </cfRule>
  </conditionalFormatting>
  <conditionalFormatting sqref="Q423:R423">
    <cfRule type="cellIs" dxfId="168" priority="172" operator="equal">
      <formula>"X"</formula>
    </cfRule>
    <cfRule type="cellIs" dxfId="167" priority="173" operator="equal">
      <formula>"V"</formula>
    </cfRule>
  </conditionalFormatting>
  <conditionalFormatting sqref="Q424:R424">
    <cfRule type="cellIs" dxfId="166" priority="170" operator="equal">
      <formula>"X"</formula>
    </cfRule>
    <cfRule type="cellIs" dxfId="165" priority="171" operator="equal">
      <formula>"V"</formula>
    </cfRule>
  </conditionalFormatting>
  <conditionalFormatting sqref="Q425:R425">
    <cfRule type="cellIs" dxfId="164" priority="168" operator="equal">
      <formula>"X"</formula>
    </cfRule>
    <cfRule type="cellIs" dxfId="163" priority="169" operator="equal">
      <formula>"V"</formula>
    </cfRule>
  </conditionalFormatting>
  <conditionalFormatting sqref="Q426:R426">
    <cfRule type="cellIs" dxfId="162" priority="166" operator="equal">
      <formula>"X"</formula>
    </cfRule>
    <cfRule type="cellIs" dxfId="161" priority="167" operator="equal">
      <formula>"V"</formula>
    </cfRule>
  </conditionalFormatting>
  <conditionalFormatting sqref="Q427:R427">
    <cfRule type="cellIs" dxfId="160" priority="164" operator="equal">
      <formula>"X"</formula>
    </cfRule>
    <cfRule type="cellIs" dxfId="159" priority="165" operator="equal">
      <formula>"V"</formula>
    </cfRule>
  </conditionalFormatting>
  <conditionalFormatting sqref="Q428:R428">
    <cfRule type="cellIs" dxfId="158" priority="162" operator="equal">
      <formula>"X"</formula>
    </cfRule>
    <cfRule type="cellIs" dxfId="157" priority="163" operator="equal">
      <formula>"V"</formula>
    </cfRule>
  </conditionalFormatting>
  <conditionalFormatting sqref="Q429:R429">
    <cfRule type="cellIs" dxfId="156" priority="160" operator="equal">
      <formula>"X"</formula>
    </cfRule>
    <cfRule type="cellIs" dxfId="155" priority="161" operator="equal">
      <formula>"V"</formula>
    </cfRule>
  </conditionalFormatting>
  <conditionalFormatting sqref="Q430:R430">
    <cfRule type="cellIs" dxfId="154" priority="158" operator="equal">
      <formula>"X"</formula>
    </cfRule>
    <cfRule type="cellIs" dxfId="153" priority="159" operator="equal">
      <formula>"V"</formula>
    </cfRule>
  </conditionalFormatting>
  <conditionalFormatting sqref="Q431:R431">
    <cfRule type="cellIs" dxfId="152" priority="156" operator="equal">
      <formula>"X"</formula>
    </cfRule>
    <cfRule type="cellIs" dxfId="151" priority="157" operator="equal">
      <formula>"V"</formula>
    </cfRule>
  </conditionalFormatting>
  <conditionalFormatting sqref="Q432:R432">
    <cfRule type="cellIs" dxfId="150" priority="154" operator="equal">
      <formula>"X"</formula>
    </cfRule>
    <cfRule type="cellIs" dxfId="149" priority="155" operator="equal">
      <formula>"V"</formula>
    </cfRule>
  </conditionalFormatting>
  <conditionalFormatting sqref="Q433:R433">
    <cfRule type="cellIs" dxfId="148" priority="152" operator="equal">
      <formula>"X"</formula>
    </cfRule>
    <cfRule type="cellIs" dxfId="147" priority="153" operator="equal">
      <formula>"V"</formula>
    </cfRule>
  </conditionalFormatting>
  <conditionalFormatting sqref="Q438:R440">
    <cfRule type="cellIs" dxfId="146" priority="150" operator="equal">
      <formula>"X"</formula>
    </cfRule>
    <cfRule type="cellIs" dxfId="145" priority="151" operator="equal">
      <formula>"V"</formula>
    </cfRule>
  </conditionalFormatting>
  <conditionalFormatting sqref="Q434:R434">
    <cfRule type="cellIs" dxfId="144" priority="148" operator="equal">
      <formula>"X"</formula>
    </cfRule>
    <cfRule type="cellIs" dxfId="143" priority="149" operator="equal">
      <formula>"V"</formula>
    </cfRule>
  </conditionalFormatting>
  <conditionalFormatting sqref="Q435:R435">
    <cfRule type="cellIs" dxfId="142" priority="146" operator="equal">
      <formula>"X"</formula>
    </cfRule>
    <cfRule type="cellIs" dxfId="141" priority="147" operator="equal">
      <formula>"V"</formula>
    </cfRule>
  </conditionalFormatting>
  <conditionalFormatting sqref="Q436:R436">
    <cfRule type="cellIs" dxfId="140" priority="144" operator="equal">
      <formula>"X"</formula>
    </cfRule>
    <cfRule type="cellIs" dxfId="139" priority="145" operator="equal">
      <formula>"V"</formula>
    </cfRule>
  </conditionalFormatting>
  <conditionalFormatting sqref="Q437:R437">
    <cfRule type="cellIs" dxfId="138" priority="142" operator="equal">
      <formula>"X"</formula>
    </cfRule>
    <cfRule type="cellIs" dxfId="137" priority="143" operator="equal">
      <formula>"V"</formula>
    </cfRule>
  </conditionalFormatting>
  <conditionalFormatting sqref="Q441:R441">
    <cfRule type="cellIs" dxfId="136" priority="140" operator="equal">
      <formula>"X"</formula>
    </cfRule>
    <cfRule type="cellIs" dxfId="135" priority="141" operator="equal">
      <formula>"V"</formula>
    </cfRule>
  </conditionalFormatting>
  <conditionalFormatting sqref="Q442:R443">
    <cfRule type="cellIs" dxfId="134" priority="138" operator="equal">
      <formula>"X"</formula>
    </cfRule>
    <cfRule type="cellIs" dxfId="133" priority="139" operator="equal">
      <formula>"V"</formula>
    </cfRule>
  </conditionalFormatting>
  <conditionalFormatting sqref="Q445:R449">
    <cfRule type="cellIs" dxfId="132" priority="136" operator="equal">
      <formula>"X"</formula>
    </cfRule>
    <cfRule type="cellIs" dxfId="131" priority="137" operator="equal">
      <formula>"V"</formula>
    </cfRule>
  </conditionalFormatting>
  <conditionalFormatting sqref="N456:P458">
    <cfRule type="cellIs" dxfId="130" priority="128" operator="equal">
      <formula>"X"</formula>
    </cfRule>
    <cfRule type="cellIs" dxfId="129" priority="129" operator="equal">
      <formula>"V"</formula>
    </cfRule>
  </conditionalFormatting>
  <conditionalFormatting sqref="L454:R455">
    <cfRule type="cellIs" dxfId="128" priority="132" operator="equal">
      <formula>"X"</formula>
    </cfRule>
    <cfRule type="cellIs" dxfId="127" priority="133" operator="equal">
      <formula>"V"</formula>
    </cfRule>
  </conditionalFormatting>
  <conditionalFormatting sqref="L456:M458 Q456:R458">
    <cfRule type="cellIs" dxfId="126" priority="130" operator="equal">
      <formula>"X"</formula>
    </cfRule>
    <cfRule type="cellIs" dxfId="125" priority="131" operator="equal">
      <formula>"V"</formula>
    </cfRule>
  </conditionalFormatting>
  <conditionalFormatting sqref="L459:R459">
    <cfRule type="cellIs" dxfId="124" priority="126" operator="equal">
      <formula>"X"</formula>
    </cfRule>
    <cfRule type="cellIs" dxfId="123" priority="127" operator="equal">
      <formula>"V"</formula>
    </cfRule>
  </conditionalFormatting>
  <conditionalFormatting sqref="U8">
    <cfRule type="cellIs" dxfId="122" priority="125" operator="equal">
      <formula>"F2&gt;$G2"</formula>
    </cfRule>
  </conditionalFormatting>
  <conditionalFormatting sqref="L175:R176">
    <cfRule type="cellIs" dxfId="121" priority="123" operator="equal">
      <formula>"X"</formula>
    </cfRule>
    <cfRule type="cellIs" dxfId="120" priority="124" operator="equal">
      <formula>"V"</formula>
    </cfRule>
  </conditionalFormatting>
  <conditionalFormatting sqref="AL1:AU4 AL6:AU11 AL599:AU1048576">
    <cfRule type="cellIs" dxfId="119" priority="119" operator="equal">
      <formula>"NS"</formula>
    </cfRule>
    <cfRule type="cellIs" dxfId="118" priority="120" operator="equal">
      <formula>"NA"</formula>
    </cfRule>
    <cfRule type="cellIs" dxfId="117" priority="121" operator="equal">
      <formula>"X"</formula>
    </cfRule>
    <cfRule type="cellIs" dxfId="116" priority="122" operator="equal">
      <formula>"V"</formula>
    </cfRule>
  </conditionalFormatting>
  <conditionalFormatting sqref="L323:R323">
    <cfRule type="cellIs" dxfId="115" priority="117" operator="equal">
      <formula>"X"</formula>
    </cfRule>
    <cfRule type="cellIs" dxfId="114" priority="118" operator="equal">
      <formula>"V"</formula>
    </cfRule>
  </conditionalFormatting>
  <conditionalFormatting sqref="Q30:R30">
    <cfRule type="cellIs" dxfId="113" priority="115" operator="equal">
      <formula>"X"</formula>
    </cfRule>
    <cfRule type="cellIs" dxfId="112" priority="116" operator="equal">
      <formula>"V"</formula>
    </cfRule>
  </conditionalFormatting>
  <conditionalFormatting sqref="L30:P30">
    <cfRule type="cellIs" dxfId="111" priority="113" operator="equal">
      <formula>"X"</formula>
    </cfRule>
    <cfRule type="cellIs" dxfId="110" priority="114" operator="equal">
      <formula>"V"</formula>
    </cfRule>
  </conditionalFormatting>
  <conditionalFormatting sqref="L44:P44">
    <cfRule type="cellIs" dxfId="109" priority="111" operator="equal">
      <formula>"X"</formula>
    </cfRule>
    <cfRule type="cellIs" dxfId="108" priority="112" operator="equal">
      <formula>"V"</formula>
    </cfRule>
  </conditionalFormatting>
  <conditionalFormatting sqref="L181:O181">
    <cfRule type="cellIs" dxfId="107" priority="109" operator="equal">
      <formula>"X"</formula>
    </cfRule>
    <cfRule type="cellIs" dxfId="106" priority="110" operator="equal">
      <formula>"V"</formula>
    </cfRule>
  </conditionalFormatting>
  <conditionalFormatting sqref="L196:R196">
    <cfRule type="cellIs" dxfId="105" priority="107" operator="equal">
      <formula>"X"</formula>
    </cfRule>
    <cfRule type="cellIs" dxfId="104" priority="108" operator="equal">
      <formula>"V"</formula>
    </cfRule>
  </conditionalFormatting>
  <conditionalFormatting sqref="L211:P212">
    <cfRule type="cellIs" dxfId="103" priority="105" operator="equal">
      <formula>"X"</formula>
    </cfRule>
    <cfRule type="cellIs" dxfId="102" priority="106" operator="equal">
      <formula>"V"</formula>
    </cfRule>
  </conditionalFormatting>
  <conditionalFormatting sqref="L467:R467">
    <cfRule type="cellIs" dxfId="101" priority="103" operator="equal">
      <formula>"X"</formula>
    </cfRule>
    <cfRule type="cellIs" dxfId="100" priority="104" operator="equal">
      <formula>"V"</formula>
    </cfRule>
  </conditionalFormatting>
  <conditionalFormatting sqref="N463:P465">
    <cfRule type="cellIs" dxfId="99" priority="99" operator="equal">
      <formula>"X"</formula>
    </cfRule>
    <cfRule type="cellIs" dxfId="98" priority="100" operator="equal">
      <formula>"V"</formula>
    </cfRule>
  </conditionalFormatting>
  <conditionalFormatting sqref="L463:M465 Q463:R465">
    <cfRule type="cellIs" dxfId="97" priority="101" operator="equal">
      <formula>"X"</formula>
    </cfRule>
    <cfRule type="cellIs" dxfId="96" priority="102" operator="equal">
      <formula>"V"</formula>
    </cfRule>
  </conditionalFormatting>
  <conditionalFormatting sqref="L466:R466">
    <cfRule type="cellIs" dxfId="95" priority="97" operator="equal">
      <formula>"X"</formula>
    </cfRule>
    <cfRule type="cellIs" dxfId="94" priority="98" operator="equal">
      <formula>"V"</formula>
    </cfRule>
  </conditionalFormatting>
  <conditionalFormatting sqref="L461:R462">
    <cfRule type="cellIs" dxfId="93" priority="95" operator="equal">
      <formula>"X"</formula>
    </cfRule>
    <cfRule type="cellIs" dxfId="92" priority="96" operator="equal">
      <formula>"V"</formula>
    </cfRule>
  </conditionalFormatting>
  <conditionalFormatting sqref="AL12:AU126 AL453:AU506 AL510:AU590 AL289:AU451 AL130:AU286">
    <cfRule type="cellIs" dxfId="91" priority="88" operator="equal">
      <formula>"NA"</formula>
    </cfRule>
    <cfRule type="cellIs" dxfId="90" priority="89" operator="equal">
      <formula>"NS"</formula>
    </cfRule>
    <cfRule type="cellIs" dxfId="89" priority="90" operator="equal">
      <formula>"S"</formula>
    </cfRule>
    <cfRule type="cellIs" dxfId="88" priority="91" operator="equal">
      <formula>"A"</formula>
    </cfRule>
    <cfRule type="cellIs" dxfId="87" priority="92" operator="equal">
      <formula>"X"</formula>
    </cfRule>
    <cfRule type="cellIs" dxfId="86" priority="93" operator="equal">
      <formula>"L"</formula>
    </cfRule>
    <cfRule type="cellIs" dxfId="85" priority="94" operator="equal">
      <formula>"V"</formula>
    </cfRule>
  </conditionalFormatting>
  <conditionalFormatting sqref="Q452:R452">
    <cfRule type="cellIs" dxfId="84" priority="86" operator="equal">
      <formula>"X"</formula>
    </cfRule>
    <cfRule type="cellIs" dxfId="83" priority="87" operator="equal">
      <formula>"V"</formula>
    </cfRule>
  </conditionalFormatting>
  <conditionalFormatting sqref="AL452:AU452">
    <cfRule type="cellIs" dxfId="82" priority="79" operator="equal">
      <formula>"NA"</formula>
    </cfRule>
    <cfRule type="cellIs" dxfId="81" priority="80" operator="equal">
      <formula>"NS"</formula>
    </cfRule>
    <cfRule type="cellIs" dxfId="80" priority="81" operator="equal">
      <formula>"S"</formula>
    </cfRule>
    <cfRule type="cellIs" dxfId="79" priority="82" operator="equal">
      <formula>"A"</formula>
    </cfRule>
    <cfRule type="cellIs" dxfId="78" priority="83" operator="equal">
      <formula>"X"</formula>
    </cfRule>
    <cfRule type="cellIs" dxfId="77" priority="84" operator="equal">
      <formula>"L"</formula>
    </cfRule>
    <cfRule type="cellIs" dxfId="76" priority="85" operator="equal">
      <formula>"V"</formula>
    </cfRule>
  </conditionalFormatting>
  <conditionalFormatting sqref="L127:R127">
    <cfRule type="cellIs" dxfId="75" priority="77" operator="equal">
      <formula>"X"</formula>
    </cfRule>
    <cfRule type="cellIs" dxfId="74" priority="78" operator="equal">
      <formula>"V"</formula>
    </cfRule>
  </conditionalFormatting>
  <conditionalFormatting sqref="AL127:AU127">
    <cfRule type="cellIs" dxfId="73" priority="70" operator="equal">
      <formula>"NA"</formula>
    </cfRule>
    <cfRule type="cellIs" dxfId="72" priority="71" operator="equal">
      <formula>"NS"</formula>
    </cfRule>
    <cfRule type="cellIs" dxfId="71" priority="72" operator="equal">
      <formula>"S"</formula>
    </cfRule>
    <cfRule type="cellIs" dxfId="70" priority="73" operator="equal">
      <formula>"A"</formula>
    </cfRule>
    <cfRule type="cellIs" dxfId="69" priority="74" operator="equal">
      <formula>"X"</formula>
    </cfRule>
    <cfRule type="cellIs" dxfId="68" priority="75" operator="equal">
      <formula>"L"</formula>
    </cfRule>
    <cfRule type="cellIs" dxfId="67" priority="76" operator="equal">
      <formula>"V"</formula>
    </cfRule>
  </conditionalFormatting>
  <conditionalFormatting sqref="L129:R129">
    <cfRule type="cellIs" dxfId="66" priority="68" operator="equal">
      <formula>"X"</formula>
    </cfRule>
    <cfRule type="cellIs" dxfId="65" priority="69" operator="equal">
      <formula>"V"</formula>
    </cfRule>
  </conditionalFormatting>
  <conditionalFormatting sqref="AL129:AU129">
    <cfRule type="cellIs" dxfId="64" priority="61" operator="equal">
      <formula>"NA"</formula>
    </cfRule>
    <cfRule type="cellIs" dxfId="63" priority="62" operator="equal">
      <formula>"NS"</formula>
    </cfRule>
    <cfRule type="cellIs" dxfId="62" priority="63" operator="equal">
      <formula>"S"</formula>
    </cfRule>
    <cfRule type="cellIs" dxfId="61" priority="64" operator="equal">
      <formula>"A"</formula>
    </cfRule>
    <cfRule type="cellIs" dxfId="60" priority="65" operator="equal">
      <formula>"X"</formula>
    </cfRule>
    <cfRule type="cellIs" dxfId="59" priority="66" operator="equal">
      <formula>"L"</formula>
    </cfRule>
    <cfRule type="cellIs" dxfId="58" priority="67" operator="equal">
      <formula>"V"</formula>
    </cfRule>
  </conditionalFormatting>
  <conditionalFormatting sqref="L128:R128">
    <cfRule type="cellIs" dxfId="57" priority="59" operator="equal">
      <formula>"X"</formula>
    </cfRule>
    <cfRule type="cellIs" dxfId="56" priority="60" operator="equal">
      <formula>"V"</formula>
    </cfRule>
  </conditionalFormatting>
  <conditionalFormatting sqref="AL128:AU128">
    <cfRule type="cellIs" dxfId="55" priority="52" operator="equal">
      <formula>"NA"</formula>
    </cfRule>
    <cfRule type="cellIs" dxfId="54" priority="53" operator="equal">
      <formula>"NS"</formula>
    </cfRule>
    <cfRule type="cellIs" dxfId="53" priority="54" operator="equal">
      <formula>"S"</formula>
    </cfRule>
    <cfRule type="cellIs" dxfId="52" priority="55" operator="equal">
      <formula>"A"</formula>
    </cfRule>
    <cfRule type="cellIs" dxfId="51" priority="56" operator="equal">
      <formula>"X"</formula>
    </cfRule>
    <cfRule type="cellIs" dxfId="50" priority="57" operator="equal">
      <formula>"L"</formula>
    </cfRule>
    <cfRule type="cellIs" dxfId="49" priority="58" operator="equal">
      <formula>"V"</formula>
    </cfRule>
  </conditionalFormatting>
  <conditionalFormatting sqref="L591:R598">
    <cfRule type="cellIs" dxfId="48" priority="50" operator="equal">
      <formula>"X"</formula>
    </cfRule>
    <cfRule type="cellIs" dxfId="47" priority="51" operator="equal">
      <formula>"V"</formula>
    </cfRule>
  </conditionalFormatting>
  <conditionalFormatting sqref="AL591:AU598">
    <cfRule type="cellIs" dxfId="46" priority="46" operator="equal">
      <formula>"NS"</formula>
    </cfRule>
    <cfRule type="cellIs" dxfId="45" priority="47" operator="equal">
      <formula>"NA"</formula>
    </cfRule>
    <cfRule type="cellIs" dxfId="44" priority="48" operator="equal">
      <formula>"X"</formula>
    </cfRule>
    <cfRule type="cellIs" dxfId="43" priority="49" operator="equal">
      <formula>"V"</formula>
    </cfRule>
  </conditionalFormatting>
  <conditionalFormatting sqref="L509:R509">
    <cfRule type="cellIs" dxfId="42" priority="44" operator="equal">
      <formula>"X"</formula>
    </cfRule>
    <cfRule type="cellIs" dxfId="41" priority="45" operator="equal">
      <formula>"V"</formula>
    </cfRule>
  </conditionalFormatting>
  <conditionalFormatting sqref="AL509:AU509">
    <cfRule type="cellIs" dxfId="40" priority="37" operator="equal">
      <formula>"NA"</formula>
    </cfRule>
    <cfRule type="cellIs" dxfId="39" priority="38" operator="equal">
      <formula>"NS"</formula>
    </cfRule>
    <cfRule type="cellIs" dxfId="38" priority="39" operator="equal">
      <formula>"S"</formula>
    </cfRule>
    <cfRule type="cellIs" dxfId="37" priority="40" operator="equal">
      <formula>"A"</formula>
    </cfRule>
    <cfRule type="cellIs" dxfId="36" priority="41" operator="equal">
      <formula>"X"</formula>
    </cfRule>
    <cfRule type="cellIs" dxfId="35" priority="42" operator="equal">
      <formula>"L"</formula>
    </cfRule>
    <cfRule type="cellIs" dxfId="34" priority="43" operator="equal">
      <formula>"V"</formula>
    </cfRule>
  </conditionalFormatting>
  <conditionalFormatting sqref="L508:R508">
    <cfRule type="cellIs" dxfId="33" priority="35" operator="equal">
      <formula>"X"</formula>
    </cfRule>
    <cfRule type="cellIs" dxfId="32" priority="36" operator="equal">
      <formula>"V"</formula>
    </cfRule>
  </conditionalFormatting>
  <conditionalFormatting sqref="AL508:AU508">
    <cfRule type="cellIs" dxfId="31" priority="28" operator="equal">
      <formula>"NA"</formula>
    </cfRule>
    <cfRule type="cellIs" dxfId="30" priority="29" operator="equal">
      <formula>"NS"</formula>
    </cfRule>
    <cfRule type="cellIs" dxfId="29" priority="30" operator="equal">
      <formula>"S"</formula>
    </cfRule>
    <cfRule type="cellIs" dxfId="28" priority="31" operator="equal">
      <formula>"A"</formula>
    </cfRule>
    <cfRule type="cellIs" dxfId="27" priority="32" operator="equal">
      <formula>"X"</formula>
    </cfRule>
    <cfRule type="cellIs" dxfId="26" priority="33" operator="equal">
      <formula>"L"</formula>
    </cfRule>
    <cfRule type="cellIs" dxfId="25" priority="34" operator="equal">
      <formula>"V"</formula>
    </cfRule>
  </conditionalFormatting>
  <conditionalFormatting sqref="L507:R507">
    <cfRule type="cellIs" dxfId="24" priority="26" operator="equal">
      <formula>"X"</formula>
    </cfRule>
    <cfRule type="cellIs" dxfId="23" priority="27" operator="equal">
      <formula>"V"</formula>
    </cfRule>
  </conditionalFormatting>
  <conditionalFormatting sqref="AL507:AU507">
    <cfRule type="cellIs" dxfId="22" priority="19" operator="equal">
      <formula>"NA"</formula>
    </cfRule>
    <cfRule type="cellIs" dxfId="21" priority="20" operator="equal">
      <formula>"NS"</formula>
    </cfRule>
    <cfRule type="cellIs" dxfId="20" priority="21" operator="equal">
      <formula>"S"</formula>
    </cfRule>
    <cfRule type="cellIs" dxfId="19" priority="22" operator="equal">
      <formula>"A"</formula>
    </cfRule>
    <cfRule type="cellIs" dxfId="18" priority="23" operator="equal">
      <formula>"X"</formula>
    </cfRule>
    <cfRule type="cellIs" dxfId="17" priority="24" operator="equal">
      <formula>"L"</formula>
    </cfRule>
    <cfRule type="cellIs" dxfId="16" priority="25" operator="equal">
      <formula>"V"</formula>
    </cfRule>
  </conditionalFormatting>
  <conditionalFormatting sqref="L287:R288">
    <cfRule type="cellIs" dxfId="15" priority="17" operator="equal">
      <formula>"X"</formula>
    </cfRule>
    <cfRule type="cellIs" dxfId="14" priority="18" operator="equal">
      <formula>"V"</formula>
    </cfRule>
  </conditionalFormatting>
  <conditionalFormatting sqref="AL287:AU288">
    <cfRule type="cellIs" dxfId="13" priority="10" operator="equal">
      <formula>"NA"</formula>
    </cfRule>
    <cfRule type="cellIs" dxfId="12" priority="11" operator="equal">
      <formula>"NS"</formula>
    </cfRule>
    <cfRule type="cellIs" dxfId="11" priority="12" operator="equal">
      <formula>"S"</formula>
    </cfRule>
    <cfRule type="cellIs" dxfId="10" priority="13" operator="equal">
      <formula>"A"</formula>
    </cfRule>
    <cfRule type="cellIs" dxfId="9" priority="14" operator="equal">
      <formula>"X"</formula>
    </cfRule>
    <cfRule type="cellIs" dxfId="8" priority="15" operator="equal">
      <formula>"L"</formula>
    </cfRule>
    <cfRule type="cellIs" dxfId="7" priority="16" operator="equal">
      <formula>"V"</formula>
    </cfRule>
  </conditionalFormatting>
  <hyperlinks>
    <hyperlink ref="B32" r:id="rId1"/>
    <hyperlink ref="B33" r:id="rId2"/>
    <hyperlink ref="B34" r:id="rId3"/>
    <hyperlink ref="B35" r:id="rId4"/>
    <hyperlink ref="B36" r:id="rId5"/>
    <hyperlink ref="B37" r:id="rId6"/>
    <hyperlink ref="B38" r:id="rId7"/>
    <hyperlink ref="B39" r:id="rId8"/>
    <hyperlink ref="B40" r:id="rId9"/>
    <hyperlink ref="B41" r:id="rId10"/>
    <hyperlink ref="B42" r:id="rId11"/>
    <hyperlink ref="B43" r:id="rId12"/>
    <hyperlink ref="B45" r:id="rId13"/>
    <hyperlink ref="B47" r:id="rId14"/>
    <hyperlink ref="B48" r:id="rId15"/>
    <hyperlink ref="B49" r:id="rId16"/>
    <hyperlink ref="B50" r:id="rId17"/>
    <hyperlink ref="B51" r:id="rId18"/>
    <hyperlink ref="B52" r:id="rId19"/>
    <hyperlink ref="B53" r:id="rId20"/>
    <hyperlink ref="B54" r:id="rId21"/>
    <hyperlink ref="B55" r:id="rId22"/>
    <hyperlink ref="B56" r:id="rId23"/>
    <hyperlink ref="B57" r:id="rId24"/>
    <hyperlink ref="B58" r:id="rId25"/>
    <hyperlink ref="B59" r:id="rId26"/>
    <hyperlink ref="B60" r:id="rId27"/>
    <hyperlink ref="B61" r:id="rId28"/>
    <hyperlink ref="B62" r:id="rId29"/>
    <hyperlink ref="B63" r:id="rId30"/>
    <hyperlink ref="B64" r:id="rId31"/>
    <hyperlink ref="B68" r:id="rId32"/>
    <hyperlink ref="B69" r:id="rId33"/>
    <hyperlink ref="B70" r:id="rId34"/>
    <hyperlink ref="B72" r:id="rId35"/>
    <hyperlink ref="B73" r:id="rId36"/>
    <hyperlink ref="B74" r:id="rId37"/>
    <hyperlink ref="B75" r:id="rId38"/>
    <hyperlink ref="B76" r:id="rId39"/>
    <hyperlink ref="B77" r:id="rId40"/>
    <hyperlink ref="B78" r:id="rId41"/>
    <hyperlink ref="B81" r:id="rId42"/>
    <hyperlink ref="B82" r:id="rId43"/>
    <hyperlink ref="B83" r:id="rId44"/>
    <hyperlink ref="B84" r:id="rId45"/>
    <hyperlink ref="B85" r:id="rId46"/>
    <hyperlink ref="B86" r:id="rId47"/>
    <hyperlink ref="B87" r:id="rId48"/>
    <hyperlink ref="B88" r:id="rId49"/>
    <hyperlink ref="B89" r:id="rId50"/>
    <hyperlink ref="B96" r:id="rId51"/>
    <hyperlink ref="B97" r:id="rId52"/>
    <hyperlink ref="B98" r:id="rId53"/>
    <hyperlink ref="B99" r:id="rId54"/>
    <hyperlink ref="B100" r:id="rId55"/>
    <hyperlink ref="B102" r:id="rId56"/>
    <hyperlink ref="B103" r:id="rId57"/>
    <hyperlink ref="B104" r:id="rId58"/>
    <hyperlink ref="B105" r:id="rId59"/>
    <hyperlink ref="B106" r:id="rId60"/>
    <hyperlink ref="B107" r:id="rId61"/>
    <hyperlink ref="B108" r:id="rId62"/>
    <hyperlink ref="B109" r:id="rId63"/>
    <hyperlink ref="B110" r:id="rId64"/>
    <hyperlink ref="B111" r:id="rId65"/>
    <hyperlink ref="B112" r:id="rId66"/>
    <hyperlink ref="B113" r:id="rId67"/>
    <hyperlink ref="B114" r:id="rId68"/>
    <hyperlink ref="B115" r:id="rId69"/>
    <hyperlink ref="B117" r:id="rId70"/>
    <hyperlink ref="B133" r:id="rId71"/>
    <hyperlink ref="B134" r:id="rId72"/>
    <hyperlink ref="B135" r:id="rId73"/>
    <hyperlink ref="B136" r:id="rId74"/>
    <hyperlink ref="B137" r:id="rId75"/>
    <hyperlink ref="B138" r:id="rId76"/>
    <hyperlink ref="B139" r:id="rId77"/>
    <hyperlink ref="B140" r:id="rId78"/>
    <hyperlink ref="B142" r:id="rId79"/>
    <hyperlink ref="B144" r:id="rId80"/>
    <hyperlink ref="B145" r:id="rId81"/>
    <hyperlink ref="B146" r:id="rId82"/>
    <hyperlink ref="B147" r:id="rId83"/>
    <hyperlink ref="B148" r:id="rId84"/>
    <hyperlink ref="B149" r:id="rId85"/>
    <hyperlink ref="B150" r:id="rId86"/>
    <hyperlink ref="B151" r:id="rId87"/>
    <hyperlink ref="B153" r:id="rId88"/>
    <hyperlink ref="B154" r:id="rId89"/>
    <hyperlink ref="B155" r:id="rId90"/>
    <hyperlink ref="B156" r:id="rId91"/>
    <hyperlink ref="B157" r:id="rId92"/>
    <hyperlink ref="B158" r:id="rId93"/>
    <hyperlink ref="B159" r:id="rId94"/>
    <hyperlink ref="B160" r:id="rId95"/>
    <hyperlink ref="B162" r:id="rId96"/>
    <hyperlink ref="B163" r:id="rId97"/>
    <hyperlink ref="B169" r:id="rId98"/>
    <hyperlink ref="B170" r:id="rId99"/>
    <hyperlink ref="B171" r:id="rId100"/>
    <hyperlink ref="B172" r:id="rId101"/>
    <hyperlink ref="B177" r:id="rId102"/>
    <hyperlink ref="B178" r:id="rId103"/>
    <hyperlink ref="B179" r:id="rId104"/>
    <hyperlink ref="B182" r:id="rId105"/>
    <hyperlink ref="B183" r:id="rId106"/>
    <hyperlink ref="B184" r:id="rId107"/>
    <hyperlink ref="B185" r:id="rId108"/>
    <hyperlink ref="B187" r:id="rId109"/>
    <hyperlink ref="B188" r:id="rId110"/>
    <hyperlink ref="B189" r:id="rId111"/>
    <hyperlink ref="B190" r:id="rId112"/>
    <hyperlink ref="B191" r:id="rId113"/>
    <hyperlink ref="B192" r:id="rId114"/>
    <hyperlink ref="B193" r:id="rId115"/>
    <hyperlink ref="B194" r:id="rId116"/>
    <hyperlink ref="B197" r:id="rId117"/>
    <hyperlink ref="B198" r:id="rId118"/>
    <hyperlink ref="B199" r:id="rId119"/>
    <hyperlink ref="B200" r:id="rId120"/>
    <hyperlink ref="B201" r:id="rId121"/>
    <hyperlink ref="B202" r:id="rId122"/>
    <hyperlink ref="B203" r:id="rId123"/>
    <hyperlink ref="B204" r:id="rId124"/>
    <hyperlink ref="B205" r:id="rId125"/>
    <hyperlink ref="B206" r:id="rId126"/>
    <hyperlink ref="B207" r:id="rId127"/>
    <hyperlink ref="B208" r:id="rId128"/>
    <hyperlink ref="B209" r:id="rId129"/>
    <hyperlink ref="B210" r:id="rId130"/>
    <hyperlink ref="B213" r:id="rId131"/>
    <hyperlink ref="B214" r:id="rId132"/>
    <hyperlink ref="B217" r:id="rId133"/>
    <hyperlink ref="B218" r:id="rId134"/>
    <hyperlink ref="B219" r:id="rId135"/>
    <hyperlink ref="B220" r:id="rId136"/>
    <hyperlink ref="B221" r:id="rId137"/>
    <hyperlink ref="B222" r:id="rId138"/>
    <hyperlink ref="B223" r:id="rId139"/>
    <hyperlink ref="B224" r:id="rId140"/>
    <hyperlink ref="B225" r:id="rId141"/>
    <hyperlink ref="B226" r:id="rId142"/>
    <hyperlink ref="B230" r:id="rId143"/>
    <hyperlink ref="B231" r:id="rId144"/>
    <hyperlink ref="B232" r:id="rId145"/>
    <hyperlink ref="B235" r:id="rId146"/>
    <hyperlink ref="B236" r:id="rId147"/>
    <hyperlink ref="B237" r:id="rId148"/>
    <hyperlink ref="B241" r:id="rId149"/>
    <hyperlink ref="B248" r:id="rId150"/>
    <hyperlink ref="B250" r:id="rId151"/>
    <hyperlink ref="B261" r:id="rId152"/>
    <hyperlink ref="B262" r:id="rId153"/>
    <hyperlink ref="B263" r:id="rId154"/>
    <hyperlink ref="B264" r:id="rId155"/>
    <hyperlink ref="B265" r:id="rId156"/>
    <hyperlink ref="B266" r:id="rId157"/>
    <hyperlink ref="B267" r:id="rId158"/>
    <hyperlink ref="B268" r:id="rId159"/>
    <hyperlink ref="B270" r:id="rId160"/>
    <hyperlink ref="B271" r:id="rId161"/>
    <hyperlink ref="B272" r:id="rId162"/>
    <hyperlink ref="B273" r:id="rId163"/>
    <hyperlink ref="B274" r:id="rId164"/>
    <hyperlink ref="B275" r:id="rId165"/>
    <hyperlink ref="B276" r:id="rId166"/>
    <hyperlink ref="B277" r:id="rId167"/>
    <hyperlink ref="B278" r:id="rId168"/>
    <hyperlink ref="B279" r:id="rId169"/>
    <hyperlink ref="B282" r:id="rId170"/>
    <hyperlink ref="B295" r:id="rId171"/>
    <hyperlink ref="B296" r:id="rId172"/>
    <hyperlink ref="B297" r:id="rId173"/>
    <hyperlink ref="B298" r:id="rId174"/>
    <hyperlink ref="B299" r:id="rId175"/>
    <hyperlink ref="B300" r:id="rId176"/>
    <hyperlink ref="B301" r:id="rId177"/>
    <hyperlink ref="B302" r:id="rId178"/>
    <hyperlink ref="B303" r:id="rId179"/>
    <hyperlink ref="B304" r:id="rId180"/>
    <hyperlink ref="B305" r:id="rId181"/>
    <hyperlink ref="B306" r:id="rId182"/>
    <hyperlink ref="B307" r:id="rId183"/>
    <hyperlink ref="B308" r:id="rId184"/>
    <hyperlink ref="B309" r:id="rId185"/>
    <hyperlink ref="B310" r:id="rId186"/>
    <hyperlink ref="B311" r:id="rId187"/>
    <hyperlink ref="B312" r:id="rId188"/>
    <hyperlink ref="B313" r:id="rId189"/>
    <hyperlink ref="B314" r:id="rId190"/>
    <hyperlink ref="B315" r:id="rId191"/>
    <hyperlink ref="B316" r:id="rId192"/>
    <hyperlink ref="B317" r:id="rId193"/>
    <hyperlink ref="B318" r:id="rId194"/>
    <hyperlink ref="B319" r:id="rId195"/>
    <hyperlink ref="B470" r:id="rId196"/>
    <hyperlink ref="B471" r:id="rId197"/>
    <hyperlink ref="B472" r:id="rId198"/>
    <hyperlink ref="B473" r:id="rId199"/>
    <hyperlink ref="B474" r:id="rId200"/>
    <hyperlink ref="B328" r:id="rId201"/>
    <hyperlink ref="B329" r:id="rId202"/>
    <hyperlink ref="B330" r:id="rId203"/>
    <hyperlink ref="B331" r:id="rId204"/>
    <hyperlink ref="B332" r:id="rId205"/>
    <hyperlink ref="B333" r:id="rId206"/>
    <hyperlink ref="B334" r:id="rId207"/>
    <hyperlink ref="B335" r:id="rId208"/>
    <hyperlink ref="B336" r:id="rId209"/>
    <hyperlink ref="B337" r:id="rId210"/>
    <hyperlink ref="B338" r:id="rId211"/>
    <hyperlink ref="B339" r:id="rId212"/>
    <hyperlink ref="B340" r:id="rId213"/>
    <hyperlink ref="B341" r:id="rId214"/>
    <hyperlink ref="B342" r:id="rId215"/>
    <hyperlink ref="B343" r:id="rId216"/>
    <hyperlink ref="B345" r:id="rId217"/>
    <hyperlink ref="B346" r:id="rId218"/>
    <hyperlink ref="B347" r:id="rId219"/>
    <hyperlink ref="B348" r:id="rId220"/>
    <hyperlink ref="B349" r:id="rId221"/>
    <hyperlink ref="B350" r:id="rId222"/>
    <hyperlink ref="B351" r:id="rId223"/>
    <hyperlink ref="B352" r:id="rId224"/>
    <hyperlink ref="B353" r:id="rId225"/>
    <hyperlink ref="B354" r:id="rId226"/>
    <hyperlink ref="B355" r:id="rId227"/>
    <hyperlink ref="B356" r:id="rId228"/>
    <hyperlink ref="B357" r:id="rId229"/>
    <hyperlink ref="B358" r:id="rId230"/>
    <hyperlink ref="B359" r:id="rId231"/>
    <hyperlink ref="B360" r:id="rId232"/>
    <hyperlink ref="B361" r:id="rId233"/>
    <hyperlink ref="B362" r:id="rId234"/>
    <hyperlink ref="B363" r:id="rId235"/>
    <hyperlink ref="B364" r:id="rId236"/>
    <hyperlink ref="B365" r:id="rId237"/>
    <hyperlink ref="B366" r:id="rId238"/>
    <hyperlink ref="B367" r:id="rId239"/>
    <hyperlink ref="B368" r:id="rId240"/>
    <hyperlink ref="B369" r:id="rId241"/>
    <hyperlink ref="B372" r:id="rId242"/>
    <hyperlink ref="B373" r:id="rId243"/>
    <hyperlink ref="B374" r:id="rId244"/>
    <hyperlink ref="B375" r:id="rId245"/>
    <hyperlink ref="B376" r:id="rId246"/>
    <hyperlink ref="B377" r:id="rId247"/>
    <hyperlink ref="B378" r:id="rId248"/>
    <hyperlink ref="B379" r:id="rId249"/>
    <hyperlink ref="B380" r:id="rId250"/>
    <hyperlink ref="B381" r:id="rId251"/>
    <hyperlink ref="B382" r:id="rId252"/>
    <hyperlink ref="B383" r:id="rId253"/>
    <hyperlink ref="B384" r:id="rId254"/>
    <hyperlink ref="B385" r:id="rId255"/>
    <hyperlink ref="B386" r:id="rId256"/>
    <hyperlink ref="B387" r:id="rId257"/>
    <hyperlink ref="B388" r:id="rId258"/>
    <hyperlink ref="B389" r:id="rId259"/>
    <hyperlink ref="B390" r:id="rId260"/>
    <hyperlink ref="B391" r:id="rId261"/>
    <hyperlink ref="B392" r:id="rId262"/>
    <hyperlink ref="B393" r:id="rId263"/>
    <hyperlink ref="B394" r:id="rId264"/>
    <hyperlink ref="B395" r:id="rId265"/>
    <hyperlink ref="B399" r:id="rId266"/>
    <hyperlink ref="B400" r:id="rId267"/>
    <hyperlink ref="B401" r:id="rId268"/>
    <hyperlink ref="B402" r:id="rId269"/>
    <hyperlink ref="B403" r:id="rId270"/>
    <hyperlink ref="B404" r:id="rId271"/>
    <hyperlink ref="B405" r:id="rId272"/>
    <hyperlink ref="B406" r:id="rId273"/>
    <hyperlink ref="B407" r:id="rId274"/>
    <hyperlink ref="B408" r:id="rId275"/>
    <hyperlink ref="B409" r:id="rId276"/>
    <hyperlink ref="B410" r:id="rId277"/>
    <hyperlink ref="B430" r:id="rId278"/>
    <hyperlink ref="B434" r:id="rId279"/>
    <hyperlink ref="B479" r:id="rId280"/>
    <hyperlink ref="B480" r:id="rId281"/>
    <hyperlink ref="B481" r:id="rId282"/>
    <hyperlink ref="B482" r:id="rId283"/>
    <hyperlink ref="B483" r:id="rId284"/>
    <hyperlink ref="B484" r:id="rId285"/>
    <hyperlink ref="B485" r:id="rId286"/>
    <hyperlink ref="B486" r:id="rId287"/>
    <hyperlink ref="B489" r:id="rId288"/>
    <hyperlink ref="B490" r:id="rId289"/>
    <hyperlink ref="B491" r:id="rId290"/>
    <hyperlink ref="B492" r:id="rId291"/>
    <hyperlink ref="B493" r:id="rId292"/>
    <hyperlink ref="B494" r:id="rId293"/>
    <hyperlink ref="B495" r:id="rId294"/>
    <hyperlink ref="B514" r:id="rId295"/>
    <hyperlink ref="B515" r:id="rId296"/>
    <hyperlink ref="B516" r:id="rId297"/>
    <hyperlink ref="B517" r:id="rId298"/>
    <hyperlink ref="B518" r:id="rId299"/>
    <hyperlink ref="B519" r:id="rId300"/>
    <hyperlink ref="B520" r:id="rId301"/>
    <hyperlink ref="B523" r:id="rId302"/>
    <hyperlink ref="B524" r:id="rId303"/>
    <hyperlink ref="B525" r:id="rId304"/>
    <hyperlink ref="B526" r:id="rId305"/>
    <hyperlink ref="B527" r:id="rId306"/>
    <hyperlink ref="B528" r:id="rId307"/>
    <hyperlink ref="B529" r:id="rId308"/>
    <hyperlink ref="B530" r:id="rId309"/>
    <hyperlink ref="B536" r:id="rId310"/>
    <hyperlink ref="B537" r:id="rId311"/>
    <hyperlink ref="B538" r:id="rId312"/>
    <hyperlink ref="B539" r:id="rId313"/>
    <hyperlink ref="B540" r:id="rId314"/>
    <hyperlink ref="B541" r:id="rId315"/>
    <hyperlink ref="B542" r:id="rId316"/>
    <hyperlink ref="B548" r:id="rId317"/>
    <hyperlink ref="B549" r:id="rId318"/>
    <hyperlink ref="B552" r:id="rId319"/>
    <hyperlink ref="B599" r:id="rId320"/>
    <hyperlink ref="B601" r:id="rId321"/>
    <hyperlink ref="B602" r:id="rId322"/>
    <hyperlink ref="B603" r:id="rId323"/>
    <hyperlink ref="B604" r:id="rId324"/>
    <hyperlink ref="B605" r:id="rId325"/>
    <hyperlink ref="B606" r:id="rId326"/>
    <hyperlink ref="B607" r:id="rId327"/>
    <hyperlink ref="B608" r:id="rId328"/>
    <hyperlink ref="B609" r:id="rId329"/>
    <hyperlink ref="B610" r:id="rId330"/>
    <hyperlink ref="B611" r:id="rId331"/>
    <hyperlink ref="B612" r:id="rId332"/>
    <hyperlink ref="B613" r:id="rId333"/>
    <hyperlink ref="B614" r:id="rId334"/>
    <hyperlink ref="B615" r:id="rId335"/>
    <hyperlink ref="B616" r:id="rId336"/>
    <hyperlink ref="B623" r:id="rId337"/>
    <hyperlink ref="B624" r:id="rId338"/>
    <hyperlink ref="B625" r:id="rId339"/>
    <hyperlink ref="B626" r:id="rId340"/>
    <hyperlink ref="B627" r:id="rId341"/>
    <hyperlink ref="B628" r:id="rId342"/>
    <hyperlink ref="B629" r:id="rId343"/>
    <hyperlink ref="B630" r:id="rId344"/>
    <hyperlink ref="B631" r:id="rId345"/>
    <hyperlink ref="B632" r:id="rId346"/>
    <hyperlink ref="B633" r:id="rId347"/>
    <hyperlink ref="B634" r:id="rId348"/>
    <hyperlink ref="B635" r:id="rId349"/>
    <hyperlink ref="B636" r:id="rId350"/>
    <hyperlink ref="B637" r:id="rId351"/>
    <hyperlink ref="B638" r:id="rId352"/>
    <hyperlink ref="B639" r:id="rId353"/>
    <hyperlink ref="B640" r:id="rId354"/>
    <hyperlink ref="B641" r:id="rId355"/>
    <hyperlink ref="B642" r:id="rId356"/>
    <hyperlink ref="B643" r:id="rId357"/>
    <hyperlink ref="B644" r:id="rId358"/>
    <hyperlink ref="B645" r:id="rId359"/>
    <hyperlink ref="B646" r:id="rId360"/>
    <hyperlink ref="B79" r:id="rId361" display="IAA007_03"/>
    <hyperlink ref="B116" r:id="rId362"/>
    <hyperlink ref="B118:B120" r:id="rId363" display="IAA024_04"/>
    <hyperlink ref="B121" r:id="rId364" display="IAA024_04"/>
    <hyperlink ref="B164" r:id="rId365" display="CTA029"/>
    <hyperlink ref="B186" r:id="rId366" display="PSA004_03"/>
    <hyperlink ref="B215" r:id="rId367" display="PSA026"/>
    <hyperlink ref="B435:B440" r:id="rId368" display="APA091"/>
    <hyperlink ref="B439" r:id="rId369" display="APA091"/>
    <hyperlink ref="B216" r:id="rId370" display="PSA026"/>
    <hyperlink ref="B165:B166" r:id="rId371" display="CTA029"/>
    <hyperlink ref="B617" r:id="rId372" display="PLE018"/>
    <hyperlink ref="B618:B620" r:id="rId373" display="PLE018"/>
    <hyperlink ref="B95" r:id="rId374"/>
    <hyperlink ref="B94" r:id="rId375"/>
    <hyperlink ref="B93" r:id="rId376"/>
    <hyperlink ref="B92" r:id="rId377"/>
    <hyperlink ref="B91" r:id="rId378"/>
    <hyperlink ref="B90" r:id="rId379"/>
    <hyperlink ref="B195" r:id="rId380" display="PSA013_02"/>
    <hyperlink ref="B243" r:id="rId381" display="PFA001_11"/>
    <hyperlink ref="B441" r:id="rId382" display="APA091"/>
    <hyperlink ref="B442:B443" r:id="rId383" display="APA091"/>
    <hyperlink ref="B531" r:id="rId384" display="TBD001_01"/>
    <hyperlink ref="B533" r:id="rId385" display="TBD001_01"/>
    <hyperlink ref="B543" r:id="rId386"/>
    <hyperlink ref="B544:B545" r:id="rId387" display="TBD001_08"/>
    <hyperlink ref="B555" r:id="rId388" display="PDA001"/>
    <hyperlink ref="B556:B564" r:id="rId389" display="PDA001"/>
    <hyperlink ref="B567" r:id="rId390" display="PDA001"/>
    <hyperlink ref="B44" r:id="rId391" display="BFA003_08 "/>
    <hyperlink ref="B211" r:id="rId392" display="PSA024"/>
    <hyperlink ref="B212" r:id="rId393" display="PSA024"/>
    <hyperlink ref="B196" r:id="rId394" display="PSA013_02"/>
    <hyperlink ref="B320" r:id="rId395" display="STA027"/>
    <hyperlink ref="B280" r:id="rId396" display="PFA005_05"/>
    <hyperlink ref="B269" r:id="rId397" display="PFA004_03"/>
    <hyperlink ref="B234" r:id="rId398" display="PFA001_06 "/>
    <hyperlink ref="B238" r:id="rId399" display="PFA001_10"/>
    <hyperlink ref="B239" r:id="rId400" display="PFA001_10"/>
    <hyperlink ref="B240" r:id="rId401" display="PFA001_10"/>
    <hyperlink ref="B242" r:id="rId402" display="PFA001_11"/>
    <hyperlink ref="B244" r:id="rId403" display="PFA001_11"/>
    <hyperlink ref="B245:B246" r:id="rId404" display="PFA001_11"/>
    <hyperlink ref="B247" r:id="rId405" display="PFA001_11"/>
    <hyperlink ref="B249" r:id="rId406" display="PFA002_01"/>
    <hyperlink ref="B251" r:id="rId407" display="PFA002_02"/>
    <hyperlink ref="B252:B260" r:id="rId408" display="PFA002_02"/>
    <hyperlink ref="B321" r:id="rId409" display="STA027"/>
    <hyperlink ref="B322" r:id="rId410" display="STA027"/>
    <hyperlink ref="B444" r:id="rId411" display="APA091"/>
    <hyperlink ref="B574" r:id="rId412" display="PDA001"/>
    <hyperlink ref="B575" r:id="rId413" display="PDA001"/>
    <hyperlink ref="B450" r:id="rId414" display="APA091"/>
    <hyperlink ref="B449" r:id="rId415" display="APA091"/>
    <hyperlink ref="B451:B453" r:id="rId416" display="APA091"/>
    <hyperlink ref="B281" r:id="rId417" display="PFA005_05"/>
    <hyperlink ref="B323" r:id="rId418" display="STA027"/>
    <hyperlink ref="B452" r:id="rId419" display="APA091"/>
    <hyperlink ref="B591" r:id="rId420" display="Preload and OS"/>
    <hyperlink ref="B593" r:id="rId421"/>
    <hyperlink ref="B594" r:id="rId422"/>
    <hyperlink ref="B595" r:id="rId423"/>
    <hyperlink ref="B596" r:id="rId424"/>
    <hyperlink ref="B597" r:id="rId425"/>
    <hyperlink ref="B598" r:id="rId426"/>
    <hyperlink ref="B289" r:id="rId427"/>
    <hyperlink ref="B290" r:id="rId428"/>
  </hyperlinks>
  <pageMargins left="0.69861111111111096" right="0.69861111111111096" top="1.1430555555555599" bottom="1.1430555555555599" header="0.51180555555555496" footer="0.51180555555555496"/>
  <pageSetup paperSize="9" scale="42" firstPageNumber="0" orientation="landscape" horizontalDpi="300" verticalDpi="300" r:id="rId429"/>
  <drawing r:id="rId430"/>
  <legacyDrawing r:id="rId4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R41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19" sqref="D19"/>
    </sheetView>
  </sheetViews>
  <sheetFormatPr defaultRowHeight="15.5"/>
  <cols>
    <col min="1" max="1" width="0.75" style="224" customWidth="1"/>
    <col min="2" max="2" width="4.75" style="225" customWidth="1"/>
    <col min="3" max="3" width="28.75" style="226" customWidth="1"/>
    <col min="4" max="4" width="78.9140625" style="224" customWidth="1"/>
    <col min="5" max="5" width="54.4140625" style="226" customWidth="1"/>
    <col min="6" max="6" width="8.6640625" style="224"/>
    <col min="7" max="7" width="16.08203125" style="224" customWidth="1"/>
    <col min="8" max="8" width="8.6640625" style="224"/>
    <col min="9" max="10" width="8.6640625" style="224" customWidth="1"/>
    <col min="11" max="16384" width="8.6640625" style="224"/>
  </cols>
  <sheetData>
    <row r="2" spans="2:18" ht="23.5" customHeight="1">
      <c r="B2" s="292" t="s">
        <v>1509</v>
      </c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</row>
    <row r="3" spans="2:18" ht="4.5" customHeight="1"/>
    <row r="4" spans="2:18" ht="15.5" customHeight="1">
      <c r="B4" s="227" t="s">
        <v>1523</v>
      </c>
      <c r="C4" s="228" t="s">
        <v>1527</v>
      </c>
      <c r="D4" s="364" t="s">
        <v>1524</v>
      </c>
      <c r="E4" s="364"/>
    </row>
    <row r="5" spans="2:18" ht="15" customHeight="1">
      <c r="B5" s="229">
        <v>1</v>
      </c>
      <c r="C5" s="230" t="s">
        <v>1526</v>
      </c>
      <c r="D5" s="231" t="s">
        <v>1536</v>
      </c>
      <c r="E5" s="365" t="s">
        <v>1551</v>
      </c>
    </row>
    <row r="6" spans="2:18" ht="17">
      <c r="B6" s="229">
        <v>2</v>
      </c>
      <c r="C6" s="232" t="s">
        <v>1528</v>
      </c>
      <c r="D6" s="231" t="s">
        <v>1537</v>
      </c>
      <c r="E6" s="366"/>
    </row>
    <row r="7" spans="2:18" ht="17">
      <c r="B7" s="229">
        <v>3</v>
      </c>
      <c r="C7" s="232" t="s">
        <v>1529</v>
      </c>
      <c r="D7" s="231" t="s">
        <v>1538</v>
      </c>
      <c r="E7" s="366"/>
    </row>
    <row r="8" spans="2:18" ht="17">
      <c r="B8" s="229">
        <v>4</v>
      </c>
      <c r="C8" s="232" t="s">
        <v>1530</v>
      </c>
      <c r="D8" s="231" t="s">
        <v>1539</v>
      </c>
      <c r="E8" s="367"/>
    </row>
    <row r="9" spans="2:18" ht="17">
      <c r="B9" s="229">
        <v>5</v>
      </c>
      <c r="C9" s="232" t="s">
        <v>1531</v>
      </c>
      <c r="D9" s="231" t="s">
        <v>1600</v>
      </c>
      <c r="E9" s="368" t="s">
        <v>1561</v>
      </c>
    </row>
    <row r="10" spans="2:18" ht="17">
      <c r="B10" s="229">
        <v>6</v>
      </c>
      <c r="C10" s="232" t="s">
        <v>1532</v>
      </c>
      <c r="D10" s="231" t="s">
        <v>1540</v>
      </c>
      <c r="E10" s="370"/>
    </row>
    <row r="11" spans="2:18" ht="17">
      <c r="B11" s="229">
        <v>7</v>
      </c>
      <c r="C11" s="232" t="s">
        <v>1533</v>
      </c>
      <c r="D11" s="233" t="s">
        <v>1599</v>
      </c>
      <c r="E11" s="368" t="s">
        <v>1591</v>
      </c>
    </row>
    <row r="12" spans="2:18" ht="17">
      <c r="B12" s="229">
        <v>8</v>
      </c>
      <c r="C12" s="232" t="s">
        <v>1534</v>
      </c>
      <c r="D12" s="231" t="s">
        <v>1541</v>
      </c>
      <c r="E12" s="369"/>
    </row>
    <row r="13" spans="2:18" ht="17">
      <c r="B13" s="229">
        <v>9</v>
      </c>
      <c r="C13" s="232" t="s">
        <v>1535</v>
      </c>
      <c r="D13" s="231" t="s">
        <v>1542</v>
      </c>
      <c r="E13" s="370"/>
    </row>
    <row r="14" spans="2:18" ht="17">
      <c r="B14" s="229">
        <v>10</v>
      </c>
      <c r="C14" s="232" t="s">
        <v>1594</v>
      </c>
      <c r="D14" s="231" t="s">
        <v>1582</v>
      </c>
      <c r="E14" s="248" t="s">
        <v>1562</v>
      </c>
    </row>
    <row r="15" spans="2:18" ht="17">
      <c r="B15" s="229">
        <v>11</v>
      </c>
      <c r="C15" s="232" t="s">
        <v>1543</v>
      </c>
      <c r="D15" s="233" t="s">
        <v>1544</v>
      </c>
      <c r="E15" s="361" t="s">
        <v>1592</v>
      </c>
    </row>
    <row r="16" spans="2:18" ht="34">
      <c r="B16" s="229">
        <v>12</v>
      </c>
      <c r="C16" s="232" t="s">
        <v>1545</v>
      </c>
      <c r="D16" s="234" t="s">
        <v>1548</v>
      </c>
      <c r="E16" s="362"/>
    </row>
    <row r="17" spans="2:6" ht="34">
      <c r="B17" s="229">
        <v>13</v>
      </c>
      <c r="C17" s="232" t="s">
        <v>1546</v>
      </c>
      <c r="D17" s="234" t="s">
        <v>1549</v>
      </c>
      <c r="E17" s="362"/>
    </row>
    <row r="18" spans="2:6" ht="17">
      <c r="B18" s="229">
        <v>14</v>
      </c>
      <c r="C18" s="232" t="s">
        <v>1550</v>
      </c>
      <c r="D18" s="231" t="s">
        <v>1601</v>
      </c>
      <c r="E18" s="362"/>
    </row>
    <row r="19" spans="2:6" ht="34">
      <c r="B19" s="229">
        <v>15</v>
      </c>
      <c r="C19" s="232" t="s">
        <v>1552</v>
      </c>
      <c r="D19" s="234" t="s">
        <v>1553</v>
      </c>
      <c r="E19" s="363"/>
    </row>
    <row r="20" spans="2:6" ht="17">
      <c r="B20" s="229">
        <v>16</v>
      </c>
      <c r="C20" s="242" t="s">
        <v>1557</v>
      </c>
      <c r="D20" s="245" t="s">
        <v>1602</v>
      </c>
      <c r="E20" s="244" t="s">
        <v>1558</v>
      </c>
    </row>
    <row r="21" spans="2:6" ht="17">
      <c r="B21" s="229">
        <v>17</v>
      </c>
      <c r="C21" s="232" t="s">
        <v>1559</v>
      </c>
      <c r="D21" s="247" t="s">
        <v>1560</v>
      </c>
      <c r="E21" s="245" t="s">
        <v>1593</v>
      </c>
    </row>
    <row r="22" spans="2:6" ht="17">
      <c r="B22" s="229">
        <v>18</v>
      </c>
      <c r="C22" s="242" t="s">
        <v>1119</v>
      </c>
      <c r="D22" s="245" t="s">
        <v>1563</v>
      </c>
      <c r="E22" s="244" t="s">
        <v>1558</v>
      </c>
    </row>
    <row r="23" spans="2:6" ht="17">
      <c r="B23" s="229">
        <v>19</v>
      </c>
      <c r="C23" s="242" t="s">
        <v>1564</v>
      </c>
      <c r="D23" s="243" t="s">
        <v>1565</v>
      </c>
      <c r="E23" s="244" t="s">
        <v>1558</v>
      </c>
    </row>
    <row r="24" spans="2:6" ht="17">
      <c r="B24" s="229">
        <v>20</v>
      </c>
      <c r="C24" s="242" t="s">
        <v>1566</v>
      </c>
      <c r="D24" s="243" t="s">
        <v>1569</v>
      </c>
      <c r="E24" s="244" t="s">
        <v>1558</v>
      </c>
    </row>
    <row r="25" spans="2:6" ht="17">
      <c r="B25" s="229">
        <v>21</v>
      </c>
      <c r="C25" s="242" t="s">
        <v>1496</v>
      </c>
      <c r="D25" s="243" t="s">
        <v>1570</v>
      </c>
      <c r="E25" s="244" t="s">
        <v>1558</v>
      </c>
    </row>
    <row r="26" spans="2:6" ht="17">
      <c r="B26" s="229">
        <v>22</v>
      </c>
      <c r="C26" s="242" t="s">
        <v>1573</v>
      </c>
      <c r="D26" s="249" t="s">
        <v>1580</v>
      </c>
      <c r="E26" s="244" t="s">
        <v>1558</v>
      </c>
    </row>
    <row r="27" spans="2:6" ht="15.5" customHeight="1">
      <c r="B27" s="229">
        <v>23</v>
      </c>
      <c r="C27" s="242" t="s">
        <v>1574</v>
      </c>
      <c r="D27" s="249" t="s">
        <v>1581</v>
      </c>
      <c r="E27" s="245" t="s">
        <v>1593</v>
      </c>
      <c r="F27" s="154"/>
    </row>
    <row r="28" spans="2:6" ht="17">
      <c r="B28" s="229">
        <v>24</v>
      </c>
      <c r="C28" s="242" t="s">
        <v>1575</v>
      </c>
      <c r="D28" s="245" t="s">
        <v>1583</v>
      </c>
      <c r="E28" s="245" t="s">
        <v>1593</v>
      </c>
      <c r="F28" s="154"/>
    </row>
    <row r="29" spans="2:6" ht="34">
      <c r="B29" s="229">
        <v>25</v>
      </c>
      <c r="C29" s="242" t="s">
        <v>1571</v>
      </c>
      <c r="D29" s="246" t="s">
        <v>1577</v>
      </c>
      <c r="E29" s="244" t="s">
        <v>1558</v>
      </c>
    </row>
    <row r="30" spans="2:6" ht="17">
      <c r="B30" s="229">
        <v>26</v>
      </c>
      <c r="C30" s="242" t="s">
        <v>1572</v>
      </c>
      <c r="D30" s="246" t="s">
        <v>1578</v>
      </c>
      <c r="E30" s="245" t="s">
        <v>1593</v>
      </c>
    </row>
    <row r="31" spans="2:6" ht="17">
      <c r="B31" s="229">
        <v>27</v>
      </c>
      <c r="C31" s="242" t="s">
        <v>1664</v>
      </c>
      <c r="D31" s="246" t="s">
        <v>1665</v>
      </c>
      <c r="E31" s="244" t="s">
        <v>1558</v>
      </c>
    </row>
    <row r="32" spans="2:6" ht="17">
      <c r="B32" s="229">
        <v>28</v>
      </c>
      <c r="C32" s="242" t="s">
        <v>1643</v>
      </c>
      <c r="D32" s="246" t="s">
        <v>1642</v>
      </c>
      <c r="E32" s="244" t="s">
        <v>1558</v>
      </c>
    </row>
    <row r="33" spans="2:6" ht="17">
      <c r="B33" s="229">
        <v>29</v>
      </c>
      <c r="C33" s="242" t="s">
        <v>1667</v>
      </c>
      <c r="D33" s="246" t="s">
        <v>1668</v>
      </c>
      <c r="E33" s="244" t="s">
        <v>1558</v>
      </c>
    </row>
    <row r="34" spans="2:6" ht="17">
      <c r="B34" s="229">
        <v>30</v>
      </c>
      <c r="C34" s="242" t="s">
        <v>1644</v>
      </c>
      <c r="D34" s="246" t="s">
        <v>1579</v>
      </c>
      <c r="E34" s="245" t="s">
        <v>1593</v>
      </c>
    </row>
    <row r="35" spans="2:6" ht="17">
      <c r="B35" s="229">
        <v>31</v>
      </c>
      <c r="C35" s="242" t="s">
        <v>1664</v>
      </c>
      <c r="D35" s="249" t="s">
        <v>1666</v>
      </c>
      <c r="E35" s="244" t="s">
        <v>1558</v>
      </c>
    </row>
    <row r="36" spans="2:6" ht="17">
      <c r="B36" s="229">
        <v>32</v>
      </c>
      <c r="C36" s="242" t="s">
        <v>1568</v>
      </c>
      <c r="D36" s="246" t="s">
        <v>1584</v>
      </c>
      <c r="E36" s="245" t="s">
        <v>1593</v>
      </c>
      <c r="F36" s="154"/>
    </row>
    <row r="37" spans="2:6" ht="17">
      <c r="B37" s="229">
        <v>33</v>
      </c>
      <c r="C37" s="242" t="s">
        <v>1567</v>
      </c>
      <c r="D37" s="246" t="s">
        <v>1585</v>
      </c>
      <c r="E37" s="245" t="s">
        <v>1593</v>
      </c>
      <c r="F37" s="154"/>
    </row>
    <row r="38" spans="2:6" ht="17">
      <c r="B38" s="229">
        <v>34</v>
      </c>
      <c r="C38" s="242" t="s">
        <v>1576</v>
      </c>
      <c r="D38" s="246" t="s">
        <v>1587</v>
      </c>
      <c r="E38" s="244" t="s">
        <v>1558</v>
      </c>
      <c r="F38" s="154"/>
    </row>
    <row r="39" spans="2:6" ht="17">
      <c r="B39" s="229">
        <v>35</v>
      </c>
      <c r="C39" s="242" t="s">
        <v>1649</v>
      </c>
      <c r="D39" s="246" t="s">
        <v>1653</v>
      </c>
      <c r="E39" s="244" t="s">
        <v>1558</v>
      </c>
    </row>
    <row r="40" spans="2:6" ht="17">
      <c r="B40" s="229">
        <v>36</v>
      </c>
      <c r="C40" s="242" t="s">
        <v>1671</v>
      </c>
      <c r="D40" s="246" t="s">
        <v>1672</v>
      </c>
      <c r="E40" s="244" t="s">
        <v>1298</v>
      </c>
    </row>
    <row r="41" spans="2:6" ht="17">
      <c r="B41" s="229">
        <v>37</v>
      </c>
      <c r="C41" s="242" t="s">
        <v>1597</v>
      </c>
      <c r="D41" s="246" t="s">
        <v>1651</v>
      </c>
      <c r="E41" s="245" t="s">
        <v>1593</v>
      </c>
    </row>
  </sheetData>
  <sheetProtection password="CD8C" sheet="1" objects="1" scenarios="1"/>
  <protectedRanges>
    <protectedRange sqref="B1:F1 B42:E45 F2:G45" name="範圍1"/>
  </protectedRanges>
  <customSheetViews>
    <customSheetView guid="{795862F2-72E9-4114-B5C5-9A2887D08FC3}" scale="80">
      <pane xSplit="3" ySplit="4" topLeftCell="D20" activePane="bottomRight" state="frozen"/>
      <selection pane="bottomRight" activeCell="D28" sqref="D28"/>
      <pageMargins left="0.7" right="0.7" top="0.75" bottom="0.75" header="0.3" footer="0.3"/>
    </customSheetView>
  </customSheetViews>
  <mergeCells count="5">
    <mergeCell ref="E15:E19"/>
    <mergeCell ref="D4:E4"/>
    <mergeCell ref="E5:E8"/>
    <mergeCell ref="E11:E13"/>
    <mergeCell ref="E9:E10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History</vt:lpstr>
      <vt:lpstr>Summary</vt:lpstr>
      <vt:lpstr>SW Test planning-FVT</vt:lpstr>
      <vt:lpstr>SW Test planning-SIT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LNV SW case sync up_allocation and timing</dc:title>
  <dc:creator>Angela_Liu</dc:creator>
  <cp:lastModifiedBy>Sun. June (CITII)</cp:lastModifiedBy>
  <cp:revision>2</cp:revision>
  <dcterms:created xsi:type="dcterms:W3CDTF">2018-01-17T14:14:00Z</dcterms:created>
  <dcterms:modified xsi:type="dcterms:W3CDTF">2019-11-29T07:46:33Z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2052-9.1.0.4645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version">
    <vt:lpwstr>2</vt:lpwstr>
  </property>
</Properties>
</file>