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do_an_tot_nghiep\"/>
    </mc:Choice>
  </mc:AlternateContent>
  <bookViews>
    <workbookView xWindow="-110" yWindow="-110" windowWidth="23260" windowHeight="12580" activeTab="1"/>
  </bookViews>
  <sheets>
    <sheet name="SETTING" sheetId="9" r:id="rId1"/>
    <sheet name="BUS" sheetId="11" r:id="rId2"/>
    <sheet name="LINE" sheetId="3" r:id="rId3"/>
    <sheet name="LOADPROFILE" sheetId="5" r:id="rId4"/>
    <sheet name="GENPROFILE" sheetId="8" r:id="rId5"/>
    <sheet name="DGPROFILE" sheetId="10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1" l="1"/>
  <c r="F3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T5" i="11"/>
  <c r="T6" i="11"/>
  <c r="S10" i="11"/>
  <c r="T4" i="11"/>
  <c r="T11" i="11"/>
  <c r="T3" i="11"/>
  <c r="T12" i="11"/>
  <c r="S5" i="11"/>
  <c r="S14" i="11"/>
  <c r="T13" i="11"/>
  <c r="S8" i="11"/>
  <c r="S12" i="11"/>
  <c r="S13" i="11"/>
  <c r="T10" i="11"/>
  <c r="T8" i="11"/>
  <c r="T9" i="11"/>
  <c r="S4" i="11"/>
  <c r="S3" i="11"/>
  <c r="S11" i="11"/>
  <c r="T14" i="11"/>
  <c r="S9" i="11"/>
  <c r="T7" i="11"/>
  <c r="S6" i="11"/>
  <c r="S7" i="11"/>
  <c r="C1" i="3" l="1"/>
  <c r="G18" i="3"/>
  <c r="G17" i="3"/>
  <c r="G16" i="3"/>
  <c r="G15" i="3"/>
  <c r="G14" i="3"/>
  <c r="I1" i="3"/>
  <c r="G4" i="3"/>
  <c r="G5" i="3"/>
  <c r="G6" i="3"/>
  <c r="G7" i="3"/>
  <c r="G8" i="3"/>
  <c r="G9" i="3"/>
  <c r="G10" i="3"/>
  <c r="G11" i="3"/>
  <c r="G12" i="3"/>
  <c r="G13" i="3"/>
  <c r="G3" i="3"/>
  <c r="H1" i="3"/>
  <c r="H14" i="3" s="1"/>
  <c r="H10" i="3" l="1"/>
  <c r="H5" i="3"/>
  <c r="H18" i="3"/>
  <c r="H13" i="3"/>
  <c r="H9" i="3"/>
  <c r="H6" i="3"/>
  <c r="H15" i="3"/>
  <c r="H3" i="3"/>
  <c r="H12" i="3"/>
  <c r="H8" i="3"/>
  <c r="H4" i="3"/>
  <c r="H16" i="3"/>
  <c r="H11" i="3"/>
  <c r="H7" i="3"/>
  <c r="H17" i="3"/>
  <c r="L9" i="3"/>
  <c r="L5" i="3"/>
  <c r="L16" i="3"/>
  <c r="L11" i="3"/>
  <c r="L6" i="3"/>
  <c r="L17" i="3"/>
  <c r="L12" i="3"/>
  <c r="L3" i="3"/>
  <c r="L13" i="3"/>
  <c r="L7" i="3"/>
  <c r="L8" i="3"/>
  <c r="L14" i="3"/>
  <c r="L15" i="3"/>
  <c r="L10" i="3"/>
  <c r="L4" i="3"/>
  <c r="L18" i="3"/>
</calcChain>
</file>

<file path=xl/comments1.xml><?xml version="1.0" encoding="utf-8"?>
<comments xmlns="http://schemas.openxmlformats.org/spreadsheetml/2006/main">
  <authors>
    <author>tc={F0B89BB3-5B8D-4D6D-8686-27520C0A9C2D}</author>
    <author>tc={F794B494-FCFE-4BE5-8256-2A8C28277F01}</author>
    <author>tc={2F967303-1DB7-4429-A1FC-AAA55B767DEC}</author>
    <author>tc={602F22B7-8DE5-4845-BADD-8E757D69B1A9}</author>
    <author>tc={6DE054E9-B9BA-4D16-80AA-FD012161D1D5}</author>
    <author>tc={432E3701-46FA-474A-889A-9EC870B20393}</author>
    <author>tc={143FE05E-AA01-4251-BAA5-747C81F515B5}</author>
  </authors>
  <commentList>
    <comment ref="A7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  </r>
      </text>
    </comment>
    <comment ref="B7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  </r>
      </text>
    </comment>
    <comment ref="C7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  </r>
      </text>
    </comment>
    <comment ref="D7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Cos Phi nguồn, khi phát Q (thường yếu cầu &gt;0.9)</t>
        </r>
      </text>
    </comment>
    <comment ref="E7" authorId="4" shapeId="0">
      <text>
        <r>
          <rPr>
            <sz val="11"/>
            <color theme="1"/>
            <rFont val="Arial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Cos Phi nguồn, khi hút Q (thường yếu cầu &lt;-0.95 hoặc ko đc hút Q thì đặt 1)
</t>
        </r>
      </text>
    </comment>
    <comment ref="F7" authorId="5" shapeId="0">
      <text>
        <r>
          <rPr>
            <sz val="11"/>
            <color theme="1"/>
            <rFont val="Arial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PSM:Power Summation, 
GS:GaussSeidel,
N-R:NewtonRaphson,
SNR:Sparse Newton Raphson
</t>
        </r>
      </text>
    </comment>
    <comment ref="G7" authorId="6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  </r>
      </text>
    </comment>
  </commentList>
</comments>
</file>

<file path=xl/comments2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tc={82FE0F86-5F7B-47B8-BFD0-831AD0E8743E}</author>
    <author>tc={39CF720A-8508-4C59-A4AF-2C27F3AAA34C}</author>
    <author>tc={8A0DD14B-DA58-4394-9D76-FBA1B9E60E99}</author>
    <author>tc={63FD75FE-EA28-4D87-8ABE-84D8AEABDF09}</author>
    <author>HTC</author>
    <author>tc={358A766E-B6D1-4484-A68D-C6AF472CBC6E}</author>
    <author>tc={57748AED-F455-477B-A70E-41AA9060EA7C}</author>
    <author>tc={344E296B-18AF-4DD7-8F52-727297E2A374}</author>
    <author>tc={4124862F-D47B-4028-8B06-F9EC46FE13EF}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 number</t>
        </r>
      </text>
    </comment>
    <comment ref="B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 name</t>
        </r>
      </text>
    </comment>
    <comment ref="C2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  </r>
      </text>
    </comment>
    <comment ref="D2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  </r>
      </text>
    </comment>
    <comment ref="E2" authorId="4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  </r>
      </text>
    </comment>
    <comment ref="F2" authorId="5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  </r>
      </text>
    </comment>
    <comment ref="G2" authorId="6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  </r>
      </text>
    </comment>
    <comment ref="H2" authorId="7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  </r>
      </text>
    </comment>
    <comment ref="I2" authorId="8" shapeId="0">
      <text>
        <r>
          <rPr>
            <b/>
            <sz val="9"/>
            <color indexed="81"/>
            <rFont val="Tahoma"/>
            <charset val="1"/>
          </rPr>
          <t>HTC:</t>
        </r>
        <r>
          <rPr>
            <sz val="9"/>
            <color indexed="81"/>
            <rFont val="Tahoma"/>
            <charset val="1"/>
          </rPr>
          <t xml:space="preserve">
P distributed generation
[kw]</t>
        </r>
      </text>
    </comment>
    <comment ref="J2" authorId="8" shapeId="0">
      <text>
        <r>
          <rPr>
            <b/>
            <sz val="9"/>
            <color indexed="81"/>
            <rFont val="Tahoma"/>
            <charset val="1"/>
          </rPr>
          <t>HTC:</t>
        </r>
        <r>
          <rPr>
            <sz val="9"/>
            <color indexed="81"/>
            <rFont val="Tahoma"/>
            <charset val="1"/>
          </rPr>
          <t xml:space="preserve">
Q distributed generation[kvar]</t>
        </r>
      </text>
    </comment>
    <comment ref="K2" authorId="8" shapeId="0">
      <text>
        <r>
          <rPr>
            <b/>
            <sz val="9"/>
            <color indexed="81"/>
            <rFont val="Tahoma"/>
            <charset val="1"/>
          </rPr>
          <t>HTC:</t>
        </r>
        <r>
          <rPr>
            <sz val="9"/>
            <color indexed="81"/>
            <rFont val="Tahoma"/>
            <charset val="1"/>
          </rPr>
          <t xml:space="preserve">
switchable distributed generation at bus i</t>
        </r>
      </text>
    </comment>
    <comment ref="L2" authorId="9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  </r>
      </text>
    </comment>
    <comment ref="M2" authorId="1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  </r>
      </text>
    </comment>
    <comment ref="N2" authorId="1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tiểu (của Bus nguồn)</t>
        </r>
      </text>
    </comment>
    <comment ref="O2" authorId="1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Loại BUS, 1/None- bus Tải, 2- bus PV, 3-bus SWING</t>
        </r>
      </text>
    </comment>
  </commentList>
</comments>
</file>

<file path=xl/comments3.xml><?xml version="1.0" encoding="utf-8"?>
<comments xmlns="http://schemas.openxmlformats.org/spreadsheetml/2006/main">
  <authors>
    <author>tc={2891B164-1E7E-4E24-95C3-F0A912F89DA9}</author>
    <author>tc={0BF2B5F5-B4BA-4852-8537-4440F390515E}</author>
    <author>tc={B526F4FC-1E23-45DD-8EA5-6339AF33B2D8}</author>
    <author>tc={577997EB-0F36-4D58-A8E8-8A7BEDAC8012}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  </r>
      </text>
    </comment>
    <comment ref="D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  </r>
      </text>
    </comment>
    <comment ref="E2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  </r>
      </text>
    </comment>
    <comment ref="F2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  </r>
      </text>
    </comment>
  </commentList>
</comments>
</file>

<file path=xl/comments4.xml><?xml version="1.0" encoding="utf-8"?>
<comments xmlns="http://schemas.openxmlformats.org/spreadsheetml/2006/main">
  <authors>
    <author>tc={5265EB0F-E593-42DE-815A-9AF410BEA30D}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  </r>
      </text>
    </comment>
  </commentList>
</comments>
</file>

<file path=xl/comments5.xml><?xml version="1.0" encoding="utf-8"?>
<comments xmlns="http://schemas.openxmlformats.org/spreadsheetml/2006/main">
  <authors>
    <author>tc={DF129167-068F-4704-ABFC-D80B0D0E1860}</author>
    <author>tc={B91813F5-07F5-46E3-ADE3-96359928C3D2}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  </r>
      </text>
    </comment>
    <comment ref="B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  </r>
      </text>
    </comment>
  </commentList>
</comments>
</file>

<file path=xl/comments6.xml><?xml version="1.0" encoding="utf-8"?>
<comments xmlns="http://schemas.openxmlformats.org/spreadsheetml/2006/main">
  <authors>
    <author>tc={DF129167-068F-4704-ABFC-D80B0D0E1860}</author>
    <author>tc={B91813F5-07F5-46E3-ADE3-96359928C3D2}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  </r>
      </text>
    </comment>
    <comment ref="B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  </r>
      </text>
    </comment>
  </commentList>
</comments>
</file>

<file path=xl/sharedStrings.xml><?xml version="1.0" encoding="utf-8"?>
<sst xmlns="http://schemas.openxmlformats.org/spreadsheetml/2006/main" count="72" uniqueCount="66">
  <si>
    <t>NAME</t>
  </si>
  <si>
    <t>NO</t>
  </si>
  <si>
    <t>BUS1</t>
  </si>
  <si>
    <t>kV</t>
  </si>
  <si>
    <t>## LINEDATA</t>
  </si>
  <si>
    <t>## BUSDATA</t>
  </si>
  <si>
    <t>BUS2</t>
  </si>
  <si>
    <t>BUS3</t>
  </si>
  <si>
    <t>BUS4</t>
  </si>
  <si>
    <t>BUS5</t>
  </si>
  <si>
    <t>BUS6</t>
  </si>
  <si>
    <t>FROMBUS</t>
  </si>
  <si>
    <t>TOBUS</t>
  </si>
  <si>
    <t>BUS7</t>
  </si>
  <si>
    <t>BUS8</t>
  </si>
  <si>
    <t>BUS9</t>
  </si>
  <si>
    <t>BUS10</t>
  </si>
  <si>
    <t>QLOAD[kvar]</t>
  </si>
  <si>
    <t>PLOAD[kw]</t>
  </si>
  <si>
    <t>R(Ohm)</t>
  </si>
  <si>
    <t>X(Ohm)</t>
  </si>
  <si>
    <t>FLAG</t>
  </si>
  <si>
    <t>LENGTH</t>
  </si>
  <si>
    <t>K_number</t>
  </si>
  <si>
    <t>K_power</t>
  </si>
  <si>
    <t>## SETTING</t>
  </si>
  <si>
    <t>## LOAD_PROFILE_DATA</t>
  </si>
  <si>
    <t>Algo_PF</t>
  </si>
  <si>
    <t>time\NOBUS</t>
  </si>
  <si>
    <t>B(microSiemens)</t>
  </si>
  <si>
    <t>Vscheduled[pu]</t>
  </si>
  <si>
    <t>QgenMax[kvar]</t>
  </si>
  <si>
    <t>QgenMin[kvar]</t>
  </si>
  <si>
    <t>Recloser_number</t>
  </si>
  <si>
    <t>RATEA[A]</t>
  </si>
  <si>
    <t>CODE</t>
  </si>
  <si>
    <t>## GEN_PROFILE_DATA</t>
  </si>
  <si>
    <t>## RECLOSEROPTIMISATION: K_number and K_power, default=1</t>
  </si>
  <si>
    <t>FLAG3</t>
  </si>
  <si>
    <t>BUS11</t>
  </si>
  <si>
    <t>BUS12</t>
  </si>
  <si>
    <t>RateMax[%]</t>
  </si>
  <si>
    <t>Umax[pu]</t>
  </si>
  <si>
    <t>Umin[pu]</t>
  </si>
  <si>
    <t>100,1e3</t>
  </si>
  <si>
    <t>option_PF</t>
  </si>
  <si>
    <t>1.1,1e4</t>
  </si>
  <si>
    <t>0.9,1e4</t>
  </si>
  <si>
    <t>Qshunt[kvar]</t>
  </si>
  <si>
    <t>psseLoad</t>
  </si>
  <si>
    <t>psseShunt</t>
  </si>
  <si>
    <t>psse</t>
  </si>
  <si>
    <t>Pload ini</t>
  </si>
  <si>
    <t>Qload ini</t>
  </si>
  <si>
    <t>cosPhiP</t>
  </si>
  <si>
    <t>cosPhiN</t>
  </si>
  <si>
    <t>0.9,0</t>
  </si>
  <si>
    <t>-0.95,1e4</t>
  </si>
  <si>
    <t xml:space="preserve"> ## BRANCHING</t>
  </si>
  <si>
    <t xml:space="preserve">accel </t>
  </si>
  <si>
    <t>1.7</t>
  </si>
  <si>
    <t>PSM</t>
  </si>
  <si>
    <t>100,1e-10</t>
  </si>
  <si>
    <t>FLAG4</t>
  </si>
  <si>
    <t>Qdgen[kvar]</t>
  </si>
  <si>
    <t>Pdgen[kw]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</si>
</sst>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3" x14ac:knownFonts="1">
    <font>
      <sz val="11"/>
      <color theme="1"/>
      <name val="Arial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/>
    <xf numFmtId="165" fontId="0" fillId="3" borderId="0" xfId="0" applyNumberFormat="1" applyFill="1"/>
    <xf numFmtId="0" fontId="0" fillId="0" borderId="0" xfId="0" quotePrefix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847725</xdr:colOff>
      <xdr:row>16</xdr:row>
      <xdr:rowOff>85725</xdr:rowOff>
    </xdr:from>
    <xdr:ext cx="5427781" cy="2253019"/>
    <xdr:pic>
      <xdr:nvPicPr>
        <xdr:cNvPr id="2" name="Picture 1">
          <a:extLst>
            <a:ext uri="{FF2B5EF4-FFF2-40B4-BE49-F238E27FC236}">
              <a16:creationId xmlns:a16="http://schemas.microsoft.com/office/drawing/2014/main" xmlns="" id="{6B01BC0E-6607-481E-95DB-25E0AB09A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1225" y="2930525"/>
          <a:ext cx="5427781" cy="2253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436222</xdr:colOff>
      <xdr:row>16</xdr:row>
      <xdr:rowOff>1503</xdr:rowOff>
    </xdr:from>
    <xdr:to>
      <xdr:col>18</xdr:col>
      <xdr:colOff>543175</xdr:colOff>
      <xdr:row>27</xdr:row>
      <xdr:rowOff>165650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515C0A3E-5ECF-648F-9780-2BB7ECEBF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4552" y="2969990"/>
          <a:ext cx="4599440" cy="2204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5:45:28.79" personId="{3703CD0D-8673-48C8-BE86-0D4E8BCEF270}" id="{0BF2B5F5-B4BA-4852-8537-4440F390515E}">
    <text>1-Inservice; 0- Out of service; dùng để lưu trữ dự liệu thô</text>
  </threadedComment>
  <threadedComment ref="E2" dT="2022-04-29T02:33:36.83" personId="{3703CD0D-8673-48C8-BE86-0D4E8BCEF270}" id="{B526F4FC-1E23-45DD-8EA5-6339AF33B2D8}">
    <text>1: có thể đóng/mở (branching)</text>
  </threadedComment>
  <threadedComment ref="F2" dT="2022-04-28T15:50:26.49" personId="{3703CD0D-8673-48C8-BE86-0D4E8BCEF270}" id="{577997EB-0F36-4D58-A8E8-8A7BEDAC8012}">
    <text>Length of Line (km)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DF129167-068F-4704-ABFC-D80B0D0E1860}">
    <text>Số nút của nguồn</text>
  </threadedComment>
  <threadedComment ref="B2" dT="2022-06-14T17:01:13.85" personId="{3703CD0D-8673-48C8-BE86-0D4E8BCEF270}" id="{B91813F5-07F5-46E3-ADE3-96359928C3D2}">
    <text>điện áp tại nút nguồn (1) theo thời gian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8"/>
  <sheetViews>
    <sheetView workbookViewId="0">
      <selection activeCell="E21" sqref="E21"/>
    </sheetView>
  </sheetViews>
  <sheetFormatPr defaultRowHeight="14" x14ac:dyDescent="0.3"/>
  <cols>
    <col min="1" max="1" width="25.08203125" customWidth="1"/>
    <col min="2" max="2" width="12.58203125" customWidth="1"/>
    <col min="3" max="3" width="15" customWidth="1"/>
    <col min="4" max="4" width="11.08203125" customWidth="1"/>
    <col min="5" max="6" width="11" customWidth="1"/>
    <col min="8" max="8" width="11" customWidth="1"/>
  </cols>
  <sheetData>
    <row r="1" spans="1:8" x14ac:dyDescent="0.3">
      <c r="A1" t="s">
        <v>25</v>
      </c>
    </row>
    <row r="2" spans="1:8" x14ac:dyDescent="0.3">
      <c r="A2" t="s">
        <v>37</v>
      </c>
    </row>
    <row r="3" spans="1:8" x14ac:dyDescent="0.3">
      <c r="A3" t="s">
        <v>33</v>
      </c>
      <c r="B3" t="s">
        <v>23</v>
      </c>
      <c r="C3" t="s">
        <v>24</v>
      </c>
    </row>
    <row r="4" spans="1:8" x14ac:dyDescent="0.3">
      <c r="A4" s="1">
        <v>1</v>
      </c>
      <c r="B4" s="1">
        <v>1</v>
      </c>
      <c r="C4" s="1">
        <v>1</v>
      </c>
    </row>
    <row r="6" spans="1:8" x14ac:dyDescent="0.3">
      <c r="A6" t="s">
        <v>58</v>
      </c>
    </row>
    <row r="7" spans="1:8" x14ac:dyDescent="0.3">
      <c r="A7" s="1" t="s">
        <v>41</v>
      </c>
      <c r="B7" s="1" t="s">
        <v>42</v>
      </c>
      <c r="C7" s="1" t="s">
        <v>43</v>
      </c>
      <c r="D7" s="1" t="s">
        <v>54</v>
      </c>
      <c r="E7" s="1" t="s">
        <v>55</v>
      </c>
      <c r="F7" t="s">
        <v>27</v>
      </c>
      <c r="G7" t="s">
        <v>45</v>
      </c>
      <c r="H7" s="14" t="s">
        <v>59</v>
      </c>
    </row>
    <row r="8" spans="1:8" x14ac:dyDescent="0.3">
      <c r="A8" s="1" t="s">
        <v>44</v>
      </c>
      <c r="B8" s="1" t="s">
        <v>46</v>
      </c>
      <c r="C8" s="1" t="s">
        <v>47</v>
      </c>
      <c r="D8" s="1" t="s">
        <v>56</v>
      </c>
      <c r="E8" s="12" t="s">
        <v>57</v>
      </c>
      <c r="F8" t="s">
        <v>61</v>
      </c>
      <c r="G8" s="13" t="s">
        <v>62</v>
      </c>
      <c r="H8" t="s"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T14"/>
  <sheetViews>
    <sheetView tabSelected="1" topLeftCell="B4" workbookViewId="0">
      <selection activeCell="G22" sqref="F22:G25"/>
    </sheetView>
  </sheetViews>
  <sheetFormatPr defaultRowHeight="14" x14ac:dyDescent="0.3"/>
  <cols>
    <col min="1" max="2" width="10.25" style="1" customWidth="1"/>
    <col min="3" max="4" width="8.75" style="1" customWidth="1"/>
    <col min="5" max="5" width="12.25" style="1" customWidth="1"/>
    <col min="6" max="7" width="12.58203125" style="1" customWidth="1"/>
    <col min="8" max="8" width="13.75" style="1" customWidth="1"/>
    <col min="9" max="9" width="15" customWidth="1"/>
    <col min="10" max="11" width="15.08203125" customWidth="1"/>
    <col min="12" max="12" width="8.6640625" style="1"/>
  </cols>
  <sheetData>
    <row r="1" spans="1:20" x14ac:dyDescent="0.3">
      <c r="A1" s="1" t="s">
        <v>5</v>
      </c>
    </row>
    <row r="2" spans="1:20" x14ac:dyDescent="0.3">
      <c r="A2" s="1" t="s">
        <v>1</v>
      </c>
      <c r="B2" s="1" t="s">
        <v>0</v>
      </c>
      <c r="C2" s="1" t="s">
        <v>3</v>
      </c>
      <c r="D2" s="1" t="s">
        <v>21</v>
      </c>
      <c r="E2" s="1" t="s">
        <v>18</v>
      </c>
      <c r="F2" s="1" t="s">
        <v>17</v>
      </c>
      <c r="G2" s="1" t="s">
        <v>48</v>
      </c>
      <c r="H2" s="1" t="s">
        <v>38</v>
      </c>
      <c r="I2" s="1" t="s">
        <v>65</v>
      </c>
      <c r="J2" s="1" t="s">
        <v>64</v>
      </c>
      <c r="K2" s="1" t="s">
        <v>63</v>
      </c>
      <c r="L2" s="1" t="s">
        <v>30</v>
      </c>
      <c r="M2" s="1" t="s">
        <v>31</v>
      </c>
      <c r="N2" s="1" t="s">
        <v>32</v>
      </c>
      <c r="O2" s="1" t="s">
        <v>35</v>
      </c>
      <c r="Q2" s="1" t="s">
        <v>52</v>
      </c>
      <c r="R2" s="1" t="s">
        <v>53</v>
      </c>
      <c r="S2" t="s">
        <v>49</v>
      </c>
      <c r="T2" t="s">
        <v>50</v>
      </c>
    </row>
    <row r="3" spans="1:20" x14ac:dyDescent="0.3">
      <c r="A3" s="1">
        <v>1</v>
      </c>
      <c r="B3" s="1" t="s">
        <v>2</v>
      </c>
      <c r="C3" s="1">
        <v>12</v>
      </c>
      <c r="D3" s="1">
        <v>1</v>
      </c>
      <c r="E3" s="1">
        <f>1.3*Q3</f>
        <v>0</v>
      </c>
      <c r="F3" s="1">
        <f>1.3*R3</f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3">
        <v>1</v>
      </c>
      <c r="M3" s="1">
        <v>9999</v>
      </c>
      <c r="N3" s="1">
        <v>-9999</v>
      </c>
      <c r="O3" s="1">
        <v>3</v>
      </c>
      <c r="Q3" s="1">
        <v>0</v>
      </c>
      <c r="R3" s="1">
        <v>0</v>
      </c>
      <c r="S3" t="e">
        <f t="shared" ref="S3:S14" ca="1" si="0">_xlfn.CONCAT("psspy.load_chng_4(",A3,",","""1""",",[_i,_i,_i,_i,_i,_i],[",E3/1000,",",F3/1000,",_f,_f,_f,_f])")</f>
        <v>#NAME?</v>
      </c>
      <c r="T3" t="e">
        <f t="shared" ref="T3:T14" ca="1" si="1">_xlfn.CONCAT("psspy.shunt_data(",A3,",""1""",",_i,[_f,",G3/1000,"])")</f>
        <v>#NAME?</v>
      </c>
    </row>
    <row r="4" spans="1:20" x14ac:dyDescent="0.3">
      <c r="A4" s="1">
        <v>2</v>
      </c>
      <c r="B4" s="1" t="s">
        <v>6</v>
      </c>
      <c r="C4" s="1">
        <v>12</v>
      </c>
      <c r="D4" s="1">
        <v>1</v>
      </c>
      <c r="E4" s="1">
        <f>1.6*Q4</f>
        <v>320</v>
      </c>
      <c r="F4" s="1">
        <f>1.6*R4</f>
        <v>160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/>
      <c r="O4" s="1">
        <v>1</v>
      </c>
      <c r="Q4" s="1">
        <v>200</v>
      </c>
      <c r="R4" s="1">
        <v>100</v>
      </c>
      <c r="S4" t="e">
        <f t="shared" ca="1" si="0"/>
        <v>#NAME?</v>
      </c>
      <c r="T4" t="e">
        <f t="shared" ca="1" si="1"/>
        <v>#NAME?</v>
      </c>
    </row>
    <row r="5" spans="1:20" x14ac:dyDescent="0.3">
      <c r="A5" s="1">
        <v>3</v>
      </c>
      <c r="B5" s="1" t="s">
        <v>7</v>
      </c>
      <c r="C5" s="1">
        <v>12</v>
      </c>
      <c r="D5" s="1">
        <v>1</v>
      </c>
      <c r="E5" s="1">
        <f>1.6*Q5</f>
        <v>320</v>
      </c>
      <c r="F5" s="1">
        <f>1.6*R5</f>
        <v>160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/>
      <c r="O5" s="1">
        <v>1</v>
      </c>
      <c r="Q5" s="1">
        <v>200</v>
      </c>
      <c r="R5" s="1">
        <v>100</v>
      </c>
      <c r="S5" t="e">
        <f t="shared" ca="1" si="0"/>
        <v>#NAME?</v>
      </c>
      <c r="T5" t="e">
        <f t="shared" ca="1" si="1"/>
        <v>#NAME?</v>
      </c>
    </row>
    <row r="6" spans="1:20" x14ac:dyDescent="0.3">
      <c r="A6" s="1">
        <v>4</v>
      </c>
      <c r="B6" s="1" t="s">
        <v>8</v>
      </c>
      <c r="C6" s="1">
        <v>12</v>
      </c>
      <c r="D6" s="1">
        <v>1</v>
      </c>
      <c r="E6" s="1">
        <f>2.4*Q6</f>
        <v>480</v>
      </c>
      <c r="F6" s="1">
        <f t="shared" ref="F6:F14" si="2">1.6*R6</f>
        <v>160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/>
      <c r="O6" s="1">
        <v>1</v>
      </c>
      <c r="Q6" s="1">
        <v>200</v>
      </c>
      <c r="R6" s="1">
        <v>100</v>
      </c>
      <c r="S6" t="e">
        <f t="shared" ca="1" si="0"/>
        <v>#NAME?</v>
      </c>
      <c r="T6" t="e">
        <f t="shared" ca="1" si="1"/>
        <v>#NAME?</v>
      </c>
    </row>
    <row r="7" spans="1:20" x14ac:dyDescent="0.3">
      <c r="A7" s="1">
        <v>5</v>
      </c>
      <c r="B7" s="1" t="s">
        <v>9</v>
      </c>
      <c r="C7" s="1">
        <v>12</v>
      </c>
      <c r="D7" s="1">
        <v>1</v>
      </c>
      <c r="E7" s="1">
        <f t="shared" ref="E7:E14" si="3">1.6*Q7</f>
        <v>320</v>
      </c>
      <c r="F7" s="1">
        <f t="shared" si="2"/>
        <v>160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O7" s="1">
        <v>1</v>
      </c>
      <c r="Q7" s="1">
        <v>200</v>
      </c>
      <c r="R7" s="1">
        <v>100</v>
      </c>
      <c r="S7" t="e">
        <f t="shared" ca="1" si="0"/>
        <v>#NAME?</v>
      </c>
      <c r="T7" t="e">
        <f t="shared" ca="1" si="1"/>
        <v>#NAME?</v>
      </c>
    </row>
    <row r="8" spans="1:20" x14ac:dyDescent="0.3">
      <c r="A8" s="1">
        <v>6</v>
      </c>
      <c r="B8" s="1" t="s">
        <v>10</v>
      </c>
      <c r="C8" s="1">
        <v>12</v>
      </c>
      <c r="D8" s="1">
        <v>1</v>
      </c>
      <c r="E8" s="1">
        <f t="shared" si="3"/>
        <v>1280</v>
      </c>
      <c r="F8" s="1">
        <f t="shared" si="2"/>
        <v>1280</v>
      </c>
      <c r="G8" s="1">
        <v>500</v>
      </c>
      <c r="H8" s="1">
        <v>1</v>
      </c>
      <c r="I8" s="1">
        <v>0</v>
      </c>
      <c r="J8" s="1">
        <v>0</v>
      </c>
      <c r="K8" s="1">
        <v>1</v>
      </c>
      <c r="L8" s="3"/>
      <c r="M8" s="1"/>
      <c r="N8" s="1"/>
      <c r="O8" s="1">
        <v>1</v>
      </c>
      <c r="Q8" s="1">
        <v>800</v>
      </c>
      <c r="R8" s="1">
        <v>800</v>
      </c>
      <c r="S8" t="e">
        <f t="shared" ca="1" si="0"/>
        <v>#NAME?</v>
      </c>
      <c r="T8" t="e">
        <f t="shared" ca="1" si="1"/>
        <v>#NAME?</v>
      </c>
    </row>
    <row r="9" spans="1:20" x14ac:dyDescent="0.3">
      <c r="A9" s="1">
        <v>7</v>
      </c>
      <c r="B9" s="1" t="s">
        <v>13</v>
      </c>
      <c r="C9" s="1">
        <v>12</v>
      </c>
      <c r="D9" s="1">
        <v>1</v>
      </c>
      <c r="E9" s="1">
        <f t="shared" si="3"/>
        <v>240</v>
      </c>
      <c r="F9" s="1">
        <f t="shared" si="2"/>
        <v>160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/>
      <c r="O9" s="1">
        <v>1</v>
      </c>
      <c r="Q9" s="1">
        <v>150</v>
      </c>
      <c r="R9" s="1">
        <v>100</v>
      </c>
      <c r="S9" t="e">
        <f t="shared" ca="1" si="0"/>
        <v>#NAME?</v>
      </c>
      <c r="T9" t="e">
        <f t="shared" ca="1" si="1"/>
        <v>#NAME?</v>
      </c>
    </row>
    <row r="10" spans="1:20" x14ac:dyDescent="0.3">
      <c r="A10" s="1">
        <v>8</v>
      </c>
      <c r="B10" s="1" t="s">
        <v>14</v>
      </c>
      <c r="C10" s="1">
        <v>12</v>
      </c>
      <c r="D10" s="1">
        <v>1</v>
      </c>
      <c r="E10" s="1">
        <f t="shared" si="3"/>
        <v>320</v>
      </c>
      <c r="F10" s="1">
        <f t="shared" si="2"/>
        <v>160</v>
      </c>
      <c r="G10" s="1">
        <v>-200</v>
      </c>
      <c r="H10" s="1">
        <v>1</v>
      </c>
      <c r="I10" s="1">
        <v>0</v>
      </c>
      <c r="J10" s="1">
        <v>0</v>
      </c>
      <c r="K10" s="1">
        <v>0</v>
      </c>
      <c r="L10"/>
      <c r="O10" s="1">
        <v>1</v>
      </c>
      <c r="Q10" s="1">
        <v>200</v>
      </c>
      <c r="R10" s="1">
        <v>100</v>
      </c>
      <c r="S10" t="e">
        <f t="shared" ca="1" si="0"/>
        <v>#NAME?</v>
      </c>
      <c r="T10" t="e">
        <f t="shared" ca="1" si="1"/>
        <v>#NAME?</v>
      </c>
    </row>
    <row r="11" spans="1:20" x14ac:dyDescent="0.3">
      <c r="A11" s="1">
        <v>9</v>
      </c>
      <c r="B11" s="1" t="s">
        <v>15</v>
      </c>
      <c r="C11" s="1">
        <v>12</v>
      </c>
      <c r="D11" s="1">
        <v>1</v>
      </c>
      <c r="E11" s="1">
        <f t="shared" si="3"/>
        <v>240</v>
      </c>
      <c r="F11" s="1">
        <f t="shared" si="2"/>
        <v>320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/>
      <c r="O11" s="1">
        <v>1</v>
      </c>
      <c r="Q11" s="1">
        <v>150</v>
      </c>
      <c r="R11" s="1">
        <v>200</v>
      </c>
      <c r="S11" t="e">
        <f t="shared" ca="1" si="0"/>
        <v>#NAME?</v>
      </c>
      <c r="T11" t="e">
        <f t="shared" ca="1" si="1"/>
        <v>#NAME?</v>
      </c>
    </row>
    <row r="12" spans="1:20" x14ac:dyDescent="0.3">
      <c r="A12" s="1">
        <v>10</v>
      </c>
      <c r="B12" s="1" t="s">
        <v>16</v>
      </c>
      <c r="C12" s="1">
        <v>12</v>
      </c>
      <c r="D12" s="1">
        <v>1</v>
      </c>
      <c r="E12" s="1">
        <f t="shared" si="3"/>
        <v>240</v>
      </c>
      <c r="F12" s="1">
        <f t="shared" si="2"/>
        <v>160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/>
      <c r="O12" s="1">
        <v>1</v>
      </c>
      <c r="Q12" s="1">
        <v>150</v>
      </c>
      <c r="R12" s="1">
        <v>100</v>
      </c>
      <c r="S12" t="e">
        <f t="shared" ca="1" si="0"/>
        <v>#NAME?</v>
      </c>
      <c r="T12" t="e">
        <f t="shared" ca="1" si="1"/>
        <v>#NAME?</v>
      </c>
    </row>
    <row r="13" spans="1:20" x14ac:dyDescent="0.3">
      <c r="A13" s="1">
        <v>11</v>
      </c>
      <c r="B13" s="1" t="s">
        <v>39</v>
      </c>
      <c r="C13" s="1">
        <v>12</v>
      </c>
      <c r="D13" s="1">
        <v>1</v>
      </c>
      <c r="E13" s="1">
        <f t="shared" si="3"/>
        <v>320</v>
      </c>
      <c r="F13" s="1">
        <f t="shared" si="2"/>
        <v>160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/>
      <c r="O13" s="1">
        <v>1</v>
      </c>
      <c r="Q13" s="1">
        <v>200</v>
      </c>
      <c r="R13" s="1">
        <v>100</v>
      </c>
      <c r="S13" t="e">
        <f t="shared" ca="1" si="0"/>
        <v>#NAME?</v>
      </c>
      <c r="T13" t="e">
        <f t="shared" ca="1" si="1"/>
        <v>#NAME?</v>
      </c>
    </row>
    <row r="14" spans="1:20" x14ac:dyDescent="0.3">
      <c r="A14" s="1">
        <v>12</v>
      </c>
      <c r="B14" s="1" t="s">
        <v>40</v>
      </c>
      <c r="C14" s="1">
        <v>12</v>
      </c>
      <c r="D14" s="1">
        <v>1</v>
      </c>
      <c r="E14" s="1">
        <f t="shared" si="3"/>
        <v>320</v>
      </c>
      <c r="F14" s="1">
        <f t="shared" si="2"/>
        <v>160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3">
        <v>1</v>
      </c>
      <c r="M14" s="1">
        <v>9999</v>
      </c>
      <c r="N14" s="1">
        <v>-9999</v>
      </c>
      <c r="O14" s="1">
        <v>3</v>
      </c>
      <c r="Q14" s="1">
        <v>200</v>
      </c>
      <c r="R14" s="1">
        <v>100</v>
      </c>
      <c r="S14" t="e">
        <f t="shared" ca="1" si="0"/>
        <v>#NAME?</v>
      </c>
      <c r="T14" t="e">
        <f t="shared" ca="1" si="1"/>
        <v>#NAME?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23"/>
  <sheetViews>
    <sheetView zoomScale="115" zoomScaleNormal="115" workbookViewId="0">
      <selection activeCell="I2" sqref="I2"/>
    </sheetView>
  </sheetViews>
  <sheetFormatPr defaultRowHeight="14" x14ac:dyDescent="0.3"/>
  <cols>
    <col min="1" max="2" width="10.25" style="1" customWidth="1"/>
    <col min="3" max="5" width="8.75" style="1" customWidth="1"/>
    <col min="6" max="6" width="9" style="1" customWidth="1"/>
    <col min="9" max="9" width="15.75" customWidth="1"/>
    <col min="12" max="13" width="10.58203125" bestFit="1" customWidth="1"/>
  </cols>
  <sheetData>
    <row r="1" spans="1:13" x14ac:dyDescent="0.3">
      <c r="A1" s="1" t="s">
        <v>4</v>
      </c>
      <c r="C1" s="9" t="e">
        <f>#REF!*#REF!/10</f>
        <v>#REF!</v>
      </c>
      <c r="G1" s="1">
        <v>0.21</v>
      </c>
      <c r="H1" s="1">
        <f>0.41</f>
        <v>0.41</v>
      </c>
      <c r="I1" s="1">
        <f>12*12/10</f>
        <v>14.4</v>
      </c>
    </row>
    <row r="2" spans="1:13" x14ac:dyDescent="0.3">
      <c r="A2" s="1" t="s">
        <v>1</v>
      </c>
      <c r="B2" s="1" t="s">
        <v>11</v>
      </c>
      <c r="C2" s="1" t="s">
        <v>12</v>
      </c>
      <c r="D2" s="1" t="s">
        <v>21</v>
      </c>
      <c r="E2" s="1" t="s">
        <v>38</v>
      </c>
      <c r="F2" s="1" t="s">
        <v>22</v>
      </c>
      <c r="G2" s="1" t="s">
        <v>19</v>
      </c>
      <c r="H2" s="1" t="s">
        <v>20</v>
      </c>
      <c r="I2" s="1" t="s">
        <v>29</v>
      </c>
      <c r="J2" s="1" t="s">
        <v>34</v>
      </c>
      <c r="L2" s="1" t="s">
        <v>51</v>
      </c>
    </row>
    <row r="3" spans="1:13" x14ac:dyDescent="0.3">
      <c r="A3" s="1">
        <v>1</v>
      </c>
      <c r="B3" s="1">
        <v>2</v>
      </c>
      <c r="C3" s="1">
        <v>1</v>
      </c>
      <c r="D3" s="1">
        <v>1</v>
      </c>
      <c r="E3" s="1">
        <v>0</v>
      </c>
      <c r="F3" s="1">
        <v>3</v>
      </c>
      <c r="G3" s="1">
        <f>F3*$G$1</f>
        <v>0.63</v>
      </c>
      <c r="H3" s="1">
        <f>F3*$H$1</f>
        <v>1.23</v>
      </c>
      <c r="I3" s="1">
        <v>0</v>
      </c>
      <c r="J3" s="1">
        <v>300</v>
      </c>
      <c r="L3" s="4" t="e">
        <f ca="1">_xlfn.CONCAT("psspy.branch_chng(",B3,",",C3,",""1""",",[_i,_i,_i,_i,_i,_i],[",G3/$C$1,",",H3/$C$1,",",I3*$C$1*0.000001,",",J3*#REF!*SQRT(3)/1000,",_f,_f,_f,_f,_f,_f,_f,_f,_f,_f,_f])")</f>
        <v>#NAME?</v>
      </c>
      <c r="M3" s="4"/>
    </row>
    <row r="4" spans="1:13" x14ac:dyDescent="0.3">
      <c r="A4" s="1">
        <v>2</v>
      </c>
      <c r="B4" s="1">
        <v>3</v>
      </c>
      <c r="C4" s="1">
        <v>2</v>
      </c>
      <c r="D4" s="1">
        <v>1</v>
      </c>
      <c r="E4" s="1">
        <v>1</v>
      </c>
      <c r="F4" s="1">
        <v>3.5</v>
      </c>
      <c r="G4" s="1">
        <f t="shared" ref="G4:G18" si="0">F4*$G$1</f>
        <v>0.73499999999999999</v>
      </c>
      <c r="H4" s="1">
        <f t="shared" ref="H4:H14" si="1">F4*$H$1</f>
        <v>1.4349999999999998</v>
      </c>
      <c r="I4" s="1">
        <v>0</v>
      </c>
      <c r="J4" s="1">
        <v>200</v>
      </c>
      <c r="L4" s="4" t="e">
        <f ca="1">_xlfn.CONCAT("psspy.branch_chng(",B4,",",C4,",""1""",",[_i,_i,_i,_i,_i,_i],[",G4/$C$1,",",H4/$C$1,",",I4*$C$1*0.000001,",",J4*#REF!*SQRT(3)/1000,",_f,_f,_f,_f,_f,_f,_f,_f,_f,_f,_f])")</f>
        <v>#NAME?</v>
      </c>
      <c r="M4" s="4"/>
    </row>
    <row r="5" spans="1:13" s="10" customFormat="1" x14ac:dyDescent="0.3">
      <c r="A5" s="8">
        <v>3</v>
      </c>
      <c r="B5" s="8">
        <v>4</v>
      </c>
      <c r="C5" s="8">
        <v>3</v>
      </c>
      <c r="D5" s="8">
        <v>1</v>
      </c>
      <c r="E5" s="8">
        <v>1</v>
      </c>
      <c r="F5" s="8">
        <v>3</v>
      </c>
      <c r="G5" s="8">
        <f t="shared" si="0"/>
        <v>0.63</v>
      </c>
      <c r="H5" s="8">
        <f t="shared" si="1"/>
        <v>1.23</v>
      </c>
      <c r="I5" s="8">
        <v>0</v>
      </c>
      <c r="J5" s="8">
        <v>300</v>
      </c>
      <c r="L5" s="11" t="e">
        <f ca="1">_xlfn.CONCAT("psspy.branch_chng(",B5,",",C5,",""1""",",[_i,_i,_i,_i,_i,_i],[",G5/$C$1,",",H5/$C$1,",",I5*$C$1*0.000001,",",J5*#REF!*SQRT(3)/1000,",_f,_f,_f,_f,_f,_f,_f,_f,_f,_f,_f])")</f>
        <v>#NAME?</v>
      </c>
      <c r="M5" s="11"/>
    </row>
    <row r="6" spans="1:13" x14ac:dyDescent="0.3">
      <c r="A6" s="1">
        <v>4</v>
      </c>
      <c r="B6" s="1">
        <v>4</v>
      </c>
      <c r="C6" s="1">
        <v>5</v>
      </c>
      <c r="D6" s="1">
        <v>1</v>
      </c>
      <c r="E6" s="1">
        <v>1</v>
      </c>
      <c r="F6" s="1">
        <v>3.5</v>
      </c>
      <c r="G6" s="1">
        <f t="shared" si="0"/>
        <v>0.73499999999999999</v>
      </c>
      <c r="H6" s="1">
        <f t="shared" si="1"/>
        <v>1.4349999999999998</v>
      </c>
      <c r="I6" s="1">
        <v>0</v>
      </c>
      <c r="J6" s="1">
        <v>300</v>
      </c>
      <c r="L6" s="4" t="e">
        <f ca="1">_xlfn.CONCAT("psspy.branch_chng(",B6,",",C6,",""1""",",[_i,_i,_i,_i,_i,_i],[",G6/$C$1,",",H6/$C$1,",",I6*$C$1*0.000001,",",J6*#REF!*SQRT(3)/1000,",_f,_f,_f,_f,_f,_f,_f,_f,_f,_f,_f])")</f>
        <v>#NAME?</v>
      </c>
      <c r="M6" s="4"/>
    </row>
    <row r="7" spans="1:13" x14ac:dyDescent="0.3">
      <c r="A7" s="1">
        <v>5</v>
      </c>
      <c r="B7" s="1">
        <v>5</v>
      </c>
      <c r="C7" s="1">
        <v>6</v>
      </c>
      <c r="D7" s="1">
        <v>1</v>
      </c>
      <c r="E7" s="1">
        <v>1</v>
      </c>
      <c r="F7" s="1">
        <v>2.5</v>
      </c>
      <c r="G7" s="1">
        <f t="shared" si="0"/>
        <v>0.52500000000000002</v>
      </c>
      <c r="H7" s="1">
        <f t="shared" si="1"/>
        <v>1.0249999999999999</v>
      </c>
      <c r="I7" s="1">
        <v>0</v>
      </c>
      <c r="J7" s="1">
        <v>300</v>
      </c>
      <c r="L7" s="4" t="e">
        <f ca="1">_xlfn.CONCAT("psspy.branch_chng(",B7,",",C7,",""1""",",[_i,_i,_i,_i,_i,_i],[",G7/$C$1,",",H7/$C$1,",",I7*$C$1*0.000001,",",J7*#REF!*SQRT(3)/1000,",_f,_f,_f,_f,_f,_f,_f,_f,_f,_f,_f])")</f>
        <v>#NAME?</v>
      </c>
      <c r="M7" s="4"/>
    </row>
    <row r="8" spans="1:13" x14ac:dyDescent="0.3">
      <c r="A8" s="1">
        <v>6</v>
      </c>
      <c r="B8" s="1">
        <v>2</v>
      </c>
      <c r="C8" s="1">
        <v>7</v>
      </c>
      <c r="D8" s="1">
        <v>1</v>
      </c>
      <c r="E8" s="1">
        <v>1</v>
      </c>
      <c r="F8" s="1">
        <v>3</v>
      </c>
      <c r="G8" s="1">
        <f t="shared" si="0"/>
        <v>0.63</v>
      </c>
      <c r="H8" s="1">
        <f t="shared" si="1"/>
        <v>1.23</v>
      </c>
      <c r="I8" s="1">
        <v>0</v>
      </c>
      <c r="J8" s="1">
        <v>300</v>
      </c>
      <c r="L8" s="4" t="e">
        <f ca="1">_xlfn.CONCAT("psspy.branch_chng(",B8,",",C8,",""1""",",[_i,_i,_i,_i,_i,_i],[",G8/$C$1,",",H8/$C$1,",",I8*$C$1*0.000001,",",J8*#REF!*SQRT(3)/1000,",_f,_f,_f,_f,_f,_f,_f,_f,_f,_f,_f])")</f>
        <v>#NAME?</v>
      </c>
      <c r="M8" s="4"/>
    </row>
    <row r="9" spans="1:13" s="6" customFormat="1" x14ac:dyDescent="0.3">
      <c r="A9" s="5">
        <v>7</v>
      </c>
      <c r="B9" s="5">
        <v>7</v>
      </c>
      <c r="C9" s="5">
        <v>8</v>
      </c>
      <c r="D9" s="5">
        <v>1</v>
      </c>
      <c r="E9" s="5">
        <v>1</v>
      </c>
      <c r="F9" s="5">
        <v>3.5</v>
      </c>
      <c r="G9" s="5">
        <f t="shared" si="0"/>
        <v>0.73499999999999999</v>
      </c>
      <c r="H9" s="5">
        <f t="shared" si="1"/>
        <v>1.4349999999999998</v>
      </c>
      <c r="I9" s="1">
        <v>0</v>
      </c>
      <c r="J9" s="1">
        <v>300</v>
      </c>
      <c r="L9" s="4" t="e">
        <f ca="1">_xlfn.CONCAT("psspy.branch_chng(",B9,",",C9,",""1""",",[_i,_i,_i,_i,_i,_i],[",G9/$C$1,",",H9/$C$1,",",I9*$C$1*0.000001,",",J9*#REF!*SQRT(3)/1000,",_f,_f,_f,_f,_f,_f,_f,_f,_f,_f,_f])")</f>
        <v>#NAME?</v>
      </c>
      <c r="M9" s="7"/>
    </row>
    <row r="10" spans="1:13" x14ac:dyDescent="0.3">
      <c r="A10" s="1">
        <v>8</v>
      </c>
      <c r="B10" s="1">
        <v>9</v>
      </c>
      <c r="C10" s="1">
        <v>4</v>
      </c>
      <c r="D10" s="1">
        <v>1</v>
      </c>
      <c r="E10" s="1">
        <v>1</v>
      </c>
      <c r="F10" s="1">
        <v>2.5</v>
      </c>
      <c r="G10" s="1">
        <f t="shared" si="0"/>
        <v>0.52500000000000002</v>
      </c>
      <c r="H10" s="1">
        <f t="shared" si="1"/>
        <v>1.0249999999999999</v>
      </c>
      <c r="I10" s="1">
        <v>500</v>
      </c>
      <c r="J10" s="1">
        <v>300</v>
      </c>
      <c r="L10" s="4" t="e">
        <f ca="1">_xlfn.CONCAT("psspy.branch_chng(",B10,",",C10,",""1""",",[_i,_i,_i,_i,_i,_i],[",G10/$C$1,",",H10/$C$1,",",I10*$C$1*0.000001,",",J10*#REF!*SQRT(3)/1000,",_f,_f,_f,_f,_f,_f,_f,_f,_f,_f,_f])")</f>
        <v>#NAME?</v>
      </c>
      <c r="M10" s="4"/>
    </row>
    <row r="11" spans="1:13" x14ac:dyDescent="0.3">
      <c r="A11" s="1">
        <v>9</v>
      </c>
      <c r="B11" s="1">
        <v>9</v>
      </c>
      <c r="C11" s="1">
        <v>10</v>
      </c>
      <c r="D11" s="1">
        <v>1</v>
      </c>
      <c r="E11" s="1">
        <v>1</v>
      </c>
      <c r="F11" s="1">
        <v>2.5</v>
      </c>
      <c r="G11" s="1">
        <f t="shared" si="0"/>
        <v>0.52500000000000002</v>
      </c>
      <c r="H11" s="1">
        <f t="shared" si="1"/>
        <v>1.0249999999999999</v>
      </c>
      <c r="I11" s="1">
        <v>500</v>
      </c>
      <c r="J11" s="1">
        <v>300</v>
      </c>
      <c r="L11" s="4" t="e">
        <f ca="1">_xlfn.CONCAT("psspy.branch_chng(",B11,",",C11,",""1""",",[_i,_i,_i,_i,_i,_i],[",G11/$C$1,",",H11/$C$1,",",I11*$C$1*0.000001,",",J11*#REF!*SQRT(3)/1000,",_f,_f,_f,_f,_f,_f,_f,_f,_f,_f,_f])")</f>
        <v>#NAME?</v>
      </c>
      <c r="M11" s="7"/>
    </row>
    <row r="12" spans="1:13" x14ac:dyDescent="0.3">
      <c r="A12" s="1">
        <v>10</v>
      </c>
      <c r="B12" s="1">
        <v>12</v>
      </c>
      <c r="C12" s="1">
        <v>10</v>
      </c>
      <c r="D12" s="1">
        <v>1</v>
      </c>
      <c r="E12" s="1">
        <v>1</v>
      </c>
      <c r="F12" s="1">
        <v>3.5</v>
      </c>
      <c r="G12" s="1">
        <f t="shared" si="0"/>
        <v>0.73499999999999999</v>
      </c>
      <c r="H12" s="1">
        <f t="shared" si="1"/>
        <v>1.4349999999999998</v>
      </c>
      <c r="I12" s="1">
        <v>700</v>
      </c>
      <c r="J12" s="1">
        <v>300</v>
      </c>
      <c r="L12" s="4" t="e">
        <f ca="1">_xlfn.CONCAT("psspy.branch_chng(",B12,",",C12,",""1""",",[_i,_i,_i,_i,_i,_i],[",G12/$C$1,",",H12/$C$1,",",I12*$C$1*0.000001,",",J12*#REF!*SQRT(3)/1000,",_f,_f,_f,_f,_f,_f,_f,_f,_f,_f,_f])")</f>
        <v>#NAME?</v>
      </c>
      <c r="M12" s="4"/>
    </row>
    <row r="13" spans="1:13" x14ac:dyDescent="0.3">
      <c r="A13" s="1">
        <v>11</v>
      </c>
      <c r="B13" s="1">
        <v>5</v>
      </c>
      <c r="C13" s="1">
        <v>11</v>
      </c>
      <c r="D13" s="1">
        <v>1</v>
      </c>
      <c r="E13" s="1">
        <v>1</v>
      </c>
      <c r="F13" s="1">
        <v>3.5</v>
      </c>
      <c r="G13" s="1">
        <f t="shared" si="0"/>
        <v>0.73499999999999999</v>
      </c>
      <c r="H13" s="1">
        <f t="shared" si="1"/>
        <v>1.4349999999999998</v>
      </c>
      <c r="I13" s="1">
        <v>0</v>
      </c>
      <c r="J13" s="1">
        <v>300</v>
      </c>
      <c r="L13" s="4" t="e">
        <f ca="1">_xlfn.CONCAT("psspy.branch_chng(",B13,",",C13,",""1""",",[_i,_i,_i,_i,_i,_i],[",G13/$C$1,",",H13/$C$1,",",I13*$C$1*0.000001,",",J13*#REF!*SQRT(3)/1000,",_f,_f,_f,_f,_f,_f,_f,_f,_f,_f,_f])")</f>
        <v>#NAME?</v>
      </c>
      <c r="M13" s="4"/>
    </row>
    <row r="14" spans="1:13" s="6" customFormat="1" x14ac:dyDescent="0.3">
      <c r="A14" s="8">
        <v>12</v>
      </c>
      <c r="B14" s="8">
        <v>7</v>
      </c>
      <c r="C14" s="8">
        <v>9</v>
      </c>
      <c r="D14" s="8">
        <v>1</v>
      </c>
      <c r="E14" s="8">
        <v>1</v>
      </c>
      <c r="F14" s="8">
        <v>3.5</v>
      </c>
      <c r="G14" s="8">
        <f t="shared" si="0"/>
        <v>0.73499999999999999</v>
      </c>
      <c r="H14" s="8">
        <f t="shared" si="1"/>
        <v>1.4349999999999998</v>
      </c>
      <c r="I14" s="1">
        <v>0</v>
      </c>
      <c r="J14" s="8">
        <v>300</v>
      </c>
      <c r="L14" s="4" t="e">
        <f ca="1">_xlfn.CONCAT("psspy.branch_chng(",B14,",",C14,",""1""",",[_i,_i,_i,_i,_i,_i],[",G14/$C$1,",",H14/$C$1,",",I14*$C$1*0.000001,",",J14*#REF!*SQRT(3)/1000,",_f,_f,_f,_f,_f,_f,_f,_f,_f,_f,_f])")</f>
        <v>#NAME?</v>
      </c>
      <c r="M14" s="7"/>
    </row>
    <row r="15" spans="1:13" s="6" customFormat="1" x14ac:dyDescent="0.3">
      <c r="A15" s="8">
        <v>13</v>
      </c>
      <c r="B15" s="8">
        <v>9</v>
      </c>
      <c r="C15" s="8">
        <v>11</v>
      </c>
      <c r="D15" s="8">
        <v>1</v>
      </c>
      <c r="E15" s="8">
        <v>1</v>
      </c>
      <c r="F15" s="8">
        <v>3.5</v>
      </c>
      <c r="G15" s="8">
        <f t="shared" si="0"/>
        <v>0.73499999999999999</v>
      </c>
      <c r="H15" s="8">
        <f>F15*$H$1</f>
        <v>1.4349999999999998</v>
      </c>
      <c r="I15" s="1">
        <v>0</v>
      </c>
      <c r="J15" s="8">
        <v>300</v>
      </c>
      <c r="L15" s="4" t="e">
        <f ca="1">_xlfn.CONCAT("psspy.branch_chng(",B15,",",C15,",""1""",",[_i,_i,_i,_i,_i,_i],[",G15/$C$1,",",H15/$C$1,",",I15*$C$1*0.000001,",",J15*#REF!*SQRT(3)/1000,",_f,_f,_f,_f,_f,_f,_f,_f,_f,_f,_f])")</f>
        <v>#NAME?</v>
      </c>
    </row>
    <row r="16" spans="1:13" s="6" customFormat="1" x14ac:dyDescent="0.3">
      <c r="A16" s="8">
        <v>14</v>
      </c>
      <c r="B16" s="8">
        <v>8</v>
      </c>
      <c r="C16" s="8">
        <v>10</v>
      </c>
      <c r="D16" s="8">
        <v>1</v>
      </c>
      <c r="E16" s="8">
        <v>1</v>
      </c>
      <c r="F16" s="8">
        <v>3.5</v>
      </c>
      <c r="G16" s="8">
        <f t="shared" si="0"/>
        <v>0.73499999999999999</v>
      </c>
      <c r="H16" s="8">
        <f>F16*$H$1</f>
        <v>1.4349999999999998</v>
      </c>
      <c r="I16" s="1">
        <v>0</v>
      </c>
      <c r="J16" s="8">
        <v>300</v>
      </c>
      <c r="L16" s="4" t="e">
        <f ca="1">_xlfn.CONCAT("psspy.branch_chng(",B16,",",C16,",""1""",",[_i,_i,_i,_i,_i,_i],[",G16/$C$1,",",H16/$C$1,",",I16*$C$1*0.000001,",",J16*#REF!*SQRT(3)/1000,",_f,_f,_f,_f,_f,_f,_f,_f,_f,_f,_f])")</f>
        <v>#NAME?</v>
      </c>
    </row>
    <row r="17" spans="1:12" s="6" customFormat="1" x14ac:dyDescent="0.3">
      <c r="A17" s="8">
        <v>15</v>
      </c>
      <c r="B17" s="8">
        <v>10</v>
      </c>
      <c r="C17" s="8">
        <v>11</v>
      </c>
      <c r="D17" s="8">
        <v>1</v>
      </c>
      <c r="E17" s="8">
        <v>1</v>
      </c>
      <c r="F17" s="8">
        <v>3.5</v>
      </c>
      <c r="G17" s="8">
        <f t="shared" si="0"/>
        <v>0.73499999999999999</v>
      </c>
      <c r="H17" s="8">
        <f>F17*$H$1</f>
        <v>1.4349999999999998</v>
      </c>
      <c r="I17" s="1">
        <v>0</v>
      </c>
      <c r="J17" s="8">
        <v>300</v>
      </c>
      <c r="L17" s="4" t="e">
        <f ca="1">_xlfn.CONCAT("psspy.branch_chng(",B17,",",C17,",""1""",",[_i,_i,_i,_i,_i,_i],[",G17/$C$1,",",H17/$C$1,",",I17*$C$1*0.000001,",",J17*#REF!*SQRT(3)/1000,",_f,_f,_f,_f,_f,_f,_f,_f,_f,_f,_f])")</f>
        <v>#NAME?</v>
      </c>
    </row>
    <row r="18" spans="1:12" s="6" customFormat="1" x14ac:dyDescent="0.3">
      <c r="A18" s="8">
        <v>16</v>
      </c>
      <c r="B18" s="8">
        <v>11</v>
      </c>
      <c r="C18" s="8">
        <v>12</v>
      </c>
      <c r="D18" s="8">
        <v>1</v>
      </c>
      <c r="E18" s="8">
        <v>1</v>
      </c>
      <c r="F18" s="8">
        <v>3.5</v>
      </c>
      <c r="G18" s="8">
        <f t="shared" si="0"/>
        <v>0.73499999999999999</v>
      </c>
      <c r="H18" s="8">
        <f>F18*$H$1</f>
        <v>1.4349999999999998</v>
      </c>
      <c r="I18" s="1">
        <v>0</v>
      </c>
      <c r="J18" s="8">
        <v>300</v>
      </c>
      <c r="L18" s="4" t="e">
        <f ca="1">_xlfn.CONCAT("psspy.branch_chng(",B18,",",C18,",""1""",",[_i,_i,_i,_i,_i,_i],[",G18/$C$1,",",H18/$C$1,",",I18*$C$1*0.000001,",",J18*#REF!*SQRT(3)/1000,",_f,_f,_f,_f,_f,_f,_f,_f,_f,_f,_f])")</f>
        <v>#NAME?</v>
      </c>
    </row>
    <row r="23" spans="1:12" x14ac:dyDescent="0.3">
      <c r="L23" s="4"/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28"/>
  <sheetViews>
    <sheetView zoomScale="81" workbookViewId="0">
      <selection activeCell="E25" sqref="E25"/>
    </sheetView>
  </sheetViews>
  <sheetFormatPr defaultRowHeight="14" x14ac:dyDescent="0.3"/>
  <cols>
    <col min="1" max="1" width="13.08203125" customWidth="1"/>
  </cols>
  <sheetData>
    <row r="1" spans="1:17" x14ac:dyDescent="0.3">
      <c r="A1" s="2" t="s">
        <v>26</v>
      </c>
    </row>
    <row r="2" spans="1:17" x14ac:dyDescent="0.3">
      <c r="A2" s="1" t="s">
        <v>28</v>
      </c>
      <c r="B2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7" x14ac:dyDescent="0.3">
      <c r="A3" s="1">
        <v>1</v>
      </c>
      <c r="B3">
        <v>1</v>
      </c>
      <c r="C3">
        <v>0.2</v>
      </c>
      <c r="D3">
        <v>0.2</v>
      </c>
      <c r="E3">
        <v>0.68</v>
      </c>
      <c r="F3">
        <v>0.68</v>
      </c>
      <c r="G3">
        <v>0.68</v>
      </c>
      <c r="H3">
        <v>0.68</v>
      </c>
      <c r="I3">
        <v>0.68</v>
      </c>
      <c r="J3">
        <v>0.68</v>
      </c>
      <c r="K3">
        <v>0.68</v>
      </c>
      <c r="L3">
        <v>0.68</v>
      </c>
      <c r="M3">
        <v>0.68</v>
      </c>
      <c r="Q3" s="15"/>
    </row>
    <row r="4" spans="1:17" x14ac:dyDescent="0.3">
      <c r="A4" s="1">
        <v>2</v>
      </c>
      <c r="B4">
        <v>1</v>
      </c>
      <c r="C4">
        <v>0.2</v>
      </c>
      <c r="D4">
        <v>0.2</v>
      </c>
      <c r="E4">
        <v>0.65</v>
      </c>
      <c r="F4">
        <v>0.65</v>
      </c>
      <c r="G4">
        <v>0.65</v>
      </c>
      <c r="H4">
        <v>0.65</v>
      </c>
      <c r="I4">
        <v>0.65</v>
      </c>
      <c r="J4">
        <v>0.65</v>
      </c>
      <c r="K4">
        <v>0.65</v>
      </c>
      <c r="L4">
        <v>0.65</v>
      </c>
      <c r="M4">
        <v>0.65</v>
      </c>
      <c r="Q4" s="15"/>
    </row>
    <row r="5" spans="1:17" x14ac:dyDescent="0.3">
      <c r="A5" s="1">
        <v>3</v>
      </c>
      <c r="B5">
        <v>1</v>
      </c>
      <c r="C5">
        <v>0.2</v>
      </c>
      <c r="D5">
        <v>0.2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Q5" s="15"/>
    </row>
    <row r="6" spans="1:17" x14ac:dyDescent="0.3">
      <c r="A6" s="1">
        <v>4</v>
      </c>
      <c r="B6">
        <v>1</v>
      </c>
      <c r="C6">
        <v>0.25</v>
      </c>
      <c r="D6">
        <v>0.28000000000000003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Q6" s="15"/>
    </row>
    <row r="7" spans="1:17" x14ac:dyDescent="0.3">
      <c r="A7" s="1">
        <v>5</v>
      </c>
      <c r="B7">
        <v>1</v>
      </c>
      <c r="C7">
        <v>0.4</v>
      </c>
      <c r="D7">
        <v>0.28000000000000003</v>
      </c>
      <c r="E7">
        <v>0.52</v>
      </c>
      <c r="F7">
        <v>0.52</v>
      </c>
      <c r="G7">
        <v>0.52</v>
      </c>
      <c r="H7">
        <v>0.52</v>
      </c>
      <c r="I7">
        <v>0.52</v>
      </c>
      <c r="J7">
        <v>0.52</v>
      </c>
      <c r="K7">
        <v>0.52</v>
      </c>
      <c r="L7">
        <v>0.52</v>
      </c>
      <c r="M7">
        <v>0.52</v>
      </c>
      <c r="Q7" s="15"/>
    </row>
    <row r="8" spans="1:17" x14ac:dyDescent="0.3">
      <c r="A8" s="1">
        <v>6</v>
      </c>
      <c r="B8">
        <v>1</v>
      </c>
      <c r="C8">
        <v>0.4</v>
      </c>
      <c r="D8">
        <v>0.27</v>
      </c>
      <c r="E8">
        <v>0.6</v>
      </c>
      <c r="F8">
        <v>0.6</v>
      </c>
      <c r="G8">
        <v>0.6</v>
      </c>
      <c r="H8">
        <v>0.6</v>
      </c>
      <c r="I8">
        <v>0.6</v>
      </c>
      <c r="J8">
        <v>0.6</v>
      </c>
      <c r="K8">
        <v>0.6</v>
      </c>
      <c r="L8">
        <v>0.6</v>
      </c>
      <c r="M8">
        <v>0.6</v>
      </c>
      <c r="Q8" s="15"/>
    </row>
    <row r="9" spans="1:17" x14ac:dyDescent="0.3">
      <c r="A9" s="1">
        <v>7</v>
      </c>
      <c r="B9">
        <v>1</v>
      </c>
      <c r="C9">
        <v>0.4</v>
      </c>
      <c r="D9">
        <v>0.28000000000000003</v>
      </c>
      <c r="E9">
        <v>0.8</v>
      </c>
      <c r="F9">
        <v>0.8</v>
      </c>
      <c r="G9">
        <v>0.8</v>
      </c>
      <c r="H9">
        <v>0.8</v>
      </c>
      <c r="I9">
        <v>0.8</v>
      </c>
      <c r="J9">
        <v>0.8</v>
      </c>
      <c r="K9">
        <v>0.8</v>
      </c>
      <c r="L9">
        <v>0.8</v>
      </c>
      <c r="M9">
        <v>0.8</v>
      </c>
      <c r="Q9" s="15"/>
    </row>
    <row r="10" spans="1:17" x14ac:dyDescent="0.3">
      <c r="A10" s="1">
        <v>8</v>
      </c>
      <c r="B10">
        <v>1</v>
      </c>
      <c r="C10">
        <v>0.4</v>
      </c>
      <c r="D10">
        <v>0.28000000000000003</v>
      </c>
      <c r="E10">
        <v>0.85</v>
      </c>
      <c r="F10">
        <v>0.85</v>
      </c>
      <c r="G10">
        <v>0.85</v>
      </c>
      <c r="H10">
        <v>0.85</v>
      </c>
      <c r="I10">
        <v>0.85</v>
      </c>
      <c r="J10">
        <v>0.85</v>
      </c>
      <c r="K10">
        <v>0.85</v>
      </c>
      <c r="L10">
        <v>0.85</v>
      </c>
      <c r="M10">
        <v>0.85</v>
      </c>
      <c r="Q10" s="15"/>
    </row>
    <row r="11" spans="1:17" x14ac:dyDescent="0.3">
      <c r="A11" s="1">
        <v>9</v>
      </c>
      <c r="B11">
        <v>1</v>
      </c>
      <c r="C11">
        <v>0.3</v>
      </c>
      <c r="D11">
        <v>0.3</v>
      </c>
      <c r="E11">
        <v>0.86</v>
      </c>
      <c r="F11">
        <v>0.86</v>
      </c>
      <c r="G11">
        <v>0.86</v>
      </c>
      <c r="H11">
        <v>0.86</v>
      </c>
      <c r="I11">
        <v>0.86</v>
      </c>
      <c r="J11">
        <v>0.86</v>
      </c>
      <c r="K11">
        <v>0.86</v>
      </c>
      <c r="L11">
        <v>0.86</v>
      </c>
      <c r="M11">
        <v>0.86</v>
      </c>
      <c r="Q11" s="15"/>
    </row>
    <row r="12" spans="1:17" x14ac:dyDescent="0.3">
      <c r="A12" s="1">
        <v>10</v>
      </c>
      <c r="B12">
        <v>1</v>
      </c>
      <c r="C12">
        <v>0.3</v>
      </c>
      <c r="D12">
        <v>0.3</v>
      </c>
      <c r="E12">
        <v>0.88</v>
      </c>
      <c r="F12">
        <v>0.88</v>
      </c>
      <c r="G12">
        <v>0.88</v>
      </c>
      <c r="H12">
        <v>0.88</v>
      </c>
      <c r="I12">
        <v>0.88</v>
      </c>
      <c r="J12">
        <v>0.88</v>
      </c>
      <c r="K12">
        <v>0.88</v>
      </c>
      <c r="L12">
        <v>0.88</v>
      </c>
      <c r="M12">
        <v>0.88</v>
      </c>
      <c r="Q12" s="15"/>
    </row>
    <row r="13" spans="1:17" x14ac:dyDescent="0.3">
      <c r="A13" s="1">
        <v>11</v>
      </c>
      <c r="B13">
        <v>1</v>
      </c>
      <c r="C13">
        <v>0.3</v>
      </c>
      <c r="D13">
        <v>0.4</v>
      </c>
      <c r="E13">
        <v>0.9</v>
      </c>
      <c r="F13">
        <v>0.9</v>
      </c>
      <c r="G13">
        <v>0.9</v>
      </c>
      <c r="H13">
        <v>0.9</v>
      </c>
      <c r="I13">
        <v>0.9</v>
      </c>
      <c r="J13">
        <v>0.9</v>
      </c>
      <c r="K13">
        <v>0.9</v>
      </c>
      <c r="L13">
        <v>0.9</v>
      </c>
      <c r="M13">
        <v>0.9</v>
      </c>
      <c r="Q13" s="15"/>
    </row>
    <row r="14" spans="1:17" x14ac:dyDescent="0.3">
      <c r="A14" s="1">
        <v>12</v>
      </c>
      <c r="B14">
        <v>1</v>
      </c>
      <c r="C14">
        <v>0.3</v>
      </c>
      <c r="D14">
        <v>0.5</v>
      </c>
      <c r="E14">
        <v>0.92</v>
      </c>
      <c r="F14">
        <v>0.92</v>
      </c>
      <c r="G14">
        <v>0.92</v>
      </c>
      <c r="H14">
        <v>0.92</v>
      </c>
      <c r="I14">
        <v>0.92</v>
      </c>
      <c r="J14">
        <v>0.92</v>
      </c>
      <c r="K14">
        <v>0.92</v>
      </c>
      <c r="L14">
        <v>0.92</v>
      </c>
      <c r="M14">
        <v>0.92</v>
      </c>
      <c r="Q14" s="15"/>
    </row>
    <row r="15" spans="1:17" x14ac:dyDescent="0.3">
      <c r="A15" s="1">
        <v>13</v>
      </c>
      <c r="B15">
        <v>1</v>
      </c>
      <c r="C15">
        <v>0.2</v>
      </c>
      <c r="D15">
        <v>0.7</v>
      </c>
      <c r="E15">
        <v>0.94</v>
      </c>
      <c r="F15">
        <v>0.94</v>
      </c>
      <c r="G15">
        <v>0.94</v>
      </c>
      <c r="H15">
        <v>0.94</v>
      </c>
      <c r="I15">
        <v>0.94</v>
      </c>
      <c r="J15">
        <v>0.94</v>
      </c>
      <c r="K15">
        <v>0.94</v>
      </c>
      <c r="L15">
        <v>0.94</v>
      </c>
      <c r="M15">
        <v>0.94</v>
      </c>
      <c r="Q15" s="15"/>
    </row>
    <row r="16" spans="1:17" x14ac:dyDescent="0.3">
      <c r="A16" s="1">
        <v>14</v>
      </c>
      <c r="B16">
        <v>1</v>
      </c>
      <c r="C16">
        <v>0.2</v>
      </c>
      <c r="D16">
        <v>0.9</v>
      </c>
      <c r="E16">
        <v>0.96</v>
      </c>
      <c r="F16">
        <v>0.96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Q16" s="15"/>
    </row>
    <row r="17" spans="1:17" x14ac:dyDescent="0.3">
      <c r="A17" s="1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Q17" s="15"/>
    </row>
    <row r="18" spans="1:17" x14ac:dyDescent="0.3">
      <c r="A18" s="1">
        <v>16</v>
      </c>
      <c r="B18">
        <v>1</v>
      </c>
      <c r="C18">
        <v>0.8</v>
      </c>
      <c r="D18">
        <v>0.96</v>
      </c>
      <c r="E18">
        <v>0.96</v>
      </c>
      <c r="F18">
        <v>0.96</v>
      </c>
      <c r="G18">
        <v>0.96</v>
      </c>
      <c r="H18">
        <v>0.96</v>
      </c>
      <c r="I18">
        <v>0.96</v>
      </c>
      <c r="J18">
        <v>0.96</v>
      </c>
      <c r="K18">
        <v>0.96</v>
      </c>
      <c r="L18">
        <v>0.96</v>
      </c>
      <c r="M18">
        <v>0.96</v>
      </c>
      <c r="Q18" s="15"/>
    </row>
    <row r="19" spans="1:17" x14ac:dyDescent="0.3">
      <c r="A19" s="1">
        <v>17</v>
      </c>
      <c r="B19">
        <v>1</v>
      </c>
      <c r="C19">
        <v>0.6</v>
      </c>
      <c r="D19">
        <v>0.94</v>
      </c>
      <c r="E19">
        <v>0.94</v>
      </c>
      <c r="F19">
        <v>0.94</v>
      </c>
      <c r="G19">
        <v>0.94</v>
      </c>
      <c r="H19">
        <v>0.94</v>
      </c>
      <c r="I19">
        <v>0.94</v>
      </c>
      <c r="J19">
        <v>0.94</v>
      </c>
      <c r="K19">
        <v>0.94</v>
      </c>
      <c r="L19">
        <v>0.94</v>
      </c>
      <c r="M19">
        <v>0.94</v>
      </c>
      <c r="Q19" s="15"/>
    </row>
    <row r="20" spans="1:17" x14ac:dyDescent="0.3">
      <c r="A20" s="1">
        <v>18</v>
      </c>
      <c r="B20">
        <v>1</v>
      </c>
      <c r="C20">
        <v>0.6</v>
      </c>
      <c r="D20">
        <v>0.6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0.9</v>
      </c>
      <c r="L20">
        <v>0.9</v>
      </c>
      <c r="M20">
        <v>0.9</v>
      </c>
      <c r="Q20" s="15"/>
    </row>
    <row r="21" spans="1:17" x14ac:dyDescent="0.3">
      <c r="A21" s="1">
        <v>19</v>
      </c>
      <c r="B21">
        <v>1</v>
      </c>
      <c r="C21">
        <v>0.5</v>
      </c>
      <c r="D21">
        <v>0.4</v>
      </c>
      <c r="E21">
        <v>0.85</v>
      </c>
      <c r="F21">
        <v>0.85</v>
      </c>
      <c r="G21">
        <v>0.85</v>
      </c>
      <c r="H21">
        <v>0.85</v>
      </c>
      <c r="I21">
        <v>0.85</v>
      </c>
      <c r="J21">
        <v>0.85</v>
      </c>
      <c r="K21">
        <v>0.85</v>
      </c>
      <c r="L21">
        <v>0.85</v>
      </c>
      <c r="M21">
        <v>0.85</v>
      </c>
      <c r="Q21" s="15"/>
    </row>
    <row r="22" spans="1:17" x14ac:dyDescent="0.3">
      <c r="A22" s="1">
        <v>20</v>
      </c>
      <c r="B22">
        <v>1</v>
      </c>
      <c r="C22">
        <v>0.3</v>
      </c>
      <c r="D22">
        <v>0.2</v>
      </c>
      <c r="E22">
        <v>0.9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Q22" s="15"/>
    </row>
    <row r="23" spans="1:17" x14ac:dyDescent="0.3">
      <c r="A23" s="1">
        <v>21</v>
      </c>
      <c r="B23">
        <v>1</v>
      </c>
      <c r="C23">
        <v>0.2</v>
      </c>
      <c r="D23">
        <v>0.2</v>
      </c>
      <c r="E23">
        <v>0.85</v>
      </c>
      <c r="F23">
        <v>0.85</v>
      </c>
      <c r="G23">
        <v>0.85</v>
      </c>
      <c r="H23">
        <v>0.85</v>
      </c>
      <c r="I23">
        <v>0.85</v>
      </c>
      <c r="J23">
        <v>0.85</v>
      </c>
      <c r="K23">
        <v>0.85</v>
      </c>
      <c r="L23">
        <v>0.85</v>
      </c>
      <c r="M23">
        <v>0.85</v>
      </c>
      <c r="Q23" s="15"/>
    </row>
    <row r="24" spans="1:17" x14ac:dyDescent="0.3">
      <c r="A24" s="1">
        <v>22</v>
      </c>
      <c r="B24">
        <v>1</v>
      </c>
      <c r="C24">
        <v>0.2</v>
      </c>
      <c r="D24">
        <v>0.2</v>
      </c>
      <c r="E24">
        <v>0.84</v>
      </c>
      <c r="F24">
        <v>0.84</v>
      </c>
      <c r="G24">
        <v>0.84</v>
      </c>
      <c r="H24">
        <v>0.84</v>
      </c>
      <c r="I24">
        <v>0.84</v>
      </c>
      <c r="J24">
        <v>0.84</v>
      </c>
      <c r="K24">
        <v>0.84</v>
      </c>
      <c r="L24">
        <v>0.84</v>
      </c>
      <c r="M24">
        <v>0.84</v>
      </c>
      <c r="Q24" s="15"/>
    </row>
    <row r="25" spans="1:17" x14ac:dyDescent="0.3">
      <c r="A25" s="1">
        <v>23</v>
      </c>
      <c r="B25">
        <v>1</v>
      </c>
      <c r="C25">
        <v>0.2</v>
      </c>
      <c r="D25">
        <v>0.2</v>
      </c>
      <c r="E25">
        <v>0.8</v>
      </c>
      <c r="F25">
        <v>0.8</v>
      </c>
      <c r="G25">
        <v>0.8</v>
      </c>
      <c r="H25">
        <v>0.8</v>
      </c>
      <c r="I25">
        <v>0.8</v>
      </c>
      <c r="J25">
        <v>0.8</v>
      </c>
      <c r="K25">
        <v>0.8</v>
      </c>
      <c r="L25">
        <v>0.8</v>
      </c>
      <c r="M25">
        <v>0.8</v>
      </c>
      <c r="Q25" s="15"/>
    </row>
    <row r="26" spans="1:17" x14ac:dyDescent="0.3">
      <c r="A26" s="1">
        <v>24</v>
      </c>
      <c r="B26">
        <v>1</v>
      </c>
      <c r="C26">
        <v>0.2</v>
      </c>
      <c r="D26">
        <v>0.2</v>
      </c>
      <c r="E26">
        <v>0.76</v>
      </c>
      <c r="F26">
        <v>0.76</v>
      </c>
      <c r="G26">
        <v>0.76</v>
      </c>
      <c r="H26">
        <v>0.76</v>
      </c>
      <c r="I26">
        <v>0.76</v>
      </c>
      <c r="J26">
        <v>0.76</v>
      </c>
      <c r="K26">
        <v>0.76</v>
      </c>
      <c r="L26">
        <v>0.76</v>
      </c>
      <c r="M26">
        <v>0.76</v>
      </c>
      <c r="Q26" s="15"/>
    </row>
    <row r="28" spans="1:17" x14ac:dyDescent="0.3">
      <c r="A28" s="1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26"/>
  <sheetViews>
    <sheetView topLeftCell="A15" workbookViewId="0">
      <selection activeCell="A4" sqref="A4:XFD4"/>
    </sheetView>
  </sheetViews>
  <sheetFormatPr defaultRowHeight="14" x14ac:dyDescent="0.3"/>
  <cols>
    <col min="1" max="1" width="13.08203125" customWidth="1"/>
    <col min="2" max="2" width="9" customWidth="1"/>
  </cols>
  <sheetData>
    <row r="1" spans="1:12" x14ac:dyDescent="0.3">
      <c r="A1" s="2" t="s">
        <v>36</v>
      </c>
      <c r="B1" s="2"/>
    </row>
    <row r="2" spans="1:12" x14ac:dyDescent="0.3">
      <c r="A2" s="1" t="s">
        <v>28</v>
      </c>
      <c r="B2" s="1">
        <v>1</v>
      </c>
      <c r="C2" s="1">
        <v>12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>
        <v>1</v>
      </c>
      <c r="B3">
        <v>1.01</v>
      </c>
      <c r="C3">
        <v>1.01</v>
      </c>
    </row>
    <row r="4" spans="1:12" x14ac:dyDescent="0.3">
      <c r="A4" s="1">
        <v>2</v>
      </c>
      <c r="B4">
        <v>1.02</v>
      </c>
      <c r="C4">
        <v>1.02</v>
      </c>
    </row>
    <row r="5" spans="1:12" x14ac:dyDescent="0.3">
      <c r="A5" s="1">
        <v>3</v>
      </c>
      <c r="B5">
        <v>1.03</v>
      </c>
      <c r="C5">
        <v>1.03</v>
      </c>
    </row>
    <row r="6" spans="1:12" x14ac:dyDescent="0.3">
      <c r="A6" s="1">
        <v>4</v>
      </c>
      <c r="B6">
        <v>1.04</v>
      </c>
      <c r="C6">
        <v>1.04</v>
      </c>
    </row>
    <row r="7" spans="1:12" x14ac:dyDescent="0.3">
      <c r="A7" s="1">
        <v>5</v>
      </c>
      <c r="B7">
        <v>1.03</v>
      </c>
      <c r="C7">
        <v>1.03</v>
      </c>
    </row>
    <row r="8" spans="1:12" x14ac:dyDescent="0.3">
      <c r="A8" s="1">
        <v>6</v>
      </c>
      <c r="B8">
        <v>1.03</v>
      </c>
      <c r="C8">
        <v>1.03</v>
      </c>
    </row>
    <row r="9" spans="1:12" x14ac:dyDescent="0.3">
      <c r="A9" s="1">
        <v>7</v>
      </c>
      <c r="B9">
        <v>1.02</v>
      </c>
      <c r="C9">
        <v>1.02</v>
      </c>
    </row>
    <row r="10" spans="1:12" x14ac:dyDescent="0.3">
      <c r="A10" s="1">
        <v>8</v>
      </c>
      <c r="B10">
        <v>1.01</v>
      </c>
      <c r="C10">
        <v>1.01</v>
      </c>
    </row>
    <row r="11" spans="1:12" x14ac:dyDescent="0.3">
      <c r="A11" s="1">
        <v>9</v>
      </c>
      <c r="B11">
        <v>1.01</v>
      </c>
      <c r="C11">
        <v>1.01</v>
      </c>
    </row>
    <row r="12" spans="1:12" x14ac:dyDescent="0.3">
      <c r="A12" s="1">
        <v>10</v>
      </c>
      <c r="B12">
        <v>1</v>
      </c>
      <c r="C12">
        <v>1</v>
      </c>
    </row>
    <row r="13" spans="1:12" x14ac:dyDescent="0.3">
      <c r="A13" s="1">
        <v>11</v>
      </c>
      <c r="B13">
        <v>1</v>
      </c>
      <c r="C13">
        <v>1</v>
      </c>
    </row>
    <row r="14" spans="1:12" x14ac:dyDescent="0.3">
      <c r="A14" s="1">
        <v>12</v>
      </c>
      <c r="B14">
        <v>1</v>
      </c>
      <c r="C14">
        <v>1</v>
      </c>
    </row>
    <row r="15" spans="1:12" x14ac:dyDescent="0.3">
      <c r="A15" s="1">
        <v>13</v>
      </c>
      <c r="B15">
        <v>1</v>
      </c>
      <c r="C15">
        <v>1</v>
      </c>
    </row>
    <row r="16" spans="1:12" x14ac:dyDescent="0.3">
      <c r="A16" s="1">
        <v>14</v>
      </c>
      <c r="B16">
        <v>1</v>
      </c>
      <c r="C16">
        <v>1</v>
      </c>
    </row>
    <row r="17" spans="1:3" x14ac:dyDescent="0.3">
      <c r="A17" s="1">
        <v>15</v>
      </c>
      <c r="B17">
        <v>1</v>
      </c>
      <c r="C17">
        <v>1</v>
      </c>
    </row>
    <row r="18" spans="1:3" x14ac:dyDescent="0.3">
      <c r="A18" s="1">
        <v>16</v>
      </c>
      <c r="B18">
        <v>1</v>
      </c>
      <c r="C18">
        <v>1</v>
      </c>
    </row>
    <row r="19" spans="1:3" x14ac:dyDescent="0.3">
      <c r="A19" s="1">
        <v>17</v>
      </c>
      <c r="B19">
        <v>1</v>
      </c>
      <c r="C19">
        <v>1</v>
      </c>
    </row>
    <row r="20" spans="1:3" x14ac:dyDescent="0.3">
      <c r="A20" s="1">
        <v>18</v>
      </c>
      <c r="B20">
        <v>1</v>
      </c>
      <c r="C20">
        <v>1</v>
      </c>
    </row>
    <row r="21" spans="1:3" x14ac:dyDescent="0.3">
      <c r="A21" s="1">
        <v>19</v>
      </c>
      <c r="B21">
        <v>1.01</v>
      </c>
      <c r="C21">
        <v>1.01</v>
      </c>
    </row>
    <row r="22" spans="1:3" x14ac:dyDescent="0.3">
      <c r="A22" s="1">
        <v>20</v>
      </c>
      <c r="B22">
        <v>1.01</v>
      </c>
      <c r="C22">
        <v>1.01</v>
      </c>
    </row>
    <row r="23" spans="1:3" x14ac:dyDescent="0.3">
      <c r="A23" s="1">
        <v>21</v>
      </c>
      <c r="B23">
        <v>1.01</v>
      </c>
      <c r="C23">
        <v>1.01</v>
      </c>
    </row>
    <row r="24" spans="1:3" x14ac:dyDescent="0.3">
      <c r="A24" s="1">
        <v>22</v>
      </c>
      <c r="B24">
        <v>1.01</v>
      </c>
      <c r="C24">
        <v>1.01</v>
      </c>
    </row>
    <row r="25" spans="1:3" x14ac:dyDescent="0.3">
      <c r="A25" s="1">
        <v>23</v>
      </c>
      <c r="B25">
        <v>1.02</v>
      </c>
      <c r="C25">
        <v>1.02</v>
      </c>
    </row>
    <row r="26" spans="1:3" x14ac:dyDescent="0.3">
      <c r="A26" s="1">
        <v>24</v>
      </c>
      <c r="B26">
        <v>1.02</v>
      </c>
      <c r="C26">
        <v>1.02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26"/>
  <sheetViews>
    <sheetView workbookViewId="0">
      <selection activeCell="B21" sqref="B21"/>
    </sheetView>
  </sheetViews>
  <sheetFormatPr defaultRowHeight="14" x14ac:dyDescent="0.3"/>
  <cols>
    <col min="1" max="1" width="22.33203125" bestFit="1" customWidth="1"/>
  </cols>
  <sheetData>
    <row r="1" spans="1:3" x14ac:dyDescent="0.3">
      <c r="A1" s="2" t="s">
        <v>36</v>
      </c>
      <c r="B1" s="2"/>
    </row>
    <row r="2" spans="1:3" x14ac:dyDescent="0.3">
      <c r="A2" s="1" t="s">
        <v>28</v>
      </c>
      <c r="B2" s="1">
        <v>6</v>
      </c>
      <c r="C2" s="1"/>
    </row>
    <row r="3" spans="1:3" x14ac:dyDescent="0.3">
      <c r="A3" s="1">
        <v>1</v>
      </c>
      <c r="B3">
        <v>0</v>
      </c>
    </row>
    <row r="4" spans="1:3" x14ac:dyDescent="0.3">
      <c r="A4" s="1">
        <v>2</v>
      </c>
      <c r="B4">
        <v>0</v>
      </c>
    </row>
    <row r="5" spans="1:3" x14ac:dyDescent="0.3">
      <c r="A5" s="1">
        <v>3</v>
      </c>
      <c r="B5">
        <v>0</v>
      </c>
    </row>
    <row r="6" spans="1:3" x14ac:dyDescent="0.3">
      <c r="A6" s="1">
        <v>4</v>
      </c>
      <c r="B6">
        <v>0</v>
      </c>
    </row>
    <row r="7" spans="1:3" x14ac:dyDescent="0.3">
      <c r="A7" s="1">
        <v>5</v>
      </c>
      <c r="B7">
        <v>0</v>
      </c>
    </row>
    <row r="8" spans="1:3" x14ac:dyDescent="0.3">
      <c r="A8" s="1">
        <v>6</v>
      </c>
      <c r="B8">
        <v>0.8</v>
      </c>
    </row>
    <row r="9" spans="1:3" x14ac:dyDescent="0.3">
      <c r="A9" s="1">
        <v>7</v>
      </c>
      <c r="B9">
        <v>1</v>
      </c>
    </row>
    <row r="10" spans="1:3" x14ac:dyDescent="0.3">
      <c r="A10" s="1">
        <v>8</v>
      </c>
      <c r="B10">
        <v>1</v>
      </c>
    </row>
    <row r="11" spans="1:3" x14ac:dyDescent="0.3">
      <c r="A11" s="1">
        <v>9</v>
      </c>
      <c r="B11">
        <v>1</v>
      </c>
    </row>
    <row r="12" spans="1:3" x14ac:dyDescent="0.3">
      <c r="A12" s="1">
        <v>10</v>
      </c>
      <c r="B12">
        <v>1</v>
      </c>
    </row>
    <row r="13" spans="1:3" x14ac:dyDescent="0.3">
      <c r="A13" s="1">
        <v>11</v>
      </c>
      <c r="B13">
        <v>1</v>
      </c>
    </row>
    <row r="14" spans="1:3" x14ac:dyDescent="0.3">
      <c r="A14" s="1">
        <v>12</v>
      </c>
      <c r="B14">
        <v>1</v>
      </c>
    </row>
    <row r="15" spans="1:3" x14ac:dyDescent="0.3">
      <c r="A15" s="1">
        <v>13</v>
      </c>
      <c r="B15">
        <v>1</v>
      </c>
    </row>
    <row r="16" spans="1:3" x14ac:dyDescent="0.3">
      <c r="A16" s="1">
        <v>14</v>
      </c>
      <c r="B16">
        <v>1</v>
      </c>
    </row>
    <row r="17" spans="1:2" x14ac:dyDescent="0.3">
      <c r="A17" s="1">
        <v>15</v>
      </c>
      <c r="B17">
        <v>1</v>
      </c>
    </row>
    <row r="18" spans="1:2" x14ac:dyDescent="0.3">
      <c r="A18" s="1">
        <v>16</v>
      </c>
      <c r="B18">
        <v>1</v>
      </c>
    </row>
    <row r="19" spans="1:2" x14ac:dyDescent="0.3">
      <c r="A19" s="1">
        <v>17</v>
      </c>
      <c r="B19">
        <v>0.8</v>
      </c>
    </row>
    <row r="20" spans="1:2" x14ac:dyDescent="0.3">
      <c r="A20" s="1">
        <v>18</v>
      </c>
      <c r="B20">
        <v>0.6</v>
      </c>
    </row>
    <row r="21" spans="1:2" x14ac:dyDescent="0.3">
      <c r="A21" s="1">
        <v>19</v>
      </c>
      <c r="B21">
        <v>0</v>
      </c>
    </row>
    <row r="22" spans="1:2" x14ac:dyDescent="0.3">
      <c r="A22" s="1">
        <v>20</v>
      </c>
      <c r="B22">
        <v>0</v>
      </c>
    </row>
    <row r="23" spans="1:2" x14ac:dyDescent="0.3">
      <c r="A23" s="1">
        <v>21</v>
      </c>
      <c r="B23">
        <v>0</v>
      </c>
    </row>
    <row r="24" spans="1:2" x14ac:dyDescent="0.3">
      <c r="A24" s="1">
        <v>22</v>
      </c>
      <c r="B24">
        <v>0</v>
      </c>
    </row>
    <row r="25" spans="1:2" x14ac:dyDescent="0.3">
      <c r="A25" s="1">
        <v>23</v>
      </c>
      <c r="B25">
        <v>0</v>
      </c>
    </row>
    <row r="26" spans="1:2" x14ac:dyDescent="0.3">
      <c r="A26" s="1">
        <v>24</v>
      </c>
      <c r="B26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</vt:lpstr>
      <vt:lpstr>BUS</vt:lpstr>
      <vt:lpstr>LINE</vt:lpstr>
      <vt:lpstr>LOADPROFILE</vt:lpstr>
      <vt:lpstr>GENPROFILE</vt:lpstr>
      <vt:lpstr>DGPROFILE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HTC</cp:lastModifiedBy>
  <dcterms:created xsi:type="dcterms:W3CDTF">2015-06-05T18:17:20Z</dcterms:created>
  <dcterms:modified xsi:type="dcterms:W3CDTF">2023-07-09T09:45:10Z</dcterms:modified>
</cp:coreProperties>
</file>