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scdnr3-my.sharepoint.com/personal/pellettc_dnr_sc_gov/Documents/Documents/Rpackages/acresCOA/data-raw/"/>
    </mc:Choice>
  </mc:AlternateContent>
  <xr:revisionPtr revIDLastSave="1438" documentId="8_{9A94C29E-AF98-42C5-B6BB-BD42F3E68E84}" xr6:coauthVersionLast="47" xr6:coauthVersionMax="47" xr10:uidLastSave="{F59B6F28-06FE-410E-A8F8-AEE0D8FA6D53}"/>
  <bookViews>
    <workbookView xWindow="-28920" yWindow="-120" windowWidth="29040" windowHeight="15840" tabRatio="819" activeTab="2" xr2:uid="{00000000-000D-0000-FFFF-FFFF00000000}"/>
  </bookViews>
  <sheets>
    <sheet name="Under Protection" sheetId="13" r:id="rId1"/>
    <sheet name="Avg Depth in the Open" sheetId="15" r:id="rId2"/>
    <sheet name="CU Numbers" sheetId="19" r:id="rId3"/>
    <sheet name="Discontinuance" sheetId="4" r:id="rId4"/>
    <sheet name="Diminished Yield" sheetId="3" r:id="rId5"/>
    <sheet name="Comparison by Quantity" sheetId="9" r:id="rId6"/>
    <sheet name="Comparison by Source" sheetId="12" r:id="rId7"/>
    <sheet name="Avg Depth by Quantity" sheetId="11" r:id="rId8"/>
    <sheet name="Avg Depth by Source" sheetId="6" r:id="rId9"/>
    <sheet name="AF per source (2)" sheetId="14" r:id="rId10"/>
    <sheet name="AF per source" sheetId="5" r:id="rId11"/>
    <sheet name="Irrigation Distribution" sheetId="16" r:id="rId12"/>
    <sheet name="Irrigation Distribution (2)" sheetId="17" r:id="rId13"/>
    <sheet name="Irrigation Distribution (3)" sheetId="18" r:id="rId14"/>
    <sheet name="Irrigation by Quantity" sheetId="8" r:id="rId15"/>
    <sheet name="Table 27- discontinuance" sheetId="1" r:id="rId16"/>
    <sheet name="Table 18 - Diminished Yields" sheetId="2" r:id="rId1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9" l="1"/>
  <c r="E22" i="19"/>
  <c r="D22" i="19"/>
  <c r="C22" i="19"/>
  <c r="F20" i="14" l="1"/>
  <c r="E20" i="14"/>
  <c r="D20" i="14"/>
  <c r="F19" i="14"/>
  <c r="E19" i="14"/>
  <c r="D19" i="14"/>
  <c r="E18" i="14"/>
  <c r="D18" i="14"/>
  <c r="F17" i="14"/>
  <c r="E17" i="14"/>
  <c r="D17" i="14"/>
  <c r="G12" i="13"/>
  <c r="F12" i="13"/>
  <c r="E12" i="13"/>
  <c r="D12" i="13"/>
  <c r="F11" i="13"/>
  <c r="F13" i="13" s="1"/>
  <c r="F9" i="13"/>
  <c r="E11" i="13"/>
  <c r="E13" i="13" s="1"/>
  <c r="E9" i="13"/>
  <c r="D11" i="13"/>
  <c r="D13" i="13" s="1"/>
  <c r="D9" i="13"/>
  <c r="G11" i="13"/>
  <c r="G13" i="13" s="1"/>
  <c r="G9" i="13"/>
  <c r="E51" i="5"/>
  <c r="E50" i="5"/>
  <c r="E39" i="5"/>
  <c r="E38" i="5"/>
  <c r="E27" i="5"/>
  <c r="E26" i="5"/>
  <c r="I21" i="11"/>
  <c r="E21" i="11"/>
  <c r="I24" i="11"/>
  <c r="H24" i="11"/>
  <c r="G24" i="11"/>
  <c r="F24" i="11"/>
  <c r="E24" i="11"/>
  <c r="D24" i="11"/>
  <c r="C24" i="11"/>
  <c r="I23" i="11"/>
  <c r="H23" i="11"/>
  <c r="G23" i="11"/>
  <c r="F23" i="11"/>
  <c r="E23" i="11"/>
  <c r="D23" i="11"/>
  <c r="C23" i="11"/>
  <c r="I22" i="11"/>
  <c r="H22" i="11"/>
  <c r="G22" i="11"/>
  <c r="F22" i="11"/>
  <c r="E22" i="11"/>
  <c r="D22" i="11"/>
  <c r="C22" i="11"/>
  <c r="C21" i="11"/>
  <c r="E5" i="8" l="1"/>
  <c r="I5" i="8"/>
  <c r="M5" i="8"/>
  <c r="Q5" i="8"/>
  <c r="I6" i="8"/>
  <c r="M6" i="8"/>
  <c r="Q6" i="8"/>
  <c r="E7" i="8"/>
  <c r="I7" i="8"/>
  <c r="M7" i="8"/>
  <c r="Q7" i="8"/>
  <c r="I8" i="8"/>
  <c r="M8" i="8"/>
  <c r="Q8" i="8"/>
  <c r="I9" i="8"/>
  <c r="M9" i="8"/>
  <c r="Q9" i="8"/>
  <c r="I10" i="8"/>
  <c r="M10" i="8"/>
  <c r="Q10" i="8"/>
  <c r="E11" i="8"/>
  <c r="I11" i="8"/>
  <c r="M11" i="8"/>
  <c r="E17" i="5"/>
  <c r="E18" i="5"/>
</calcChain>
</file>

<file path=xl/sharedStrings.xml><?xml version="1.0" encoding="utf-8"?>
<sst xmlns="http://schemas.openxmlformats.org/spreadsheetml/2006/main" count="795" uniqueCount="154">
  <si>
    <t>Area</t>
  </si>
  <si>
    <t>Year</t>
  </si>
  <si>
    <t>Category</t>
  </si>
  <si>
    <t>Farms</t>
  </si>
  <si>
    <t>Acres.Irrigated.Previous.Census.Year</t>
  </si>
  <si>
    <t>South Carolina</t>
  </si>
  <si>
    <t>Total</t>
  </si>
  <si>
    <t>Farms reporting discontinuance to be permanent</t>
  </si>
  <si>
    <t>Sufficient soil moisture</t>
  </si>
  <si>
    <t>Shortage of surface water</t>
  </si>
  <si>
    <t>Shortage of ground water</t>
  </si>
  <si>
    <t>-</t>
  </si>
  <si>
    <t>Irrigation is uneconomical</t>
  </si>
  <si>
    <t>Loss of water rights</t>
  </si>
  <si>
    <t>Sold or leased water rights or annual water allocation</t>
  </si>
  <si>
    <t>Sold or leased irrigated land or irrigated area under protection</t>
  </si>
  <si>
    <t>Restrictions on water use</t>
  </si>
  <si>
    <t>Converted to non-agricultural uses</t>
  </si>
  <si>
    <t>Converted to agricultural enterprise not requiring irrigation</t>
  </si>
  <si>
    <t>Available surface water too salty</t>
  </si>
  <si>
    <t>Other or unspecified (see text)</t>
  </si>
  <si>
    <t>Acres affected by irrigation interruption</t>
  </si>
  <si>
    <t>Irrigation equipment failure</t>
  </si>
  <si>
    <t>Energy price increases or energy shortage</t>
  </si>
  <si>
    <t>Water salinity too high</t>
  </si>
  <si>
    <t>Cost of purchased water</t>
  </si>
  <si>
    <t>Other</t>
  </si>
  <si>
    <t>(D)</t>
  </si>
  <si>
    <t>1 (Water Quality)</t>
  </si>
  <si>
    <t>(Water Quality</t>
  </si>
  <si>
    <t>Acres</t>
  </si>
  <si>
    <t>Energy price or shortage</t>
  </si>
  <si>
    <t>Sold or leased water rights</t>
  </si>
  <si>
    <t>Sold or leased irrigated land</t>
  </si>
  <si>
    <t>Converted to non-irrigating agriculture</t>
  </si>
  <si>
    <t>Permanent discontinuation</t>
  </si>
  <si>
    <t>Water quality or salinity</t>
  </si>
  <si>
    <t>Acre-feet applied</t>
  </si>
  <si>
    <t>Only source</t>
  </si>
  <si>
    <t>Under protection</t>
  </si>
  <si>
    <t>Off-farm</t>
  </si>
  <si>
    <t>Acres irrigated</t>
  </si>
  <si>
    <t>Open</t>
  </si>
  <si>
    <t>Surface</t>
  </si>
  <si>
    <t>Ground</t>
  </si>
  <si>
    <t>All</t>
  </si>
  <si>
    <t>Acre-feet Applied</t>
  </si>
  <si>
    <t>Acre-feet</t>
  </si>
  <si>
    <t>With a reporting limit of 3 MGM (9.2 AFM), you might expect farms irrigating more than 50 AF per year to report. Farms irrigating less than 25 AF per year would not be likely to qualify for reporting requirements.</t>
  </si>
  <si>
    <t>IWMS 2018 Data from Table 7 Irrigation by Estimated Quantity of Water Applied (Acres in the open)</t>
  </si>
  <si>
    <t>FRIS 2013 Data from Table 6 (Acres in the open)</t>
  </si>
  <si>
    <t>FRIS 2008 Table 12 (Acres in the open)</t>
  </si>
  <si>
    <t>2,000+ AF</t>
  </si>
  <si>
    <t>1,000-1,999 AF</t>
  </si>
  <si>
    <t>500-999 AF</t>
  </si>
  <si>
    <t>200-499 AF</t>
  </si>
  <si>
    <t>100-199 AF</t>
  </si>
  <si>
    <t>&lt;100 AF</t>
  </si>
  <si>
    <t>Average depth (ft)</t>
  </si>
  <si>
    <t>IWMS 2018</t>
  </si>
  <si>
    <t>FRIS 2013</t>
  </si>
  <si>
    <t>FRIS 2008</t>
  </si>
  <si>
    <t>FRIS 2003</t>
  </si>
  <si>
    <t>Comparison of irrigators by quantity of water applied.</t>
  </si>
  <si>
    <t>Diminished Yields</t>
  </si>
  <si>
    <t>&lt;100</t>
  </si>
  <si>
    <t>100-199</t>
  </si>
  <si>
    <t>200-499</t>
  </si>
  <si>
    <t>500-999</t>
  </si>
  <si>
    <t>1,000-1,999</t>
  </si>
  <si>
    <t>2,000+</t>
  </si>
  <si>
    <t>Acre Feet applied</t>
  </si>
  <si>
    <t>IWMS</t>
  </si>
  <si>
    <t>CENSUS</t>
  </si>
  <si>
    <t>IWMS 2018 Table 1</t>
  </si>
  <si>
    <t>IWMS data is "Acres in the open" from : FRIS 2003 Table 12; FRIS 2008 Table 12; FRIS 2013 Table 6; IWMS Table 7.</t>
  </si>
  <si>
    <t>FRIS 2003 Table 12; FRIS 2008 Table 12; FRIS 2013 Table 6; IWMS 2018 Table 7.</t>
  </si>
  <si>
    <t>FRIS 2003 Table 11; FRIS 2008 Table 11; FRIS 2013 Table 4; IWMS 2018 Table 4</t>
  </si>
  <si>
    <t>TABLE: Farms reporting a discontinuance of irrigation</t>
  </si>
  <si>
    <t>TABLE Farms reporting diminished yields from interruption of irrigation</t>
  </si>
  <si>
    <t>TABLE: Average depth (ft) by quantity of water applied in the open</t>
  </si>
  <si>
    <t>TABLE: Average depth (in) by quantity of water applied in the open</t>
  </si>
  <si>
    <t>SCWU</t>
  </si>
  <si>
    <t>Depth (in)</t>
  </si>
  <si>
    <t>Volume (AF)</t>
  </si>
  <si>
    <t>Water Source</t>
  </si>
  <si>
    <t>TABLE: Irrigation under protection</t>
  </si>
  <si>
    <t>Sources: FRIS 2013 Table 4; IWMS 2018 Table 4</t>
  </si>
  <si>
    <t>Sources: FRIS 2003 Table 12; FRIS 2008 Table 12; FRIS 2013 Table 6; IWMS 2018 Table 7.</t>
  </si>
  <si>
    <t>TABLE: Comparison of the number of farms and total irrigation volume by quantity of water applied in IWMS and SCWU data.</t>
  </si>
  <si>
    <t>IWMS data is "Acres in the open" from: FRIS 2003 Table 11; FRIS 2008 Table 11; FRIS 2013 Table 4; IWMS 2018 Table 4</t>
  </si>
  <si>
    <t>TABLE: Comparison of the number of farms and irrigation volume by water source in IWMS and SCWU data.</t>
  </si>
  <si>
    <t>Water source</t>
  </si>
  <si>
    <t>TABLE: Average depth (in) of irrigation in the open by water source</t>
  </si>
  <si>
    <t>TABLE: Average depth (in) of irrigation in the open by water source and by quantity applied</t>
  </si>
  <si>
    <t>Water source data from: FRIS 2003 Table 11; FRIS 2008 Table 11; FRIS 2013 Table 4; IWMS 2018 Table 4</t>
  </si>
  <si>
    <t>Quantity applied data from: FRIS 2003 Table 12; FRIS 2008 Table 12; FRIS 2013 Table 6; IWMS 2018 Table 7.</t>
  </si>
  <si>
    <t>Sources: 2003 FRIS Table 42; 2008 FRIS Table 43; 2013 FRIS Table 27; 2018 IWMS Table 27</t>
  </si>
  <si>
    <t>Sources: 2003 FRIS Table 26; 2008 FRIS Table 26; 2013 FRIS Table 17; 2018 IWMS Table 18</t>
  </si>
  <si>
    <t>Gravity</t>
  </si>
  <si>
    <t>Sprinkler</t>
  </si>
  <si>
    <t>Drip, trickle, or low-flow micro sprinklers</t>
  </si>
  <si>
    <t>Table 4</t>
  </si>
  <si>
    <t>Sprinklers</t>
  </si>
  <si>
    <t>Center Pivot</t>
  </si>
  <si>
    <t>Linear Move</t>
  </si>
  <si>
    <t>Solid Set</t>
  </si>
  <si>
    <t>Side Roll, wheel move, or other mechanical move</t>
  </si>
  <si>
    <t>Big gun or traveller</t>
  </si>
  <si>
    <t>Hand move</t>
  </si>
  <si>
    <t>Table 5</t>
  </si>
  <si>
    <t>Drip</t>
  </si>
  <si>
    <t>Table 6</t>
  </si>
  <si>
    <t>Surface drip</t>
  </si>
  <si>
    <t>Sub-surface drip</t>
  </si>
  <si>
    <t>Low-flow micro sprinklers</t>
  </si>
  <si>
    <t>Table 7</t>
  </si>
  <si>
    <t>Down rows or furrows</t>
  </si>
  <si>
    <t>Controlled flooding (between borders or within rows)</t>
  </si>
  <si>
    <t>Uncontrolled flooding</t>
  </si>
  <si>
    <t>Other gravity</t>
  </si>
  <si>
    <t>Table 28</t>
  </si>
  <si>
    <t>Table 29</t>
  </si>
  <si>
    <t>Table 30</t>
  </si>
  <si>
    <t>Table 31</t>
  </si>
  <si>
    <t>Other sprinkler system</t>
  </si>
  <si>
    <t>Other drip, trickle, or low-flow micro systems</t>
  </si>
  <si>
    <t>Other drip, trickle, or low-</t>
  </si>
  <si>
    <t xml:space="preserve">Side Roll, wheel move, or </t>
  </si>
  <si>
    <t>Controlled flooding (btw</t>
  </si>
  <si>
    <t xml:space="preserve">    other mechanical move</t>
  </si>
  <si>
    <t xml:space="preserve">    flow micro systems</t>
  </si>
  <si>
    <t xml:space="preserve">    borders or w/in rows)</t>
  </si>
  <si>
    <t>Drip detail data from FRIS 2003 Table 6, FRIS 2008 Table 6, FRIS 2013 Table 30, and IWMS 2018 Table 31.</t>
  </si>
  <si>
    <t>Gravity detail data from FRIS 2003 Table 7, FRIS 2008 Table 7, FRIS 2013 Table 31, and IWMS 2018 Table 29.</t>
  </si>
  <si>
    <t>Sprinkler detail data from FRIS 2003 Table 5, FRIS 2008 Table 5, FRIS 2013 Table 29, and IWMS 2018 Table 30.</t>
  </si>
  <si>
    <t>Total data (in bold) from FRIS 2003 Table 4, FRIS 2008 Table 4, FRIS 2013 Table 28, and IWMS 2018 Table 28.</t>
  </si>
  <si>
    <t>Flooding from Ditches</t>
  </si>
  <si>
    <t>Gated Solid Pipe</t>
  </si>
  <si>
    <t>Layflat pipe</t>
  </si>
  <si>
    <t>Open Ditch w/siphons</t>
  </si>
  <si>
    <t>Seepage/Sub Irrig.</t>
  </si>
  <si>
    <t>Buried Perf. pipe</t>
  </si>
  <si>
    <t>Surface Drip</t>
  </si>
  <si>
    <t>Surface Microspray</t>
  </si>
  <si>
    <t>Center Pivot/Linear</t>
  </si>
  <si>
    <t>Hand Move</t>
  </si>
  <si>
    <t>Side Roll/Wheel Line</t>
  </si>
  <si>
    <t>Traveler</t>
  </si>
  <si>
    <t>Sprinkler Total</t>
  </si>
  <si>
    <t>Low Flow / Drip Total</t>
  </si>
  <si>
    <t>Gravity Total</t>
  </si>
  <si>
    <t>Irrigated Acreage Reported by Clemson Extension, 1997 - 2000</t>
  </si>
  <si>
    <t>Subsurface Drip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</si>
</sst>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10"/>
      <color theme="1"/>
      <name val="Calibri"/>
      <family val="2"/>
      <scheme val="minor"/>
    </font>
    <font>
      <sz val="10"/>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4.9989318521683403E-2"/>
        <bgColor indexed="64"/>
      </patternFill>
    </fill>
  </fills>
  <borders count="9">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70">
    <xf numFmtId="0" fontId="0" fillId="0" borderId="0" xfId="0"/>
    <xf numFmtId="0" fontId="0" fillId="2" borderId="0" xfId="0" applyFill="1"/>
    <xf numFmtId="164" fontId="0" fillId="2" borderId="0" xfId="1" applyNumberFormat="1" applyFont="1" applyFill="1" applyAlignment="1">
      <alignment horizontal="right"/>
    </xf>
    <xf numFmtId="0" fontId="2" fillId="2" borderId="0" xfId="0" applyFont="1" applyFill="1"/>
    <xf numFmtId="164" fontId="0" fillId="2" borderId="0" xfId="1" applyNumberFormat="1" applyFont="1" applyFill="1" applyBorder="1" applyAlignment="1">
      <alignment horizontal="right"/>
    </xf>
    <xf numFmtId="164" fontId="2" fillId="2" borderId="0" xfId="1" applyNumberFormat="1" applyFont="1" applyFill="1" applyBorder="1" applyAlignment="1">
      <alignment horizontal="right"/>
    </xf>
    <xf numFmtId="0" fontId="0" fillId="2" borderId="1" xfId="0" applyFill="1" applyBorder="1"/>
    <xf numFmtId="164" fontId="0" fillId="2" borderId="1" xfId="1" applyNumberFormat="1" applyFont="1" applyFill="1" applyBorder="1" applyAlignment="1">
      <alignment horizontal="right"/>
    </xf>
    <xf numFmtId="0" fontId="2" fillId="2" borderId="2" xfId="0" applyFont="1" applyFill="1" applyBorder="1"/>
    <xf numFmtId="164" fontId="2" fillId="2" borderId="2" xfId="1" applyNumberFormat="1" applyFont="1" applyFill="1" applyBorder="1" applyAlignment="1">
      <alignment horizontal="right"/>
    </xf>
    <xf numFmtId="164" fontId="2" fillId="2" borderId="3" xfId="1" applyNumberFormat="1" applyFont="1" applyFill="1" applyBorder="1" applyAlignment="1">
      <alignment horizontal="right"/>
    </xf>
    <xf numFmtId="164" fontId="0" fillId="2" borderId="0" xfId="1" applyNumberFormat="1" applyFont="1" applyFill="1"/>
    <xf numFmtId="164" fontId="2" fillId="2" borderId="0" xfId="1" applyNumberFormat="1" applyFont="1" applyFill="1"/>
    <xf numFmtId="164" fontId="0" fillId="2" borderId="1" xfId="1" applyNumberFormat="1" applyFont="1" applyFill="1" applyBorder="1"/>
    <xf numFmtId="164" fontId="2" fillId="2" borderId="1" xfId="1" applyNumberFormat="1" applyFont="1" applyFill="1" applyBorder="1"/>
    <xf numFmtId="0" fontId="0" fillId="2" borderId="4" xfId="0" applyFill="1" applyBorder="1"/>
    <xf numFmtId="164" fontId="0" fillId="2" borderId="4" xfId="1" applyNumberFormat="1" applyFont="1" applyFill="1" applyBorder="1"/>
    <xf numFmtId="164" fontId="0" fillId="2" borderId="5" xfId="1" applyNumberFormat="1" applyFont="1" applyFill="1" applyBorder="1"/>
    <xf numFmtId="0" fontId="0" fillId="2" borderId="2" xfId="0" applyFill="1" applyBorder="1"/>
    <xf numFmtId="164" fontId="0" fillId="2" borderId="2" xfId="1" applyNumberFormat="1" applyFont="1" applyFill="1" applyBorder="1"/>
    <xf numFmtId="164" fontId="0" fillId="2" borderId="3" xfId="1" applyNumberFormat="1" applyFont="1" applyFill="1" applyBorder="1"/>
    <xf numFmtId="164" fontId="0" fillId="2" borderId="4" xfId="1" applyNumberFormat="1" applyFont="1" applyFill="1" applyBorder="1" applyAlignment="1">
      <alignment horizontal="right"/>
    </xf>
    <xf numFmtId="0" fontId="0" fillId="2" borderId="4" xfId="0" applyFill="1" applyBorder="1" applyAlignment="1">
      <alignment horizontal="right"/>
    </xf>
    <xf numFmtId="0" fontId="0" fillId="2" borderId="6" xfId="0" applyFill="1" applyBorder="1" applyAlignment="1">
      <alignment horizontal="right"/>
    </xf>
    <xf numFmtId="0" fontId="2" fillId="0" borderId="0" xfId="0" applyFont="1"/>
    <xf numFmtId="3" fontId="0" fillId="0" borderId="0" xfId="0" applyNumberFormat="1"/>
    <xf numFmtId="0" fontId="0" fillId="3" borderId="0" xfId="0" applyFill="1"/>
    <xf numFmtId="164" fontId="0" fillId="0" borderId="0" xfId="1" applyNumberFormat="1" applyFont="1"/>
    <xf numFmtId="164" fontId="2" fillId="0" borderId="0" xfId="1" applyNumberFormat="1" applyFont="1"/>
    <xf numFmtId="43" fontId="2" fillId="0" borderId="0" xfId="1" applyFont="1"/>
    <xf numFmtId="2" fontId="3" fillId="0" borderId="0" xfId="0" applyNumberFormat="1" applyFont="1"/>
    <xf numFmtId="164" fontId="1" fillId="0" borderId="0" xfId="1" applyNumberFormat="1" applyFont="1"/>
    <xf numFmtId="43" fontId="0" fillId="0" borderId="0" xfId="0" applyNumberFormat="1"/>
    <xf numFmtId="2" fontId="4" fillId="0" borderId="0" xfId="0" applyNumberFormat="1" applyFont="1"/>
    <xf numFmtId="0" fontId="0" fillId="0" borderId="0" xfId="0" applyAlignment="1">
      <alignment wrapText="1"/>
    </xf>
    <xf numFmtId="0" fontId="0" fillId="0" borderId="0" xfId="0" applyAlignment="1">
      <alignment horizontal="center"/>
    </xf>
    <xf numFmtId="0" fontId="0" fillId="2" borderId="4" xfId="0" applyFill="1" applyBorder="1" applyAlignment="1">
      <alignment horizontal="center" vertical="center"/>
    </xf>
    <xf numFmtId="0" fontId="0" fillId="2" borderId="4" xfId="0" applyFill="1" applyBorder="1" applyAlignment="1">
      <alignment horizontal="center" vertical="center" wrapText="1"/>
    </xf>
    <xf numFmtId="2" fontId="2" fillId="2" borderId="0" xfId="0" applyNumberFormat="1" applyFont="1" applyFill="1"/>
    <xf numFmtId="0" fontId="0" fillId="2" borderId="0" xfId="0" applyFill="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wrapText="1"/>
    </xf>
    <xf numFmtId="0" fontId="0" fillId="2" borderId="5" xfId="0" applyFill="1" applyBorder="1" applyAlignment="1">
      <alignment horizontal="center" vertical="center" wrapText="1"/>
    </xf>
    <xf numFmtId="2" fontId="0" fillId="2" borderId="7" xfId="0" applyNumberFormat="1" applyFill="1" applyBorder="1"/>
    <xf numFmtId="2" fontId="0" fillId="2" borderId="0" xfId="0" applyNumberFormat="1" applyFill="1" applyAlignment="1">
      <alignment horizontal="right"/>
    </xf>
    <xf numFmtId="2" fontId="0" fillId="2" borderId="1" xfId="0" applyNumberFormat="1" applyFill="1" applyBorder="1" applyAlignment="1">
      <alignment horizontal="right"/>
    </xf>
    <xf numFmtId="2" fontId="0" fillId="2" borderId="0" xfId="0" applyNumberFormat="1" applyFill="1"/>
    <xf numFmtId="2" fontId="0" fillId="2" borderId="1" xfId="0" applyNumberFormat="1" applyFill="1" applyBorder="1"/>
    <xf numFmtId="164" fontId="0" fillId="0" borderId="0" xfId="1" applyNumberFormat="1" applyFont="1" applyFill="1" applyAlignment="1">
      <alignment horizontal="right"/>
    </xf>
    <xf numFmtId="0" fontId="0" fillId="2" borderId="6" xfId="0"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164" fontId="0" fillId="2" borderId="7" xfId="1" applyNumberFormat="1" applyFont="1" applyFill="1" applyBorder="1" applyAlignment="1">
      <alignment horizontal="right"/>
    </xf>
    <xf numFmtId="164" fontId="0" fillId="2" borderId="6" xfId="1" applyNumberFormat="1" applyFont="1" applyFill="1" applyBorder="1" applyAlignment="1">
      <alignment horizontal="right"/>
    </xf>
    <xf numFmtId="164" fontId="0" fillId="2" borderId="5" xfId="1" applyNumberFormat="1" applyFont="1" applyFill="1" applyBorder="1" applyAlignment="1">
      <alignment horizontal="right"/>
    </xf>
    <xf numFmtId="0" fontId="0" fillId="4" borderId="0" xfId="0" applyFill="1"/>
    <xf numFmtId="0" fontId="2" fillId="4" borderId="0" xfId="0" applyFont="1" applyFill="1"/>
    <xf numFmtId="164" fontId="2" fillId="5" borderId="0" xfId="1" applyNumberFormat="1" applyFont="1" applyFill="1"/>
    <xf numFmtId="0" fontId="0" fillId="5" borderId="0" xfId="0" applyFill="1"/>
    <xf numFmtId="0" fontId="2" fillId="5" borderId="0" xfId="0" applyFont="1" applyFill="1"/>
    <xf numFmtId="0" fontId="0" fillId="2" borderId="4" xfId="0" applyFill="1" applyBorder="1" applyAlignment="1">
      <alignment horizontal="right" vertical="center" wrapText="1"/>
    </xf>
    <xf numFmtId="166" fontId="0" fillId="2" borderId="7" xfId="0" applyNumberFormat="1" applyFill="1" applyBorder="1"/>
    <xf numFmtId="166" fontId="0" fillId="2" borderId="0" xfId="0" applyNumberFormat="1" applyFill="1"/>
    <xf numFmtId="0" fontId="0" fillId="2" borderId="7" xfId="0" applyFill="1" applyBorder="1" applyAlignment="1">
      <alignment horizontal="right" vertical="center" wrapText="1"/>
    </xf>
    <xf numFmtId="0" fontId="0" fillId="2" borderId="0" xfId="0" applyFill="1" applyAlignment="1">
      <alignment horizontal="right" vertical="center" wrapText="1"/>
    </xf>
    <xf numFmtId="166" fontId="0" fillId="2" borderId="2" xfId="0" applyNumberFormat="1" applyFill="1" applyBorder="1"/>
    <xf numFmtId="2" fontId="0" fillId="2" borderId="2" xfId="0" applyNumberFormat="1" applyFill="1" applyBorder="1" applyAlignment="1">
      <alignment horizontal="right"/>
    </xf>
    <xf numFmtId="166" fontId="0" fillId="2" borderId="8" xfId="0" applyNumberFormat="1" applyFill="1" applyBorder="1"/>
    <xf numFmtId="2" fontId="0" fillId="2" borderId="3" xfId="0" applyNumberFormat="1" applyFill="1" applyBorder="1" applyAlignment="1">
      <alignment horizontal="right"/>
    </xf>
    <xf numFmtId="166" fontId="0" fillId="2" borderId="1" xfId="0" applyNumberFormat="1" applyFill="1" applyBorder="1"/>
    <xf numFmtId="3" fontId="0" fillId="4" borderId="0" xfId="0" applyNumberFormat="1" applyFill="1"/>
    <xf numFmtId="0" fontId="0" fillId="2" borderId="5" xfId="0" applyFill="1" applyBorder="1" applyAlignment="1">
      <alignment horizontal="center" vertical="center"/>
    </xf>
    <xf numFmtId="166" fontId="2" fillId="2" borderId="7" xfId="0" applyNumberFormat="1" applyFont="1" applyFill="1" applyBorder="1"/>
    <xf numFmtId="0" fontId="0" fillId="2" borderId="3" xfId="0" applyFill="1" applyBorder="1"/>
    <xf numFmtId="166" fontId="2" fillId="2" borderId="8" xfId="0" applyNumberFormat="1" applyFont="1" applyFill="1" applyBorder="1"/>
    <xf numFmtId="164" fontId="1" fillId="2" borderId="2" xfId="1" applyNumberFormat="1" applyFont="1" applyFill="1" applyBorder="1"/>
    <xf numFmtId="164" fontId="1" fillId="2" borderId="0" xfId="1" applyNumberFormat="1" applyFont="1" applyFill="1" applyBorder="1"/>
    <xf numFmtId="164" fontId="5" fillId="2" borderId="0" xfId="1" applyNumberFormat="1" applyFont="1" applyFill="1"/>
    <xf numFmtId="164" fontId="6" fillId="2" borderId="0" xfId="1" applyNumberFormat="1" applyFont="1" applyFill="1"/>
    <xf numFmtId="164" fontId="5" fillId="2" borderId="2" xfId="1" applyNumberFormat="1" applyFont="1" applyFill="1" applyBorder="1" applyAlignment="1">
      <alignment horizontal="right"/>
    </xf>
    <xf numFmtId="164" fontId="6" fillId="2" borderId="0" xfId="1" applyNumberFormat="1" applyFont="1" applyFill="1" applyAlignment="1">
      <alignment horizontal="right"/>
    </xf>
    <xf numFmtId="0" fontId="0" fillId="0" borderId="0" xfId="0" applyAlignment="1">
      <alignment horizontal="right"/>
    </xf>
    <xf numFmtId="166" fontId="0" fillId="0" borderId="0" xfId="0" applyNumberFormat="1" applyAlignment="1">
      <alignment horizontal="right"/>
    </xf>
    <xf numFmtId="0" fontId="0" fillId="2" borderId="0" xfId="0" applyFill="1" applyAlignment="1">
      <alignment horizontal="right"/>
    </xf>
    <xf numFmtId="0" fontId="0" fillId="2" borderId="6" xfId="0" applyFill="1" applyBorder="1" applyAlignment="1">
      <alignment horizontal="center" vertical="center"/>
    </xf>
    <xf numFmtId="0" fontId="0" fillId="2" borderId="0" xfId="0" applyFill="1" applyAlignment="1">
      <alignment horizontal="left" vertical="top" wrapText="1"/>
    </xf>
    <xf numFmtId="166" fontId="2" fillId="2" borderId="0" xfId="0" applyNumberFormat="1" applyFont="1" applyFill="1"/>
    <xf numFmtId="165" fontId="0" fillId="2" borderId="7" xfId="1" applyNumberFormat="1" applyFont="1" applyFill="1" applyBorder="1"/>
    <xf numFmtId="165" fontId="0" fillId="2" borderId="0" xfId="1" applyNumberFormat="1" applyFont="1" applyFill="1" applyBorder="1"/>
    <xf numFmtId="165" fontId="0" fillId="2" borderId="1" xfId="1" applyNumberFormat="1" applyFont="1" applyFill="1" applyBorder="1"/>
    <xf numFmtId="165" fontId="0" fillId="2" borderId="1" xfId="1" applyNumberFormat="1" applyFont="1" applyFill="1" applyBorder="1" applyAlignment="1">
      <alignment horizontal="right"/>
    </xf>
    <xf numFmtId="166" fontId="0" fillId="2" borderId="0" xfId="0" applyNumberFormat="1" applyFill="1" applyAlignment="1">
      <alignment horizontal="right"/>
    </xf>
    <xf numFmtId="166" fontId="0" fillId="2" borderId="1" xfId="0" applyNumberFormat="1" applyFill="1" applyBorder="1" applyAlignment="1">
      <alignment horizontal="right"/>
    </xf>
    <xf numFmtId="1" fontId="2" fillId="2" borderId="8" xfId="1" applyNumberFormat="1" applyFont="1" applyFill="1" applyBorder="1"/>
    <xf numFmtId="1" fontId="2" fillId="2" borderId="7" xfId="1" applyNumberFormat="1" applyFont="1" applyFill="1" applyBorder="1"/>
    <xf numFmtId="164" fontId="0" fillId="0" borderId="0" xfId="1" applyNumberFormat="1" applyFont="1" applyAlignment="1">
      <alignment horizontal="right"/>
    </xf>
    <xf numFmtId="0" fontId="2" fillId="2" borderId="2" xfId="0" applyFont="1" applyFill="1" applyBorder="1" applyAlignment="1">
      <alignment wrapText="1"/>
    </xf>
    <xf numFmtId="0" fontId="0" fillId="2" borderId="0" xfId="0" applyFill="1" applyAlignment="1">
      <alignment wrapText="1"/>
    </xf>
    <xf numFmtId="0" fontId="0" fillId="2" borderId="4" xfId="0" applyFill="1" applyBorder="1" applyAlignment="1">
      <alignment wrapText="1"/>
    </xf>
    <xf numFmtId="0" fontId="2" fillId="2" borderId="0" xfId="0" applyFont="1" applyFill="1" applyAlignment="1">
      <alignment wrapText="1"/>
    </xf>
    <xf numFmtId="0" fontId="0" fillId="2" borderId="7" xfId="0" applyFill="1" applyBorder="1" applyAlignment="1">
      <alignment vertical="center"/>
    </xf>
    <xf numFmtId="0" fontId="0" fillId="2" borderId="0" xfId="0" applyFill="1" applyAlignment="1">
      <alignment vertical="center"/>
    </xf>
    <xf numFmtId="0" fontId="2" fillId="2" borderId="8" xfId="0" applyFont="1" applyFill="1" applyBorder="1" applyAlignment="1">
      <alignment vertical="center"/>
    </xf>
    <xf numFmtId="0" fontId="2" fillId="2" borderId="2" xfId="0" applyFont="1" applyFill="1" applyBorder="1" applyAlignment="1">
      <alignment vertical="center"/>
    </xf>
    <xf numFmtId="164" fontId="2" fillId="2" borderId="8" xfId="1" applyNumberFormat="1" applyFont="1" applyFill="1" applyBorder="1" applyAlignment="1">
      <alignment vertical="center"/>
    </xf>
    <xf numFmtId="164" fontId="2" fillId="2" borderId="2" xfId="1" applyNumberFormat="1" applyFont="1" applyFill="1" applyBorder="1" applyAlignment="1">
      <alignment vertical="center"/>
    </xf>
    <xf numFmtId="164" fontId="0" fillId="2" borderId="7" xfId="1" applyNumberFormat="1" applyFont="1" applyFill="1" applyBorder="1" applyAlignment="1">
      <alignment vertical="center"/>
    </xf>
    <xf numFmtId="164" fontId="0" fillId="2" borderId="0" xfId="1" applyNumberFormat="1" applyFont="1" applyFill="1" applyBorder="1" applyAlignment="1">
      <alignment vertical="center"/>
    </xf>
    <xf numFmtId="164" fontId="0" fillId="2" borderId="7" xfId="1" applyNumberFormat="1" applyFont="1" applyFill="1" applyBorder="1" applyAlignment="1">
      <alignment horizontal="right" vertical="center"/>
    </xf>
    <xf numFmtId="164" fontId="0" fillId="2" borderId="0" xfId="1" applyNumberFormat="1" applyFont="1" applyFill="1" applyBorder="1" applyAlignment="1">
      <alignment horizontal="right" vertical="center"/>
    </xf>
    <xf numFmtId="0" fontId="2" fillId="2" borderId="7" xfId="0" applyFont="1" applyFill="1" applyBorder="1" applyAlignment="1">
      <alignment vertical="center"/>
    </xf>
    <xf numFmtId="0" fontId="2" fillId="2" borderId="0" xfId="0" applyFont="1" applyFill="1" applyAlignment="1">
      <alignment vertical="center"/>
    </xf>
    <xf numFmtId="164" fontId="2" fillId="2" borderId="7" xfId="1" applyNumberFormat="1" applyFont="1" applyFill="1" applyBorder="1" applyAlignment="1">
      <alignment vertical="center"/>
    </xf>
    <xf numFmtId="164" fontId="2" fillId="2" borderId="0" xfId="1" applyNumberFormat="1" applyFont="1" applyFill="1" applyBorder="1" applyAlignment="1">
      <alignment vertical="center"/>
    </xf>
    <xf numFmtId="164" fontId="0" fillId="2" borderId="0" xfId="1" applyNumberFormat="1" applyFont="1" applyFill="1" applyAlignment="1">
      <alignment vertical="center"/>
    </xf>
    <xf numFmtId="0" fontId="0" fillId="6" borderId="0" xfId="0" applyFill="1" applyAlignment="1">
      <alignment wrapText="1"/>
    </xf>
    <xf numFmtId="0" fontId="0" fillId="6" borderId="7" xfId="0" applyFill="1" applyBorder="1" applyAlignment="1">
      <alignment vertical="center"/>
    </xf>
    <xf numFmtId="0" fontId="0" fillId="6" borderId="0" xfId="0" applyFill="1" applyAlignment="1">
      <alignment vertical="center"/>
    </xf>
    <xf numFmtId="164" fontId="0" fillId="6" borderId="7" xfId="1" applyNumberFormat="1" applyFont="1" applyFill="1" applyBorder="1" applyAlignment="1">
      <alignment vertical="center"/>
    </xf>
    <xf numFmtId="164" fontId="0" fillId="6" borderId="0" xfId="1" applyNumberFormat="1" applyFont="1" applyFill="1" applyBorder="1" applyAlignment="1">
      <alignment vertical="center"/>
    </xf>
    <xf numFmtId="0" fontId="0" fillId="6" borderId="4" xfId="0" applyFill="1" applyBorder="1" applyAlignment="1">
      <alignment wrapText="1"/>
    </xf>
    <xf numFmtId="0" fontId="0" fillId="6" borderId="6" xfId="0" applyFill="1" applyBorder="1" applyAlignment="1">
      <alignment vertical="center"/>
    </xf>
    <xf numFmtId="0" fontId="0" fillId="6" borderId="4" xfId="0" applyFill="1" applyBorder="1" applyAlignment="1">
      <alignment vertical="center"/>
    </xf>
    <xf numFmtId="164" fontId="0" fillId="6" borderId="6" xfId="1" applyNumberFormat="1" applyFont="1" applyFill="1" applyBorder="1" applyAlignment="1">
      <alignment vertical="center"/>
    </xf>
    <xf numFmtId="164" fontId="0" fillId="6" borderId="4" xfId="1" applyNumberFormat="1" applyFont="1" applyFill="1" applyBorder="1" applyAlignment="1">
      <alignment vertical="center"/>
    </xf>
    <xf numFmtId="164" fontId="0" fillId="6" borderId="0" xfId="1" applyNumberFormat="1" applyFont="1" applyFill="1" applyAlignment="1">
      <alignment vertical="center"/>
    </xf>
    <xf numFmtId="0" fontId="2" fillId="6" borderId="0" xfId="0" applyFont="1" applyFill="1" applyAlignment="1">
      <alignment wrapText="1"/>
    </xf>
    <xf numFmtId="0" fontId="2" fillId="6" borderId="7" xfId="0" applyFont="1" applyFill="1" applyBorder="1" applyAlignment="1">
      <alignment vertical="center"/>
    </xf>
    <xf numFmtId="0" fontId="2" fillId="6" borderId="0" xfId="0" applyFont="1" applyFill="1" applyAlignment="1">
      <alignment vertical="center"/>
    </xf>
    <xf numFmtId="164" fontId="2" fillId="6" borderId="7" xfId="1" applyNumberFormat="1" applyFont="1" applyFill="1" applyBorder="1" applyAlignment="1">
      <alignment vertical="center"/>
    </xf>
    <xf numFmtId="164" fontId="2" fillId="6" borderId="0" xfId="1" applyNumberFormat="1" applyFont="1" applyFill="1" applyBorder="1" applyAlignment="1">
      <alignment vertical="center"/>
    </xf>
    <xf numFmtId="164" fontId="0" fillId="6" borderId="7" xfId="1" applyNumberFormat="1" applyFont="1" applyFill="1" applyBorder="1" applyAlignment="1">
      <alignment horizontal="right" vertical="center"/>
    </xf>
    <xf numFmtId="164" fontId="0" fillId="6" borderId="0" xfId="1" applyNumberFormat="1" applyFont="1" applyFill="1" applyBorder="1" applyAlignment="1">
      <alignment horizontal="right" vertical="center"/>
    </xf>
    <xf numFmtId="164" fontId="5" fillId="2" borderId="2" xfId="1" applyNumberFormat="1" applyFont="1" applyFill="1" applyBorder="1" applyAlignment="1">
      <alignment vertical="center"/>
    </xf>
    <xf numFmtId="164" fontId="6" fillId="6" borderId="0" xfId="1" applyNumberFormat="1" applyFont="1" applyFill="1" applyBorder="1" applyAlignment="1">
      <alignment vertical="center"/>
    </xf>
    <xf numFmtId="0" fontId="2" fillId="2" borderId="7" xfId="0" applyFont="1" applyFill="1" applyBorder="1" applyAlignment="1">
      <alignment horizontal="center" vertical="center"/>
    </xf>
    <xf numFmtId="0" fontId="0" fillId="2" borderId="0" xfId="0" applyFill="1" applyAlignment="1">
      <alignment horizontal="center"/>
    </xf>
    <xf numFmtId="0" fontId="0" fillId="2" borderId="2" xfId="0" applyFill="1" applyBorder="1" applyAlignment="1">
      <alignment horizontal="center" vertical="center" wrapText="1"/>
    </xf>
    <xf numFmtId="0" fontId="0" fillId="2" borderId="0" xfId="0" applyFill="1" applyAlignment="1">
      <alignment horizontal="center" vertical="center" wrapText="1"/>
    </xf>
    <xf numFmtId="0" fontId="0" fillId="2" borderId="1" xfId="0" applyFill="1" applyBorder="1" applyAlignment="1">
      <alignment horizontal="center" vertical="center"/>
    </xf>
    <xf numFmtId="0" fontId="0" fillId="2" borderId="7" xfId="0" applyFill="1" applyBorder="1" applyAlignment="1">
      <alignment horizontal="center"/>
    </xf>
    <xf numFmtId="0" fontId="0" fillId="2" borderId="1" xfId="0" applyFill="1" applyBorder="1" applyAlignment="1">
      <alignment horizontal="center"/>
    </xf>
    <xf numFmtId="0" fontId="0" fillId="2" borderId="0" xfId="0" applyFill="1" applyAlignment="1">
      <alignment horizontal="left" wrapText="1"/>
    </xf>
    <xf numFmtId="0" fontId="0" fillId="2" borderId="0" xfId="0" applyFill="1" applyAlignment="1">
      <alignment horizontal="left" vertical="top" wrapText="1"/>
    </xf>
    <xf numFmtId="0" fontId="0" fillId="2" borderId="0" xfId="0" applyFill="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2" fillId="2" borderId="0" xfId="0" applyFont="1" applyFill="1" applyAlignment="1">
      <alignment horizontal="center" vertical="center"/>
    </xf>
    <xf numFmtId="0" fontId="2" fillId="2" borderId="4" xfId="0" applyFont="1" applyFill="1" applyBorder="1" applyAlignment="1">
      <alignment horizontal="center" vertical="center"/>
    </xf>
    <xf numFmtId="0" fontId="0" fillId="2" borderId="5" xfId="0" applyFill="1" applyBorder="1" applyAlignment="1">
      <alignment horizontal="center" vertical="center"/>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0" xfId="0" applyAlignment="1">
      <alignment horizontal="left" wrapText="1"/>
    </xf>
    <xf numFmtId="0" fontId="0" fillId="0" borderId="0" xfId="0" applyAlignment="1">
      <alignment horizontal="center" vertical="center" wrapText="1"/>
    </xf>
    <xf numFmtId="164" fontId="0" fillId="2" borderId="0" xfId="1" applyNumberFormat="1" applyFont="1" applyFill="1" applyBorder="1" applyAlignment="1">
      <alignment horizontal="right" vertical="center"/>
    </xf>
    <xf numFmtId="0" fontId="0" fillId="2" borderId="7" xfId="0" applyFill="1" applyBorder="1" applyAlignment="1">
      <alignment vertical="center"/>
    </xf>
    <xf numFmtId="0" fontId="0" fillId="2" borderId="0" xfId="0" applyFill="1" applyAlignment="1">
      <alignment vertical="center"/>
    </xf>
    <xf numFmtId="0" fontId="0" fillId="2" borderId="1" xfId="0" applyFill="1" applyBorder="1" applyAlignment="1">
      <alignment vertical="center"/>
    </xf>
    <xf numFmtId="164" fontId="0" fillId="2" borderId="7" xfId="1" applyNumberFormat="1" applyFont="1" applyFill="1" applyBorder="1" applyAlignment="1">
      <alignment horizontal="right" vertical="center"/>
    </xf>
    <xf numFmtId="164" fontId="0" fillId="2" borderId="0" xfId="1" applyNumberFormat="1" applyFont="1" applyFill="1" applyBorder="1" applyAlignment="1">
      <alignment vertical="center"/>
    </xf>
    <xf numFmtId="164" fontId="0" fillId="2" borderId="4" xfId="1" applyNumberFormat="1" applyFont="1" applyFill="1" applyBorder="1" applyAlignment="1">
      <alignment vertical="center"/>
    </xf>
    <xf numFmtId="164" fontId="0" fillId="2" borderId="1" xfId="1" applyNumberFormat="1" applyFont="1" applyFill="1" applyBorder="1" applyAlignment="1">
      <alignment vertical="center"/>
    </xf>
    <xf numFmtId="164" fontId="0" fillId="2" borderId="5" xfId="1" applyNumberFormat="1" applyFont="1" applyFill="1" applyBorder="1" applyAlignment="1">
      <alignment vertical="center"/>
    </xf>
    <xf numFmtId="164" fontId="0" fillId="2" borderId="6" xfId="1" applyNumberFormat="1" applyFont="1" applyFill="1" applyBorder="1" applyAlignment="1">
      <alignment horizontal="right" vertical="center"/>
    </xf>
    <xf numFmtId="164" fontId="0" fillId="2" borderId="4" xfId="1" applyNumberFormat="1" applyFont="1" applyFill="1" applyBorder="1" applyAlignment="1">
      <alignment horizontal="right" vertical="center"/>
    </xf>
    <xf numFmtId="164" fontId="0" fillId="2" borderId="7" xfId="1" applyNumberFormat="1" applyFont="1" applyFill="1" applyBorder="1" applyAlignment="1">
      <alignment vertical="center"/>
    </xf>
    <xf numFmtId="164" fontId="0" fillId="2" borderId="6" xfId="1" applyNumberFormat="1" applyFont="1" applyFill="1" applyBorder="1" applyAlignment="1">
      <alignment vertical="center"/>
    </xf>
    <xf numFmtId="0" fontId="0" fillId="0" borderId="0" xfId="0" applyAlignment="1">
      <alignment horizontal="center"/>
    </xf>
    <xf numFmtId="0" fontId="0" fillId="2" borderId="0" xfId="0" applyFill="1" applyAlignment="1">
      <alignment horizontal="left" vertical="center"/>
    </xf>
    <xf numFmtId="164" fontId="0" fillId="2" borderId="2" xfId="0" applyNumberForma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828AD-AB74-405E-8923-1D72257DEE01}">
  <sheetPr>
    <tabColor theme="0"/>
  </sheetPr>
  <dimension ref="A1:H16"/>
  <sheetViews>
    <sheetView workbookViewId="0">
      <selection activeCell="J9" sqref="J9"/>
    </sheetView>
  </sheetViews>
  <sheetFormatPr defaultRowHeight="14.5" x14ac:dyDescent="0.35"/>
  <cols>
    <col min="2" max="2" width="7.7265625" customWidth="1"/>
    <col min="3" max="3" width="4.90625" customWidth="1"/>
    <col min="4" max="5" width="7.453125" customWidth="1"/>
    <col min="6" max="6" width="8.26953125" customWidth="1"/>
    <col min="7" max="7" width="4.453125" customWidth="1"/>
  </cols>
  <sheetData>
    <row r="1" spans="1:8" x14ac:dyDescent="0.35">
      <c r="A1" s="1"/>
      <c r="B1" s="1"/>
      <c r="C1" s="1"/>
      <c r="D1" s="1"/>
      <c r="E1" s="1"/>
      <c r="F1" s="1"/>
      <c r="G1" s="1"/>
      <c r="H1" s="1"/>
    </row>
    <row r="2" spans="1:8" x14ac:dyDescent="0.35">
      <c r="A2" s="1"/>
      <c r="B2" s="1" t="s">
        <v>86</v>
      </c>
      <c r="C2" s="1"/>
      <c r="D2" s="1"/>
      <c r="E2" s="1"/>
      <c r="F2" s="1"/>
      <c r="G2" s="1"/>
      <c r="H2" s="1"/>
    </row>
    <row r="3" spans="1:8" x14ac:dyDescent="0.35">
      <c r="A3" s="1"/>
      <c r="B3" s="1"/>
      <c r="C3" s="1"/>
      <c r="D3" s="1"/>
      <c r="E3" s="1"/>
      <c r="F3" s="1"/>
      <c r="G3" s="1"/>
      <c r="H3" s="1"/>
    </row>
    <row r="4" spans="1:8" x14ac:dyDescent="0.35">
      <c r="A4" s="1"/>
      <c r="B4" s="1"/>
      <c r="C4" s="139" t="s">
        <v>1</v>
      </c>
      <c r="D4" s="136" t="s">
        <v>85</v>
      </c>
      <c r="E4" s="136"/>
      <c r="F4" s="136"/>
      <c r="G4" s="135" t="s">
        <v>6</v>
      </c>
      <c r="H4" s="1"/>
    </row>
    <row r="5" spans="1:8" x14ac:dyDescent="0.35">
      <c r="A5" s="1"/>
      <c r="B5" s="1"/>
      <c r="C5" s="139"/>
      <c r="D5" s="39" t="s">
        <v>44</v>
      </c>
      <c r="E5" s="39" t="s">
        <v>43</v>
      </c>
      <c r="F5" s="39" t="s">
        <v>40</v>
      </c>
      <c r="G5" s="135"/>
      <c r="H5" s="1"/>
    </row>
    <row r="6" spans="1:8" x14ac:dyDescent="0.35">
      <c r="A6" s="1"/>
      <c r="B6" s="137" t="s">
        <v>3</v>
      </c>
      <c r="C6" s="73">
        <v>2013</v>
      </c>
      <c r="D6" s="75">
        <v>163</v>
      </c>
      <c r="E6" s="75">
        <v>55</v>
      </c>
      <c r="F6" s="75">
        <v>55</v>
      </c>
      <c r="G6" s="93">
        <v>264</v>
      </c>
      <c r="H6" s="1"/>
    </row>
    <row r="7" spans="1:8" x14ac:dyDescent="0.35">
      <c r="A7" s="1"/>
      <c r="B7" s="138"/>
      <c r="C7" s="6">
        <v>2018</v>
      </c>
      <c r="D7" s="76">
        <v>195</v>
      </c>
      <c r="E7" s="76">
        <v>22</v>
      </c>
      <c r="F7" s="76">
        <v>45</v>
      </c>
      <c r="G7" s="94">
        <v>241</v>
      </c>
      <c r="H7" s="1"/>
    </row>
    <row r="8" spans="1:8" x14ac:dyDescent="0.35">
      <c r="A8" s="1"/>
      <c r="B8" s="137" t="s">
        <v>30</v>
      </c>
      <c r="C8" s="73">
        <v>2013</v>
      </c>
      <c r="D8" s="75">
        <v>63.355670339761247</v>
      </c>
      <c r="E8" s="75">
        <v>5.0948576675849404</v>
      </c>
      <c r="F8" s="75">
        <v>10.550964187327823</v>
      </c>
      <c r="G8" s="93">
        <v>70.769168962350776</v>
      </c>
      <c r="H8" s="1"/>
    </row>
    <row r="9" spans="1:8" x14ac:dyDescent="0.35">
      <c r="A9" s="1"/>
      <c r="B9" s="138"/>
      <c r="C9" s="6">
        <v>2018</v>
      </c>
      <c r="D9" s="76">
        <f>5281636/43560</f>
        <v>121.24967860422406</v>
      </c>
      <c r="E9" s="76">
        <f>1237136/43560</f>
        <v>28.400734618916438</v>
      </c>
      <c r="F9" s="76">
        <f>81350/43560</f>
        <v>1.8675390266299357</v>
      </c>
      <c r="G9" s="94">
        <f>5365322/43560</f>
        <v>123.17084481175391</v>
      </c>
      <c r="H9" s="1"/>
    </row>
    <row r="10" spans="1:8" x14ac:dyDescent="0.35">
      <c r="A10" s="1"/>
      <c r="B10" s="137" t="s">
        <v>84</v>
      </c>
      <c r="C10" s="73">
        <v>2013</v>
      </c>
      <c r="D10" s="75">
        <v>90.400292730000004</v>
      </c>
      <c r="E10" s="75">
        <v>10.35136597</v>
      </c>
      <c r="F10" s="75">
        <v>47.420488280000001</v>
      </c>
      <c r="G10" s="93">
        <v>148.17521586999999</v>
      </c>
      <c r="H10" s="1"/>
    </row>
    <row r="11" spans="1:8" x14ac:dyDescent="0.35">
      <c r="A11" s="1"/>
      <c r="B11" s="138"/>
      <c r="C11" s="6">
        <v>2018</v>
      </c>
      <c r="D11" s="76">
        <f>16637000/325851</f>
        <v>51.057078235144282</v>
      </c>
      <c r="E11" s="76">
        <f>2385000/325851</f>
        <v>7.3192962427612622</v>
      </c>
      <c r="F11" s="76">
        <f>575000/325851</f>
        <v>1.7646102052778725</v>
      </c>
      <c r="G11" s="94">
        <f>19596000/325851</f>
        <v>60.137915795869894</v>
      </c>
      <c r="H11" s="1"/>
    </row>
    <row r="12" spans="1:8" x14ac:dyDescent="0.35">
      <c r="A12" s="1"/>
      <c r="B12" s="137" t="s">
        <v>83</v>
      </c>
      <c r="C12" s="73">
        <v>2013</v>
      </c>
      <c r="D12" s="65">
        <f>(D10/D8)*12</f>
        <v>17.122437612015773</v>
      </c>
      <c r="E12" s="65">
        <f t="shared" ref="E12:G12" si="0">(E10/E8)*12</f>
        <v>24.380738333536396</v>
      </c>
      <c r="F12" s="65">
        <f t="shared" si="0"/>
        <v>53.933067088167107</v>
      </c>
      <c r="G12" s="74">
        <f t="shared" si="0"/>
        <v>25.125384634457852</v>
      </c>
      <c r="H12" s="1"/>
    </row>
    <row r="13" spans="1:8" x14ac:dyDescent="0.35">
      <c r="A13" s="1"/>
      <c r="B13" s="138"/>
      <c r="C13" s="6">
        <v>2018</v>
      </c>
      <c r="D13" s="62">
        <f t="shared" ref="D13:G13" si="1">(D11/D9)*12</f>
        <v>5.0530850545313273</v>
      </c>
      <c r="E13" s="62">
        <f t="shared" si="1"/>
        <v>3.0925803889112977</v>
      </c>
      <c r="F13" s="62">
        <f t="shared" si="1"/>
        <v>11.338623804583277</v>
      </c>
      <c r="G13" s="72">
        <f t="shared" si="1"/>
        <v>5.8589757231377932</v>
      </c>
      <c r="H13" s="1"/>
    </row>
    <row r="14" spans="1:8" x14ac:dyDescent="0.35">
      <c r="A14" s="1"/>
      <c r="B14" s="1"/>
      <c r="C14" s="1"/>
      <c r="D14" s="1"/>
      <c r="E14" s="1"/>
      <c r="F14" s="1"/>
      <c r="G14" s="1"/>
      <c r="H14" s="1"/>
    </row>
    <row r="15" spans="1:8" x14ac:dyDescent="0.35">
      <c r="A15" s="1"/>
      <c r="B15" t="s">
        <v>87</v>
      </c>
      <c r="C15" s="1"/>
      <c r="D15" s="1"/>
      <c r="E15" s="1"/>
      <c r="F15" s="1"/>
      <c r="G15" s="1"/>
      <c r="H15" s="1"/>
    </row>
    <row r="16" spans="1:8" x14ac:dyDescent="0.35">
      <c r="A16" s="1"/>
      <c r="B16" s="1"/>
      <c r="C16" s="1"/>
      <c r="D16" s="1"/>
      <c r="E16" s="1"/>
      <c r="F16" s="1"/>
      <c r="G16" s="1"/>
      <c r="H16" s="1"/>
    </row>
  </sheetData>
  <mergeCells count="7">
    <mergeCell ref="B12:B13"/>
    <mergeCell ref="C4:C5"/>
    <mergeCell ref="G4:G5"/>
    <mergeCell ref="D4:F4"/>
    <mergeCell ref="B6:B7"/>
    <mergeCell ref="B8:B9"/>
    <mergeCell ref="B10:B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9A4D7-A6C5-42BB-A913-9E0BE5EFD6DA}">
  <sheetPr>
    <tabColor rgb="FF92D050"/>
  </sheetPr>
  <dimension ref="B4:F22"/>
  <sheetViews>
    <sheetView workbookViewId="0">
      <selection activeCell="A5" sqref="A5:XFD5"/>
    </sheetView>
  </sheetViews>
  <sheetFormatPr defaultRowHeight="14.5" x14ac:dyDescent="0.35"/>
  <cols>
    <col min="4" max="4" width="11.1796875" bestFit="1" customWidth="1"/>
    <col min="5" max="6" width="10.36328125" bestFit="1" customWidth="1"/>
  </cols>
  <sheetData>
    <row r="4" spans="2:6" x14ac:dyDescent="0.35">
      <c r="C4" t="s">
        <v>1</v>
      </c>
      <c r="D4" t="s">
        <v>44</v>
      </c>
      <c r="E4" t="s">
        <v>43</v>
      </c>
      <c r="F4" t="s">
        <v>40</v>
      </c>
    </row>
    <row r="5" spans="2:6" x14ac:dyDescent="0.35">
      <c r="B5" s="153" t="s">
        <v>3</v>
      </c>
      <c r="C5" s="81">
        <v>2003</v>
      </c>
      <c r="D5" s="48">
        <v>702</v>
      </c>
      <c r="E5" s="48">
        <v>306</v>
      </c>
      <c r="F5" s="48">
        <v>4</v>
      </c>
    </row>
    <row r="6" spans="2:6" x14ac:dyDescent="0.35">
      <c r="B6" s="153"/>
      <c r="C6" s="81">
        <v>2008</v>
      </c>
      <c r="D6" s="48">
        <v>472</v>
      </c>
      <c r="E6" s="48">
        <v>308</v>
      </c>
      <c r="F6" s="48">
        <v>21</v>
      </c>
    </row>
    <row r="7" spans="2:6" x14ac:dyDescent="0.35">
      <c r="B7" s="153"/>
      <c r="C7" s="81">
        <v>2013</v>
      </c>
      <c r="D7" s="48">
        <v>697</v>
      </c>
      <c r="E7" s="48">
        <v>217</v>
      </c>
      <c r="F7" s="48">
        <v>196</v>
      </c>
    </row>
    <row r="8" spans="2:6" x14ac:dyDescent="0.35">
      <c r="B8" s="153"/>
      <c r="C8" s="81">
        <v>2018</v>
      </c>
      <c r="D8" s="48">
        <v>1109</v>
      </c>
      <c r="E8" s="48">
        <v>272</v>
      </c>
      <c r="F8" s="48">
        <v>186</v>
      </c>
    </row>
    <row r="9" spans="2:6" x14ac:dyDescent="0.35">
      <c r="B9" s="153" t="s">
        <v>30</v>
      </c>
      <c r="C9" s="81">
        <v>2003</v>
      </c>
      <c r="D9" s="48">
        <v>31157</v>
      </c>
      <c r="E9" s="48">
        <v>22017</v>
      </c>
      <c r="F9" s="48">
        <v>232</v>
      </c>
    </row>
    <row r="10" spans="2:6" x14ac:dyDescent="0.35">
      <c r="B10" s="153"/>
      <c r="C10" s="81">
        <v>2008</v>
      </c>
      <c r="D10" s="48">
        <v>74252</v>
      </c>
      <c r="E10" s="48">
        <v>30668</v>
      </c>
      <c r="F10" s="48" t="s">
        <v>27</v>
      </c>
    </row>
    <row r="11" spans="2:6" x14ac:dyDescent="0.35">
      <c r="B11" s="153"/>
      <c r="C11" s="81">
        <v>2013</v>
      </c>
      <c r="D11" s="48">
        <v>101600</v>
      </c>
      <c r="E11" s="48">
        <v>33316</v>
      </c>
      <c r="F11" s="48">
        <v>2115</v>
      </c>
    </row>
    <row r="12" spans="2:6" x14ac:dyDescent="0.35">
      <c r="B12" s="153"/>
      <c r="C12" s="81">
        <v>2018</v>
      </c>
      <c r="D12" s="48">
        <v>216564</v>
      </c>
      <c r="E12" s="48">
        <v>43443</v>
      </c>
      <c r="F12" s="48">
        <v>1488</v>
      </c>
    </row>
    <row r="13" spans="2:6" x14ac:dyDescent="0.35">
      <c r="B13" s="153" t="s">
        <v>84</v>
      </c>
      <c r="C13" s="81">
        <v>2003</v>
      </c>
      <c r="D13" s="48">
        <v>18041</v>
      </c>
      <c r="E13" s="48">
        <v>12243</v>
      </c>
      <c r="F13" s="48">
        <v>47</v>
      </c>
    </row>
    <row r="14" spans="2:6" x14ac:dyDescent="0.35">
      <c r="B14" s="153"/>
      <c r="C14" s="81">
        <v>2008</v>
      </c>
      <c r="D14" s="48">
        <v>58233</v>
      </c>
      <c r="E14" s="48">
        <v>27847</v>
      </c>
      <c r="F14" s="48">
        <v>156</v>
      </c>
    </row>
    <row r="15" spans="2:6" x14ac:dyDescent="0.35">
      <c r="B15" s="153"/>
      <c r="C15" s="81">
        <v>2013</v>
      </c>
      <c r="D15" s="48">
        <v>57034</v>
      </c>
      <c r="E15" s="48">
        <v>18543</v>
      </c>
      <c r="F15" s="48">
        <v>1657</v>
      </c>
    </row>
    <row r="16" spans="2:6" x14ac:dyDescent="0.35">
      <c r="B16" s="153"/>
      <c r="C16" s="81">
        <v>2018</v>
      </c>
      <c r="D16" s="48">
        <v>175732</v>
      </c>
      <c r="E16" s="48">
        <v>26313</v>
      </c>
      <c r="F16" s="48">
        <v>1306</v>
      </c>
    </row>
    <row r="17" spans="2:6" x14ac:dyDescent="0.35">
      <c r="B17" s="153" t="s">
        <v>83</v>
      </c>
      <c r="C17" s="81">
        <v>2003</v>
      </c>
      <c r="D17" s="82">
        <f>(D13/D9)*12</f>
        <v>6.9484225053759996</v>
      </c>
      <c r="E17" s="82">
        <f t="shared" ref="E17:F17" si="0">(E13/E9)*12</f>
        <v>6.6728437116773396</v>
      </c>
      <c r="F17" s="82">
        <f t="shared" si="0"/>
        <v>2.4310344827586206</v>
      </c>
    </row>
    <row r="18" spans="2:6" x14ac:dyDescent="0.35">
      <c r="B18" s="153"/>
      <c r="C18" s="81">
        <v>2008</v>
      </c>
      <c r="D18" s="82">
        <f t="shared" ref="D18:F20" si="1">(D14/D10)*12</f>
        <v>9.41114044066153</v>
      </c>
      <c r="E18" s="82">
        <f t="shared" si="1"/>
        <v>10.89617842702491</v>
      </c>
      <c r="F18" s="82" t="s">
        <v>27</v>
      </c>
    </row>
    <row r="19" spans="2:6" x14ac:dyDescent="0.35">
      <c r="B19" s="153"/>
      <c r="C19" s="81">
        <v>2013</v>
      </c>
      <c r="D19" s="82">
        <f t="shared" si="1"/>
        <v>6.7362992125984249</v>
      </c>
      <c r="E19" s="82">
        <f t="shared" si="1"/>
        <v>6.6789530555889067</v>
      </c>
      <c r="F19" s="82">
        <f t="shared" si="1"/>
        <v>9.4014184397163127</v>
      </c>
    </row>
    <row r="20" spans="2:6" x14ac:dyDescent="0.35">
      <c r="B20" s="153"/>
      <c r="C20" s="81">
        <v>2018</v>
      </c>
      <c r="D20" s="82">
        <f t="shared" si="1"/>
        <v>9.7374632902975566</v>
      </c>
      <c r="E20" s="82">
        <f t="shared" si="1"/>
        <v>7.2682825771700852</v>
      </c>
      <c r="F20" s="82">
        <f t="shared" si="1"/>
        <v>10.532258064516128</v>
      </c>
    </row>
    <row r="22" spans="2:6" ht="29.5" customHeight="1" x14ac:dyDescent="0.35">
      <c r="B22" s="152" t="s">
        <v>90</v>
      </c>
      <c r="C22" s="152"/>
      <c r="D22" s="152"/>
      <c r="E22" s="152"/>
      <c r="F22" s="152"/>
    </row>
  </sheetData>
  <mergeCells count="5">
    <mergeCell ref="B22:F22"/>
    <mergeCell ref="B5:B8"/>
    <mergeCell ref="B9:B12"/>
    <mergeCell ref="B13:B16"/>
    <mergeCell ref="B17:B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9D06A-817E-45BD-8AF8-9C7DA5F1DF48}">
  <sheetPr>
    <tabColor rgb="FF92D050"/>
  </sheetPr>
  <dimension ref="A2:AJ54"/>
  <sheetViews>
    <sheetView zoomScale="70" zoomScaleNormal="70" workbookViewId="0">
      <selection sqref="A1:J12"/>
    </sheetView>
  </sheetViews>
  <sheetFormatPr defaultRowHeight="14.5" x14ac:dyDescent="0.35"/>
  <cols>
    <col min="1" max="1" width="6.6328125" customWidth="1"/>
    <col min="2" max="3" width="6.54296875" customWidth="1"/>
    <col min="4" max="4" width="20.7265625" customWidth="1"/>
  </cols>
  <sheetData>
    <row r="2" spans="1:10" x14ac:dyDescent="0.35">
      <c r="D2" t="s">
        <v>73</v>
      </c>
      <c r="E2">
        <v>2017</v>
      </c>
      <c r="F2">
        <v>2012</v>
      </c>
      <c r="G2">
        <v>2007</v>
      </c>
      <c r="H2">
        <v>2002</v>
      </c>
    </row>
    <row r="3" spans="1:10" x14ac:dyDescent="0.35">
      <c r="D3" t="s">
        <v>3</v>
      </c>
      <c r="E3">
        <v>2167</v>
      </c>
      <c r="F3">
        <v>1973</v>
      </c>
      <c r="G3">
        <v>2030</v>
      </c>
      <c r="H3">
        <v>1918</v>
      </c>
    </row>
    <row r="4" spans="1:10" x14ac:dyDescent="0.35">
      <c r="D4" t="s">
        <v>30</v>
      </c>
      <c r="E4">
        <v>210437</v>
      </c>
      <c r="F4">
        <v>159239</v>
      </c>
      <c r="G4">
        <v>132439</v>
      </c>
      <c r="H4">
        <v>95642</v>
      </c>
    </row>
    <row r="5" spans="1:10" x14ac:dyDescent="0.35">
      <c r="D5" t="s">
        <v>74</v>
      </c>
    </row>
    <row r="8" spans="1:10" x14ac:dyDescent="0.35">
      <c r="D8" t="s">
        <v>1</v>
      </c>
      <c r="E8">
        <v>2018</v>
      </c>
      <c r="F8" s="24">
        <v>2013</v>
      </c>
      <c r="G8">
        <v>2008</v>
      </c>
      <c r="H8">
        <v>2003</v>
      </c>
    </row>
    <row r="9" spans="1:10" x14ac:dyDescent="0.35">
      <c r="F9" s="24"/>
    </row>
    <row r="10" spans="1:10" x14ac:dyDescent="0.35">
      <c r="A10" t="s">
        <v>45</v>
      </c>
      <c r="B10" t="s">
        <v>45</v>
      </c>
      <c r="D10" s="26" t="s">
        <v>3</v>
      </c>
      <c r="E10" s="55">
        <v>1489</v>
      </c>
      <c r="F10" s="56">
        <v>1046</v>
      </c>
      <c r="G10" s="57">
        <v>712</v>
      </c>
      <c r="H10" s="57">
        <v>951</v>
      </c>
    </row>
    <row r="11" spans="1:10" x14ac:dyDescent="0.35">
      <c r="A11" t="s">
        <v>45</v>
      </c>
      <c r="B11" t="s">
        <v>45</v>
      </c>
      <c r="D11" s="55" t="s">
        <v>41</v>
      </c>
      <c r="E11" s="55">
        <v>252720</v>
      </c>
      <c r="F11" s="56">
        <v>133927</v>
      </c>
      <c r="G11" s="58">
        <v>104091</v>
      </c>
      <c r="H11" s="58">
        <v>52046</v>
      </c>
      <c r="J11" s="55" t="s">
        <v>77</v>
      </c>
    </row>
    <row r="12" spans="1:10" x14ac:dyDescent="0.35">
      <c r="A12" t="s">
        <v>45</v>
      </c>
      <c r="B12" t="s">
        <v>45</v>
      </c>
      <c r="D12" s="55" t="s">
        <v>46</v>
      </c>
      <c r="E12" s="55">
        <v>203411</v>
      </c>
      <c r="F12" s="56">
        <v>77382</v>
      </c>
      <c r="G12" s="58">
        <v>86236</v>
      </c>
      <c r="H12" s="58">
        <v>30332</v>
      </c>
      <c r="J12" s="58" t="s">
        <v>76</v>
      </c>
    </row>
    <row r="13" spans="1:10" x14ac:dyDescent="0.35">
      <c r="A13" t="s">
        <v>45</v>
      </c>
      <c r="B13" t="s">
        <v>42</v>
      </c>
      <c r="D13" s="58" t="s">
        <v>3</v>
      </c>
      <c r="E13" s="57">
        <v>1440</v>
      </c>
      <c r="F13" s="57">
        <v>967</v>
      </c>
      <c r="G13" s="57">
        <v>712</v>
      </c>
      <c r="H13" s="57">
        <v>951</v>
      </c>
    </row>
    <row r="14" spans="1:10" x14ac:dyDescent="0.35">
      <c r="A14" t="s">
        <v>45</v>
      </c>
      <c r="B14" t="s">
        <v>42</v>
      </c>
      <c r="D14" s="58" t="s">
        <v>41</v>
      </c>
      <c r="E14" s="58">
        <v>252409</v>
      </c>
      <c r="F14" s="59">
        <v>133816</v>
      </c>
      <c r="G14" s="57">
        <v>104091</v>
      </c>
      <c r="H14" s="57">
        <v>52046</v>
      </c>
    </row>
    <row r="15" spans="1:10" x14ac:dyDescent="0.35">
      <c r="A15" t="s">
        <v>45</v>
      </c>
      <c r="B15" t="s">
        <v>42</v>
      </c>
      <c r="D15" s="58" t="s">
        <v>46</v>
      </c>
      <c r="E15" s="58">
        <v>203351</v>
      </c>
      <c r="F15" s="59">
        <v>77234</v>
      </c>
      <c r="G15" s="57">
        <v>86236</v>
      </c>
      <c r="H15" s="57">
        <v>30332</v>
      </c>
    </row>
    <row r="16" spans="1:10" x14ac:dyDescent="0.35">
      <c r="A16" t="s">
        <v>45</v>
      </c>
      <c r="B16" t="s">
        <v>39</v>
      </c>
      <c r="D16" s="55" t="s">
        <v>3</v>
      </c>
      <c r="E16" s="55">
        <v>241</v>
      </c>
      <c r="F16" s="56">
        <v>264</v>
      </c>
    </row>
    <row r="17" spans="1:36" x14ac:dyDescent="0.35">
      <c r="A17" t="s">
        <v>45</v>
      </c>
      <c r="B17" t="s">
        <v>39</v>
      </c>
      <c r="D17" s="55" t="s">
        <v>41</v>
      </c>
      <c r="E17" s="55">
        <f>5365322/43560</f>
        <v>123.17084481175391</v>
      </c>
      <c r="F17" s="56">
        <v>70.769168962350776</v>
      </c>
    </row>
    <row r="18" spans="1:36" x14ac:dyDescent="0.35">
      <c r="A18" t="s">
        <v>45</v>
      </c>
      <c r="B18" t="s">
        <v>39</v>
      </c>
      <c r="D18" s="70" t="s">
        <v>37</v>
      </c>
      <c r="E18" s="55">
        <f>19596000/325851</f>
        <v>60.137915795869894</v>
      </c>
      <c r="F18" s="55">
        <v>148.17521586999999</v>
      </c>
    </row>
    <row r="19" spans="1:36" x14ac:dyDescent="0.35">
      <c r="A19" t="s">
        <v>44</v>
      </c>
      <c r="B19" t="s">
        <v>42</v>
      </c>
      <c r="C19" t="s">
        <v>6</v>
      </c>
      <c r="D19" s="55" t="s">
        <v>3</v>
      </c>
      <c r="E19" s="55">
        <v>1109</v>
      </c>
      <c r="F19" s="56">
        <v>697</v>
      </c>
      <c r="G19" s="55">
        <v>472</v>
      </c>
      <c r="H19" s="55">
        <v>702</v>
      </c>
    </row>
    <row r="20" spans="1:36" x14ac:dyDescent="0.35">
      <c r="A20" t="s">
        <v>44</v>
      </c>
      <c r="B20" t="s">
        <v>42</v>
      </c>
      <c r="C20" t="s">
        <v>6</v>
      </c>
      <c r="D20" s="55" t="s">
        <v>41</v>
      </c>
      <c r="E20" s="55">
        <v>216564</v>
      </c>
      <c r="F20" s="56">
        <v>101600</v>
      </c>
      <c r="G20" s="55">
        <v>74252</v>
      </c>
      <c r="H20" s="55">
        <v>31157</v>
      </c>
      <c r="Y20" s="28"/>
      <c r="Z20" s="28"/>
      <c r="AA20" s="28"/>
      <c r="AB20" s="28"/>
    </row>
    <row r="21" spans="1:36" x14ac:dyDescent="0.35">
      <c r="A21" t="s">
        <v>44</v>
      </c>
      <c r="B21" t="s">
        <v>42</v>
      </c>
      <c r="C21" t="s">
        <v>6</v>
      </c>
      <c r="D21" s="55" t="s">
        <v>37</v>
      </c>
      <c r="E21" s="55">
        <v>175732</v>
      </c>
      <c r="F21" s="56">
        <v>57034</v>
      </c>
      <c r="G21" s="55">
        <v>58233</v>
      </c>
      <c r="H21" s="55">
        <v>18041</v>
      </c>
      <c r="Y21" s="28"/>
      <c r="Z21" s="28"/>
      <c r="AA21" s="28"/>
      <c r="AB21" s="28"/>
    </row>
    <row r="22" spans="1:36" x14ac:dyDescent="0.35">
      <c r="A22" t="s">
        <v>44</v>
      </c>
      <c r="B22" t="s">
        <v>42</v>
      </c>
      <c r="C22" t="s">
        <v>38</v>
      </c>
      <c r="D22" t="s">
        <v>3</v>
      </c>
      <c r="F22" s="24">
        <v>557</v>
      </c>
      <c r="T22" s="28"/>
      <c r="Y22" s="28"/>
      <c r="Z22" s="28"/>
      <c r="AA22" s="28"/>
      <c r="AB22" s="28"/>
    </row>
    <row r="23" spans="1:36" x14ac:dyDescent="0.35">
      <c r="A23" t="s">
        <v>44</v>
      </c>
      <c r="B23" t="s">
        <v>42</v>
      </c>
      <c r="C23" t="s">
        <v>38</v>
      </c>
      <c r="D23" t="s">
        <v>41</v>
      </c>
      <c r="F23" s="24">
        <v>72321</v>
      </c>
      <c r="AC23" s="27"/>
      <c r="AD23" s="27"/>
      <c r="AF23" s="33"/>
      <c r="AG23" s="27"/>
      <c r="AI23" s="27"/>
      <c r="AJ23" s="33"/>
    </row>
    <row r="24" spans="1:36" x14ac:dyDescent="0.35">
      <c r="A24" t="s">
        <v>44</v>
      </c>
      <c r="B24" t="s">
        <v>42</v>
      </c>
      <c r="C24" t="s">
        <v>38</v>
      </c>
      <c r="D24" t="s">
        <v>37</v>
      </c>
      <c r="F24">
        <v>43392.6</v>
      </c>
      <c r="AC24" s="27"/>
      <c r="AD24" s="27"/>
      <c r="AF24" s="33"/>
      <c r="AG24" s="27"/>
      <c r="AI24" s="27"/>
      <c r="AJ24" s="33"/>
    </row>
    <row r="25" spans="1:36" x14ac:dyDescent="0.35">
      <c r="A25" t="s">
        <v>44</v>
      </c>
      <c r="B25" t="s">
        <v>39</v>
      </c>
      <c r="C25" t="s">
        <v>6</v>
      </c>
      <c r="D25" s="55" t="s">
        <v>3</v>
      </c>
      <c r="E25" s="55">
        <v>195</v>
      </c>
      <c r="F25" s="56">
        <v>163</v>
      </c>
      <c r="X25" s="33"/>
      <c r="Y25" s="27"/>
      <c r="Z25" s="27"/>
      <c r="AA25" s="27"/>
      <c r="AB25" s="33"/>
      <c r="AC25" s="27"/>
      <c r="AD25" s="27"/>
      <c r="AE25" s="27"/>
      <c r="AF25" s="33"/>
      <c r="AG25" s="27"/>
      <c r="AH25" s="27"/>
      <c r="AI25" s="27"/>
      <c r="AJ25" s="33"/>
    </row>
    <row r="26" spans="1:36" x14ac:dyDescent="0.35">
      <c r="A26" t="s">
        <v>44</v>
      </c>
      <c r="B26" t="s">
        <v>39</v>
      </c>
      <c r="C26" t="s">
        <v>6</v>
      </c>
      <c r="D26" s="55" t="s">
        <v>41</v>
      </c>
      <c r="E26" s="55">
        <f>5281636/43560</f>
        <v>121.24967860422406</v>
      </c>
      <c r="F26" s="56">
        <v>63.355670339761247</v>
      </c>
      <c r="M26" s="25"/>
      <c r="X26" s="33"/>
      <c r="Y26" s="27"/>
      <c r="Z26" s="27"/>
      <c r="AA26" s="27"/>
      <c r="AB26" s="33"/>
      <c r="AC26" s="27"/>
      <c r="AD26" s="27"/>
      <c r="AE26" s="27"/>
      <c r="AF26" s="33"/>
      <c r="AG26" s="27"/>
      <c r="AH26" s="27"/>
      <c r="AI26" s="27"/>
      <c r="AJ26" s="33"/>
    </row>
    <row r="27" spans="1:36" x14ac:dyDescent="0.35">
      <c r="A27" t="s">
        <v>44</v>
      </c>
      <c r="B27" t="s">
        <v>39</v>
      </c>
      <c r="C27" t="s">
        <v>6</v>
      </c>
      <c r="D27" s="70" t="s">
        <v>37</v>
      </c>
      <c r="E27" s="55">
        <f>16637000/325851</f>
        <v>51.057078235144282</v>
      </c>
      <c r="F27" s="56">
        <v>90.400292730000004</v>
      </c>
      <c r="X27" s="33"/>
      <c r="Y27" s="27"/>
      <c r="Z27" s="27"/>
      <c r="AA27" s="27"/>
      <c r="AB27" s="33"/>
      <c r="AC27" s="27"/>
      <c r="AD27" s="27"/>
      <c r="AE27" s="27"/>
      <c r="AF27" s="33"/>
      <c r="AG27" s="27"/>
      <c r="AH27" s="27"/>
      <c r="AI27" s="27"/>
      <c r="AJ27" s="33"/>
    </row>
    <row r="28" spans="1:36" x14ac:dyDescent="0.35">
      <c r="A28" t="s">
        <v>44</v>
      </c>
      <c r="B28" t="s">
        <v>39</v>
      </c>
      <c r="C28" t="s">
        <v>38</v>
      </c>
      <c r="D28" t="s">
        <v>3</v>
      </c>
      <c r="F28" s="24">
        <v>154</v>
      </c>
    </row>
    <row r="29" spans="1:36" x14ac:dyDescent="0.35">
      <c r="A29" t="s">
        <v>44</v>
      </c>
      <c r="B29" t="s">
        <v>39</v>
      </c>
      <c r="C29" t="s">
        <v>38</v>
      </c>
      <c r="D29" t="s">
        <v>41</v>
      </c>
      <c r="F29" s="24">
        <v>63.158976124885214</v>
      </c>
    </row>
    <row r="30" spans="1:36" x14ac:dyDescent="0.35">
      <c r="A30" t="s">
        <v>44</v>
      </c>
      <c r="B30" t="s">
        <v>39</v>
      </c>
      <c r="C30" t="s">
        <v>38</v>
      </c>
      <c r="D30" s="25" t="s">
        <v>37</v>
      </c>
      <c r="F30" s="24">
        <v>90.366534939999994</v>
      </c>
    </row>
    <row r="31" spans="1:36" x14ac:dyDescent="0.35">
      <c r="A31" t="s">
        <v>43</v>
      </c>
      <c r="B31" t="s">
        <v>42</v>
      </c>
      <c r="C31" t="s">
        <v>6</v>
      </c>
      <c r="D31" s="55" t="s">
        <v>3</v>
      </c>
      <c r="E31" s="55">
        <v>272</v>
      </c>
      <c r="F31" s="56">
        <v>217</v>
      </c>
      <c r="G31" s="55">
        <v>308</v>
      </c>
      <c r="H31" s="55">
        <v>306</v>
      </c>
    </row>
    <row r="32" spans="1:36" x14ac:dyDescent="0.35">
      <c r="A32" t="s">
        <v>43</v>
      </c>
      <c r="B32" t="s">
        <v>42</v>
      </c>
      <c r="C32" t="s">
        <v>6</v>
      </c>
      <c r="D32" s="55" t="s">
        <v>41</v>
      </c>
      <c r="E32" s="55">
        <v>43443</v>
      </c>
      <c r="F32" s="56">
        <v>33316</v>
      </c>
      <c r="G32" s="55">
        <v>30668</v>
      </c>
      <c r="H32" s="55">
        <v>22017</v>
      </c>
    </row>
    <row r="33" spans="1:8" x14ac:dyDescent="0.35">
      <c r="A33" t="s">
        <v>43</v>
      </c>
      <c r="B33" t="s">
        <v>42</v>
      </c>
      <c r="C33" t="s">
        <v>6</v>
      </c>
      <c r="D33" s="55" t="s">
        <v>37</v>
      </c>
      <c r="E33" s="55">
        <v>26313</v>
      </c>
      <c r="F33" s="56">
        <v>18543</v>
      </c>
      <c r="G33" s="55">
        <v>27847</v>
      </c>
      <c r="H33" s="55">
        <v>12243</v>
      </c>
    </row>
    <row r="34" spans="1:8" x14ac:dyDescent="0.35">
      <c r="A34" t="s">
        <v>43</v>
      </c>
      <c r="B34" t="s">
        <v>42</v>
      </c>
      <c r="C34" t="s">
        <v>38</v>
      </c>
      <c r="D34" t="s">
        <v>3</v>
      </c>
      <c r="F34" s="24">
        <v>129</v>
      </c>
    </row>
    <row r="35" spans="1:8" x14ac:dyDescent="0.35">
      <c r="A35" t="s">
        <v>43</v>
      </c>
      <c r="B35" t="s">
        <v>42</v>
      </c>
      <c r="C35" t="s">
        <v>38</v>
      </c>
      <c r="D35" t="s">
        <v>41</v>
      </c>
      <c r="F35" s="24">
        <v>11553</v>
      </c>
    </row>
    <row r="36" spans="1:8" x14ac:dyDescent="0.35">
      <c r="A36" t="s">
        <v>43</v>
      </c>
      <c r="B36" t="s">
        <v>42</v>
      </c>
      <c r="C36" t="s">
        <v>38</v>
      </c>
      <c r="D36" t="s">
        <v>37</v>
      </c>
      <c r="F36">
        <v>4621.2</v>
      </c>
    </row>
    <row r="37" spans="1:8" x14ac:dyDescent="0.35">
      <c r="A37" t="s">
        <v>43</v>
      </c>
      <c r="B37" t="s">
        <v>39</v>
      </c>
      <c r="C37" t="s">
        <v>6</v>
      </c>
      <c r="D37" s="55" t="s">
        <v>3</v>
      </c>
      <c r="E37" s="55">
        <v>22</v>
      </c>
      <c r="F37" s="56">
        <v>55</v>
      </c>
    </row>
    <row r="38" spans="1:8" x14ac:dyDescent="0.35">
      <c r="A38" t="s">
        <v>43</v>
      </c>
      <c r="B38" t="s">
        <v>39</v>
      </c>
      <c r="C38" t="s">
        <v>6</v>
      </c>
      <c r="D38" s="55" t="s">
        <v>41</v>
      </c>
      <c r="E38" s="55">
        <f>1237136/43560</f>
        <v>28.400734618916438</v>
      </c>
      <c r="F38" s="56">
        <v>5.0948576675849404</v>
      </c>
    </row>
    <row r="39" spans="1:8" x14ac:dyDescent="0.35">
      <c r="A39" t="s">
        <v>43</v>
      </c>
      <c r="B39" t="s">
        <v>39</v>
      </c>
      <c r="C39" t="s">
        <v>6</v>
      </c>
      <c r="D39" s="70" t="s">
        <v>37</v>
      </c>
      <c r="E39" s="55">
        <f>2385000/325851</f>
        <v>7.3192962427612622</v>
      </c>
      <c r="F39" s="56">
        <v>10.35136597</v>
      </c>
    </row>
    <row r="40" spans="1:8" x14ac:dyDescent="0.35">
      <c r="A40" t="s">
        <v>43</v>
      </c>
      <c r="B40" t="s">
        <v>39</v>
      </c>
      <c r="C40" t="s">
        <v>38</v>
      </c>
      <c r="D40" t="s">
        <v>3</v>
      </c>
      <c r="F40" s="24">
        <v>46</v>
      </c>
    </row>
    <row r="41" spans="1:8" x14ac:dyDescent="0.35">
      <c r="A41" t="s">
        <v>43</v>
      </c>
      <c r="B41" t="s">
        <v>39</v>
      </c>
      <c r="C41" t="s">
        <v>38</v>
      </c>
      <c r="D41" t="s">
        <v>41</v>
      </c>
      <c r="F41" s="24">
        <v>4.7130394857667586</v>
      </c>
    </row>
    <row r="42" spans="1:8" x14ac:dyDescent="0.35">
      <c r="A42" t="s">
        <v>43</v>
      </c>
      <c r="B42" t="s">
        <v>39</v>
      </c>
      <c r="C42" t="s">
        <v>38</v>
      </c>
      <c r="D42" s="25" t="s">
        <v>37</v>
      </c>
      <c r="F42">
        <v>10.286919279999999</v>
      </c>
    </row>
    <row r="43" spans="1:8" x14ac:dyDescent="0.35">
      <c r="A43" t="s">
        <v>40</v>
      </c>
      <c r="B43" t="s">
        <v>42</v>
      </c>
      <c r="C43" t="s">
        <v>6</v>
      </c>
      <c r="D43" s="55" t="s">
        <v>3</v>
      </c>
      <c r="E43" s="55">
        <v>186</v>
      </c>
      <c r="F43" s="56">
        <v>196</v>
      </c>
      <c r="G43" s="55">
        <v>21</v>
      </c>
      <c r="H43" s="55">
        <v>4</v>
      </c>
    </row>
    <row r="44" spans="1:8" x14ac:dyDescent="0.35">
      <c r="A44" t="s">
        <v>40</v>
      </c>
      <c r="B44" t="s">
        <v>42</v>
      </c>
      <c r="C44" t="s">
        <v>6</v>
      </c>
      <c r="D44" s="55" t="s">
        <v>41</v>
      </c>
      <c r="E44" s="55">
        <v>1488</v>
      </c>
      <c r="F44" s="56">
        <v>2115</v>
      </c>
      <c r="G44" s="55" t="s">
        <v>27</v>
      </c>
      <c r="H44" s="55">
        <v>232</v>
      </c>
    </row>
    <row r="45" spans="1:8" x14ac:dyDescent="0.35">
      <c r="A45" t="s">
        <v>40</v>
      </c>
      <c r="B45" t="s">
        <v>42</v>
      </c>
      <c r="C45" t="s">
        <v>6</v>
      </c>
      <c r="D45" s="55" t="s">
        <v>37</v>
      </c>
      <c r="E45" s="55">
        <v>1306</v>
      </c>
      <c r="F45" s="56">
        <v>1657</v>
      </c>
      <c r="G45" s="55">
        <v>156</v>
      </c>
      <c r="H45" s="55">
        <v>47</v>
      </c>
    </row>
    <row r="46" spans="1:8" x14ac:dyDescent="0.35">
      <c r="A46" t="s">
        <v>40</v>
      </c>
      <c r="B46" t="s">
        <v>42</v>
      </c>
      <c r="C46" t="s">
        <v>38</v>
      </c>
      <c r="D46" t="s">
        <v>3</v>
      </c>
      <c r="F46" s="24">
        <v>139</v>
      </c>
    </row>
    <row r="47" spans="1:8" x14ac:dyDescent="0.35">
      <c r="A47" t="s">
        <v>40</v>
      </c>
      <c r="B47" t="s">
        <v>42</v>
      </c>
      <c r="C47" t="s">
        <v>38</v>
      </c>
      <c r="D47" t="s">
        <v>41</v>
      </c>
      <c r="F47" s="24">
        <v>1472</v>
      </c>
    </row>
    <row r="48" spans="1:8" x14ac:dyDescent="0.35">
      <c r="A48" t="s">
        <v>40</v>
      </c>
      <c r="B48" t="s">
        <v>42</v>
      </c>
      <c r="C48" t="s">
        <v>38</v>
      </c>
      <c r="D48" t="s">
        <v>37</v>
      </c>
      <c r="F48" s="24">
        <v>1030.3999999999999</v>
      </c>
    </row>
    <row r="49" spans="1:6" x14ac:dyDescent="0.35">
      <c r="A49" t="s">
        <v>40</v>
      </c>
      <c r="B49" t="s">
        <v>39</v>
      </c>
      <c r="C49" t="s">
        <v>6</v>
      </c>
      <c r="D49" s="55" t="s">
        <v>3</v>
      </c>
      <c r="E49" s="55">
        <v>45</v>
      </c>
      <c r="F49" s="56">
        <v>55</v>
      </c>
    </row>
    <row r="50" spans="1:6" x14ac:dyDescent="0.35">
      <c r="A50" t="s">
        <v>40</v>
      </c>
      <c r="B50" t="s">
        <v>39</v>
      </c>
      <c r="C50" t="s">
        <v>6</v>
      </c>
      <c r="D50" s="55" t="s">
        <v>41</v>
      </c>
      <c r="E50" s="55">
        <f>81350/43560</f>
        <v>1.8675390266299357</v>
      </c>
      <c r="F50" s="56">
        <v>10.550964187327823</v>
      </c>
    </row>
    <row r="51" spans="1:6" x14ac:dyDescent="0.35">
      <c r="A51" t="s">
        <v>40</v>
      </c>
      <c r="B51" t="s">
        <v>39</v>
      </c>
      <c r="C51" t="s">
        <v>6</v>
      </c>
      <c r="D51" s="70" t="s">
        <v>37</v>
      </c>
      <c r="E51" s="55">
        <f>575000/325851</f>
        <v>1.7646102052778725</v>
      </c>
      <c r="F51" s="56">
        <v>47.420488280000001</v>
      </c>
    </row>
    <row r="52" spans="1:6" x14ac:dyDescent="0.35">
      <c r="A52" t="s">
        <v>40</v>
      </c>
      <c r="B52" t="s">
        <v>39</v>
      </c>
      <c r="C52" t="s">
        <v>38</v>
      </c>
      <c r="D52" t="s">
        <v>3</v>
      </c>
      <c r="F52" s="24">
        <v>55</v>
      </c>
    </row>
    <row r="53" spans="1:6" x14ac:dyDescent="0.35">
      <c r="A53" t="s">
        <v>40</v>
      </c>
      <c r="B53" t="s">
        <v>39</v>
      </c>
      <c r="C53" t="s">
        <v>38</v>
      </c>
      <c r="D53" t="s">
        <v>41</v>
      </c>
      <c r="F53" s="24">
        <v>10.550964187327823</v>
      </c>
    </row>
    <row r="54" spans="1:6" x14ac:dyDescent="0.35">
      <c r="A54" t="s">
        <v>40</v>
      </c>
      <c r="B54" t="s">
        <v>39</v>
      </c>
      <c r="C54" t="s">
        <v>38</v>
      </c>
      <c r="D54" t="s">
        <v>37</v>
      </c>
      <c r="F54">
        <v>47.420488280000001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31BCD-BE7B-41E2-B417-EDEB6D0E4CD9}">
  <sheetPr>
    <tabColor rgb="FF92D050"/>
  </sheetPr>
  <dimension ref="A1:K26"/>
  <sheetViews>
    <sheetView topLeftCell="A11" workbookViewId="0">
      <selection sqref="A1:K26"/>
    </sheetView>
  </sheetViews>
  <sheetFormatPr defaultRowHeight="14.5" x14ac:dyDescent="0.35"/>
  <sheetData>
    <row r="1" spans="1:11" x14ac:dyDescent="0.35">
      <c r="C1" t="s">
        <v>102</v>
      </c>
      <c r="D1" t="s">
        <v>102</v>
      </c>
      <c r="E1" t="s">
        <v>121</v>
      </c>
      <c r="F1" t="s">
        <v>121</v>
      </c>
      <c r="H1" t="s">
        <v>102</v>
      </c>
      <c r="I1" t="s">
        <v>102</v>
      </c>
      <c r="J1" t="s">
        <v>121</v>
      </c>
      <c r="K1" t="s">
        <v>121</v>
      </c>
    </row>
    <row r="2" spans="1:11" x14ac:dyDescent="0.35">
      <c r="C2">
        <v>2003</v>
      </c>
      <c r="D2">
        <v>2008</v>
      </c>
      <c r="E2">
        <v>2013</v>
      </c>
      <c r="F2">
        <v>2018</v>
      </c>
      <c r="H2">
        <v>2003</v>
      </c>
      <c r="I2">
        <v>2008</v>
      </c>
      <c r="J2">
        <v>2013</v>
      </c>
      <c r="K2">
        <v>2018</v>
      </c>
    </row>
    <row r="3" spans="1:11" x14ac:dyDescent="0.35">
      <c r="A3" t="s">
        <v>99</v>
      </c>
      <c r="B3" t="s">
        <v>3</v>
      </c>
      <c r="C3">
        <v>27</v>
      </c>
      <c r="D3">
        <v>79</v>
      </c>
      <c r="E3">
        <v>88</v>
      </c>
      <c r="F3">
        <v>120</v>
      </c>
      <c r="G3" t="s">
        <v>30</v>
      </c>
      <c r="H3">
        <v>2570</v>
      </c>
      <c r="I3">
        <v>3995</v>
      </c>
      <c r="J3">
        <v>5577</v>
      </c>
      <c r="K3">
        <v>2856</v>
      </c>
    </row>
    <row r="4" spans="1:11" x14ac:dyDescent="0.35">
      <c r="A4" t="s">
        <v>100</v>
      </c>
      <c r="B4" t="s">
        <v>3</v>
      </c>
      <c r="C4">
        <v>541</v>
      </c>
      <c r="D4">
        <v>508</v>
      </c>
      <c r="E4">
        <v>690</v>
      </c>
      <c r="F4">
        <v>871</v>
      </c>
      <c r="G4" t="s">
        <v>30</v>
      </c>
      <c r="H4">
        <v>42053</v>
      </c>
      <c r="I4">
        <v>97983</v>
      </c>
      <c r="J4">
        <v>108599</v>
      </c>
      <c r="K4">
        <v>258963</v>
      </c>
    </row>
    <row r="5" spans="1:11" x14ac:dyDescent="0.35">
      <c r="A5" t="s">
        <v>101</v>
      </c>
      <c r="B5" t="s">
        <v>3</v>
      </c>
      <c r="C5">
        <v>532</v>
      </c>
      <c r="D5">
        <v>379</v>
      </c>
      <c r="E5">
        <v>396</v>
      </c>
      <c r="F5">
        <v>652</v>
      </c>
      <c r="G5" t="s">
        <v>30</v>
      </c>
      <c r="H5">
        <v>9635</v>
      </c>
      <c r="I5">
        <v>8148</v>
      </c>
      <c r="J5">
        <v>34442</v>
      </c>
      <c r="K5">
        <v>31169</v>
      </c>
    </row>
    <row r="7" spans="1:11" x14ac:dyDescent="0.35">
      <c r="A7" t="s">
        <v>103</v>
      </c>
      <c r="C7" t="s">
        <v>110</v>
      </c>
      <c r="D7" t="s">
        <v>110</v>
      </c>
      <c r="E7" t="s">
        <v>122</v>
      </c>
      <c r="F7" t="s">
        <v>123</v>
      </c>
      <c r="H7" t="s">
        <v>110</v>
      </c>
      <c r="I7" t="s">
        <v>110</v>
      </c>
      <c r="J7" t="s">
        <v>122</v>
      </c>
      <c r="K7" t="s">
        <v>123</v>
      </c>
    </row>
    <row r="8" spans="1:11" x14ac:dyDescent="0.35">
      <c r="A8" t="s">
        <v>104</v>
      </c>
      <c r="B8" t="s">
        <v>3</v>
      </c>
      <c r="C8">
        <v>206</v>
      </c>
      <c r="D8">
        <v>272</v>
      </c>
      <c r="E8">
        <v>312</v>
      </c>
      <c r="F8">
        <v>395</v>
      </c>
      <c r="G8" t="s">
        <v>30</v>
      </c>
      <c r="H8">
        <v>32817</v>
      </c>
      <c r="I8">
        <v>81691</v>
      </c>
      <c r="J8">
        <v>90029</v>
      </c>
      <c r="K8">
        <v>205016</v>
      </c>
    </row>
    <row r="9" spans="1:11" x14ac:dyDescent="0.35">
      <c r="A9" t="s">
        <v>105</v>
      </c>
      <c r="B9" t="s">
        <v>3</v>
      </c>
      <c r="C9">
        <v>1</v>
      </c>
      <c r="D9">
        <v>15</v>
      </c>
      <c r="E9">
        <v>4</v>
      </c>
      <c r="F9">
        <v>35</v>
      </c>
      <c r="G9" t="s">
        <v>30</v>
      </c>
      <c r="H9" t="s">
        <v>27</v>
      </c>
      <c r="I9">
        <v>1072</v>
      </c>
      <c r="J9">
        <v>1044</v>
      </c>
      <c r="K9" t="s">
        <v>27</v>
      </c>
    </row>
    <row r="10" spans="1:11" x14ac:dyDescent="0.35">
      <c r="A10" t="s">
        <v>106</v>
      </c>
      <c r="B10" t="s">
        <v>3</v>
      </c>
      <c r="C10">
        <v>178</v>
      </c>
      <c r="D10">
        <v>59</v>
      </c>
      <c r="E10">
        <v>119</v>
      </c>
      <c r="F10">
        <v>114</v>
      </c>
      <c r="G10" t="s">
        <v>30</v>
      </c>
      <c r="H10">
        <v>2813</v>
      </c>
      <c r="I10">
        <v>1175</v>
      </c>
      <c r="J10">
        <v>3851</v>
      </c>
      <c r="K10">
        <v>4258</v>
      </c>
    </row>
    <row r="11" spans="1:11" x14ac:dyDescent="0.35">
      <c r="A11" t="s">
        <v>107</v>
      </c>
      <c r="B11" t="s">
        <v>3</v>
      </c>
      <c r="C11">
        <v>6</v>
      </c>
      <c r="D11">
        <v>60</v>
      </c>
      <c r="E11">
        <v>30</v>
      </c>
      <c r="F11">
        <v>7</v>
      </c>
      <c r="G11" t="s">
        <v>30</v>
      </c>
      <c r="H11">
        <v>1517</v>
      </c>
      <c r="I11">
        <v>1194</v>
      </c>
      <c r="J11">
        <v>5799</v>
      </c>
      <c r="K11" t="s">
        <v>27</v>
      </c>
    </row>
    <row r="12" spans="1:11" x14ac:dyDescent="0.35">
      <c r="A12" t="s">
        <v>108</v>
      </c>
      <c r="B12" t="s">
        <v>3</v>
      </c>
      <c r="C12">
        <v>46</v>
      </c>
      <c r="D12">
        <v>126</v>
      </c>
      <c r="E12">
        <v>53</v>
      </c>
      <c r="F12">
        <v>151</v>
      </c>
      <c r="G12" t="s">
        <v>30</v>
      </c>
      <c r="H12">
        <v>3724</v>
      </c>
      <c r="I12">
        <v>11656</v>
      </c>
      <c r="J12">
        <v>5371</v>
      </c>
      <c r="K12">
        <v>9046</v>
      </c>
    </row>
    <row r="13" spans="1:11" x14ac:dyDescent="0.35">
      <c r="A13" t="s">
        <v>109</v>
      </c>
      <c r="B13" t="s">
        <v>3</v>
      </c>
      <c r="C13">
        <v>156</v>
      </c>
      <c r="D13">
        <v>124</v>
      </c>
      <c r="E13">
        <v>179</v>
      </c>
      <c r="F13">
        <v>225</v>
      </c>
      <c r="G13" t="s">
        <v>30</v>
      </c>
      <c r="H13" t="s">
        <v>27</v>
      </c>
      <c r="I13">
        <v>1195</v>
      </c>
      <c r="J13">
        <v>968</v>
      </c>
      <c r="K13" t="s">
        <v>27</v>
      </c>
    </row>
    <row r="14" spans="1:11" x14ac:dyDescent="0.35">
      <c r="A14" t="s">
        <v>125</v>
      </c>
      <c r="B14" t="s">
        <v>3</v>
      </c>
      <c r="E14">
        <v>85</v>
      </c>
      <c r="F14">
        <v>31</v>
      </c>
      <c r="G14" t="s">
        <v>30</v>
      </c>
      <c r="J14">
        <v>1537</v>
      </c>
      <c r="K14">
        <v>930</v>
      </c>
    </row>
    <row r="16" spans="1:11" x14ac:dyDescent="0.35">
      <c r="A16" t="s">
        <v>111</v>
      </c>
      <c r="C16" t="s">
        <v>112</v>
      </c>
      <c r="D16" t="s">
        <v>112</v>
      </c>
      <c r="E16" t="s">
        <v>123</v>
      </c>
      <c r="F16" t="s">
        <v>124</v>
      </c>
      <c r="H16" t="s">
        <v>112</v>
      </c>
      <c r="I16" t="s">
        <v>112</v>
      </c>
      <c r="J16" t="s">
        <v>123</v>
      </c>
      <c r="K16" t="s">
        <v>124</v>
      </c>
    </row>
    <row r="17" spans="1:11" x14ac:dyDescent="0.35">
      <c r="A17" t="s">
        <v>113</v>
      </c>
      <c r="B17" t="s">
        <v>3</v>
      </c>
      <c r="C17">
        <v>395</v>
      </c>
      <c r="D17">
        <v>189</v>
      </c>
      <c r="E17">
        <v>307</v>
      </c>
      <c r="F17">
        <v>413</v>
      </c>
      <c r="G17" t="s">
        <v>30</v>
      </c>
      <c r="H17">
        <v>5601</v>
      </c>
      <c r="I17">
        <v>4379</v>
      </c>
      <c r="J17">
        <v>23106</v>
      </c>
      <c r="K17">
        <v>14077</v>
      </c>
    </row>
    <row r="18" spans="1:11" x14ac:dyDescent="0.35">
      <c r="A18" t="s">
        <v>114</v>
      </c>
      <c r="B18" t="s">
        <v>3</v>
      </c>
      <c r="C18">
        <v>135</v>
      </c>
      <c r="D18">
        <v>83</v>
      </c>
      <c r="E18">
        <v>84</v>
      </c>
      <c r="F18">
        <v>119</v>
      </c>
      <c r="G18" t="s">
        <v>30</v>
      </c>
      <c r="H18" t="s">
        <v>27</v>
      </c>
      <c r="I18">
        <v>3013</v>
      </c>
      <c r="J18">
        <v>1687</v>
      </c>
      <c r="K18">
        <v>8914</v>
      </c>
    </row>
    <row r="19" spans="1:11" x14ac:dyDescent="0.35">
      <c r="A19" t="s">
        <v>115</v>
      </c>
      <c r="B19" t="s">
        <v>3</v>
      </c>
      <c r="C19">
        <v>2</v>
      </c>
      <c r="D19">
        <v>109</v>
      </c>
      <c r="E19">
        <v>13</v>
      </c>
      <c r="F19">
        <v>149</v>
      </c>
      <c r="G19" t="s">
        <v>30</v>
      </c>
      <c r="H19" t="s">
        <v>27</v>
      </c>
      <c r="I19">
        <v>756</v>
      </c>
      <c r="J19" t="s">
        <v>27</v>
      </c>
      <c r="K19">
        <v>8000</v>
      </c>
    </row>
    <row r="20" spans="1:11" x14ac:dyDescent="0.35">
      <c r="A20" t="s">
        <v>126</v>
      </c>
      <c r="B20" t="s">
        <v>3</v>
      </c>
      <c r="E20">
        <v>46</v>
      </c>
      <c r="F20">
        <v>53</v>
      </c>
      <c r="G20" t="s">
        <v>30</v>
      </c>
      <c r="J20" t="s">
        <v>27</v>
      </c>
      <c r="K20">
        <v>178</v>
      </c>
    </row>
    <row r="22" spans="1:11" x14ac:dyDescent="0.35">
      <c r="A22" t="s">
        <v>99</v>
      </c>
      <c r="C22" t="s">
        <v>116</v>
      </c>
      <c r="D22" t="s">
        <v>116</v>
      </c>
      <c r="E22" t="s">
        <v>124</v>
      </c>
      <c r="F22" t="s">
        <v>122</v>
      </c>
      <c r="H22" t="s">
        <v>116</v>
      </c>
      <c r="I22" t="s">
        <v>116</v>
      </c>
      <c r="J22" t="s">
        <v>124</v>
      </c>
      <c r="K22" t="s">
        <v>122</v>
      </c>
    </row>
    <row r="23" spans="1:11" x14ac:dyDescent="0.35">
      <c r="A23" t="s">
        <v>117</v>
      </c>
      <c r="B23" t="s">
        <v>3</v>
      </c>
      <c r="C23">
        <v>15</v>
      </c>
      <c r="D23">
        <v>76</v>
      </c>
      <c r="E23">
        <v>71</v>
      </c>
      <c r="F23">
        <v>95</v>
      </c>
      <c r="G23" t="s">
        <v>30</v>
      </c>
      <c r="H23" t="s">
        <v>27</v>
      </c>
      <c r="I23" t="s">
        <v>27</v>
      </c>
      <c r="J23">
        <v>4009</v>
      </c>
      <c r="K23">
        <v>1604</v>
      </c>
    </row>
    <row r="24" spans="1:11" x14ac:dyDescent="0.35">
      <c r="A24" t="s">
        <v>118</v>
      </c>
      <c r="B24" t="s">
        <v>3</v>
      </c>
      <c r="C24">
        <v>10</v>
      </c>
      <c r="D24">
        <v>2</v>
      </c>
      <c r="E24">
        <v>12</v>
      </c>
      <c r="F24">
        <v>0</v>
      </c>
      <c r="G24" t="s">
        <v>30</v>
      </c>
      <c r="H24">
        <v>1400</v>
      </c>
      <c r="I24" t="s">
        <v>27</v>
      </c>
      <c r="J24">
        <v>880</v>
      </c>
      <c r="K24">
        <v>0</v>
      </c>
    </row>
    <row r="25" spans="1:11" x14ac:dyDescent="0.35">
      <c r="A25" t="s">
        <v>119</v>
      </c>
      <c r="B25" t="s">
        <v>3</v>
      </c>
      <c r="C25">
        <v>2</v>
      </c>
      <c r="D25">
        <v>0</v>
      </c>
      <c r="E25">
        <v>4</v>
      </c>
      <c r="F25">
        <v>51</v>
      </c>
      <c r="G25" t="s">
        <v>30</v>
      </c>
      <c r="H25" t="s">
        <v>27</v>
      </c>
      <c r="I25">
        <v>0</v>
      </c>
      <c r="J25">
        <v>680</v>
      </c>
      <c r="K25">
        <v>1252</v>
      </c>
    </row>
    <row r="26" spans="1:11" x14ac:dyDescent="0.35">
      <c r="A26" t="s">
        <v>120</v>
      </c>
      <c r="B26" t="s">
        <v>3</v>
      </c>
      <c r="D26">
        <v>3</v>
      </c>
      <c r="E26">
        <v>8</v>
      </c>
      <c r="F26">
        <v>0</v>
      </c>
      <c r="G26" t="s">
        <v>30</v>
      </c>
      <c r="I26" t="s">
        <v>27</v>
      </c>
      <c r="J26">
        <v>8</v>
      </c>
      <c r="K2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560DB-84AD-44F1-97A8-E2D493DD1A8C}">
  <sheetPr>
    <tabColor rgb="FF92D050"/>
  </sheetPr>
  <dimension ref="B2:K48"/>
  <sheetViews>
    <sheetView zoomScale="90" zoomScaleNormal="90" workbookViewId="0">
      <selection activeCell="I4" sqref="I4:I7"/>
    </sheetView>
  </sheetViews>
  <sheetFormatPr defaultRowHeight="14.5" x14ac:dyDescent="0.35"/>
  <cols>
    <col min="4" max="4" width="11.1796875" bestFit="1" customWidth="1"/>
    <col min="5" max="5" width="10.1796875" bestFit="1" customWidth="1"/>
    <col min="6" max="6" width="9.1796875" bestFit="1" customWidth="1"/>
    <col min="7" max="7" width="9.08984375" bestFit="1" customWidth="1"/>
    <col min="8" max="8" width="10.08984375" bestFit="1" customWidth="1"/>
    <col min="9" max="10" width="9.08984375" bestFit="1" customWidth="1"/>
  </cols>
  <sheetData>
    <row r="2" spans="2:11" x14ac:dyDescent="0.35">
      <c r="D2" t="s">
        <v>100</v>
      </c>
      <c r="E2" t="s">
        <v>101</v>
      </c>
      <c r="F2" t="s">
        <v>99</v>
      </c>
    </row>
    <row r="3" spans="2:11" x14ac:dyDescent="0.35">
      <c r="D3" t="s">
        <v>3</v>
      </c>
      <c r="E3" t="s">
        <v>3</v>
      </c>
      <c r="F3" t="s">
        <v>3</v>
      </c>
    </row>
    <row r="4" spans="2:11" x14ac:dyDescent="0.35">
      <c r="B4" t="s">
        <v>102</v>
      </c>
      <c r="C4">
        <v>2003</v>
      </c>
      <c r="D4">
        <v>541</v>
      </c>
      <c r="E4">
        <v>532</v>
      </c>
      <c r="F4">
        <v>27</v>
      </c>
      <c r="I4" t="s">
        <v>136</v>
      </c>
    </row>
    <row r="5" spans="2:11" x14ac:dyDescent="0.35">
      <c r="B5" t="s">
        <v>102</v>
      </c>
      <c r="C5">
        <v>2008</v>
      </c>
      <c r="D5">
        <v>508</v>
      </c>
      <c r="E5">
        <v>379</v>
      </c>
      <c r="F5">
        <v>79</v>
      </c>
      <c r="I5" t="s">
        <v>135</v>
      </c>
    </row>
    <row r="6" spans="2:11" x14ac:dyDescent="0.35">
      <c r="B6" t="s">
        <v>121</v>
      </c>
      <c r="C6">
        <v>2013</v>
      </c>
      <c r="D6">
        <v>690</v>
      </c>
      <c r="E6">
        <v>396</v>
      </c>
      <c r="F6">
        <v>88</v>
      </c>
      <c r="I6" t="s">
        <v>133</v>
      </c>
    </row>
    <row r="7" spans="2:11" x14ac:dyDescent="0.35">
      <c r="B7" t="s">
        <v>121</v>
      </c>
      <c r="C7">
        <v>2018</v>
      </c>
      <c r="D7">
        <v>871</v>
      </c>
      <c r="E7">
        <v>652</v>
      </c>
      <c r="F7">
        <v>120</v>
      </c>
      <c r="I7" t="s">
        <v>134</v>
      </c>
    </row>
    <row r="8" spans="2:11" x14ac:dyDescent="0.35">
      <c r="D8" t="s">
        <v>30</v>
      </c>
      <c r="E8" t="s">
        <v>30</v>
      </c>
      <c r="F8" t="s">
        <v>30</v>
      </c>
    </row>
    <row r="9" spans="2:11" x14ac:dyDescent="0.35">
      <c r="B9" t="s">
        <v>102</v>
      </c>
      <c r="C9">
        <v>2003</v>
      </c>
      <c r="D9" s="27">
        <v>42053</v>
      </c>
      <c r="E9" s="27">
        <v>9635</v>
      </c>
      <c r="F9" s="27">
        <v>2570</v>
      </c>
    </row>
    <row r="10" spans="2:11" x14ac:dyDescent="0.35">
      <c r="B10" t="s">
        <v>102</v>
      </c>
      <c r="C10">
        <v>2008</v>
      </c>
      <c r="D10" s="27">
        <v>97983</v>
      </c>
      <c r="E10" s="27">
        <v>8148</v>
      </c>
      <c r="F10" s="27">
        <v>3995</v>
      </c>
    </row>
    <row r="11" spans="2:11" x14ac:dyDescent="0.35">
      <c r="B11" t="s">
        <v>121</v>
      </c>
      <c r="C11">
        <v>2013</v>
      </c>
      <c r="D11" s="27">
        <v>108599</v>
      </c>
      <c r="E11" s="27">
        <v>34442</v>
      </c>
      <c r="F11" s="27">
        <v>5577</v>
      </c>
    </row>
    <row r="12" spans="2:11" x14ac:dyDescent="0.35">
      <c r="B12" t="s">
        <v>121</v>
      </c>
      <c r="C12">
        <v>2018</v>
      </c>
      <c r="D12" s="27">
        <v>258963</v>
      </c>
      <c r="E12" s="27">
        <v>31169</v>
      </c>
      <c r="F12" s="27">
        <v>2856</v>
      </c>
    </row>
    <row r="14" spans="2:11" x14ac:dyDescent="0.35">
      <c r="B14" t="s">
        <v>103</v>
      </c>
      <c r="D14" t="s">
        <v>104</v>
      </c>
      <c r="E14" t="s">
        <v>108</v>
      </c>
      <c r="F14" t="s">
        <v>106</v>
      </c>
      <c r="G14" t="s">
        <v>107</v>
      </c>
      <c r="H14" t="s">
        <v>105</v>
      </c>
      <c r="I14" t="s">
        <v>109</v>
      </c>
      <c r="J14" t="s">
        <v>125</v>
      </c>
      <c r="K14" t="s">
        <v>6</v>
      </c>
    </row>
    <row r="15" spans="2:11" x14ac:dyDescent="0.35">
      <c r="D15" t="s">
        <v>3</v>
      </c>
      <c r="E15" t="s">
        <v>3</v>
      </c>
      <c r="F15" t="s">
        <v>3</v>
      </c>
      <c r="G15" t="s">
        <v>3</v>
      </c>
      <c r="H15" t="s">
        <v>3</v>
      </c>
      <c r="I15" t="s">
        <v>3</v>
      </c>
      <c r="J15" t="s">
        <v>3</v>
      </c>
      <c r="K15" t="s">
        <v>3</v>
      </c>
    </row>
    <row r="16" spans="2:11" x14ac:dyDescent="0.35">
      <c r="B16" t="s">
        <v>110</v>
      </c>
      <c r="C16">
        <v>2003</v>
      </c>
      <c r="D16">
        <v>206</v>
      </c>
      <c r="E16">
        <v>46</v>
      </c>
      <c r="F16">
        <v>178</v>
      </c>
      <c r="G16">
        <v>6</v>
      </c>
      <c r="H16">
        <v>1</v>
      </c>
      <c r="I16">
        <v>156</v>
      </c>
      <c r="J16">
        <v>0</v>
      </c>
      <c r="K16">
        <v>541</v>
      </c>
    </row>
    <row r="17" spans="2:11" x14ac:dyDescent="0.35">
      <c r="B17" t="s">
        <v>110</v>
      </c>
      <c r="C17">
        <v>2008</v>
      </c>
      <c r="D17">
        <v>272</v>
      </c>
      <c r="E17">
        <v>126</v>
      </c>
      <c r="F17">
        <v>59</v>
      </c>
      <c r="G17">
        <v>60</v>
      </c>
      <c r="H17">
        <v>15</v>
      </c>
      <c r="I17">
        <v>124</v>
      </c>
      <c r="J17">
        <v>0</v>
      </c>
      <c r="K17">
        <v>508</v>
      </c>
    </row>
    <row r="18" spans="2:11" x14ac:dyDescent="0.35">
      <c r="B18" t="s">
        <v>122</v>
      </c>
      <c r="C18">
        <v>2013</v>
      </c>
      <c r="D18">
        <v>312</v>
      </c>
      <c r="E18">
        <v>53</v>
      </c>
      <c r="F18">
        <v>119</v>
      </c>
      <c r="G18">
        <v>30</v>
      </c>
      <c r="H18">
        <v>4</v>
      </c>
      <c r="I18">
        <v>179</v>
      </c>
      <c r="J18">
        <v>85</v>
      </c>
      <c r="K18">
        <v>690</v>
      </c>
    </row>
    <row r="19" spans="2:11" x14ac:dyDescent="0.35">
      <c r="B19" t="s">
        <v>123</v>
      </c>
      <c r="C19">
        <v>2018</v>
      </c>
      <c r="D19">
        <v>395</v>
      </c>
      <c r="E19">
        <v>151</v>
      </c>
      <c r="F19">
        <v>114</v>
      </c>
      <c r="G19">
        <v>7</v>
      </c>
      <c r="H19">
        <v>35</v>
      </c>
      <c r="I19">
        <v>225</v>
      </c>
      <c r="J19">
        <v>31</v>
      </c>
      <c r="K19">
        <v>871</v>
      </c>
    </row>
    <row r="20" spans="2:11" x14ac:dyDescent="0.35">
      <c r="D20" t="s">
        <v>30</v>
      </c>
      <c r="E20" t="s">
        <v>30</v>
      </c>
      <c r="F20" t="s">
        <v>30</v>
      </c>
      <c r="G20" t="s">
        <v>30</v>
      </c>
      <c r="H20" t="s">
        <v>30</v>
      </c>
      <c r="I20" t="s">
        <v>30</v>
      </c>
      <c r="J20" t="s">
        <v>30</v>
      </c>
      <c r="K20" t="s">
        <v>30</v>
      </c>
    </row>
    <row r="21" spans="2:11" x14ac:dyDescent="0.35">
      <c r="B21" t="s">
        <v>110</v>
      </c>
      <c r="C21">
        <v>2003</v>
      </c>
      <c r="D21" s="27">
        <v>32817</v>
      </c>
      <c r="E21" s="95">
        <v>3724</v>
      </c>
      <c r="F21" s="95">
        <v>2813</v>
      </c>
      <c r="G21" s="95">
        <v>1517</v>
      </c>
      <c r="H21" s="95" t="s">
        <v>27</v>
      </c>
      <c r="I21" s="95" t="s">
        <v>27</v>
      </c>
      <c r="J21" s="95">
        <v>0</v>
      </c>
      <c r="K21" s="27">
        <v>42053</v>
      </c>
    </row>
    <row r="22" spans="2:11" x14ac:dyDescent="0.35">
      <c r="B22" t="s">
        <v>110</v>
      </c>
      <c r="C22">
        <v>2008</v>
      </c>
      <c r="D22" s="27">
        <v>81691</v>
      </c>
      <c r="E22" s="95">
        <v>11656</v>
      </c>
      <c r="F22" s="95">
        <v>1175</v>
      </c>
      <c r="G22" s="95">
        <v>1194</v>
      </c>
      <c r="H22" s="95">
        <v>1072</v>
      </c>
      <c r="I22" s="95">
        <v>1195</v>
      </c>
      <c r="J22" s="95">
        <v>0</v>
      </c>
      <c r="K22" s="27">
        <v>97983</v>
      </c>
    </row>
    <row r="23" spans="2:11" x14ac:dyDescent="0.35">
      <c r="B23" t="s">
        <v>122</v>
      </c>
      <c r="C23">
        <v>2013</v>
      </c>
      <c r="D23" s="27">
        <v>90029</v>
      </c>
      <c r="E23" s="95">
        <v>5371</v>
      </c>
      <c r="F23" s="95">
        <v>3851</v>
      </c>
      <c r="G23" s="95">
        <v>5799</v>
      </c>
      <c r="H23" s="95">
        <v>1044</v>
      </c>
      <c r="I23" s="95">
        <v>968</v>
      </c>
      <c r="J23" s="95">
        <v>1537</v>
      </c>
      <c r="K23" s="27">
        <v>108599</v>
      </c>
    </row>
    <row r="24" spans="2:11" x14ac:dyDescent="0.35">
      <c r="B24" t="s">
        <v>123</v>
      </c>
      <c r="C24">
        <v>2018</v>
      </c>
      <c r="D24" s="27">
        <v>205016</v>
      </c>
      <c r="E24" s="95">
        <v>9046</v>
      </c>
      <c r="F24" s="95">
        <v>4258</v>
      </c>
      <c r="G24" s="95" t="s">
        <v>27</v>
      </c>
      <c r="H24" s="95" t="s">
        <v>27</v>
      </c>
      <c r="I24" s="95" t="s">
        <v>27</v>
      </c>
      <c r="J24" s="95">
        <v>930</v>
      </c>
      <c r="K24" s="27">
        <v>258963</v>
      </c>
    </row>
    <row r="26" spans="2:11" x14ac:dyDescent="0.35">
      <c r="B26" t="s">
        <v>111</v>
      </c>
      <c r="D26" t="s">
        <v>113</v>
      </c>
      <c r="E26" t="s">
        <v>114</v>
      </c>
      <c r="F26" t="s">
        <v>115</v>
      </c>
      <c r="G26" t="s">
        <v>126</v>
      </c>
      <c r="H26" t="s">
        <v>6</v>
      </c>
    </row>
    <row r="27" spans="2:11" x14ac:dyDescent="0.35">
      <c r="D27" t="s">
        <v>3</v>
      </c>
      <c r="E27" t="s">
        <v>3</v>
      </c>
      <c r="F27" t="s">
        <v>3</v>
      </c>
      <c r="G27" t="s">
        <v>3</v>
      </c>
      <c r="H27" t="s">
        <v>3</v>
      </c>
    </row>
    <row r="28" spans="2:11" x14ac:dyDescent="0.35">
      <c r="B28" t="s">
        <v>112</v>
      </c>
      <c r="C28">
        <v>2003</v>
      </c>
      <c r="D28" s="27">
        <v>395</v>
      </c>
      <c r="E28" s="27">
        <v>135</v>
      </c>
      <c r="F28" s="27">
        <v>2</v>
      </c>
      <c r="G28" s="27">
        <v>0</v>
      </c>
      <c r="H28">
        <v>532</v>
      </c>
    </row>
    <row r="29" spans="2:11" x14ac:dyDescent="0.35">
      <c r="B29" t="s">
        <v>112</v>
      </c>
      <c r="C29">
        <v>2008</v>
      </c>
      <c r="D29" s="27">
        <v>189</v>
      </c>
      <c r="E29" s="27">
        <v>83</v>
      </c>
      <c r="F29" s="27">
        <v>109</v>
      </c>
      <c r="G29" s="27">
        <v>0</v>
      </c>
      <c r="H29">
        <v>379</v>
      </c>
    </row>
    <row r="30" spans="2:11" x14ac:dyDescent="0.35">
      <c r="B30" t="s">
        <v>123</v>
      </c>
      <c r="C30">
        <v>2013</v>
      </c>
      <c r="D30" s="27">
        <v>307</v>
      </c>
      <c r="E30" s="27">
        <v>84</v>
      </c>
      <c r="F30" s="27">
        <v>13</v>
      </c>
      <c r="G30" s="27">
        <v>46</v>
      </c>
      <c r="H30">
        <v>396</v>
      </c>
    </row>
    <row r="31" spans="2:11" x14ac:dyDescent="0.35">
      <c r="B31" t="s">
        <v>124</v>
      </c>
      <c r="C31">
        <v>2018</v>
      </c>
      <c r="D31" s="27">
        <v>413</v>
      </c>
      <c r="E31" s="27">
        <v>119</v>
      </c>
      <c r="F31" s="27">
        <v>149</v>
      </c>
      <c r="G31" s="27">
        <v>53</v>
      </c>
      <c r="H31">
        <v>652</v>
      </c>
    </row>
    <row r="32" spans="2:11" x14ac:dyDescent="0.35">
      <c r="D32" t="s">
        <v>30</v>
      </c>
      <c r="E32" t="s">
        <v>30</v>
      </c>
      <c r="F32" t="s">
        <v>30</v>
      </c>
      <c r="G32" t="s">
        <v>30</v>
      </c>
      <c r="H32" t="s">
        <v>30</v>
      </c>
    </row>
    <row r="33" spans="2:8" x14ac:dyDescent="0.35">
      <c r="B33" t="s">
        <v>112</v>
      </c>
      <c r="C33">
        <v>2003</v>
      </c>
      <c r="D33" s="27">
        <v>5601</v>
      </c>
      <c r="E33" s="95" t="s">
        <v>27</v>
      </c>
      <c r="F33" s="95" t="s">
        <v>27</v>
      </c>
      <c r="G33" s="95">
        <v>0</v>
      </c>
      <c r="H33" s="27">
        <v>9635</v>
      </c>
    </row>
    <row r="34" spans="2:8" x14ac:dyDescent="0.35">
      <c r="B34" t="s">
        <v>112</v>
      </c>
      <c r="C34">
        <v>2008</v>
      </c>
      <c r="D34" s="27">
        <v>4379</v>
      </c>
      <c r="E34" s="95">
        <v>3013</v>
      </c>
      <c r="F34" s="95">
        <v>756</v>
      </c>
      <c r="G34" s="95">
        <v>0</v>
      </c>
      <c r="H34" s="27">
        <v>8148</v>
      </c>
    </row>
    <row r="35" spans="2:8" x14ac:dyDescent="0.35">
      <c r="B35" t="s">
        <v>123</v>
      </c>
      <c r="C35">
        <v>2013</v>
      </c>
      <c r="D35" s="27">
        <v>23106</v>
      </c>
      <c r="E35" s="95">
        <v>1687</v>
      </c>
      <c r="F35" s="95" t="s">
        <v>27</v>
      </c>
      <c r="G35" s="95" t="s">
        <v>27</v>
      </c>
      <c r="H35" s="27">
        <v>34442</v>
      </c>
    </row>
    <row r="36" spans="2:8" x14ac:dyDescent="0.35">
      <c r="B36" t="s">
        <v>124</v>
      </c>
      <c r="C36">
        <v>2018</v>
      </c>
      <c r="D36" s="27">
        <v>14077</v>
      </c>
      <c r="E36" s="95">
        <v>8914</v>
      </c>
      <c r="F36" s="95">
        <v>8000</v>
      </c>
      <c r="G36" s="95">
        <v>178</v>
      </c>
      <c r="H36" s="27">
        <v>31169</v>
      </c>
    </row>
    <row r="38" spans="2:8" x14ac:dyDescent="0.35">
      <c r="B38" t="s">
        <v>99</v>
      </c>
      <c r="D38" t="s">
        <v>117</v>
      </c>
      <c r="E38" t="s">
        <v>119</v>
      </c>
      <c r="F38" t="s">
        <v>118</v>
      </c>
      <c r="G38" t="s">
        <v>120</v>
      </c>
      <c r="H38" t="s">
        <v>6</v>
      </c>
    </row>
    <row r="39" spans="2:8" x14ac:dyDescent="0.35">
      <c r="D39" t="s">
        <v>3</v>
      </c>
      <c r="E39" t="s">
        <v>3</v>
      </c>
      <c r="F39" t="s">
        <v>3</v>
      </c>
      <c r="G39" t="s">
        <v>3</v>
      </c>
      <c r="H39" t="s">
        <v>3</v>
      </c>
    </row>
    <row r="40" spans="2:8" x14ac:dyDescent="0.35">
      <c r="B40" t="s">
        <v>116</v>
      </c>
      <c r="C40">
        <v>2003</v>
      </c>
      <c r="D40">
        <v>15</v>
      </c>
      <c r="E40">
        <v>2</v>
      </c>
      <c r="F40">
        <v>10</v>
      </c>
      <c r="G40">
        <v>0</v>
      </c>
      <c r="H40">
        <v>27</v>
      </c>
    </row>
    <row r="41" spans="2:8" x14ac:dyDescent="0.35">
      <c r="B41" t="s">
        <v>116</v>
      </c>
      <c r="C41">
        <v>2008</v>
      </c>
      <c r="D41">
        <v>76</v>
      </c>
      <c r="E41">
        <v>0</v>
      </c>
      <c r="F41">
        <v>2</v>
      </c>
      <c r="G41">
        <v>3</v>
      </c>
      <c r="H41">
        <v>79</v>
      </c>
    </row>
    <row r="42" spans="2:8" x14ac:dyDescent="0.35">
      <c r="B42" t="s">
        <v>124</v>
      </c>
      <c r="C42">
        <v>2013</v>
      </c>
      <c r="D42">
        <v>71</v>
      </c>
      <c r="E42">
        <v>4</v>
      </c>
      <c r="F42">
        <v>12</v>
      </c>
      <c r="G42">
        <v>8</v>
      </c>
      <c r="H42">
        <v>88</v>
      </c>
    </row>
    <row r="43" spans="2:8" x14ac:dyDescent="0.35">
      <c r="B43" t="s">
        <v>122</v>
      </c>
      <c r="C43">
        <v>2018</v>
      </c>
      <c r="D43">
        <v>95</v>
      </c>
      <c r="E43">
        <v>51</v>
      </c>
      <c r="F43">
        <v>0</v>
      </c>
      <c r="G43">
        <v>0</v>
      </c>
      <c r="H43">
        <v>120</v>
      </c>
    </row>
    <row r="44" spans="2:8" x14ac:dyDescent="0.35">
      <c r="D44" t="s">
        <v>30</v>
      </c>
      <c r="E44" t="s">
        <v>30</v>
      </c>
      <c r="F44" t="s">
        <v>30</v>
      </c>
      <c r="G44" t="s">
        <v>30</v>
      </c>
      <c r="H44" t="s">
        <v>30</v>
      </c>
    </row>
    <row r="45" spans="2:8" x14ac:dyDescent="0.35">
      <c r="B45" t="s">
        <v>116</v>
      </c>
      <c r="C45">
        <v>2003</v>
      </c>
      <c r="D45" s="95" t="s">
        <v>27</v>
      </c>
      <c r="E45" s="95" t="s">
        <v>27</v>
      </c>
      <c r="F45" s="95">
        <v>1400</v>
      </c>
      <c r="G45" s="95">
        <v>0</v>
      </c>
      <c r="H45" s="27">
        <v>2570</v>
      </c>
    </row>
    <row r="46" spans="2:8" x14ac:dyDescent="0.35">
      <c r="B46" t="s">
        <v>116</v>
      </c>
      <c r="C46">
        <v>2008</v>
      </c>
      <c r="D46" s="95" t="s">
        <v>27</v>
      </c>
      <c r="E46" s="95">
        <v>0</v>
      </c>
      <c r="F46" s="95" t="s">
        <v>27</v>
      </c>
      <c r="G46" s="95" t="s">
        <v>27</v>
      </c>
      <c r="H46" s="27">
        <v>3995</v>
      </c>
    </row>
    <row r="47" spans="2:8" x14ac:dyDescent="0.35">
      <c r="B47" t="s">
        <v>124</v>
      </c>
      <c r="C47">
        <v>2013</v>
      </c>
      <c r="D47" s="27">
        <v>4009</v>
      </c>
      <c r="E47" s="27">
        <v>680</v>
      </c>
      <c r="F47" s="27">
        <v>880</v>
      </c>
      <c r="G47" s="27">
        <v>8</v>
      </c>
      <c r="H47" s="27">
        <v>5577</v>
      </c>
    </row>
    <row r="48" spans="2:8" x14ac:dyDescent="0.35">
      <c r="B48" t="s">
        <v>122</v>
      </c>
      <c r="C48">
        <v>2018</v>
      </c>
      <c r="D48" s="27">
        <v>1604</v>
      </c>
      <c r="E48" s="27">
        <v>1252</v>
      </c>
      <c r="F48" s="27">
        <v>0</v>
      </c>
      <c r="G48" s="27">
        <v>0</v>
      </c>
      <c r="H48" s="27">
        <v>2856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6F84B-110D-434E-840C-54E73F2EC60C}">
  <sheetPr>
    <tabColor rgb="FF92D050"/>
  </sheetPr>
  <dimension ref="A2:K26"/>
  <sheetViews>
    <sheetView zoomScaleNormal="100" zoomScaleSheetLayoutView="110" workbookViewId="0">
      <selection activeCell="M10" sqref="M10"/>
    </sheetView>
  </sheetViews>
  <sheetFormatPr defaultRowHeight="14.5" x14ac:dyDescent="0.35"/>
  <cols>
    <col min="1" max="1" width="2.90625" customWidth="1"/>
    <col min="2" max="2" width="22.81640625" customWidth="1"/>
    <col min="3" max="6" width="6.26953125" customWidth="1"/>
    <col min="7" max="8" width="7.6328125" customWidth="1"/>
    <col min="9" max="10" width="7.90625" customWidth="1"/>
    <col min="11" max="11" width="4" customWidth="1"/>
  </cols>
  <sheetData>
    <row r="2" spans="1:11" x14ac:dyDescent="0.35">
      <c r="A2" s="1"/>
      <c r="B2" s="1"/>
      <c r="C2" s="1"/>
      <c r="D2" s="1"/>
      <c r="E2" s="1"/>
      <c r="F2" s="1"/>
      <c r="G2" s="1"/>
      <c r="H2" s="1"/>
      <c r="I2" s="1"/>
      <c r="J2" s="1"/>
      <c r="K2" s="1"/>
    </row>
    <row r="3" spans="1:11" x14ac:dyDescent="0.35">
      <c r="A3" s="1"/>
      <c r="B3" s="1"/>
      <c r="C3" s="136" t="s">
        <v>3</v>
      </c>
      <c r="D3" s="136"/>
      <c r="E3" s="136"/>
      <c r="F3" s="136"/>
      <c r="G3" s="136" t="s">
        <v>30</v>
      </c>
      <c r="H3" s="136"/>
      <c r="I3" s="136"/>
      <c r="J3" s="136"/>
      <c r="K3" s="1"/>
    </row>
    <row r="4" spans="1:11" x14ac:dyDescent="0.35">
      <c r="A4" s="1"/>
      <c r="B4" s="1"/>
      <c r="C4" s="40">
        <v>2003</v>
      </c>
      <c r="D4" s="39">
        <v>2008</v>
      </c>
      <c r="E4" s="39">
        <v>2013</v>
      </c>
      <c r="F4" s="39">
        <v>2018</v>
      </c>
      <c r="G4" s="40">
        <v>2003</v>
      </c>
      <c r="H4" s="39">
        <v>2008</v>
      </c>
      <c r="I4" s="39">
        <v>2013</v>
      </c>
      <c r="J4" s="39">
        <v>2018</v>
      </c>
      <c r="K4" s="1"/>
    </row>
    <row r="5" spans="1:11" ht="14.5" customHeight="1" x14ac:dyDescent="0.35">
      <c r="A5" s="1"/>
      <c r="B5" s="96" t="s">
        <v>103</v>
      </c>
      <c r="C5" s="102">
        <v>541</v>
      </c>
      <c r="D5" s="103">
        <v>508</v>
      </c>
      <c r="E5" s="103">
        <v>690</v>
      </c>
      <c r="F5" s="103">
        <v>871</v>
      </c>
      <c r="G5" s="104">
        <v>42053</v>
      </c>
      <c r="H5" s="105">
        <v>97983</v>
      </c>
      <c r="I5" s="133">
        <v>108599</v>
      </c>
      <c r="J5" s="133">
        <v>258963</v>
      </c>
      <c r="K5" s="1"/>
    </row>
    <row r="6" spans="1:11" ht="14.5" customHeight="1" x14ac:dyDescent="0.35">
      <c r="A6" s="1"/>
      <c r="B6" s="115" t="s">
        <v>104</v>
      </c>
      <c r="C6" s="116">
        <v>206</v>
      </c>
      <c r="D6" s="117">
        <v>272</v>
      </c>
      <c r="E6" s="117">
        <v>312</v>
      </c>
      <c r="F6" s="117">
        <v>395</v>
      </c>
      <c r="G6" s="118">
        <v>32817</v>
      </c>
      <c r="H6" s="119">
        <v>81691</v>
      </c>
      <c r="I6" s="119">
        <v>90029</v>
      </c>
      <c r="J6" s="134">
        <v>205016</v>
      </c>
      <c r="K6" s="1"/>
    </row>
    <row r="7" spans="1:11" ht="14.5" customHeight="1" x14ac:dyDescent="0.35">
      <c r="A7" s="1"/>
      <c r="B7" s="97" t="s">
        <v>108</v>
      </c>
      <c r="C7" s="100">
        <v>46</v>
      </c>
      <c r="D7" s="101">
        <v>126</v>
      </c>
      <c r="E7" s="101">
        <v>53</v>
      </c>
      <c r="F7" s="101">
        <v>151</v>
      </c>
      <c r="G7" s="106">
        <v>3724</v>
      </c>
      <c r="H7" s="107">
        <v>11656</v>
      </c>
      <c r="I7" s="107">
        <v>5371</v>
      </c>
      <c r="J7" s="107">
        <v>9046</v>
      </c>
      <c r="K7" s="1"/>
    </row>
    <row r="8" spans="1:11" ht="14.5" customHeight="1" x14ac:dyDescent="0.35">
      <c r="A8" s="1"/>
      <c r="B8" s="115" t="s">
        <v>106</v>
      </c>
      <c r="C8" s="116">
        <v>178</v>
      </c>
      <c r="D8" s="117">
        <v>59</v>
      </c>
      <c r="E8" s="117">
        <v>119</v>
      </c>
      <c r="F8" s="117">
        <v>114</v>
      </c>
      <c r="G8" s="118">
        <v>2813</v>
      </c>
      <c r="H8" s="119">
        <v>1175</v>
      </c>
      <c r="I8" s="119">
        <v>3851</v>
      </c>
      <c r="J8" s="119">
        <v>4258</v>
      </c>
      <c r="K8" s="1"/>
    </row>
    <row r="9" spans="1:11" ht="14.5" customHeight="1" x14ac:dyDescent="0.35">
      <c r="A9" s="1"/>
      <c r="B9" s="97" t="s">
        <v>128</v>
      </c>
      <c r="C9" s="155">
        <v>6</v>
      </c>
      <c r="D9" s="156">
        <v>60</v>
      </c>
      <c r="E9" s="156">
        <v>30</v>
      </c>
      <c r="F9" s="157">
        <v>7</v>
      </c>
      <c r="G9" s="165">
        <v>1517</v>
      </c>
      <c r="H9" s="159">
        <v>1194</v>
      </c>
      <c r="I9" s="159">
        <v>5799</v>
      </c>
      <c r="J9" s="154" t="s">
        <v>27</v>
      </c>
      <c r="K9" s="1"/>
    </row>
    <row r="10" spans="1:11" ht="14.5" customHeight="1" x14ac:dyDescent="0.35">
      <c r="A10" s="1"/>
      <c r="B10" s="97" t="s">
        <v>130</v>
      </c>
      <c r="C10" s="155"/>
      <c r="D10" s="156"/>
      <c r="E10" s="156"/>
      <c r="F10" s="157"/>
      <c r="G10" s="165"/>
      <c r="H10" s="159"/>
      <c r="I10" s="159"/>
      <c r="J10" s="154"/>
      <c r="K10" s="1"/>
    </row>
    <row r="11" spans="1:11" ht="14.5" customHeight="1" x14ac:dyDescent="0.35">
      <c r="A11" s="1"/>
      <c r="B11" s="115" t="s">
        <v>105</v>
      </c>
      <c r="C11" s="116">
        <v>1</v>
      </c>
      <c r="D11" s="117">
        <v>15</v>
      </c>
      <c r="E11" s="117">
        <v>4</v>
      </c>
      <c r="F11" s="117">
        <v>35</v>
      </c>
      <c r="G11" s="131" t="s">
        <v>27</v>
      </c>
      <c r="H11" s="119">
        <v>1072</v>
      </c>
      <c r="I11" s="119">
        <v>1044</v>
      </c>
      <c r="J11" s="132" t="s">
        <v>27</v>
      </c>
      <c r="K11" s="1"/>
    </row>
    <row r="12" spans="1:11" ht="14.5" customHeight="1" x14ac:dyDescent="0.35">
      <c r="A12" s="1"/>
      <c r="B12" s="97" t="s">
        <v>109</v>
      </c>
      <c r="C12" s="100">
        <v>156</v>
      </c>
      <c r="D12" s="101">
        <v>124</v>
      </c>
      <c r="E12" s="101">
        <v>179</v>
      </c>
      <c r="F12" s="101">
        <v>225</v>
      </c>
      <c r="G12" s="108" t="s">
        <v>27</v>
      </c>
      <c r="H12" s="107">
        <v>1195</v>
      </c>
      <c r="I12" s="107">
        <v>968</v>
      </c>
      <c r="J12" s="109" t="s">
        <v>27</v>
      </c>
      <c r="K12" s="1"/>
    </row>
    <row r="13" spans="1:11" ht="14.5" customHeight="1" x14ac:dyDescent="0.35">
      <c r="A13" s="1"/>
      <c r="B13" s="120" t="s">
        <v>125</v>
      </c>
      <c r="C13" s="121">
        <v>0</v>
      </c>
      <c r="D13" s="122">
        <v>0</v>
      </c>
      <c r="E13" s="122">
        <v>85</v>
      </c>
      <c r="F13" s="122">
        <v>31</v>
      </c>
      <c r="G13" s="123">
        <v>0</v>
      </c>
      <c r="H13" s="124">
        <v>0</v>
      </c>
      <c r="I13" s="124">
        <v>1537</v>
      </c>
      <c r="J13" s="124">
        <v>930</v>
      </c>
      <c r="K13" s="1"/>
    </row>
    <row r="14" spans="1:11" ht="14.5" customHeight="1" x14ac:dyDescent="0.35">
      <c r="A14" s="1"/>
      <c r="B14" s="99" t="s">
        <v>111</v>
      </c>
      <c r="C14" s="110">
        <v>532</v>
      </c>
      <c r="D14" s="111">
        <v>379</v>
      </c>
      <c r="E14" s="111">
        <v>396</v>
      </c>
      <c r="F14" s="111">
        <v>652</v>
      </c>
      <c r="G14" s="112">
        <v>9635</v>
      </c>
      <c r="H14" s="113">
        <v>8148</v>
      </c>
      <c r="I14" s="113">
        <v>34442</v>
      </c>
      <c r="J14" s="113">
        <v>31169</v>
      </c>
      <c r="K14" s="1"/>
    </row>
    <row r="15" spans="1:11" ht="14.5" customHeight="1" x14ac:dyDescent="0.35">
      <c r="A15" s="1"/>
      <c r="B15" s="115" t="s">
        <v>113</v>
      </c>
      <c r="C15" s="118">
        <v>395</v>
      </c>
      <c r="D15" s="125">
        <v>189</v>
      </c>
      <c r="E15" s="125">
        <v>307</v>
      </c>
      <c r="F15" s="125">
        <v>413</v>
      </c>
      <c r="G15" s="118">
        <v>5601</v>
      </c>
      <c r="H15" s="119">
        <v>4379</v>
      </c>
      <c r="I15" s="119">
        <v>23106</v>
      </c>
      <c r="J15" s="119">
        <v>14077</v>
      </c>
      <c r="K15" s="1"/>
    </row>
    <row r="16" spans="1:11" ht="14.5" customHeight="1" x14ac:dyDescent="0.35">
      <c r="A16" s="1"/>
      <c r="B16" s="97" t="s">
        <v>114</v>
      </c>
      <c r="C16" s="106">
        <v>135</v>
      </c>
      <c r="D16" s="114">
        <v>83</v>
      </c>
      <c r="E16" s="114">
        <v>84</v>
      </c>
      <c r="F16" s="114">
        <v>119</v>
      </c>
      <c r="G16" s="108" t="s">
        <v>27</v>
      </c>
      <c r="H16" s="109">
        <v>3013</v>
      </c>
      <c r="I16" s="109">
        <v>1687</v>
      </c>
      <c r="J16" s="107">
        <v>8914</v>
      </c>
      <c r="K16" s="1"/>
    </row>
    <row r="17" spans="1:11" ht="14.5" customHeight="1" x14ac:dyDescent="0.35">
      <c r="A17" s="1"/>
      <c r="B17" s="115" t="s">
        <v>115</v>
      </c>
      <c r="C17" s="118">
        <v>2</v>
      </c>
      <c r="D17" s="125">
        <v>109</v>
      </c>
      <c r="E17" s="125">
        <v>13</v>
      </c>
      <c r="F17" s="125">
        <v>149</v>
      </c>
      <c r="G17" s="131" t="s">
        <v>27</v>
      </c>
      <c r="H17" s="132">
        <v>756</v>
      </c>
      <c r="I17" s="132" t="s">
        <v>27</v>
      </c>
      <c r="J17" s="119">
        <v>8000</v>
      </c>
      <c r="K17" s="1"/>
    </row>
    <row r="18" spans="1:11" ht="14.5" customHeight="1" x14ac:dyDescent="0.35">
      <c r="A18" s="1"/>
      <c r="B18" s="97" t="s">
        <v>127</v>
      </c>
      <c r="C18" s="165">
        <v>0</v>
      </c>
      <c r="D18" s="159">
        <v>0</v>
      </c>
      <c r="E18" s="159">
        <v>46</v>
      </c>
      <c r="F18" s="161">
        <v>53</v>
      </c>
      <c r="G18" s="158">
        <v>0</v>
      </c>
      <c r="H18" s="154">
        <v>0</v>
      </c>
      <c r="I18" s="154" t="s">
        <v>27</v>
      </c>
      <c r="J18" s="159">
        <v>178</v>
      </c>
      <c r="K18" s="1"/>
    </row>
    <row r="19" spans="1:11" ht="14.5" customHeight="1" x14ac:dyDescent="0.35">
      <c r="A19" s="1"/>
      <c r="B19" s="98" t="s">
        <v>131</v>
      </c>
      <c r="C19" s="166"/>
      <c r="D19" s="160"/>
      <c r="E19" s="160"/>
      <c r="F19" s="162"/>
      <c r="G19" s="163"/>
      <c r="H19" s="164"/>
      <c r="I19" s="164"/>
      <c r="J19" s="160"/>
      <c r="K19" s="1"/>
    </row>
    <row r="20" spans="1:11" ht="14.5" customHeight="1" x14ac:dyDescent="0.35">
      <c r="A20" s="1"/>
      <c r="B20" s="126" t="s">
        <v>99</v>
      </c>
      <c r="C20" s="127">
        <v>27</v>
      </c>
      <c r="D20" s="128">
        <v>79</v>
      </c>
      <c r="E20" s="128">
        <v>88</v>
      </c>
      <c r="F20" s="128">
        <v>120</v>
      </c>
      <c r="G20" s="129">
        <v>2570</v>
      </c>
      <c r="H20" s="130">
        <v>3995</v>
      </c>
      <c r="I20" s="130">
        <v>5577</v>
      </c>
      <c r="J20" s="130">
        <v>2856</v>
      </c>
      <c r="K20" s="1"/>
    </row>
    <row r="21" spans="1:11" ht="14.5" customHeight="1" x14ac:dyDescent="0.35">
      <c r="A21" s="1"/>
      <c r="B21" s="97" t="s">
        <v>117</v>
      </c>
      <c r="C21" s="100">
        <v>15</v>
      </c>
      <c r="D21" s="101">
        <v>76</v>
      </c>
      <c r="E21" s="101">
        <v>71</v>
      </c>
      <c r="F21" s="101">
        <v>95</v>
      </c>
      <c r="G21" s="108" t="s">
        <v>27</v>
      </c>
      <c r="H21" s="109" t="s">
        <v>27</v>
      </c>
      <c r="I21" s="109">
        <v>4009</v>
      </c>
      <c r="J21" s="109">
        <v>1604</v>
      </c>
      <c r="K21" s="1"/>
    </row>
    <row r="22" spans="1:11" ht="14.5" customHeight="1" x14ac:dyDescent="0.35">
      <c r="A22" s="1"/>
      <c r="B22" s="115" t="s">
        <v>119</v>
      </c>
      <c r="C22" s="116">
        <v>2</v>
      </c>
      <c r="D22" s="117">
        <v>0</v>
      </c>
      <c r="E22" s="117">
        <v>4</v>
      </c>
      <c r="F22" s="117">
        <v>51</v>
      </c>
      <c r="G22" s="131" t="s">
        <v>27</v>
      </c>
      <c r="H22" s="132">
        <v>0</v>
      </c>
      <c r="I22" s="132">
        <v>680</v>
      </c>
      <c r="J22" s="132">
        <v>1252</v>
      </c>
      <c r="K22" s="1"/>
    </row>
    <row r="23" spans="1:11" ht="14.5" customHeight="1" x14ac:dyDescent="0.35">
      <c r="A23" s="1"/>
      <c r="B23" s="97" t="s">
        <v>129</v>
      </c>
      <c r="C23" s="155">
        <v>10</v>
      </c>
      <c r="D23" s="156">
        <v>2</v>
      </c>
      <c r="E23" s="156">
        <v>12</v>
      </c>
      <c r="F23" s="157">
        <v>0</v>
      </c>
      <c r="G23" s="158">
        <v>1400</v>
      </c>
      <c r="H23" s="154" t="s">
        <v>27</v>
      </c>
      <c r="I23" s="154">
        <v>880</v>
      </c>
      <c r="J23" s="154">
        <v>0</v>
      </c>
      <c r="K23" s="1"/>
    </row>
    <row r="24" spans="1:11" ht="14.5" customHeight="1" x14ac:dyDescent="0.35">
      <c r="A24" s="1"/>
      <c r="B24" s="97" t="s">
        <v>132</v>
      </c>
      <c r="C24" s="155"/>
      <c r="D24" s="156"/>
      <c r="E24" s="156"/>
      <c r="F24" s="157"/>
      <c r="G24" s="158"/>
      <c r="H24" s="154"/>
      <c r="I24" s="154"/>
      <c r="J24" s="154"/>
      <c r="K24" s="1"/>
    </row>
    <row r="25" spans="1:11" ht="14.5" customHeight="1" x14ac:dyDescent="0.35">
      <c r="A25" s="1"/>
      <c r="B25" s="115" t="s">
        <v>120</v>
      </c>
      <c r="C25" s="116">
        <v>0</v>
      </c>
      <c r="D25" s="117">
        <v>3</v>
      </c>
      <c r="E25" s="117">
        <v>8</v>
      </c>
      <c r="F25" s="117">
        <v>0</v>
      </c>
      <c r="G25" s="131">
        <v>0</v>
      </c>
      <c r="H25" s="132" t="s">
        <v>27</v>
      </c>
      <c r="I25" s="132">
        <v>8</v>
      </c>
      <c r="J25" s="132">
        <v>0</v>
      </c>
      <c r="K25" s="1"/>
    </row>
    <row r="26" spans="1:11" x14ac:dyDescent="0.35">
      <c r="A26" s="1"/>
      <c r="B26" s="1"/>
      <c r="C26" s="1"/>
      <c r="D26" s="1"/>
      <c r="E26" s="1"/>
      <c r="F26" s="1"/>
      <c r="G26" s="1"/>
      <c r="H26" s="1"/>
      <c r="I26" s="1"/>
      <c r="J26" s="1"/>
      <c r="K26" s="1"/>
    </row>
  </sheetData>
  <mergeCells count="26">
    <mergeCell ref="J18:J19"/>
    <mergeCell ref="C3:F3"/>
    <mergeCell ref="G3:J3"/>
    <mergeCell ref="C9:C10"/>
    <mergeCell ref="D9:D10"/>
    <mergeCell ref="E9:E10"/>
    <mergeCell ref="F9:F10"/>
    <mergeCell ref="G9:G10"/>
    <mergeCell ref="H9:H10"/>
    <mergeCell ref="I9:I10"/>
    <mergeCell ref="J9:J10"/>
    <mergeCell ref="C18:C19"/>
    <mergeCell ref="D18:D19"/>
    <mergeCell ref="E18:E19"/>
    <mergeCell ref="F18:F19"/>
    <mergeCell ref="G18:G19"/>
    <mergeCell ref="H18:H19"/>
    <mergeCell ref="I18:I19"/>
    <mergeCell ref="I23:I24"/>
    <mergeCell ref="J23:J24"/>
    <mergeCell ref="C23:C24"/>
    <mergeCell ref="D23:D24"/>
    <mergeCell ref="E23:E24"/>
    <mergeCell ref="F23:F24"/>
    <mergeCell ref="G23:G24"/>
    <mergeCell ref="H23:H2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B319-4285-4BF4-8A19-5FD08A1213D3}">
  <sheetPr>
    <tabColor rgb="FF92D050"/>
  </sheetPr>
  <dimension ref="A1:W16"/>
  <sheetViews>
    <sheetView workbookViewId="0">
      <selection activeCell="R1" sqref="R1:X13"/>
    </sheetView>
  </sheetViews>
  <sheetFormatPr defaultRowHeight="14.5" x14ac:dyDescent="0.35"/>
  <cols>
    <col min="1" max="13" width="13" customWidth="1"/>
    <col min="14" max="14" width="7" customWidth="1"/>
    <col min="15" max="15" width="8.7265625" customWidth="1"/>
    <col min="16" max="16" width="11.1796875" customWidth="1"/>
    <col min="17" max="17" width="9.6328125" customWidth="1"/>
    <col min="18" max="18" width="6.54296875" customWidth="1"/>
    <col min="19" max="20" width="9.54296875" customWidth="1"/>
    <col min="21" max="21" width="6.1796875" customWidth="1"/>
    <col min="22" max="22" width="9.1796875" customWidth="1"/>
    <col min="23" max="23" width="10.08984375" customWidth="1"/>
  </cols>
  <sheetData>
    <row r="1" spans="1:23" x14ac:dyDescent="0.35">
      <c r="A1" t="s">
        <v>63</v>
      </c>
    </row>
    <row r="2" spans="1:23" x14ac:dyDescent="0.35">
      <c r="B2" t="s">
        <v>62</v>
      </c>
      <c r="F2" t="s">
        <v>61</v>
      </c>
      <c r="J2" t="s">
        <v>60</v>
      </c>
      <c r="N2" t="s">
        <v>59</v>
      </c>
      <c r="R2" s="167"/>
      <c r="S2" s="167"/>
      <c r="T2" s="167"/>
      <c r="U2" s="167"/>
      <c r="V2" s="167"/>
    </row>
    <row r="3" spans="1:23" x14ac:dyDescent="0.35">
      <c r="R3" s="167"/>
      <c r="S3" s="167"/>
      <c r="T3" s="35"/>
      <c r="U3" s="167"/>
      <c r="V3" s="167"/>
    </row>
    <row r="4" spans="1:23" ht="28.75" customHeight="1" x14ac:dyDescent="0.35">
      <c r="B4" t="s">
        <v>3</v>
      </c>
      <c r="C4" t="s">
        <v>30</v>
      </c>
      <c r="D4" t="s">
        <v>47</v>
      </c>
      <c r="E4" s="34" t="s">
        <v>58</v>
      </c>
      <c r="F4" t="s">
        <v>3</v>
      </c>
      <c r="G4" t="s">
        <v>30</v>
      </c>
      <c r="H4" t="s">
        <v>47</v>
      </c>
      <c r="I4" s="34" t="s">
        <v>58</v>
      </c>
      <c r="J4" t="s">
        <v>3</v>
      </c>
      <c r="K4" t="s">
        <v>30</v>
      </c>
      <c r="L4" t="s">
        <v>47</v>
      </c>
      <c r="M4" s="34" t="s">
        <v>58</v>
      </c>
      <c r="N4" t="s">
        <v>3</v>
      </c>
      <c r="O4" t="s">
        <v>30</v>
      </c>
      <c r="P4" t="s">
        <v>47</v>
      </c>
      <c r="Q4" s="34" t="s">
        <v>58</v>
      </c>
    </row>
    <row r="5" spans="1:23" ht="14.4" customHeight="1" x14ac:dyDescent="0.35">
      <c r="A5" t="s">
        <v>57</v>
      </c>
      <c r="B5">
        <v>900</v>
      </c>
      <c r="C5">
        <v>18490</v>
      </c>
      <c r="D5">
        <v>6283</v>
      </c>
      <c r="E5" s="33">
        <f>D5/C5</f>
        <v>0.33980530016224986</v>
      </c>
      <c r="F5" s="27">
        <v>589</v>
      </c>
      <c r="G5" s="27">
        <v>21436</v>
      </c>
      <c r="H5" s="27">
        <v>8471</v>
      </c>
      <c r="I5" s="33">
        <f t="shared" ref="I5:I11" si="0">H5/G5</f>
        <v>0.39517633886919201</v>
      </c>
      <c r="J5" s="27">
        <v>856</v>
      </c>
      <c r="K5" s="27">
        <v>33578</v>
      </c>
      <c r="L5" s="27">
        <v>10567</v>
      </c>
      <c r="M5" s="33">
        <f t="shared" ref="M5:M11" si="1">L5/K5</f>
        <v>0.31470010125677528</v>
      </c>
      <c r="N5" s="27">
        <v>1156</v>
      </c>
      <c r="O5" s="27">
        <v>28486</v>
      </c>
      <c r="P5" s="27">
        <v>13065</v>
      </c>
      <c r="Q5" s="33">
        <f t="shared" ref="Q5:Q10" si="2">P5/O5</f>
        <v>0.45864635259425685</v>
      </c>
      <c r="R5" s="27"/>
      <c r="S5" s="27"/>
      <c r="T5" s="27"/>
      <c r="V5" s="27"/>
      <c r="W5" s="32"/>
    </row>
    <row r="6" spans="1:23" x14ac:dyDescent="0.35">
      <c r="A6" t="s">
        <v>56</v>
      </c>
      <c r="B6">
        <v>19</v>
      </c>
      <c r="C6" t="s">
        <v>27</v>
      </c>
      <c r="D6" t="s">
        <v>27</v>
      </c>
      <c r="E6" s="33"/>
      <c r="F6" s="27">
        <v>42</v>
      </c>
      <c r="G6" s="27">
        <v>10379</v>
      </c>
      <c r="H6" s="27">
        <v>6028</v>
      </c>
      <c r="I6" s="33">
        <f t="shared" si="0"/>
        <v>0.5807881298776375</v>
      </c>
      <c r="J6" s="27">
        <v>31</v>
      </c>
      <c r="K6" s="27">
        <v>10522</v>
      </c>
      <c r="L6" s="27">
        <v>4275</v>
      </c>
      <c r="M6" s="33">
        <f t="shared" si="1"/>
        <v>0.40629157954761452</v>
      </c>
      <c r="N6" s="27">
        <v>50</v>
      </c>
      <c r="O6" s="27">
        <v>11006</v>
      </c>
      <c r="P6" s="27">
        <v>6581</v>
      </c>
      <c r="Q6" s="33">
        <f t="shared" si="2"/>
        <v>0.59794657459567513</v>
      </c>
      <c r="R6" s="27"/>
      <c r="S6" s="27"/>
      <c r="T6" s="27"/>
      <c r="V6" s="27"/>
      <c r="W6" s="32"/>
    </row>
    <row r="7" spans="1:23" x14ac:dyDescent="0.35">
      <c r="A7" t="s">
        <v>55</v>
      </c>
      <c r="B7">
        <v>19</v>
      </c>
      <c r="C7">
        <v>12469</v>
      </c>
      <c r="D7">
        <v>6633</v>
      </c>
      <c r="E7" s="33">
        <f>D7/C7</f>
        <v>0.53195925896222629</v>
      </c>
      <c r="F7" s="27">
        <v>34</v>
      </c>
      <c r="G7" s="27">
        <v>15369</v>
      </c>
      <c r="H7" s="27">
        <v>10320</v>
      </c>
      <c r="I7" s="33">
        <f t="shared" si="0"/>
        <v>0.67148155377708374</v>
      </c>
      <c r="J7" s="27">
        <v>40</v>
      </c>
      <c r="K7" s="27">
        <v>22433</v>
      </c>
      <c r="L7" s="27">
        <v>11990</v>
      </c>
      <c r="M7" s="33">
        <f t="shared" si="1"/>
        <v>0.53448045290420365</v>
      </c>
      <c r="N7" s="27">
        <v>114</v>
      </c>
      <c r="O7" s="27">
        <v>71104</v>
      </c>
      <c r="P7" s="27">
        <v>44263</v>
      </c>
      <c r="Q7" s="33">
        <f t="shared" si="2"/>
        <v>0.62251068856885694</v>
      </c>
      <c r="R7" s="27"/>
      <c r="S7" s="27"/>
      <c r="T7" s="27"/>
      <c r="V7" s="27"/>
      <c r="W7" s="32"/>
    </row>
    <row r="8" spans="1:23" x14ac:dyDescent="0.35">
      <c r="A8" t="s">
        <v>54</v>
      </c>
      <c r="B8">
        <v>6</v>
      </c>
      <c r="C8">
        <v>5867</v>
      </c>
      <c r="D8" t="s">
        <v>27</v>
      </c>
      <c r="E8" s="33"/>
      <c r="F8" s="27">
        <v>28</v>
      </c>
      <c r="G8" s="27">
        <v>24478</v>
      </c>
      <c r="H8" s="27">
        <v>18550</v>
      </c>
      <c r="I8" s="33">
        <f t="shared" si="0"/>
        <v>0.75782335158101155</v>
      </c>
      <c r="J8" s="27">
        <v>26</v>
      </c>
      <c r="K8" s="27">
        <v>26988</v>
      </c>
      <c r="L8" s="27">
        <v>18347</v>
      </c>
      <c r="M8" s="33">
        <f t="shared" si="1"/>
        <v>0.67982066103453387</v>
      </c>
      <c r="N8" s="27">
        <v>68</v>
      </c>
      <c r="O8" s="27">
        <v>51064</v>
      </c>
      <c r="P8" s="27">
        <v>45656</v>
      </c>
      <c r="Q8" s="33">
        <f t="shared" si="2"/>
        <v>0.8940936863543788</v>
      </c>
      <c r="R8" s="27"/>
      <c r="S8" s="27"/>
      <c r="T8" s="27"/>
      <c r="V8" s="27"/>
      <c r="W8" s="32"/>
    </row>
    <row r="9" spans="1:23" x14ac:dyDescent="0.35">
      <c r="A9" t="s">
        <v>53</v>
      </c>
      <c r="B9">
        <v>6</v>
      </c>
      <c r="C9" t="s">
        <v>27</v>
      </c>
      <c r="D9">
        <v>8160</v>
      </c>
      <c r="E9" s="33"/>
      <c r="F9" s="27">
        <v>14</v>
      </c>
      <c r="G9" s="27">
        <v>20247</v>
      </c>
      <c r="H9" s="27">
        <v>19346</v>
      </c>
      <c r="I9" s="33">
        <f t="shared" si="0"/>
        <v>0.9554995801847187</v>
      </c>
      <c r="J9" s="27">
        <v>9</v>
      </c>
      <c r="K9" s="27">
        <v>20140</v>
      </c>
      <c r="L9" s="27">
        <v>13677</v>
      </c>
      <c r="M9" s="33">
        <f t="shared" si="1"/>
        <v>0.67909632571996026</v>
      </c>
      <c r="N9" s="27">
        <v>41</v>
      </c>
      <c r="O9" s="27">
        <v>40557</v>
      </c>
      <c r="P9" s="27">
        <v>46350</v>
      </c>
      <c r="Q9" s="33">
        <f t="shared" si="2"/>
        <v>1.1428360085805163</v>
      </c>
      <c r="R9" s="27"/>
      <c r="S9" s="27"/>
      <c r="T9" s="27"/>
      <c r="V9" s="27"/>
      <c r="W9" s="32"/>
    </row>
    <row r="10" spans="1:23" x14ac:dyDescent="0.35">
      <c r="A10" t="s">
        <v>52</v>
      </c>
      <c r="B10">
        <v>1</v>
      </c>
      <c r="C10" t="s">
        <v>27</v>
      </c>
      <c r="D10" t="s">
        <v>27</v>
      </c>
      <c r="E10" s="33"/>
      <c r="F10" s="27">
        <v>5</v>
      </c>
      <c r="G10" s="27">
        <v>12182</v>
      </c>
      <c r="H10" s="27">
        <v>23521</v>
      </c>
      <c r="I10" s="33">
        <f t="shared" si="0"/>
        <v>1.9307995403053686</v>
      </c>
      <c r="J10" s="27">
        <v>5</v>
      </c>
      <c r="K10" s="27">
        <v>20155</v>
      </c>
      <c r="L10" s="27">
        <v>18378</v>
      </c>
      <c r="M10" s="33">
        <f t="shared" si="1"/>
        <v>0.91183329198709995</v>
      </c>
      <c r="N10" s="27">
        <v>11</v>
      </c>
      <c r="O10" s="27">
        <v>50192</v>
      </c>
      <c r="P10" s="27">
        <v>47436</v>
      </c>
      <c r="Q10" s="33">
        <f t="shared" si="2"/>
        <v>0.94509085113165447</v>
      </c>
      <c r="R10" s="27"/>
      <c r="S10" s="27"/>
      <c r="T10" s="27"/>
      <c r="V10" s="27"/>
      <c r="W10" s="32"/>
    </row>
    <row r="11" spans="1:23" x14ac:dyDescent="0.35">
      <c r="A11" s="28" t="s">
        <v>6</v>
      </c>
      <c r="B11" s="28">
        <v>951</v>
      </c>
      <c r="C11" s="28">
        <v>52046</v>
      </c>
      <c r="D11" s="28">
        <v>30332</v>
      </c>
      <c r="E11" s="30">
        <f>D11/C11</f>
        <v>0.58279214540982982</v>
      </c>
      <c r="F11" s="28">
        <v>712</v>
      </c>
      <c r="G11" s="28">
        <v>104091</v>
      </c>
      <c r="H11" s="28">
        <v>86236</v>
      </c>
      <c r="I11" s="30">
        <f t="shared" si="0"/>
        <v>0.82846739871842912</v>
      </c>
      <c r="J11" s="28">
        <v>967</v>
      </c>
      <c r="K11" s="28">
        <v>133816</v>
      </c>
      <c r="L11" s="28">
        <v>77234</v>
      </c>
      <c r="M11" s="30">
        <f t="shared" si="1"/>
        <v>0.57716566030967897</v>
      </c>
      <c r="N11" s="28">
        <v>1440</v>
      </c>
      <c r="O11" s="28">
        <v>252409</v>
      </c>
      <c r="P11" s="28">
        <v>203351</v>
      </c>
      <c r="Q11" s="29">
        <v>0.80564084481932108</v>
      </c>
      <c r="R11" s="28"/>
      <c r="S11" s="28"/>
      <c r="T11" s="28"/>
      <c r="U11" s="28"/>
      <c r="V11" s="28"/>
      <c r="W11" s="28"/>
    </row>
    <row r="12" spans="1:23" x14ac:dyDescent="0.35">
      <c r="A12" s="31" t="s">
        <v>51</v>
      </c>
      <c r="B12" s="31"/>
      <c r="C12" s="31"/>
      <c r="D12" s="31"/>
      <c r="E12" s="31"/>
      <c r="F12" s="28"/>
      <c r="G12" s="28"/>
      <c r="H12" s="28"/>
      <c r="I12" s="30"/>
      <c r="J12" s="28"/>
      <c r="K12" s="28"/>
      <c r="L12" s="28"/>
      <c r="M12" s="30"/>
      <c r="N12" s="28"/>
      <c r="O12" s="28"/>
      <c r="P12" s="28"/>
      <c r="Q12" s="29"/>
      <c r="R12" s="28"/>
      <c r="S12" s="28"/>
      <c r="T12" s="28"/>
      <c r="U12" s="28"/>
      <c r="V12" s="28"/>
      <c r="W12" s="28"/>
    </row>
    <row r="13" spans="1:23" x14ac:dyDescent="0.35">
      <c r="A13" t="s">
        <v>50</v>
      </c>
    </row>
    <row r="14" spans="1:23" x14ac:dyDescent="0.35">
      <c r="A14" t="s">
        <v>49</v>
      </c>
    </row>
    <row r="16" spans="1:23" x14ac:dyDescent="0.35">
      <c r="A16" t="s">
        <v>48</v>
      </c>
    </row>
  </sheetData>
  <mergeCells count="3">
    <mergeCell ref="R3:S3"/>
    <mergeCell ref="U3:V3"/>
    <mergeCell ref="R2:V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E57"/>
  <sheetViews>
    <sheetView workbookViewId="0">
      <selection activeCell="E61" sqref="E61"/>
    </sheetView>
  </sheetViews>
  <sheetFormatPr defaultRowHeight="14.5" x14ac:dyDescent="0.35"/>
  <cols>
    <col min="3" max="3" width="45.1796875" customWidth="1"/>
  </cols>
  <sheetData>
    <row r="1" spans="1:5" x14ac:dyDescent="0.35">
      <c r="A1" t="s">
        <v>0</v>
      </c>
      <c r="B1" t="s">
        <v>1</v>
      </c>
      <c r="C1" t="s">
        <v>2</v>
      </c>
      <c r="D1" t="s">
        <v>3</v>
      </c>
      <c r="E1" t="s">
        <v>4</v>
      </c>
    </row>
    <row r="2" spans="1:5" x14ac:dyDescent="0.35">
      <c r="A2" t="s">
        <v>5</v>
      </c>
      <c r="B2">
        <v>2013</v>
      </c>
      <c r="C2" t="s">
        <v>6</v>
      </c>
      <c r="D2">
        <v>668</v>
      </c>
      <c r="E2">
        <v>40000</v>
      </c>
    </row>
    <row r="3" spans="1:5" x14ac:dyDescent="0.35">
      <c r="A3" t="s">
        <v>5</v>
      </c>
      <c r="B3">
        <v>2013</v>
      </c>
      <c r="C3" t="s">
        <v>7</v>
      </c>
      <c r="D3">
        <v>76</v>
      </c>
      <c r="E3">
        <v>323</v>
      </c>
    </row>
    <row r="4" spans="1:5" x14ac:dyDescent="0.35">
      <c r="A4" t="s">
        <v>5</v>
      </c>
      <c r="B4">
        <v>2013</v>
      </c>
      <c r="C4" t="s">
        <v>8</v>
      </c>
      <c r="D4">
        <v>281</v>
      </c>
      <c r="E4">
        <v>31431</v>
      </c>
    </row>
    <row r="5" spans="1:5" x14ac:dyDescent="0.35">
      <c r="A5" t="s">
        <v>5</v>
      </c>
      <c r="B5">
        <v>2013</v>
      </c>
      <c r="C5" t="s">
        <v>9</v>
      </c>
      <c r="D5">
        <v>51</v>
      </c>
      <c r="E5">
        <v>114</v>
      </c>
    </row>
    <row r="6" spans="1:5" x14ac:dyDescent="0.35">
      <c r="A6" t="s">
        <v>5</v>
      </c>
      <c r="B6">
        <v>2013</v>
      </c>
      <c r="C6" t="s">
        <v>10</v>
      </c>
      <c r="D6" t="s">
        <v>11</v>
      </c>
      <c r="E6" t="s">
        <v>11</v>
      </c>
    </row>
    <row r="7" spans="1:5" x14ac:dyDescent="0.35">
      <c r="A7" t="s">
        <v>5</v>
      </c>
      <c r="B7">
        <v>2013</v>
      </c>
      <c r="C7" t="s">
        <v>12</v>
      </c>
      <c r="D7">
        <v>53</v>
      </c>
      <c r="E7">
        <v>636</v>
      </c>
    </row>
    <row r="8" spans="1:5" x14ac:dyDescent="0.35">
      <c r="A8" t="s">
        <v>5</v>
      </c>
      <c r="B8">
        <v>2013</v>
      </c>
      <c r="C8" t="s">
        <v>13</v>
      </c>
      <c r="D8" t="s">
        <v>11</v>
      </c>
      <c r="E8" t="s">
        <v>11</v>
      </c>
    </row>
    <row r="9" spans="1:5" x14ac:dyDescent="0.35">
      <c r="A9" t="s">
        <v>5</v>
      </c>
      <c r="B9">
        <v>2013</v>
      </c>
      <c r="C9" t="s">
        <v>14</v>
      </c>
      <c r="D9">
        <v>43</v>
      </c>
      <c r="E9">
        <v>172</v>
      </c>
    </row>
    <row r="10" spans="1:5" x14ac:dyDescent="0.35">
      <c r="A10" t="s">
        <v>5</v>
      </c>
      <c r="B10">
        <v>2013</v>
      </c>
      <c r="C10" t="s">
        <v>15</v>
      </c>
      <c r="D10" t="s">
        <v>11</v>
      </c>
      <c r="E10" t="s">
        <v>11</v>
      </c>
    </row>
    <row r="11" spans="1:5" x14ac:dyDescent="0.35">
      <c r="A11" t="s">
        <v>5</v>
      </c>
      <c r="B11">
        <v>2013</v>
      </c>
      <c r="C11" t="s">
        <v>16</v>
      </c>
      <c r="D11">
        <v>8</v>
      </c>
      <c r="E11">
        <v>16</v>
      </c>
    </row>
    <row r="12" spans="1:5" x14ac:dyDescent="0.35">
      <c r="A12" t="s">
        <v>5</v>
      </c>
      <c r="B12">
        <v>2013</v>
      </c>
      <c r="C12" t="s">
        <v>17</v>
      </c>
      <c r="D12">
        <v>9</v>
      </c>
      <c r="E12">
        <v>9</v>
      </c>
    </row>
    <row r="13" spans="1:5" x14ac:dyDescent="0.35">
      <c r="A13" t="s">
        <v>5</v>
      </c>
      <c r="B13">
        <v>2013</v>
      </c>
      <c r="C13" t="s">
        <v>18</v>
      </c>
      <c r="D13">
        <v>15</v>
      </c>
      <c r="E13">
        <v>1684</v>
      </c>
    </row>
    <row r="14" spans="1:5" x14ac:dyDescent="0.35">
      <c r="A14" t="s">
        <v>5</v>
      </c>
      <c r="B14">
        <v>2013</v>
      </c>
      <c r="C14" t="s">
        <v>19</v>
      </c>
      <c r="D14">
        <v>44</v>
      </c>
      <c r="E14">
        <v>222</v>
      </c>
    </row>
    <row r="15" spans="1:5" x14ac:dyDescent="0.35">
      <c r="A15" t="s">
        <v>5</v>
      </c>
      <c r="B15">
        <v>2013</v>
      </c>
      <c r="C15" t="s">
        <v>20</v>
      </c>
      <c r="D15">
        <v>333</v>
      </c>
      <c r="E15">
        <v>6756</v>
      </c>
    </row>
    <row r="16" spans="1:5" x14ac:dyDescent="0.35">
      <c r="B16">
        <v>2018</v>
      </c>
      <c r="C16" t="s">
        <v>6</v>
      </c>
      <c r="D16">
        <v>463</v>
      </c>
      <c r="E16">
        <v>2204</v>
      </c>
    </row>
    <row r="17" spans="2:5" x14ac:dyDescent="0.35">
      <c r="B17">
        <v>2018</v>
      </c>
      <c r="C17" t="s">
        <v>7</v>
      </c>
      <c r="D17">
        <v>131</v>
      </c>
      <c r="E17">
        <v>249</v>
      </c>
    </row>
    <row r="18" spans="2:5" x14ac:dyDescent="0.35">
      <c r="B18">
        <v>2018</v>
      </c>
      <c r="C18" t="s">
        <v>8</v>
      </c>
      <c r="D18">
        <v>362</v>
      </c>
      <c r="E18">
        <v>1389</v>
      </c>
    </row>
    <row r="19" spans="2:5" x14ac:dyDescent="0.35">
      <c r="B19">
        <v>2018</v>
      </c>
      <c r="C19" t="s">
        <v>9</v>
      </c>
      <c r="D19">
        <v>25</v>
      </c>
      <c r="E19">
        <v>25</v>
      </c>
    </row>
    <row r="20" spans="2:5" x14ac:dyDescent="0.35">
      <c r="B20">
        <v>2018</v>
      </c>
      <c r="C20" t="s">
        <v>10</v>
      </c>
      <c r="D20" t="s">
        <v>11</v>
      </c>
      <c r="E20" t="s">
        <v>11</v>
      </c>
    </row>
    <row r="21" spans="2:5" x14ac:dyDescent="0.35">
      <c r="B21">
        <v>2018</v>
      </c>
      <c r="C21" t="s">
        <v>12</v>
      </c>
      <c r="D21">
        <v>204</v>
      </c>
      <c r="E21">
        <v>996</v>
      </c>
    </row>
    <row r="22" spans="2:5" x14ac:dyDescent="0.35">
      <c r="B22">
        <v>2018</v>
      </c>
      <c r="C22" t="s">
        <v>13</v>
      </c>
      <c r="D22" t="s">
        <v>11</v>
      </c>
      <c r="E22" t="s">
        <v>11</v>
      </c>
    </row>
    <row r="23" spans="2:5" x14ac:dyDescent="0.35">
      <c r="B23">
        <v>2018</v>
      </c>
      <c r="C23" t="s">
        <v>14</v>
      </c>
      <c r="D23" t="s">
        <v>11</v>
      </c>
      <c r="E23" t="s">
        <v>11</v>
      </c>
    </row>
    <row r="24" spans="2:5" x14ac:dyDescent="0.35">
      <c r="B24">
        <v>2018</v>
      </c>
      <c r="C24" t="s">
        <v>15</v>
      </c>
      <c r="D24" t="s">
        <v>11</v>
      </c>
      <c r="E24" t="s">
        <v>11</v>
      </c>
    </row>
    <row r="25" spans="2:5" x14ac:dyDescent="0.35">
      <c r="B25">
        <v>2018</v>
      </c>
      <c r="C25" t="s">
        <v>16</v>
      </c>
      <c r="D25" t="s">
        <v>11</v>
      </c>
      <c r="E25" t="s">
        <v>11</v>
      </c>
    </row>
    <row r="26" spans="2:5" x14ac:dyDescent="0.35">
      <c r="B26">
        <v>2018</v>
      </c>
      <c r="C26" t="s">
        <v>17</v>
      </c>
      <c r="D26" t="s">
        <v>11</v>
      </c>
      <c r="E26" t="s">
        <v>11</v>
      </c>
    </row>
    <row r="27" spans="2:5" x14ac:dyDescent="0.35">
      <c r="B27">
        <v>2018</v>
      </c>
      <c r="C27" t="s">
        <v>18</v>
      </c>
      <c r="D27" t="s">
        <v>11</v>
      </c>
      <c r="E27" t="s">
        <v>11</v>
      </c>
    </row>
    <row r="28" spans="2:5" x14ac:dyDescent="0.35">
      <c r="B28">
        <v>2018</v>
      </c>
      <c r="C28" t="s">
        <v>19</v>
      </c>
      <c r="D28">
        <v>77</v>
      </c>
      <c r="E28">
        <v>351</v>
      </c>
    </row>
    <row r="29" spans="2:5" x14ac:dyDescent="0.35">
      <c r="B29">
        <v>2018</v>
      </c>
      <c r="C29" t="s">
        <v>20</v>
      </c>
      <c r="D29">
        <v>25</v>
      </c>
      <c r="E29" t="s">
        <v>11</v>
      </c>
    </row>
    <row r="30" spans="2:5" x14ac:dyDescent="0.35">
      <c r="B30">
        <v>2008</v>
      </c>
      <c r="C30" t="s">
        <v>6</v>
      </c>
      <c r="D30">
        <v>353</v>
      </c>
      <c r="E30">
        <v>6092</v>
      </c>
    </row>
    <row r="31" spans="2:5" x14ac:dyDescent="0.35">
      <c r="B31">
        <v>2008</v>
      </c>
      <c r="C31" t="s">
        <v>7</v>
      </c>
      <c r="D31">
        <v>179</v>
      </c>
      <c r="E31">
        <v>1815</v>
      </c>
    </row>
    <row r="32" spans="2:5" x14ac:dyDescent="0.35">
      <c r="B32">
        <v>2008</v>
      </c>
      <c r="C32" t="s">
        <v>8</v>
      </c>
      <c r="D32">
        <v>7</v>
      </c>
      <c r="E32">
        <v>668</v>
      </c>
    </row>
    <row r="33" spans="2:5" x14ac:dyDescent="0.35">
      <c r="B33">
        <v>2008</v>
      </c>
      <c r="C33" t="s">
        <v>9</v>
      </c>
      <c r="D33">
        <v>89</v>
      </c>
      <c r="E33" t="s">
        <v>27</v>
      </c>
    </row>
    <row r="34" spans="2:5" x14ac:dyDescent="0.35">
      <c r="B34">
        <v>2008</v>
      </c>
      <c r="C34" t="s">
        <v>10</v>
      </c>
      <c r="D34">
        <v>88</v>
      </c>
      <c r="E34">
        <v>88</v>
      </c>
    </row>
    <row r="35" spans="2:5" x14ac:dyDescent="0.35">
      <c r="B35">
        <v>2008</v>
      </c>
      <c r="C35" t="s">
        <v>12</v>
      </c>
      <c r="D35">
        <v>52</v>
      </c>
      <c r="E35">
        <v>124</v>
      </c>
    </row>
    <row r="36" spans="2:5" x14ac:dyDescent="0.35">
      <c r="B36">
        <v>2008</v>
      </c>
      <c r="C36" t="s">
        <v>13</v>
      </c>
    </row>
    <row r="37" spans="2:5" x14ac:dyDescent="0.35">
      <c r="B37">
        <v>2008</v>
      </c>
      <c r="C37" t="s">
        <v>14</v>
      </c>
    </row>
    <row r="38" spans="2:5" x14ac:dyDescent="0.35">
      <c r="B38">
        <v>2008</v>
      </c>
      <c r="C38" t="s">
        <v>15</v>
      </c>
    </row>
    <row r="39" spans="2:5" x14ac:dyDescent="0.35">
      <c r="B39">
        <v>2008</v>
      </c>
      <c r="C39" t="s">
        <v>16</v>
      </c>
    </row>
    <row r="40" spans="2:5" x14ac:dyDescent="0.35">
      <c r="B40">
        <v>2008</v>
      </c>
      <c r="C40" t="s">
        <v>17</v>
      </c>
    </row>
    <row r="41" spans="2:5" x14ac:dyDescent="0.35">
      <c r="B41">
        <v>2008</v>
      </c>
      <c r="C41" t="s">
        <v>18</v>
      </c>
      <c r="D41">
        <v>8</v>
      </c>
      <c r="E41">
        <v>80</v>
      </c>
    </row>
    <row r="42" spans="2:5" x14ac:dyDescent="0.35">
      <c r="B42">
        <v>2008</v>
      </c>
      <c r="C42" t="s">
        <v>19</v>
      </c>
    </row>
    <row r="43" spans="2:5" x14ac:dyDescent="0.35">
      <c r="B43">
        <v>2008</v>
      </c>
      <c r="C43" t="s">
        <v>20</v>
      </c>
      <c r="D43">
        <v>249</v>
      </c>
      <c r="E43">
        <v>3984</v>
      </c>
    </row>
    <row r="44" spans="2:5" x14ac:dyDescent="0.35">
      <c r="B44">
        <v>2003</v>
      </c>
      <c r="C44" t="s">
        <v>6</v>
      </c>
      <c r="D44">
        <v>545</v>
      </c>
      <c r="E44">
        <v>24351</v>
      </c>
    </row>
    <row r="45" spans="2:5" x14ac:dyDescent="0.35">
      <c r="B45">
        <v>2003</v>
      </c>
      <c r="C45" t="s">
        <v>7</v>
      </c>
      <c r="D45">
        <v>26</v>
      </c>
      <c r="E45">
        <v>1180</v>
      </c>
    </row>
    <row r="46" spans="2:5" x14ac:dyDescent="0.35">
      <c r="B46">
        <v>2003</v>
      </c>
      <c r="C46" t="s">
        <v>8</v>
      </c>
      <c r="D46">
        <v>535</v>
      </c>
      <c r="E46">
        <v>23976</v>
      </c>
    </row>
    <row r="47" spans="2:5" x14ac:dyDescent="0.35">
      <c r="B47">
        <v>2003</v>
      </c>
      <c r="C47" t="s">
        <v>9</v>
      </c>
      <c r="D47">
        <v>0</v>
      </c>
      <c r="E47">
        <v>0</v>
      </c>
    </row>
    <row r="48" spans="2:5" x14ac:dyDescent="0.35">
      <c r="B48">
        <v>2003</v>
      </c>
      <c r="C48" t="s">
        <v>10</v>
      </c>
      <c r="D48">
        <v>0</v>
      </c>
      <c r="E48">
        <v>0</v>
      </c>
    </row>
    <row r="49" spans="2:5" x14ac:dyDescent="0.35">
      <c r="B49">
        <v>2003</v>
      </c>
      <c r="C49" t="s">
        <v>12</v>
      </c>
      <c r="D49">
        <v>10</v>
      </c>
      <c r="E49">
        <v>532</v>
      </c>
    </row>
    <row r="50" spans="2:5" x14ac:dyDescent="0.35">
      <c r="B50">
        <v>2003</v>
      </c>
      <c r="C50" t="s">
        <v>13</v>
      </c>
      <c r="D50">
        <v>0</v>
      </c>
      <c r="E50">
        <v>0</v>
      </c>
    </row>
    <row r="51" spans="2:5" x14ac:dyDescent="0.35">
      <c r="B51">
        <v>2003</v>
      </c>
      <c r="C51" t="s">
        <v>14</v>
      </c>
      <c r="D51">
        <v>0</v>
      </c>
      <c r="E51">
        <v>0</v>
      </c>
    </row>
    <row r="52" spans="2:5" x14ac:dyDescent="0.35">
      <c r="B52">
        <v>2003</v>
      </c>
      <c r="C52" t="s">
        <v>15</v>
      </c>
      <c r="D52">
        <v>0</v>
      </c>
      <c r="E52">
        <v>0</v>
      </c>
    </row>
    <row r="53" spans="2:5" x14ac:dyDescent="0.35">
      <c r="B53">
        <v>2003</v>
      </c>
      <c r="C53" t="s">
        <v>16</v>
      </c>
      <c r="D53">
        <v>0</v>
      </c>
      <c r="E53">
        <v>0</v>
      </c>
    </row>
    <row r="54" spans="2:5" x14ac:dyDescent="0.35">
      <c r="B54">
        <v>2003</v>
      </c>
      <c r="C54" t="s">
        <v>17</v>
      </c>
      <c r="D54">
        <v>0</v>
      </c>
      <c r="E54">
        <v>0</v>
      </c>
    </row>
    <row r="55" spans="2:5" x14ac:dyDescent="0.35">
      <c r="B55">
        <v>2003</v>
      </c>
      <c r="C55" t="s">
        <v>18</v>
      </c>
      <c r="D55">
        <v>10</v>
      </c>
      <c r="E55">
        <v>375</v>
      </c>
    </row>
    <row r="56" spans="2:5" x14ac:dyDescent="0.35">
      <c r="B56">
        <v>2003</v>
      </c>
      <c r="C56" t="s">
        <v>19</v>
      </c>
      <c r="D56">
        <v>0</v>
      </c>
      <c r="E56">
        <v>0</v>
      </c>
    </row>
    <row r="57" spans="2:5" x14ac:dyDescent="0.35">
      <c r="B57">
        <v>2003</v>
      </c>
      <c r="C57" t="s">
        <v>20</v>
      </c>
      <c r="D57">
        <v>273</v>
      </c>
      <c r="E57">
        <v>7575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F3E2-70E8-45CD-9737-D2BE64A6EE80}">
  <sheetPr>
    <tabColor rgb="FF92D050"/>
  </sheetPr>
  <dimension ref="A1:E38"/>
  <sheetViews>
    <sheetView topLeftCell="B1" workbookViewId="0">
      <selection activeCell="B2" sqref="B2"/>
    </sheetView>
  </sheetViews>
  <sheetFormatPr defaultRowHeight="14.5" x14ac:dyDescent="0.35"/>
  <sheetData>
    <row r="1" spans="1:4" x14ac:dyDescent="0.35">
      <c r="B1" t="s">
        <v>64</v>
      </c>
    </row>
    <row r="2" spans="1:4" x14ac:dyDescent="0.35">
      <c r="C2" t="s">
        <v>3</v>
      </c>
      <c r="D2" t="s">
        <v>21</v>
      </c>
    </row>
    <row r="3" spans="1:4" x14ac:dyDescent="0.35">
      <c r="A3">
        <v>2018</v>
      </c>
      <c r="B3" t="s">
        <v>6</v>
      </c>
      <c r="C3">
        <v>41</v>
      </c>
      <c r="D3">
        <v>2343</v>
      </c>
    </row>
    <row r="4" spans="1:4" x14ac:dyDescent="0.35">
      <c r="A4">
        <v>2018</v>
      </c>
      <c r="B4" t="s">
        <v>9</v>
      </c>
      <c r="C4">
        <v>0</v>
      </c>
      <c r="D4">
        <v>0</v>
      </c>
    </row>
    <row r="5" spans="1:4" x14ac:dyDescent="0.35">
      <c r="A5">
        <v>2018</v>
      </c>
      <c r="B5" t="s">
        <v>10</v>
      </c>
      <c r="C5">
        <v>0</v>
      </c>
      <c r="D5">
        <v>0</v>
      </c>
    </row>
    <row r="6" spans="1:4" x14ac:dyDescent="0.35">
      <c r="A6">
        <v>2018</v>
      </c>
      <c r="B6" t="s">
        <v>22</v>
      </c>
      <c r="C6">
        <v>9</v>
      </c>
      <c r="D6">
        <v>1635</v>
      </c>
    </row>
    <row r="7" spans="1:4" x14ac:dyDescent="0.35">
      <c r="A7">
        <v>2018</v>
      </c>
      <c r="B7" t="s">
        <v>23</v>
      </c>
      <c r="C7">
        <v>0</v>
      </c>
      <c r="D7">
        <v>0</v>
      </c>
    </row>
    <row r="8" spans="1:4" x14ac:dyDescent="0.35">
      <c r="A8">
        <v>2018</v>
      </c>
      <c r="B8" t="s">
        <v>24</v>
      </c>
      <c r="C8">
        <v>0</v>
      </c>
      <c r="D8">
        <v>0</v>
      </c>
    </row>
    <row r="9" spans="1:4" x14ac:dyDescent="0.35">
      <c r="A9">
        <v>2018</v>
      </c>
      <c r="B9" t="s">
        <v>13</v>
      </c>
      <c r="C9">
        <v>0</v>
      </c>
      <c r="D9">
        <v>0</v>
      </c>
    </row>
    <row r="10" spans="1:4" x14ac:dyDescent="0.35">
      <c r="A10">
        <v>2018</v>
      </c>
      <c r="B10" t="s">
        <v>25</v>
      </c>
      <c r="C10">
        <v>0</v>
      </c>
      <c r="D10">
        <v>0</v>
      </c>
    </row>
    <row r="11" spans="1:4" x14ac:dyDescent="0.35">
      <c r="A11">
        <v>2018</v>
      </c>
      <c r="B11" t="s">
        <v>26</v>
      </c>
      <c r="C11">
        <v>29</v>
      </c>
      <c r="D11">
        <v>108</v>
      </c>
    </row>
    <row r="12" spans="1:4" x14ac:dyDescent="0.35">
      <c r="A12">
        <v>2013</v>
      </c>
      <c r="B12" t="s">
        <v>6</v>
      </c>
      <c r="C12">
        <v>56</v>
      </c>
      <c r="D12">
        <v>4759</v>
      </c>
    </row>
    <row r="13" spans="1:4" x14ac:dyDescent="0.35">
      <c r="A13">
        <v>2013</v>
      </c>
      <c r="B13" t="s">
        <v>9</v>
      </c>
      <c r="C13">
        <v>0</v>
      </c>
      <c r="D13">
        <v>0</v>
      </c>
    </row>
    <row r="14" spans="1:4" x14ac:dyDescent="0.35">
      <c r="A14">
        <v>2013</v>
      </c>
      <c r="B14" t="s">
        <v>10</v>
      </c>
      <c r="C14">
        <v>0</v>
      </c>
      <c r="D14">
        <v>0</v>
      </c>
    </row>
    <row r="15" spans="1:4" x14ac:dyDescent="0.35">
      <c r="A15">
        <v>2013</v>
      </c>
      <c r="B15" t="s">
        <v>22</v>
      </c>
      <c r="C15">
        <v>11</v>
      </c>
      <c r="D15" t="s">
        <v>27</v>
      </c>
    </row>
    <row r="16" spans="1:4" x14ac:dyDescent="0.35">
      <c r="A16">
        <v>2013</v>
      </c>
      <c r="B16" t="s">
        <v>23</v>
      </c>
      <c r="C16">
        <v>0</v>
      </c>
      <c r="D16">
        <v>0</v>
      </c>
    </row>
    <row r="17" spans="1:4" x14ac:dyDescent="0.35">
      <c r="A17">
        <v>2013</v>
      </c>
      <c r="B17" t="s">
        <v>24</v>
      </c>
      <c r="C17">
        <v>0</v>
      </c>
      <c r="D17">
        <v>0</v>
      </c>
    </row>
    <row r="18" spans="1:4" x14ac:dyDescent="0.35">
      <c r="A18">
        <v>2013</v>
      </c>
      <c r="B18" t="s">
        <v>13</v>
      </c>
      <c r="C18">
        <v>0</v>
      </c>
      <c r="D18">
        <v>0</v>
      </c>
    </row>
    <row r="19" spans="1:4" x14ac:dyDescent="0.35">
      <c r="A19">
        <v>2013</v>
      </c>
      <c r="B19" t="s">
        <v>25</v>
      </c>
      <c r="C19">
        <v>0</v>
      </c>
      <c r="D19">
        <v>0</v>
      </c>
    </row>
    <row r="20" spans="1:4" x14ac:dyDescent="0.35">
      <c r="A20">
        <v>2013</v>
      </c>
      <c r="B20" t="s">
        <v>26</v>
      </c>
      <c r="C20">
        <v>45</v>
      </c>
      <c r="D20" t="s">
        <v>27</v>
      </c>
    </row>
    <row r="21" spans="1:4" x14ac:dyDescent="0.35">
      <c r="A21">
        <v>2003</v>
      </c>
      <c r="B21" t="s">
        <v>6</v>
      </c>
      <c r="C21">
        <v>28</v>
      </c>
      <c r="D21">
        <v>3249</v>
      </c>
    </row>
    <row r="22" spans="1:4" x14ac:dyDescent="0.35">
      <c r="A22">
        <v>2003</v>
      </c>
      <c r="B22" t="s">
        <v>9</v>
      </c>
      <c r="C22">
        <v>12</v>
      </c>
      <c r="D22">
        <v>690</v>
      </c>
    </row>
    <row r="23" spans="1:4" x14ac:dyDescent="0.35">
      <c r="A23">
        <v>2003</v>
      </c>
      <c r="B23" t="s">
        <v>10</v>
      </c>
      <c r="C23">
        <v>0</v>
      </c>
      <c r="D23">
        <v>0</v>
      </c>
    </row>
    <row r="24" spans="1:4" x14ac:dyDescent="0.35">
      <c r="A24">
        <v>2003</v>
      </c>
      <c r="B24" t="s">
        <v>22</v>
      </c>
      <c r="C24">
        <v>13</v>
      </c>
      <c r="D24">
        <v>865</v>
      </c>
    </row>
    <row r="25" spans="1:4" x14ac:dyDescent="0.35">
      <c r="A25">
        <v>2003</v>
      </c>
      <c r="B25" t="s">
        <v>23</v>
      </c>
      <c r="C25">
        <v>0</v>
      </c>
      <c r="D25">
        <v>0</v>
      </c>
    </row>
    <row r="26" spans="1:4" x14ac:dyDescent="0.35">
      <c r="A26">
        <v>2003</v>
      </c>
      <c r="B26" t="s">
        <v>24</v>
      </c>
      <c r="C26" t="s">
        <v>28</v>
      </c>
    </row>
    <row r="27" spans="1:4" x14ac:dyDescent="0.35">
      <c r="A27">
        <v>2003</v>
      </c>
      <c r="B27" t="s">
        <v>13</v>
      </c>
      <c r="C27">
        <v>0</v>
      </c>
      <c r="D27">
        <v>0</v>
      </c>
    </row>
    <row r="28" spans="1:4" x14ac:dyDescent="0.35">
      <c r="A28">
        <v>2003</v>
      </c>
      <c r="B28" t="s">
        <v>25</v>
      </c>
      <c r="C28">
        <v>2</v>
      </c>
      <c r="D28" t="s">
        <v>27</v>
      </c>
    </row>
    <row r="29" spans="1:4" x14ac:dyDescent="0.35">
      <c r="A29">
        <v>2003</v>
      </c>
      <c r="B29" t="s">
        <v>26</v>
      </c>
      <c r="C29">
        <v>0</v>
      </c>
      <c r="D29">
        <v>0</v>
      </c>
    </row>
    <row r="30" spans="1:4" x14ac:dyDescent="0.35">
      <c r="A30">
        <v>2008</v>
      </c>
      <c r="B30" t="s">
        <v>6</v>
      </c>
      <c r="C30">
        <v>129</v>
      </c>
      <c r="D30">
        <v>21234</v>
      </c>
    </row>
    <row r="31" spans="1:4" x14ac:dyDescent="0.35">
      <c r="B31" t="s">
        <v>9</v>
      </c>
      <c r="C31">
        <v>45</v>
      </c>
      <c r="D31">
        <v>10085</v>
      </c>
    </row>
    <row r="32" spans="1:4" x14ac:dyDescent="0.35">
      <c r="B32" t="s">
        <v>10</v>
      </c>
      <c r="C32">
        <v>20</v>
      </c>
      <c r="D32">
        <v>2763</v>
      </c>
    </row>
    <row r="33" spans="2:5" x14ac:dyDescent="0.35">
      <c r="B33" t="s">
        <v>22</v>
      </c>
      <c r="C33">
        <v>40</v>
      </c>
      <c r="D33">
        <v>11676</v>
      </c>
    </row>
    <row r="34" spans="2:5" x14ac:dyDescent="0.35">
      <c r="B34" t="s">
        <v>23</v>
      </c>
      <c r="C34">
        <v>62</v>
      </c>
      <c r="D34">
        <v>4030</v>
      </c>
    </row>
    <row r="35" spans="2:5" x14ac:dyDescent="0.35">
      <c r="B35" t="s">
        <v>24</v>
      </c>
      <c r="C35">
        <v>5</v>
      </c>
      <c r="D35">
        <v>1530</v>
      </c>
      <c r="E35" t="s">
        <v>29</v>
      </c>
    </row>
    <row r="36" spans="2:5" x14ac:dyDescent="0.35">
      <c r="B36" t="s">
        <v>13</v>
      </c>
      <c r="C36">
        <v>1</v>
      </c>
      <c r="D36" t="s">
        <v>27</v>
      </c>
    </row>
    <row r="37" spans="2:5" x14ac:dyDescent="0.35">
      <c r="B37" t="s">
        <v>25</v>
      </c>
      <c r="C37">
        <v>0</v>
      </c>
      <c r="D37">
        <v>0</v>
      </c>
    </row>
    <row r="38" spans="2:5" x14ac:dyDescent="0.35">
      <c r="B38" t="s">
        <v>26</v>
      </c>
      <c r="C38">
        <v>8</v>
      </c>
      <c r="D38">
        <v>950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5B871-E0A8-499A-AA20-1F168B140673}">
  <sheetPr>
    <tabColor theme="0"/>
  </sheetPr>
  <dimension ref="A1:M13"/>
  <sheetViews>
    <sheetView workbookViewId="0">
      <selection activeCell="C4" sqref="C4:E4"/>
    </sheetView>
  </sheetViews>
  <sheetFormatPr defaultRowHeight="14.5" x14ac:dyDescent="0.35"/>
  <cols>
    <col min="1" max="1" width="5.26953125" customWidth="1"/>
    <col min="2" max="2" width="4.453125" customWidth="1"/>
    <col min="3" max="4" width="7.36328125" customWidth="1"/>
    <col min="5" max="5" width="7.81640625" customWidth="1"/>
    <col min="6" max="6" width="5" customWidth="1"/>
    <col min="7" max="10" width="7.54296875" customWidth="1"/>
    <col min="11" max="11" width="6.6328125" customWidth="1"/>
    <col min="12" max="13" width="4.36328125" customWidth="1"/>
    <col min="14" max="14" width="11.08984375" bestFit="1" customWidth="1"/>
  </cols>
  <sheetData>
    <row r="1" spans="1:13" x14ac:dyDescent="0.35">
      <c r="A1" s="1"/>
      <c r="B1" s="1"/>
      <c r="C1" s="1"/>
      <c r="D1" s="1"/>
      <c r="E1" s="1"/>
      <c r="F1" s="1"/>
      <c r="G1" s="1"/>
      <c r="H1" s="1"/>
      <c r="I1" s="1"/>
      <c r="J1" s="1"/>
      <c r="K1" s="1"/>
      <c r="L1" s="1"/>
      <c r="M1" s="1"/>
    </row>
    <row r="2" spans="1:13" ht="30.5" customHeight="1" x14ac:dyDescent="0.35">
      <c r="A2" s="1"/>
      <c r="B2" s="143" t="s">
        <v>94</v>
      </c>
      <c r="C2" s="143"/>
      <c r="D2" s="143"/>
      <c r="E2" s="143"/>
      <c r="F2" s="143"/>
      <c r="G2" s="143"/>
      <c r="H2" s="143"/>
      <c r="I2" s="143"/>
      <c r="J2" s="143"/>
      <c r="K2" s="143"/>
      <c r="L2" s="143"/>
      <c r="M2" s="1"/>
    </row>
    <row r="3" spans="1:13" ht="11.5" customHeight="1" x14ac:dyDescent="0.35">
      <c r="A3" s="1"/>
      <c r="B3" s="85"/>
      <c r="C3" s="85"/>
      <c r="D3" s="85"/>
      <c r="E3" s="85"/>
      <c r="F3" s="85"/>
      <c r="G3" s="85"/>
      <c r="H3" s="85"/>
      <c r="I3" s="85"/>
      <c r="J3" s="85"/>
      <c r="K3" s="85"/>
      <c r="L3" s="85"/>
      <c r="M3" s="1"/>
    </row>
    <row r="4" spans="1:13" x14ac:dyDescent="0.35">
      <c r="A4" s="1"/>
      <c r="B4" s="144" t="s">
        <v>1</v>
      </c>
      <c r="C4" s="146" t="s">
        <v>92</v>
      </c>
      <c r="D4" s="144"/>
      <c r="E4" s="139"/>
      <c r="F4" s="140" t="s">
        <v>71</v>
      </c>
      <c r="G4" s="136"/>
      <c r="H4" s="136"/>
      <c r="I4" s="136"/>
      <c r="J4" s="136"/>
      <c r="K4" s="141"/>
      <c r="L4" s="147" t="s">
        <v>6</v>
      </c>
      <c r="M4" s="1"/>
    </row>
    <row r="5" spans="1:13" ht="29.5" customHeight="1" x14ac:dyDescent="0.35">
      <c r="A5" s="1"/>
      <c r="B5" s="145"/>
      <c r="C5" s="84" t="s">
        <v>44</v>
      </c>
      <c r="D5" s="36" t="s">
        <v>43</v>
      </c>
      <c r="E5" s="71" t="s">
        <v>40</v>
      </c>
      <c r="F5" s="41" t="s">
        <v>65</v>
      </c>
      <c r="G5" s="37" t="s">
        <v>66</v>
      </c>
      <c r="H5" s="37" t="s">
        <v>67</v>
      </c>
      <c r="I5" s="37" t="s">
        <v>68</v>
      </c>
      <c r="J5" s="37" t="s">
        <v>69</v>
      </c>
      <c r="K5" s="42" t="s">
        <v>70</v>
      </c>
      <c r="L5" s="148"/>
      <c r="M5" s="1"/>
    </row>
    <row r="6" spans="1:13" x14ac:dyDescent="0.35">
      <c r="A6" s="1"/>
      <c r="B6" s="1">
        <v>2003</v>
      </c>
      <c r="C6" s="87">
        <v>6.9484225053759996</v>
      </c>
      <c r="D6" s="88">
        <v>6.6728437116773396</v>
      </c>
      <c r="E6" s="89">
        <v>2.4310344827586206</v>
      </c>
      <c r="F6" s="61">
        <v>4.0776636019469983</v>
      </c>
      <c r="G6" s="91" t="s">
        <v>27</v>
      </c>
      <c r="H6" s="62">
        <v>6.383511107546715</v>
      </c>
      <c r="I6" s="91" t="s">
        <v>27</v>
      </c>
      <c r="J6" s="91" t="s">
        <v>27</v>
      </c>
      <c r="K6" s="92" t="s">
        <v>27</v>
      </c>
      <c r="L6" s="86">
        <v>6.9935057449179574</v>
      </c>
      <c r="M6" s="1"/>
    </row>
    <row r="7" spans="1:13" x14ac:dyDescent="0.35">
      <c r="A7" s="1"/>
      <c r="B7" s="1">
        <v>2008</v>
      </c>
      <c r="C7" s="87">
        <v>9.41114044066153</v>
      </c>
      <c r="D7" s="88">
        <v>10.89617842702491</v>
      </c>
      <c r="E7" s="90" t="s">
        <v>27</v>
      </c>
      <c r="F7" s="61">
        <v>4.7421160664303041</v>
      </c>
      <c r="G7" s="62">
        <v>6.9694575585316496</v>
      </c>
      <c r="H7" s="62">
        <v>8.0577786453250049</v>
      </c>
      <c r="I7" s="62">
        <v>9.0938802189721386</v>
      </c>
      <c r="J7" s="62">
        <v>11.465994962216625</v>
      </c>
      <c r="K7" s="69">
        <v>23.169594483664422</v>
      </c>
      <c r="L7" s="86">
        <v>9.9416087846211489</v>
      </c>
      <c r="M7" s="1"/>
    </row>
    <row r="8" spans="1:13" x14ac:dyDescent="0.35">
      <c r="A8" s="1"/>
      <c r="B8" s="1">
        <v>2013</v>
      </c>
      <c r="C8" s="87">
        <v>6.7362992125984249</v>
      </c>
      <c r="D8" s="88">
        <v>6.6789530555889067</v>
      </c>
      <c r="E8" s="89">
        <v>9.4014184397163127</v>
      </c>
      <c r="F8" s="61">
        <v>3.7764012150813033</v>
      </c>
      <c r="G8" s="62">
        <v>4.8754989545713743</v>
      </c>
      <c r="H8" s="62">
        <v>6.4137654348504434</v>
      </c>
      <c r="I8" s="62">
        <v>8.1578479324144055</v>
      </c>
      <c r="J8" s="62">
        <v>8.1491559086395231</v>
      </c>
      <c r="K8" s="69">
        <v>10.941999503845199</v>
      </c>
      <c r="L8" s="86">
        <v>6.9259879237161481</v>
      </c>
      <c r="M8" s="1"/>
    </row>
    <row r="9" spans="1:13" x14ac:dyDescent="0.35">
      <c r="A9" s="1"/>
      <c r="B9" s="1">
        <v>2018</v>
      </c>
      <c r="C9" s="87">
        <v>9.7374632902975566</v>
      </c>
      <c r="D9" s="88">
        <v>7.2682825771700852</v>
      </c>
      <c r="E9" s="89">
        <v>10.532258064516128</v>
      </c>
      <c r="F9" s="61">
        <v>5.5037562311310824</v>
      </c>
      <c r="G9" s="62">
        <v>7.1753588951481015</v>
      </c>
      <c r="H9" s="62">
        <v>7.4701282628262833</v>
      </c>
      <c r="I9" s="62">
        <v>10.729124236252545</v>
      </c>
      <c r="J9" s="62">
        <v>13.714032102966195</v>
      </c>
      <c r="K9" s="69">
        <v>11.341090213579854</v>
      </c>
      <c r="L9" s="86">
        <v>9.6676901378318529</v>
      </c>
      <c r="M9" s="1"/>
    </row>
    <row r="10" spans="1:13" x14ac:dyDescent="0.35">
      <c r="A10" s="1"/>
      <c r="B10" s="1"/>
      <c r="C10" s="1"/>
      <c r="D10" s="1"/>
      <c r="E10" s="1"/>
      <c r="F10" s="1"/>
      <c r="G10" s="1"/>
      <c r="H10" s="1"/>
      <c r="I10" s="1"/>
      <c r="J10" s="1"/>
      <c r="K10" s="1"/>
      <c r="L10" s="1"/>
      <c r="M10" s="1"/>
    </row>
    <row r="11" spans="1:13" ht="29.5" customHeight="1" x14ac:dyDescent="0.35">
      <c r="A11" s="1"/>
      <c r="B11" s="143" t="s">
        <v>95</v>
      </c>
      <c r="C11" s="143"/>
      <c r="D11" s="143"/>
      <c r="E11" s="143"/>
      <c r="F11" s="143"/>
      <c r="G11" s="143"/>
      <c r="H11" s="143"/>
      <c r="I11" s="143"/>
      <c r="J11" s="143"/>
      <c r="K11" s="143"/>
      <c r="L11" s="143"/>
      <c r="M11" s="1"/>
    </row>
    <row r="12" spans="1:13" ht="29.5" customHeight="1" x14ac:dyDescent="0.35">
      <c r="A12" s="1"/>
      <c r="B12" s="142" t="s">
        <v>96</v>
      </c>
      <c r="C12" s="142"/>
      <c r="D12" s="142"/>
      <c r="E12" s="142"/>
      <c r="F12" s="142"/>
      <c r="G12" s="142"/>
      <c r="H12" s="142"/>
      <c r="I12" s="142"/>
      <c r="J12" s="142"/>
      <c r="K12" s="142"/>
      <c r="L12" s="142"/>
      <c r="M12" s="1"/>
    </row>
    <row r="13" spans="1:13" x14ac:dyDescent="0.35">
      <c r="A13" s="1"/>
      <c r="B13" s="1"/>
      <c r="C13" s="1"/>
      <c r="D13" s="1"/>
      <c r="E13" s="1"/>
      <c r="F13" s="1"/>
      <c r="G13" s="1"/>
      <c r="H13" s="1"/>
      <c r="I13" s="1"/>
      <c r="J13" s="1"/>
      <c r="K13" s="1"/>
      <c r="L13" s="1"/>
      <c r="M13" s="1"/>
    </row>
  </sheetData>
  <mergeCells count="7">
    <mergeCell ref="F4:K4"/>
    <mergeCell ref="B12:L12"/>
    <mergeCell ref="B2:L2"/>
    <mergeCell ref="B4:B5"/>
    <mergeCell ref="C4:E4"/>
    <mergeCell ref="L4:L5"/>
    <mergeCell ref="B11:L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68FD-FCEC-4BC4-973A-AE6A82A62A3C}">
  <sheetPr>
    <tabColor theme="0"/>
  </sheetPr>
  <dimension ref="A1:G24"/>
  <sheetViews>
    <sheetView tabSelected="1" workbookViewId="0">
      <selection activeCell="C22" sqref="C22"/>
    </sheetView>
  </sheetViews>
  <sheetFormatPr defaultRowHeight="14.5" x14ac:dyDescent="0.35"/>
  <cols>
    <col min="2" max="2" width="22.08984375" customWidth="1"/>
    <col min="3" max="6" width="8.36328125" customWidth="1"/>
  </cols>
  <sheetData>
    <row r="1" spans="1:7" x14ac:dyDescent="0.35">
      <c r="A1" s="1"/>
      <c r="B1" s="1"/>
      <c r="C1" s="1"/>
      <c r="D1" s="1"/>
      <c r="E1" s="1"/>
      <c r="F1" s="1"/>
      <c r="G1" s="1"/>
    </row>
    <row r="2" spans="1:7" x14ac:dyDescent="0.35">
      <c r="A2" s="1"/>
      <c r="B2" s="168" t="s">
        <v>152</v>
      </c>
      <c r="C2" s="168"/>
      <c r="D2" s="168"/>
      <c r="E2" s="168"/>
      <c r="F2" s="168"/>
      <c r="G2" s="1"/>
    </row>
    <row r="3" spans="1:7" x14ac:dyDescent="0.35">
      <c r="A3" s="1"/>
      <c r="B3" s="1"/>
      <c r="C3" s="1"/>
      <c r="D3" s="1"/>
      <c r="E3" s="1"/>
      <c r="F3" s="1"/>
      <c r="G3" s="1"/>
    </row>
    <row r="4" spans="1:7" x14ac:dyDescent="0.35">
      <c r="A4" s="1"/>
      <c r="B4" s="1"/>
      <c r="C4" s="1">
        <v>1997</v>
      </c>
      <c r="D4" s="1">
        <v>1998</v>
      </c>
      <c r="E4" s="1">
        <v>1999</v>
      </c>
      <c r="F4" s="1">
        <v>2000</v>
      </c>
      <c r="G4" s="1"/>
    </row>
    <row r="5" spans="1:7" x14ac:dyDescent="0.35">
      <c r="A5" s="1"/>
      <c r="B5" s="8" t="s">
        <v>149</v>
      </c>
      <c r="C5" s="9">
        <v>117741</v>
      </c>
      <c r="D5" s="9">
        <v>114102</v>
      </c>
      <c r="E5" s="9">
        <v>125456</v>
      </c>
      <c r="F5" s="9">
        <v>137343</v>
      </c>
      <c r="G5" s="1"/>
    </row>
    <row r="6" spans="1:7" x14ac:dyDescent="0.35">
      <c r="A6" s="1"/>
      <c r="B6" s="1" t="s">
        <v>145</v>
      </c>
      <c r="C6" s="2">
        <v>82300</v>
      </c>
      <c r="D6" s="2">
        <v>77760</v>
      </c>
      <c r="E6" s="2">
        <v>81055</v>
      </c>
      <c r="F6" s="2">
        <v>91770</v>
      </c>
      <c r="G6" s="1"/>
    </row>
    <row r="7" spans="1:7" x14ac:dyDescent="0.35">
      <c r="A7" s="1"/>
      <c r="B7" s="1" t="s">
        <v>148</v>
      </c>
      <c r="C7" s="2">
        <v>29895</v>
      </c>
      <c r="D7" s="2">
        <v>30299</v>
      </c>
      <c r="E7" s="2">
        <v>36725</v>
      </c>
      <c r="F7" s="2">
        <v>36637</v>
      </c>
      <c r="G7" s="1"/>
    </row>
    <row r="8" spans="1:7" x14ac:dyDescent="0.35">
      <c r="A8" s="1"/>
      <c r="B8" s="1" t="s">
        <v>106</v>
      </c>
      <c r="C8" s="2">
        <v>4132</v>
      </c>
      <c r="D8" s="2">
        <v>4816</v>
      </c>
      <c r="E8" s="2">
        <v>5880</v>
      </c>
      <c r="F8" s="2">
        <v>6938</v>
      </c>
      <c r="G8" s="1"/>
    </row>
    <row r="9" spans="1:7" x14ac:dyDescent="0.35">
      <c r="A9" s="1"/>
      <c r="B9" s="1" t="s">
        <v>146</v>
      </c>
      <c r="C9" s="2">
        <v>1304</v>
      </c>
      <c r="D9" s="2">
        <v>1167</v>
      </c>
      <c r="E9" s="2">
        <v>1756</v>
      </c>
      <c r="F9" s="2">
        <v>1886</v>
      </c>
      <c r="G9" s="1"/>
    </row>
    <row r="10" spans="1:7" x14ac:dyDescent="0.35">
      <c r="A10" s="1"/>
      <c r="B10" s="1" t="s">
        <v>147</v>
      </c>
      <c r="C10" s="2">
        <v>110</v>
      </c>
      <c r="D10" s="2">
        <v>60</v>
      </c>
      <c r="E10" s="2">
        <v>40</v>
      </c>
      <c r="F10" s="2">
        <v>112</v>
      </c>
      <c r="G10" s="1"/>
    </row>
    <row r="11" spans="1:7" x14ac:dyDescent="0.35">
      <c r="A11" s="1"/>
      <c r="B11" s="8" t="s">
        <v>150</v>
      </c>
      <c r="C11" s="9">
        <v>13918</v>
      </c>
      <c r="D11" s="9">
        <v>13716</v>
      </c>
      <c r="E11" s="9">
        <v>14934</v>
      </c>
      <c r="F11" s="9">
        <v>17870</v>
      </c>
      <c r="G11" s="1"/>
    </row>
    <row r="12" spans="1:7" x14ac:dyDescent="0.35">
      <c r="A12" s="1"/>
      <c r="B12" s="1" t="s">
        <v>143</v>
      </c>
      <c r="C12" s="2">
        <v>11933</v>
      </c>
      <c r="D12" s="2">
        <v>11695</v>
      </c>
      <c r="E12" s="2">
        <v>11760</v>
      </c>
      <c r="F12" s="2">
        <v>12860</v>
      </c>
      <c r="G12" s="1"/>
    </row>
    <row r="13" spans="1:7" x14ac:dyDescent="0.35">
      <c r="A13" s="1"/>
      <c r="B13" s="1" t="s">
        <v>144</v>
      </c>
      <c r="C13" s="2">
        <v>1850</v>
      </c>
      <c r="D13" s="2">
        <v>557</v>
      </c>
      <c r="E13" s="2">
        <v>2160</v>
      </c>
      <c r="F13" s="2">
        <v>3315</v>
      </c>
      <c r="G13" s="1"/>
    </row>
    <row r="14" spans="1:7" x14ac:dyDescent="0.35">
      <c r="A14" s="1"/>
      <c r="B14" s="1" t="s">
        <v>153</v>
      </c>
      <c r="C14" s="2">
        <v>115</v>
      </c>
      <c r="D14" s="2">
        <v>1464</v>
      </c>
      <c r="E14" s="2">
        <v>914</v>
      </c>
      <c r="F14" s="2">
        <v>1695</v>
      </c>
      <c r="G14" s="1"/>
    </row>
    <row r="15" spans="1:7" x14ac:dyDescent="0.35">
      <c r="A15" s="1"/>
      <c r="B15" s="1" t="s">
        <v>142</v>
      </c>
      <c r="C15" s="2">
        <v>20</v>
      </c>
      <c r="D15" s="2">
        <v>0</v>
      </c>
      <c r="E15" s="2">
        <v>100</v>
      </c>
      <c r="F15" s="2">
        <v>0</v>
      </c>
      <c r="G15" s="1"/>
    </row>
    <row r="16" spans="1:7" x14ac:dyDescent="0.35">
      <c r="A16" s="1"/>
      <c r="B16" s="8" t="s">
        <v>151</v>
      </c>
      <c r="C16" s="9">
        <v>3670</v>
      </c>
      <c r="D16" s="9">
        <v>7124</v>
      </c>
      <c r="E16" s="9">
        <v>5671</v>
      </c>
      <c r="F16" s="9">
        <v>5856</v>
      </c>
      <c r="G16" s="1"/>
    </row>
    <row r="17" spans="1:7" x14ac:dyDescent="0.35">
      <c r="A17" s="1"/>
      <c r="B17" s="1" t="s">
        <v>141</v>
      </c>
      <c r="C17" s="2">
        <v>2000</v>
      </c>
      <c r="D17" s="2">
        <v>5359</v>
      </c>
      <c r="E17" s="2">
        <v>3759</v>
      </c>
      <c r="F17" s="2">
        <v>3659</v>
      </c>
      <c r="G17" s="1"/>
    </row>
    <row r="18" spans="1:7" x14ac:dyDescent="0.35">
      <c r="A18" s="1"/>
      <c r="B18" s="1" t="s">
        <v>137</v>
      </c>
      <c r="C18" s="2">
        <v>1000</v>
      </c>
      <c r="D18" s="2">
        <v>1300</v>
      </c>
      <c r="E18" s="2">
        <v>1235</v>
      </c>
      <c r="F18" s="2">
        <v>1585</v>
      </c>
      <c r="G18" s="1"/>
    </row>
    <row r="19" spans="1:7" x14ac:dyDescent="0.35">
      <c r="A19" s="1"/>
      <c r="B19" s="1" t="s">
        <v>139</v>
      </c>
      <c r="C19" s="2">
        <v>670</v>
      </c>
      <c r="D19" s="2">
        <v>465</v>
      </c>
      <c r="E19" s="2">
        <v>665</v>
      </c>
      <c r="F19" s="2">
        <v>600</v>
      </c>
      <c r="G19" s="1"/>
    </row>
    <row r="20" spans="1:7" x14ac:dyDescent="0.35">
      <c r="A20" s="1"/>
      <c r="B20" s="1" t="s">
        <v>138</v>
      </c>
      <c r="C20" s="2">
        <v>0</v>
      </c>
      <c r="D20" s="2">
        <v>0</v>
      </c>
      <c r="E20" s="2">
        <v>12</v>
      </c>
      <c r="F20" s="2">
        <v>12</v>
      </c>
      <c r="G20" s="1"/>
    </row>
    <row r="21" spans="1:7" x14ac:dyDescent="0.35">
      <c r="A21" s="1"/>
      <c r="B21" s="1" t="s">
        <v>140</v>
      </c>
      <c r="C21" s="2">
        <v>0</v>
      </c>
      <c r="D21" s="2">
        <v>0</v>
      </c>
      <c r="E21" s="2">
        <v>0</v>
      </c>
      <c r="F21" s="2">
        <v>0</v>
      </c>
      <c r="G21" s="1"/>
    </row>
    <row r="22" spans="1:7" x14ac:dyDescent="0.35">
      <c r="A22" s="1"/>
      <c r="B22" s="8" t="s">
        <v>6</v>
      </c>
      <c r="C22" s="169">
        <f>SUM(C5,C11,C16)</f>
        <v>135329</v>
      </c>
      <c r="D22" s="169">
        <f t="shared" ref="D22:F22" si="0">SUM(D5,D11,D16)</f>
        <v>134942</v>
      </c>
      <c r="E22" s="169">
        <f t="shared" si="0"/>
        <v>146061</v>
      </c>
      <c r="F22" s="169">
        <f t="shared" si="0"/>
        <v>161069</v>
      </c>
      <c r="G22" s="1"/>
    </row>
    <row r="23" spans="1:7" x14ac:dyDescent="0.35">
      <c r="A23" s="1"/>
      <c r="B23" s="1"/>
      <c r="C23" s="1"/>
      <c r="D23" s="1"/>
      <c r="E23" s="1"/>
      <c r="F23" s="1"/>
      <c r="G23" s="1"/>
    </row>
    <row r="24" spans="1:7" x14ac:dyDescent="0.35">
      <c r="A24" s="1"/>
      <c r="B24" s="1"/>
      <c r="C24" s="1"/>
      <c r="D24" s="1"/>
      <c r="E24" s="1"/>
      <c r="F24" s="1"/>
      <c r="G24" s="1"/>
    </row>
  </sheetData>
  <mergeCells count="1">
    <mergeCell ref="B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9C9A-0DF9-4518-8528-A01900823198}">
  <sheetPr>
    <tabColor theme="0"/>
  </sheetPr>
  <dimension ref="A1:K27"/>
  <sheetViews>
    <sheetView workbookViewId="0">
      <selection activeCell="B22" sqref="B22"/>
    </sheetView>
  </sheetViews>
  <sheetFormatPr defaultRowHeight="14.5" x14ac:dyDescent="0.35"/>
  <cols>
    <col min="2" max="2" width="33.36328125" customWidth="1"/>
    <col min="3" max="6" width="5.1796875" customWidth="1"/>
    <col min="7" max="10" width="7" customWidth="1"/>
  </cols>
  <sheetData>
    <row r="1" spans="1:11" x14ac:dyDescent="0.35">
      <c r="A1" s="1"/>
      <c r="B1" s="1"/>
      <c r="C1" s="1"/>
      <c r="D1" s="1"/>
      <c r="E1" s="1"/>
      <c r="F1" s="1"/>
      <c r="G1" s="1"/>
      <c r="H1" s="1"/>
      <c r="I1" s="1"/>
      <c r="J1" s="1"/>
      <c r="K1" s="1"/>
    </row>
    <row r="2" spans="1:11" x14ac:dyDescent="0.35">
      <c r="A2" s="1"/>
      <c r="B2" s="1" t="s">
        <v>78</v>
      </c>
      <c r="C2" s="1"/>
      <c r="D2" s="1"/>
      <c r="E2" s="1"/>
      <c r="F2" s="1"/>
      <c r="G2" s="1"/>
      <c r="H2" s="1"/>
      <c r="I2" s="1"/>
      <c r="J2" s="1"/>
      <c r="K2" s="1"/>
    </row>
    <row r="3" spans="1:11" x14ac:dyDescent="0.35">
      <c r="A3" s="1"/>
      <c r="B3" s="1"/>
      <c r="C3" s="1"/>
      <c r="D3" s="1"/>
      <c r="E3" s="1"/>
      <c r="F3" s="1"/>
      <c r="G3" s="1"/>
      <c r="H3" s="1"/>
      <c r="I3" s="1"/>
      <c r="J3" s="1"/>
      <c r="K3" s="1"/>
    </row>
    <row r="4" spans="1:11" x14ac:dyDescent="0.35">
      <c r="A4" s="1"/>
      <c r="B4" s="1"/>
      <c r="C4" s="136" t="s">
        <v>3</v>
      </c>
      <c r="D4" s="136"/>
      <c r="E4" s="136"/>
      <c r="F4" s="136"/>
      <c r="G4" s="136" t="s">
        <v>30</v>
      </c>
      <c r="H4" s="136"/>
      <c r="I4" s="136"/>
      <c r="J4" s="136"/>
      <c r="K4" s="1"/>
    </row>
    <row r="5" spans="1:11" x14ac:dyDescent="0.35">
      <c r="A5" s="1"/>
      <c r="B5" s="1"/>
      <c r="C5" s="1">
        <v>2003</v>
      </c>
      <c r="D5" s="1">
        <v>2008</v>
      </c>
      <c r="E5" s="1">
        <v>2013</v>
      </c>
      <c r="F5" s="6">
        <v>2018</v>
      </c>
      <c r="G5" s="1">
        <v>2003</v>
      </c>
      <c r="H5" s="1">
        <v>2008</v>
      </c>
      <c r="I5" s="1">
        <v>2013</v>
      </c>
      <c r="J5" s="1">
        <v>2018</v>
      </c>
      <c r="K5" s="1"/>
    </row>
    <row r="6" spans="1:11" x14ac:dyDescent="0.35">
      <c r="A6" s="1"/>
      <c r="B6" s="18" t="s">
        <v>35</v>
      </c>
      <c r="C6" s="19">
        <v>26</v>
      </c>
      <c r="D6" s="19">
        <v>179</v>
      </c>
      <c r="E6" s="19">
        <v>76</v>
      </c>
      <c r="F6" s="20">
        <v>131</v>
      </c>
      <c r="G6" s="19">
        <v>1180</v>
      </c>
      <c r="H6" s="19">
        <v>1815</v>
      </c>
      <c r="I6" s="19">
        <v>323</v>
      </c>
      <c r="J6" s="19">
        <v>249</v>
      </c>
      <c r="K6" s="1"/>
    </row>
    <row r="7" spans="1:11" x14ac:dyDescent="0.35">
      <c r="A7" s="1"/>
      <c r="B7" s="1" t="s">
        <v>8</v>
      </c>
      <c r="C7" s="11">
        <v>535</v>
      </c>
      <c r="D7" s="11">
        <v>7</v>
      </c>
      <c r="E7" s="11">
        <v>281</v>
      </c>
      <c r="F7" s="13">
        <v>362</v>
      </c>
      <c r="G7" s="78">
        <v>23976</v>
      </c>
      <c r="H7" s="11">
        <v>668</v>
      </c>
      <c r="I7" s="78">
        <v>31431</v>
      </c>
      <c r="J7" s="11">
        <v>1389</v>
      </c>
      <c r="K7" s="1"/>
    </row>
    <row r="8" spans="1:11" x14ac:dyDescent="0.35">
      <c r="A8" s="1"/>
      <c r="B8" s="1" t="s">
        <v>12</v>
      </c>
      <c r="C8" s="11">
        <v>10</v>
      </c>
      <c r="D8" s="11">
        <v>52</v>
      </c>
      <c r="E8" s="11">
        <v>53</v>
      </c>
      <c r="F8" s="13">
        <v>204</v>
      </c>
      <c r="G8" s="11">
        <v>532</v>
      </c>
      <c r="H8" s="11">
        <v>124</v>
      </c>
      <c r="I8" s="11">
        <v>636</v>
      </c>
      <c r="J8" s="11">
        <v>996</v>
      </c>
      <c r="K8" s="1"/>
    </row>
    <row r="9" spans="1:11" x14ac:dyDescent="0.35">
      <c r="A9" s="1"/>
      <c r="B9" s="1" t="s">
        <v>9</v>
      </c>
      <c r="C9" s="11">
        <v>0</v>
      </c>
      <c r="D9" s="11">
        <v>89</v>
      </c>
      <c r="E9" s="11">
        <v>51</v>
      </c>
      <c r="F9" s="13">
        <v>25</v>
      </c>
      <c r="G9" s="11">
        <v>0</v>
      </c>
      <c r="H9" s="2" t="s">
        <v>27</v>
      </c>
      <c r="I9" s="11">
        <v>114</v>
      </c>
      <c r="J9" s="11">
        <v>25</v>
      </c>
      <c r="K9" s="1"/>
    </row>
    <row r="10" spans="1:11" x14ac:dyDescent="0.35">
      <c r="A10" s="1"/>
      <c r="B10" s="1" t="s">
        <v>10</v>
      </c>
      <c r="C10" s="11">
        <v>0</v>
      </c>
      <c r="D10" s="11">
        <v>88</v>
      </c>
      <c r="E10" s="11">
        <v>0</v>
      </c>
      <c r="F10" s="13">
        <v>0</v>
      </c>
      <c r="G10" s="11">
        <v>0</v>
      </c>
      <c r="H10" s="11">
        <v>88</v>
      </c>
      <c r="I10" s="11">
        <v>0</v>
      </c>
      <c r="J10" s="11">
        <v>0</v>
      </c>
      <c r="K10" s="1"/>
    </row>
    <row r="11" spans="1:11" x14ac:dyDescent="0.35">
      <c r="A11" s="1"/>
      <c r="B11" s="1" t="s">
        <v>19</v>
      </c>
      <c r="C11" s="11">
        <v>0</v>
      </c>
      <c r="D11" s="11">
        <v>0</v>
      </c>
      <c r="E11" s="11">
        <v>44</v>
      </c>
      <c r="F11" s="13">
        <v>77</v>
      </c>
      <c r="G11" s="11">
        <v>0</v>
      </c>
      <c r="H11" s="11">
        <v>0</v>
      </c>
      <c r="I11" s="11">
        <v>222</v>
      </c>
      <c r="J11" s="11">
        <v>351</v>
      </c>
      <c r="K11" s="1"/>
    </row>
    <row r="12" spans="1:11" x14ac:dyDescent="0.35">
      <c r="A12" s="1"/>
      <c r="B12" s="1" t="s">
        <v>34</v>
      </c>
      <c r="C12" s="11">
        <v>10</v>
      </c>
      <c r="D12" s="11">
        <v>8</v>
      </c>
      <c r="E12" s="11">
        <v>15</v>
      </c>
      <c r="F12" s="13">
        <v>0</v>
      </c>
      <c r="G12" s="11">
        <v>375</v>
      </c>
      <c r="H12" s="11">
        <v>80</v>
      </c>
      <c r="I12" s="11">
        <v>1684</v>
      </c>
      <c r="J12" s="11">
        <v>0</v>
      </c>
      <c r="K12" s="1"/>
    </row>
    <row r="13" spans="1:11" x14ac:dyDescent="0.35">
      <c r="A13" s="1"/>
      <c r="B13" s="1" t="s">
        <v>17</v>
      </c>
      <c r="C13" s="11">
        <v>0</v>
      </c>
      <c r="D13" s="11">
        <v>0</v>
      </c>
      <c r="E13" s="11">
        <v>9</v>
      </c>
      <c r="F13" s="13">
        <v>0</v>
      </c>
      <c r="G13" s="11">
        <v>0</v>
      </c>
      <c r="H13" s="11">
        <v>0</v>
      </c>
      <c r="I13" s="11">
        <v>9</v>
      </c>
      <c r="J13" s="11">
        <v>0</v>
      </c>
      <c r="K13" s="1"/>
    </row>
    <row r="14" spans="1:11" x14ac:dyDescent="0.35">
      <c r="A14" s="1"/>
      <c r="B14" s="1" t="s">
        <v>16</v>
      </c>
      <c r="C14" s="11">
        <v>0</v>
      </c>
      <c r="D14" s="11">
        <v>0</v>
      </c>
      <c r="E14" s="11">
        <v>8</v>
      </c>
      <c r="F14" s="13">
        <v>0</v>
      </c>
      <c r="G14" s="11">
        <v>0</v>
      </c>
      <c r="H14" s="11">
        <v>0</v>
      </c>
      <c r="I14" s="11">
        <v>16</v>
      </c>
      <c r="J14" s="11">
        <v>0</v>
      </c>
      <c r="K14" s="1"/>
    </row>
    <row r="15" spans="1:11" x14ac:dyDescent="0.35">
      <c r="A15" s="1"/>
      <c r="B15" s="1" t="s">
        <v>13</v>
      </c>
      <c r="C15" s="11">
        <v>0</v>
      </c>
      <c r="D15" s="11">
        <v>0</v>
      </c>
      <c r="E15" s="11">
        <v>0</v>
      </c>
      <c r="F15" s="13">
        <v>0</v>
      </c>
      <c r="G15" s="11">
        <v>0</v>
      </c>
      <c r="H15" s="11">
        <v>0</v>
      </c>
      <c r="I15" s="11">
        <v>0</v>
      </c>
      <c r="J15" s="11">
        <v>0</v>
      </c>
      <c r="K15" s="1"/>
    </row>
    <row r="16" spans="1:11" x14ac:dyDescent="0.35">
      <c r="A16" s="1"/>
      <c r="B16" s="1" t="s">
        <v>32</v>
      </c>
      <c r="C16" s="11">
        <v>0</v>
      </c>
      <c r="D16" s="11">
        <v>0</v>
      </c>
      <c r="E16" s="11">
        <v>43</v>
      </c>
      <c r="F16" s="13">
        <v>0</v>
      </c>
      <c r="G16" s="11">
        <v>0</v>
      </c>
      <c r="H16" s="11">
        <v>0</v>
      </c>
      <c r="I16" s="11">
        <v>172</v>
      </c>
      <c r="J16" s="11">
        <v>0</v>
      </c>
      <c r="K16" s="1"/>
    </row>
    <row r="17" spans="1:11" x14ac:dyDescent="0.35">
      <c r="A17" s="1"/>
      <c r="B17" s="1" t="s">
        <v>33</v>
      </c>
      <c r="C17" s="11">
        <v>0</v>
      </c>
      <c r="D17" s="11">
        <v>0</v>
      </c>
      <c r="E17" s="11">
        <v>0</v>
      </c>
      <c r="F17" s="13">
        <v>0</v>
      </c>
      <c r="G17" s="11">
        <v>0</v>
      </c>
      <c r="H17" s="11">
        <v>0</v>
      </c>
      <c r="I17" s="11">
        <v>0</v>
      </c>
      <c r="J17" s="11">
        <v>0</v>
      </c>
      <c r="K17" s="1"/>
    </row>
    <row r="18" spans="1:11" x14ac:dyDescent="0.35">
      <c r="A18" s="1"/>
      <c r="B18" s="15" t="s">
        <v>20</v>
      </c>
      <c r="C18" s="16">
        <v>273</v>
      </c>
      <c r="D18" s="16">
        <v>249</v>
      </c>
      <c r="E18" s="16">
        <v>333</v>
      </c>
      <c r="F18" s="17">
        <v>25</v>
      </c>
      <c r="G18" s="16">
        <v>7575</v>
      </c>
      <c r="H18" s="16">
        <v>3984</v>
      </c>
      <c r="I18" s="16">
        <v>6756</v>
      </c>
      <c r="J18" s="16">
        <v>0</v>
      </c>
      <c r="K18" s="1"/>
    </row>
    <row r="19" spans="1:11" x14ac:dyDescent="0.35">
      <c r="A19" s="1"/>
      <c r="B19" s="3" t="s">
        <v>6</v>
      </c>
      <c r="C19" s="12">
        <v>545</v>
      </c>
      <c r="D19" s="12">
        <v>353</v>
      </c>
      <c r="E19" s="12">
        <v>668</v>
      </c>
      <c r="F19" s="14">
        <v>463</v>
      </c>
      <c r="G19" s="77">
        <v>24351</v>
      </c>
      <c r="H19" s="12">
        <v>6092</v>
      </c>
      <c r="I19" s="77">
        <v>40000</v>
      </c>
      <c r="J19" s="12">
        <v>2204</v>
      </c>
      <c r="K19" s="1"/>
    </row>
    <row r="20" spans="1:11" x14ac:dyDescent="0.35">
      <c r="A20" s="1"/>
      <c r="B20" s="1"/>
      <c r="C20" s="1"/>
      <c r="D20" s="1"/>
      <c r="E20" s="1"/>
      <c r="F20" s="1"/>
      <c r="G20" s="1"/>
      <c r="H20" s="1"/>
      <c r="I20" s="1"/>
      <c r="J20" s="1"/>
      <c r="K20" s="1"/>
    </row>
    <row r="21" spans="1:11" x14ac:dyDescent="0.35">
      <c r="A21" s="1"/>
      <c r="B21" s="1" t="s">
        <v>97</v>
      </c>
      <c r="C21" s="1"/>
      <c r="D21" s="1"/>
      <c r="E21" s="1"/>
      <c r="F21" s="1"/>
      <c r="G21" s="1"/>
      <c r="H21" s="1"/>
      <c r="I21" s="1"/>
      <c r="J21" s="1"/>
      <c r="K21" s="1"/>
    </row>
    <row r="22" spans="1:11" x14ac:dyDescent="0.35">
      <c r="A22" s="1"/>
      <c r="B22" s="1"/>
      <c r="C22" s="1"/>
      <c r="D22" s="1"/>
      <c r="E22" s="1"/>
      <c r="F22" s="1"/>
      <c r="G22" s="1"/>
      <c r="H22" s="1"/>
      <c r="I22" s="1"/>
      <c r="J22" s="1"/>
      <c r="K22" s="1"/>
    </row>
    <row r="23" spans="1:11" x14ac:dyDescent="0.35">
      <c r="A23" s="1"/>
      <c r="B23" s="1"/>
      <c r="C23" s="1"/>
      <c r="D23" s="1"/>
      <c r="E23" s="1"/>
      <c r="F23" s="1"/>
      <c r="G23" s="1"/>
      <c r="H23" s="1"/>
      <c r="I23" s="1"/>
      <c r="J23" s="1"/>
      <c r="K23" s="1"/>
    </row>
    <row r="24" spans="1:11" x14ac:dyDescent="0.35">
      <c r="A24" s="1"/>
      <c r="B24" s="1"/>
      <c r="C24" s="1"/>
      <c r="D24" s="1"/>
      <c r="E24" s="1"/>
      <c r="F24" s="1"/>
      <c r="G24" s="1"/>
      <c r="H24" s="1"/>
      <c r="I24" s="1"/>
      <c r="J24" s="1"/>
      <c r="K24" s="1"/>
    </row>
    <row r="25" spans="1:11" x14ac:dyDescent="0.35">
      <c r="A25" s="1"/>
      <c r="B25" s="1"/>
      <c r="C25" s="1"/>
      <c r="D25" s="1"/>
      <c r="E25" s="1"/>
      <c r="F25" s="1"/>
      <c r="G25" s="1"/>
      <c r="H25" s="1"/>
      <c r="I25" s="1"/>
      <c r="J25" s="1"/>
      <c r="K25" s="1"/>
    </row>
    <row r="26" spans="1:11" x14ac:dyDescent="0.35">
      <c r="A26" s="1"/>
      <c r="B26" s="1"/>
      <c r="C26" s="1"/>
      <c r="D26" s="1"/>
      <c r="E26" s="1"/>
      <c r="F26" s="1"/>
      <c r="G26" s="1"/>
      <c r="H26" s="1"/>
      <c r="I26" s="1"/>
      <c r="J26" s="1"/>
      <c r="K26" s="1"/>
    </row>
    <row r="27" spans="1:11" x14ac:dyDescent="0.35">
      <c r="A27" s="1"/>
      <c r="B27" s="1"/>
      <c r="C27" s="1"/>
      <c r="D27" s="1"/>
      <c r="E27" s="1"/>
      <c r="F27" s="1"/>
      <c r="G27" s="1"/>
      <c r="H27" s="1"/>
      <c r="I27" s="1"/>
      <c r="J27" s="1"/>
      <c r="K27" s="1"/>
    </row>
  </sheetData>
  <mergeCells count="2">
    <mergeCell ref="C4:F4"/>
    <mergeCell ref="G4:J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9C4E4-B796-4F1A-A9AA-5FF9EE4B3934}">
  <sheetPr>
    <tabColor theme="0"/>
  </sheetPr>
  <dimension ref="A1:K17"/>
  <sheetViews>
    <sheetView workbookViewId="0">
      <selection activeCell="E36" sqref="E36"/>
    </sheetView>
  </sheetViews>
  <sheetFormatPr defaultRowHeight="14.5" x14ac:dyDescent="0.35"/>
  <cols>
    <col min="2" max="2" width="24.36328125" customWidth="1"/>
    <col min="3" max="6" width="5.08984375" customWidth="1"/>
    <col min="7" max="10" width="6.90625" customWidth="1"/>
  </cols>
  <sheetData>
    <row r="1" spans="1:11" x14ac:dyDescent="0.35">
      <c r="A1" s="1"/>
      <c r="B1" s="1"/>
      <c r="C1" s="1"/>
      <c r="D1" s="1"/>
      <c r="E1" s="1"/>
      <c r="F1" s="1"/>
      <c r="G1" s="1"/>
      <c r="H1" s="1"/>
      <c r="I1" s="1"/>
      <c r="J1" s="1"/>
      <c r="K1" s="1"/>
    </row>
    <row r="2" spans="1:11" x14ac:dyDescent="0.35">
      <c r="A2" s="1"/>
      <c r="B2" s="1" t="s">
        <v>79</v>
      </c>
      <c r="C2" s="1"/>
      <c r="D2" s="1"/>
      <c r="E2" s="1"/>
      <c r="F2" s="1"/>
      <c r="G2" s="1"/>
      <c r="H2" s="1"/>
      <c r="I2" s="1"/>
      <c r="J2" s="1"/>
      <c r="K2" s="1"/>
    </row>
    <row r="3" spans="1:11" x14ac:dyDescent="0.35">
      <c r="A3" s="1"/>
      <c r="B3" s="1"/>
      <c r="C3" s="1"/>
      <c r="D3" s="1"/>
      <c r="E3" s="1"/>
      <c r="F3" s="1"/>
      <c r="G3" s="1"/>
      <c r="H3" s="1"/>
      <c r="I3" s="1"/>
      <c r="J3" s="1"/>
      <c r="K3" s="1"/>
    </row>
    <row r="4" spans="1:11" x14ac:dyDescent="0.35">
      <c r="A4" s="1"/>
      <c r="B4" s="1"/>
      <c r="C4" s="136" t="s">
        <v>3</v>
      </c>
      <c r="D4" s="136"/>
      <c r="E4" s="136"/>
      <c r="F4" s="136"/>
      <c r="G4" s="136" t="s">
        <v>30</v>
      </c>
      <c r="H4" s="136"/>
      <c r="I4" s="136"/>
      <c r="J4" s="136"/>
      <c r="K4" s="1"/>
    </row>
    <row r="5" spans="1:11" x14ac:dyDescent="0.35">
      <c r="A5" s="1"/>
      <c r="B5" s="15"/>
      <c r="C5" s="22">
        <v>2003</v>
      </c>
      <c r="D5" s="22">
        <v>2008</v>
      </c>
      <c r="E5" s="22">
        <v>2013</v>
      </c>
      <c r="F5" s="22">
        <v>2018</v>
      </c>
      <c r="G5" s="23">
        <v>2003</v>
      </c>
      <c r="H5" s="22">
        <v>2008</v>
      </c>
      <c r="I5" s="22">
        <v>2013</v>
      </c>
      <c r="J5" s="22">
        <v>2018</v>
      </c>
      <c r="K5" s="1"/>
    </row>
    <row r="6" spans="1:11" x14ac:dyDescent="0.35">
      <c r="A6" s="1"/>
      <c r="B6" s="1" t="s">
        <v>22</v>
      </c>
      <c r="C6" s="4">
        <v>13</v>
      </c>
      <c r="D6" s="4">
        <v>40</v>
      </c>
      <c r="E6" s="4">
        <v>11</v>
      </c>
      <c r="F6" s="7">
        <v>9</v>
      </c>
      <c r="G6" s="2">
        <v>865</v>
      </c>
      <c r="H6" s="80">
        <v>11676</v>
      </c>
      <c r="I6" s="2" t="s">
        <v>27</v>
      </c>
      <c r="J6" s="2">
        <v>1635</v>
      </c>
      <c r="K6" s="1"/>
    </row>
    <row r="7" spans="1:11" x14ac:dyDescent="0.35">
      <c r="A7" s="1"/>
      <c r="B7" s="1" t="s">
        <v>9</v>
      </c>
      <c r="C7" s="4">
        <v>12</v>
      </c>
      <c r="D7" s="4">
        <v>45</v>
      </c>
      <c r="E7" s="4">
        <v>0</v>
      </c>
      <c r="F7" s="7">
        <v>0</v>
      </c>
      <c r="G7" s="2">
        <v>690</v>
      </c>
      <c r="H7" s="80">
        <v>10085</v>
      </c>
      <c r="I7" s="2">
        <v>0</v>
      </c>
      <c r="J7" s="2">
        <v>0</v>
      </c>
      <c r="K7" s="1"/>
    </row>
    <row r="8" spans="1:11" x14ac:dyDescent="0.35">
      <c r="A8" s="1"/>
      <c r="B8" s="1" t="s">
        <v>10</v>
      </c>
      <c r="C8" s="4">
        <v>0</v>
      </c>
      <c r="D8" s="4">
        <v>20</v>
      </c>
      <c r="E8" s="4">
        <v>0</v>
      </c>
      <c r="F8" s="7">
        <v>0</v>
      </c>
      <c r="G8" s="2">
        <v>0</v>
      </c>
      <c r="H8" s="2">
        <v>2763</v>
      </c>
      <c r="I8" s="2">
        <v>0</v>
      </c>
      <c r="J8" s="2">
        <v>0</v>
      </c>
      <c r="K8" s="1"/>
    </row>
    <row r="9" spans="1:11" x14ac:dyDescent="0.35">
      <c r="A9" s="1"/>
      <c r="B9" s="1" t="s">
        <v>31</v>
      </c>
      <c r="C9" s="4">
        <v>0</v>
      </c>
      <c r="D9" s="4">
        <v>62</v>
      </c>
      <c r="E9" s="4">
        <v>0</v>
      </c>
      <c r="F9" s="7">
        <v>0</v>
      </c>
      <c r="G9" s="2">
        <v>0</v>
      </c>
      <c r="H9" s="2">
        <v>4030</v>
      </c>
      <c r="I9" s="2">
        <v>0</v>
      </c>
      <c r="J9" s="2">
        <v>0</v>
      </c>
      <c r="K9" s="1"/>
    </row>
    <row r="10" spans="1:11" x14ac:dyDescent="0.35">
      <c r="A10" s="1"/>
      <c r="B10" s="1" t="s">
        <v>36</v>
      </c>
      <c r="C10" s="4">
        <v>1</v>
      </c>
      <c r="D10" s="4">
        <v>5</v>
      </c>
      <c r="E10" s="4">
        <v>0</v>
      </c>
      <c r="F10" s="7">
        <v>0</v>
      </c>
      <c r="G10" s="2" t="s">
        <v>27</v>
      </c>
      <c r="H10" s="2">
        <v>1530</v>
      </c>
      <c r="I10" s="2">
        <v>0</v>
      </c>
      <c r="J10" s="2">
        <v>0</v>
      </c>
      <c r="K10" s="1"/>
    </row>
    <row r="11" spans="1:11" x14ac:dyDescent="0.35">
      <c r="A11" s="1"/>
      <c r="B11" s="1" t="s">
        <v>25</v>
      </c>
      <c r="C11" s="4">
        <v>2</v>
      </c>
      <c r="D11" s="4">
        <v>0</v>
      </c>
      <c r="E11" s="4">
        <v>0</v>
      </c>
      <c r="F11" s="7">
        <v>0</v>
      </c>
      <c r="G11" s="2" t="s">
        <v>27</v>
      </c>
      <c r="H11" s="2">
        <v>0</v>
      </c>
      <c r="I11" s="2">
        <v>0</v>
      </c>
      <c r="J11" s="2">
        <v>0</v>
      </c>
      <c r="K11" s="1"/>
    </row>
    <row r="12" spans="1:11" x14ac:dyDescent="0.35">
      <c r="A12" s="1"/>
      <c r="B12" s="1" t="s">
        <v>13</v>
      </c>
      <c r="C12" s="4">
        <v>0</v>
      </c>
      <c r="D12" s="4">
        <v>1</v>
      </c>
      <c r="E12" s="4">
        <v>0</v>
      </c>
      <c r="F12" s="7">
        <v>0</v>
      </c>
      <c r="G12" s="2">
        <v>0</v>
      </c>
      <c r="H12" s="2" t="s">
        <v>27</v>
      </c>
      <c r="I12" s="2">
        <v>0</v>
      </c>
      <c r="J12" s="2">
        <v>0</v>
      </c>
      <c r="K12" s="1"/>
    </row>
    <row r="13" spans="1:11" x14ac:dyDescent="0.35">
      <c r="A13" s="1"/>
      <c r="B13" s="1" t="s">
        <v>26</v>
      </c>
      <c r="C13" s="21">
        <v>0</v>
      </c>
      <c r="D13" s="4">
        <v>8</v>
      </c>
      <c r="E13" s="4">
        <v>45</v>
      </c>
      <c r="F13" s="7">
        <v>29</v>
      </c>
      <c r="G13" s="2">
        <v>0</v>
      </c>
      <c r="H13" s="2">
        <v>950</v>
      </c>
      <c r="I13" s="2" t="s">
        <v>27</v>
      </c>
      <c r="J13" s="2">
        <v>108</v>
      </c>
      <c r="K13" s="1"/>
    </row>
    <row r="14" spans="1:11" x14ac:dyDescent="0.35">
      <c r="A14" s="1"/>
      <c r="B14" s="8" t="s">
        <v>6</v>
      </c>
      <c r="C14" s="5">
        <v>28</v>
      </c>
      <c r="D14" s="9">
        <v>129</v>
      </c>
      <c r="E14" s="9">
        <v>56</v>
      </c>
      <c r="F14" s="10">
        <v>41</v>
      </c>
      <c r="G14" s="9">
        <v>3249</v>
      </c>
      <c r="H14" s="79">
        <v>21234</v>
      </c>
      <c r="I14" s="9">
        <v>4759</v>
      </c>
      <c r="J14" s="9">
        <v>2343</v>
      </c>
      <c r="K14" s="1"/>
    </row>
    <row r="15" spans="1:11" x14ac:dyDescent="0.35">
      <c r="A15" s="1"/>
      <c r="B15" s="1"/>
      <c r="C15" s="1"/>
      <c r="D15" s="1"/>
      <c r="E15" s="1"/>
      <c r="F15" s="1"/>
      <c r="G15" s="1"/>
      <c r="H15" s="1"/>
      <c r="I15" s="1"/>
      <c r="J15" s="1"/>
      <c r="K15" s="1"/>
    </row>
    <row r="16" spans="1:11" x14ac:dyDescent="0.35">
      <c r="A16" s="1"/>
      <c r="B16" s="1" t="s">
        <v>98</v>
      </c>
      <c r="C16" s="1"/>
      <c r="D16" s="1"/>
      <c r="E16" s="1"/>
      <c r="F16" s="1"/>
      <c r="G16" s="1"/>
      <c r="H16" s="1"/>
      <c r="I16" s="1"/>
      <c r="J16" s="1"/>
      <c r="K16" s="1"/>
    </row>
    <row r="17" spans="1:11" x14ac:dyDescent="0.35">
      <c r="A17" s="1"/>
      <c r="B17" s="1"/>
      <c r="C17" s="1"/>
      <c r="D17" s="1"/>
      <c r="E17" s="1"/>
      <c r="F17" s="1"/>
      <c r="G17" s="1"/>
      <c r="H17" s="1"/>
      <c r="I17" s="1"/>
      <c r="J17" s="1"/>
      <c r="K17" s="1"/>
    </row>
  </sheetData>
  <mergeCells count="2">
    <mergeCell ref="C4:F4"/>
    <mergeCell ref="G4:J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2C4F-6994-4D1E-BACE-3CA3FC1F1F99}">
  <sheetPr>
    <tabColor theme="0"/>
  </sheetPr>
  <dimension ref="A1:P17"/>
  <sheetViews>
    <sheetView workbookViewId="0">
      <selection activeCell="I35" sqref="I35"/>
    </sheetView>
  </sheetViews>
  <sheetFormatPr defaultRowHeight="14.5" x14ac:dyDescent="0.35"/>
  <cols>
    <col min="2" max="2" width="10.1796875" customWidth="1"/>
    <col min="3" max="3" width="5.08984375" customWidth="1"/>
    <col min="4" max="15" width="7.54296875" customWidth="1"/>
    <col min="16" max="16" width="8" customWidth="1"/>
  </cols>
  <sheetData>
    <row r="1" spans="1:16" x14ac:dyDescent="0.35">
      <c r="A1" s="1"/>
      <c r="B1" s="1"/>
      <c r="C1" s="1"/>
      <c r="D1" s="1"/>
      <c r="E1" s="1"/>
      <c r="F1" s="1"/>
      <c r="G1" s="1"/>
      <c r="H1" s="1"/>
      <c r="I1" s="1"/>
      <c r="J1" s="1"/>
      <c r="K1" s="1"/>
      <c r="L1" s="1"/>
      <c r="M1" s="1"/>
      <c r="N1" s="1"/>
      <c r="O1" s="1"/>
      <c r="P1" s="1"/>
    </row>
    <row r="2" spans="1:16" x14ac:dyDescent="0.35">
      <c r="A2" s="1"/>
      <c r="B2" s="1" t="s">
        <v>89</v>
      </c>
      <c r="C2" s="1"/>
      <c r="D2" s="1"/>
      <c r="E2" s="1"/>
      <c r="F2" s="1"/>
      <c r="G2" s="1"/>
      <c r="H2" s="1"/>
      <c r="I2" s="1"/>
      <c r="J2" s="1"/>
      <c r="K2" s="1"/>
      <c r="L2" s="1"/>
      <c r="M2" s="1"/>
      <c r="N2" s="1"/>
      <c r="O2" s="1"/>
      <c r="P2" s="1"/>
    </row>
    <row r="3" spans="1:16" x14ac:dyDescent="0.35">
      <c r="A3" s="1"/>
      <c r="B3" s="1"/>
      <c r="C3" s="1"/>
      <c r="D3" s="1"/>
      <c r="E3" s="1"/>
      <c r="F3" s="1"/>
      <c r="G3" s="1"/>
      <c r="H3" s="1"/>
      <c r="I3" s="1"/>
      <c r="J3" s="1"/>
      <c r="K3" s="1"/>
      <c r="L3" s="1"/>
      <c r="M3" s="1"/>
      <c r="N3" s="1"/>
      <c r="O3" s="1"/>
      <c r="P3" s="1"/>
    </row>
    <row r="4" spans="1:16" x14ac:dyDescent="0.35">
      <c r="A4" s="1"/>
      <c r="B4" s="1"/>
      <c r="C4" s="144" t="s">
        <v>1</v>
      </c>
      <c r="D4" s="140" t="s">
        <v>71</v>
      </c>
      <c r="E4" s="136"/>
      <c r="F4" s="136"/>
      <c r="G4" s="136"/>
      <c r="H4" s="136"/>
      <c r="I4" s="136"/>
      <c r="J4" s="136"/>
      <c r="K4" s="136"/>
      <c r="L4" s="136"/>
      <c r="M4" s="136"/>
      <c r="N4" s="136"/>
      <c r="O4" s="136"/>
      <c r="P4" s="1"/>
    </row>
    <row r="5" spans="1:16" x14ac:dyDescent="0.35">
      <c r="A5" s="1"/>
      <c r="B5" s="1"/>
      <c r="C5" s="144"/>
      <c r="D5" s="140" t="s">
        <v>65</v>
      </c>
      <c r="E5" s="141"/>
      <c r="F5" s="140" t="s">
        <v>66</v>
      </c>
      <c r="G5" s="141"/>
      <c r="H5" s="136" t="s">
        <v>67</v>
      </c>
      <c r="I5" s="141"/>
      <c r="J5" s="140" t="s">
        <v>68</v>
      </c>
      <c r="K5" s="141"/>
      <c r="L5" s="140" t="s">
        <v>69</v>
      </c>
      <c r="M5" s="141"/>
      <c r="N5" s="140" t="s">
        <v>70</v>
      </c>
      <c r="O5" s="136"/>
      <c r="P5" s="1"/>
    </row>
    <row r="6" spans="1:16" x14ac:dyDescent="0.35">
      <c r="A6" s="1"/>
      <c r="B6" s="1"/>
      <c r="C6" s="145"/>
      <c r="D6" s="49" t="s">
        <v>72</v>
      </c>
      <c r="E6" s="50" t="s">
        <v>82</v>
      </c>
      <c r="F6" s="49" t="s">
        <v>72</v>
      </c>
      <c r="G6" s="50" t="s">
        <v>82</v>
      </c>
      <c r="H6" s="51" t="s">
        <v>72</v>
      </c>
      <c r="I6" s="50" t="s">
        <v>82</v>
      </c>
      <c r="J6" s="49" t="s">
        <v>72</v>
      </c>
      <c r="K6" s="50" t="s">
        <v>82</v>
      </c>
      <c r="L6" s="49" t="s">
        <v>72</v>
      </c>
      <c r="M6" s="50" t="s">
        <v>82</v>
      </c>
      <c r="N6" s="49" t="s">
        <v>72</v>
      </c>
      <c r="O6" s="51" t="s">
        <v>82</v>
      </c>
      <c r="P6" s="1"/>
    </row>
    <row r="7" spans="1:16" x14ac:dyDescent="0.35">
      <c r="A7" s="1"/>
      <c r="B7" s="144" t="s">
        <v>3</v>
      </c>
      <c r="C7" s="1">
        <v>2003</v>
      </c>
      <c r="D7" s="52">
        <v>900</v>
      </c>
      <c r="E7" s="7"/>
      <c r="F7" s="52">
        <v>19</v>
      </c>
      <c r="G7" s="7"/>
      <c r="H7" s="4">
        <v>19</v>
      </c>
      <c r="I7" s="7"/>
      <c r="J7" s="52">
        <v>6</v>
      </c>
      <c r="K7" s="7"/>
      <c r="L7" s="52">
        <v>6</v>
      </c>
      <c r="M7" s="7"/>
      <c r="N7" s="52">
        <v>1</v>
      </c>
      <c r="O7" s="4"/>
      <c r="P7" s="1"/>
    </row>
    <row r="8" spans="1:16" x14ac:dyDescent="0.35">
      <c r="A8" s="1"/>
      <c r="B8" s="144"/>
      <c r="C8" s="1">
        <v>2008</v>
      </c>
      <c r="D8" s="52">
        <v>589</v>
      </c>
      <c r="E8" s="7"/>
      <c r="F8" s="52">
        <v>42</v>
      </c>
      <c r="G8" s="7"/>
      <c r="H8" s="4">
        <v>34</v>
      </c>
      <c r="I8" s="7"/>
      <c r="J8" s="52">
        <v>28</v>
      </c>
      <c r="K8" s="7"/>
      <c r="L8" s="52">
        <v>14</v>
      </c>
      <c r="M8" s="7"/>
      <c r="N8" s="52">
        <v>5</v>
      </c>
      <c r="O8" s="4"/>
      <c r="P8" s="1"/>
    </row>
    <row r="9" spans="1:16" x14ac:dyDescent="0.35">
      <c r="A9" s="1"/>
      <c r="B9" s="144"/>
      <c r="C9" s="1">
        <v>2013</v>
      </c>
      <c r="D9" s="52">
        <v>856</v>
      </c>
      <c r="E9" s="7"/>
      <c r="F9" s="52">
        <v>31</v>
      </c>
      <c r="G9" s="7"/>
      <c r="H9" s="4">
        <v>40</v>
      </c>
      <c r="I9" s="7"/>
      <c r="J9" s="52">
        <v>26</v>
      </c>
      <c r="K9" s="7"/>
      <c r="L9" s="52">
        <v>9</v>
      </c>
      <c r="M9" s="7"/>
      <c r="N9" s="52">
        <v>5</v>
      </c>
      <c r="O9" s="4"/>
      <c r="P9" s="1"/>
    </row>
    <row r="10" spans="1:16" x14ac:dyDescent="0.35">
      <c r="A10" s="1"/>
      <c r="B10" s="144"/>
      <c r="C10" s="15">
        <v>2018</v>
      </c>
      <c r="D10" s="53">
        <v>1156</v>
      </c>
      <c r="E10" s="54"/>
      <c r="F10" s="53">
        <v>50</v>
      </c>
      <c r="G10" s="54"/>
      <c r="H10" s="21">
        <v>114</v>
      </c>
      <c r="I10" s="54"/>
      <c r="J10" s="53">
        <v>68</v>
      </c>
      <c r="K10" s="54"/>
      <c r="L10" s="53">
        <v>41</v>
      </c>
      <c r="M10" s="54"/>
      <c r="N10" s="53">
        <v>11</v>
      </c>
      <c r="O10" s="21"/>
      <c r="P10" s="1"/>
    </row>
    <row r="11" spans="1:16" x14ac:dyDescent="0.35">
      <c r="A11" s="1"/>
      <c r="B11" s="144" t="s">
        <v>47</v>
      </c>
      <c r="C11" s="1">
        <v>2003</v>
      </c>
      <c r="D11" s="52">
        <v>6283</v>
      </c>
      <c r="E11" s="7"/>
      <c r="F11" s="52" t="s">
        <v>27</v>
      </c>
      <c r="G11" s="7"/>
      <c r="H11" s="4">
        <v>6633</v>
      </c>
      <c r="I11" s="7"/>
      <c r="J11" s="52" t="s">
        <v>27</v>
      </c>
      <c r="K11" s="7"/>
      <c r="L11" s="52">
        <v>8160</v>
      </c>
      <c r="M11" s="7"/>
      <c r="N11" s="52" t="s">
        <v>27</v>
      </c>
      <c r="O11" s="4"/>
      <c r="P11" s="1"/>
    </row>
    <row r="12" spans="1:16" x14ac:dyDescent="0.35">
      <c r="A12" s="1"/>
      <c r="B12" s="144"/>
      <c r="C12" s="1">
        <v>2008</v>
      </c>
      <c r="D12" s="52">
        <v>8471</v>
      </c>
      <c r="E12" s="7"/>
      <c r="F12" s="52">
        <v>6028</v>
      </c>
      <c r="G12" s="7"/>
      <c r="H12" s="4">
        <v>10320</v>
      </c>
      <c r="I12" s="7"/>
      <c r="J12" s="52">
        <v>18550</v>
      </c>
      <c r="K12" s="7"/>
      <c r="L12" s="52">
        <v>19346</v>
      </c>
      <c r="M12" s="7"/>
      <c r="N12" s="52">
        <v>23521</v>
      </c>
      <c r="O12" s="4"/>
      <c r="P12" s="1"/>
    </row>
    <row r="13" spans="1:16" x14ac:dyDescent="0.35">
      <c r="A13" s="1"/>
      <c r="B13" s="144"/>
      <c r="C13" s="1">
        <v>2013</v>
      </c>
      <c r="D13" s="52">
        <v>10567</v>
      </c>
      <c r="E13" s="7"/>
      <c r="F13" s="52">
        <v>4275</v>
      </c>
      <c r="G13" s="7"/>
      <c r="H13" s="4">
        <v>11990</v>
      </c>
      <c r="I13" s="7"/>
      <c r="J13" s="52">
        <v>18347</v>
      </c>
      <c r="K13" s="7"/>
      <c r="L13" s="52">
        <v>13677</v>
      </c>
      <c r="M13" s="7"/>
      <c r="N13" s="52">
        <v>18378</v>
      </c>
      <c r="O13" s="4"/>
      <c r="P13" s="1"/>
    </row>
    <row r="14" spans="1:16" x14ac:dyDescent="0.35">
      <c r="A14" s="1"/>
      <c r="B14" s="144"/>
      <c r="C14" s="1">
        <v>2018</v>
      </c>
      <c r="D14" s="52">
        <v>13065</v>
      </c>
      <c r="E14" s="7"/>
      <c r="F14" s="52">
        <v>6581</v>
      </c>
      <c r="G14" s="7"/>
      <c r="H14" s="4">
        <v>44263</v>
      </c>
      <c r="I14" s="7"/>
      <c r="J14" s="52">
        <v>45656</v>
      </c>
      <c r="K14" s="7"/>
      <c r="L14" s="52">
        <v>46350</v>
      </c>
      <c r="M14" s="7"/>
      <c r="N14" s="52">
        <v>47436</v>
      </c>
      <c r="O14" s="4"/>
      <c r="P14" s="1"/>
    </row>
    <row r="15" spans="1:16" x14ac:dyDescent="0.35">
      <c r="A15" s="1"/>
      <c r="B15" s="1"/>
      <c r="C15" s="1"/>
      <c r="D15" s="1"/>
      <c r="E15" s="1"/>
      <c r="F15" s="1"/>
      <c r="G15" s="1"/>
      <c r="H15" s="1"/>
      <c r="I15" s="1"/>
      <c r="J15" s="1"/>
      <c r="K15" s="1"/>
      <c r="L15" s="1"/>
      <c r="M15" s="1"/>
      <c r="N15" s="1"/>
      <c r="O15" s="1"/>
      <c r="P15" s="1"/>
    </row>
    <row r="16" spans="1:16" x14ac:dyDescent="0.35">
      <c r="A16" s="1"/>
      <c r="B16" s="1" t="s">
        <v>75</v>
      </c>
      <c r="C16" s="1"/>
      <c r="D16" s="1"/>
      <c r="E16" s="1"/>
      <c r="F16" s="1"/>
      <c r="G16" s="1"/>
      <c r="H16" s="1"/>
      <c r="I16" s="1"/>
      <c r="J16" s="1"/>
      <c r="K16" s="1"/>
      <c r="L16" s="1"/>
      <c r="M16" s="1"/>
      <c r="N16" s="1"/>
      <c r="O16" s="1"/>
      <c r="P16" s="1"/>
    </row>
    <row r="17" spans="1:16" x14ac:dyDescent="0.35">
      <c r="A17" s="1"/>
      <c r="B17" s="1"/>
      <c r="C17" s="1"/>
      <c r="D17" s="1"/>
      <c r="E17" s="1"/>
      <c r="F17" s="1"/>
      <c r="G17" s="1"/>
      <c r="H17" s="1"/>
      <c r="I17" s="1"/>
      <c r="J17" s="1"/>
      <c r="K17" s="1"/>
      <c r="L17" s="1"/>
      <c r="M17" s="1"/>
      <c r="N17" s="1"/>
      <c r="O17" s="1"/>
      <c r="P17" s="1"/>
    </row>
  </sheetData>
  <mergeCells count="10">
    <mergeCell ref="B7:B10"/>
    <mergeCell ref="B11:B14"/>
    <mergeCell ref="D5:E5"/>
    <mergeCell ref="F5:G5"/>
    <mergeCell ref="H5:I5"/>
    <mergeCell ref="J5:K5"/>
    <mergeCell ref="L5:M5"/>
    <mergeCell ref="N5:O5"/>
    <mergeCell ref="D4:O4"/>
    <mergeCell ref="C4:C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613F5-7756-40DA-A975-428AF580C770}">
  <sheetPr>
    <tabColor theme="0"/>
  </sheetPr>
  <dimension ref="A1:I17"/>
  <sheetViews>
    <sheetView workbookViewId="0">
      <selection activeCell="M34" sqref="M34"/>
    </sheetView>
  </sheetViews>
  <sheetFormatPr defaultRowHeight="14.5" x14ac:dyDescent="0.35"/>
  <cols>
    <col min="1" max="1" width="5.26953125" customWidth="1"/>
    <col min="2" max="2" width="7.7265625" customWidth="1"/>
    <col min="3" max="3" width="5.26953125" customWidth="1"/>
    <col min="4" max="8" width="8.26953125" customWidth="1"/>
    <col min="9" max="9" width="5.26953125" customWidth="1"/>
  </cols>
  <sheetData>
    <row r="1" spans="1:9" x14ac:dyDescent="0.35">
      <c r="A1" s="1"/>
      <c r="B1" s="1"/>
      <c r="C1" s="1"/>
      <c r="D1" s="1"/>
      <c r="E1" s="1"/>
      <c r="F1" s="1"/>
      <c r="G1" s="1"/>
      <c r="H1" s="1"/>
      <c r="I1" s="1"/>
    </row>
    <row r="2" spans="1:9" ht="29.5" customHeight="1" x14ac:dyDescent="0.35">
      <c r="A2" s="1"/>
      <c r="B2" s="142" t="s">
        <v>91</v>
      </c>
      <c r="C2" s="142"/>
      <c r="D2" s="142"/>
      <c r="E2" s="142"/>
      <c r="F2" s="142"/>
      <c r="G2" s="142"/>
      <c r="H2" s="142"/>
      <c r="I2" s="1"/>
    </row>
    <row r="3" spans="1:9" x14ac:dyDescent="0.35">
      <c r="A3" s="1"/>
      <c r="B3" s="1"/>
      <c r="C3" s="1"/>
      <c r="D3" s="1"/>
      <c r="E3" s="1"/>
      <c r="F3" s="1"/>
      <c r="G3" s="1"/>
      <c r="H3" s="1"/>
      <c r="I3" s="1"/>
    </row>
    <row r="4" spans="1:9" x14ac:dyDescent="0.35">
      <c r="A4" s="1"/>
      <c r="B4" s="1"/>
      <c r="C4" s="39"/>
      <c r="D4" s="146" t="s">
        <v>92</v>
      </c>
      <c r="E4" s="144"/>
      <c r="F4" s="144"/>
      <c r="G4" s="144"/>
      <c r="H4" s="144"/>
      <c r="I4" s="1"/>
    </row>
    <row r="5" spans="1:9" x14ac:dyDescent="0.35">
      <c r="A5" s="1"/>
      <c r="B5" s="1"/>
      <c r="C5" s="39" t="s">
        <v>1</v>
      </c>
      <c r="D5" s="146" t="s">
        <v>44</v>
      </c>
      <c r="E5" s="144"/>
      <c r="F5" s="146" t="s">
        <v>43</v>
      </c>
      <c r="G5" s="144"/>
      <c r="H5" s="40" t="s">
        <v>40</v>
      </c>
      <c r="I5" s="1"/>
    </row>
    <row r="6" spans="1:9" x14ac:dyDescent="0.35">
      <c r="A6" s="1"/>
      <c r="B6" s="1"/>
      <c r="C6" s="36"/>
      <c r="D6" s="84" t="s">
        <v>72</v>
      </c>
      <c r="E6" s="36" t="s">
        <v>82</v>
      </c>
      <c r="F6" s="84" t="s">
        <v>72</v>
      </c>
      <c r="G6" s="36" t="s">
        <v>82</v>
      </c>
      <c r="H6" s="84" t="s">
        <v>72</v>
      </c>
      <c r="I6" s="1"/>
    </row>
    <row r="7" spans="1:9" x14ac:dyDescent="0.35">
      <c r="A7" s="1"/>
      <c r="B7" s="138" t="s">
        <v>3</v>
      </c>
      <c r="C7" s="83">
        <v>2003</v>
      </c>
      <c r="D7" s="52">
        <v>702</v>
      </c>
      <c r="E7" s="4"/>
      <c r="F7" s="52">
        <v>306</v>
      </c>
      <c r="G7" s="4"/>
      <c r="H7" s="52">
        <v>4</v>
      </c>
      <c r="I7" s="1"/>
    </row>
    <row r="8" spans="1:9" x14ac:dyDescent="0.35">
      <c r="A8" s="1"/>
      <c r="B8" s="138"/>
      <c r="C8" s="83">
        <v>2008</v>
      </c>
      <c r="D8" s="52">
        <v>472</v>
      </c>
      <c r="E8" s="4"/>
      <c r="F8" s="52">
        <v>308</v>
      </c>
      <c r="G8" s="4"/>
      <c r="H8" s="52">
        <v>21</v>
      </c>
      <c r="I8" s="1"/>
    </row>
    <row r="9" spans="1:9" x14ac:dyDescent="0.35">
      <c r="A9" s="1"/>
      <c r="B9" s="138"/>
      <c r="C9" s="83">
        <v>2013</v>
      </c>
      <c r="D9" s="52">
        <v>697</v>
      </c>
      <c r="E9" s="4"/>
      <c r="F9" s="52">
        <v>217</v>
      </c>
      <c r="G9" s="4"/>
      <c r="H9" s="52">
        <v>196</v>
      </c>
      <c r="I9" s="1"/>
    </row>
    <row r="10" spans="1:9" x14ac:dyDescent="0.35">
      <c r="A10" s="1"/>
      <c r="B10" s="138"/>
      <c r="C10" s="22">
        <v>2018</v>
      </c>
      <c r="D10" s="53">
        <v>1109</v>
      </c>
      <c r="E10" s="21"/>
      <c r="F10" s="53">
        <v>272</v>
      </c>
      <c r="G10" s="21"/>
      <c r="H10" s="53">
        <v>186</v>
      </c>
      <c r="I10" s="1"/>
    </row>
    <row r="11" spans="1:9" x14ac:dyDescent="0.35">
      <c r="A11" s="1"/>
      <c r="B11" s="138" t="s">
        <v>84</v>
      </c>
      <c r="C11" s="83">
        <v>2003</v>
      </c>
      <c r="D11" s="52">
        <v>18041</v>
      </c>
      <c r="E11" s="4"/>
      <c r="F11" s="52">
        <v>12243</v>
      </c>
      <c r="G11" s="4"/>
      <c r="H11" s="52">
        <v>47</v>
      </c>
      <c r="I11" s="1"/>
    </row>
    <row r="12" spans="1:9" x14ac:dyDescent="0.35">
      <c r="A12" s="1"/>
      <c r="B12" s="138"/>
      <c r="C12" s="83">
        <v>2008</v>
      </c>
      <c r="D12" s="52">
        <v>58233</v>
      </c>
      <c r="E12" s="4"/>
      <c r="F12" s="52">
        <v>27847</v>
      </c>
      <c r="G12" s="4"/>
      <c r="H12" s="52">
        <v>156</v>
      </c>
      <c r="I12" s="1"/>
    </row>
    <row r="13" spans="1:9" x14ac:dyDescent="0.35">
      <c r="A13" s="1"/>
      <c r="B13" s="138"/>
      <c r="C13" s="83">
        <v>2013</v>
      </c>
      <c r="D13" s="52">
        <v>57034</v>
      </c>
      <c r="E13" s="4"/>
      <c r="F13" s="52">
        <v>18543</v>
      </c>
      <c r="G13" s="4"/>
      <c r="H13" s="52">
        <v>1657</v>
      </c>
      <c r="I13" s="1"/>
    </row>
    <row r="14" spans="1:9" x14ac:dyDescent="0.35">
      <c r="A14" s="1"/>
      <c r="B14" s="138"/>
      <c r="C14" s="83">
        <v>2018</v>
      </c>
      <c r="D14" s="52">
        <v>175732</v>
      </c>
      <c r="E14" s="4"/>
      <c r="F14" s="52">
        <v>26313</v>
      </c>
      <c r="G14" s="4"/>
      <c r="H14" s="52">
        <v>1306</v>
      </c>
      <c r="I14" s="1"/>
    </row>
    <row r="15" spans="1:9" x14ac:dyDescent="0.35">
      <c r="A15" s="1"/>
      <c r="B15" s="1"/>
      <c r="C15" s="1"/>
      <c r="D15" s="1"/>
      <c r="E15" s="1"/>
      <c r="F15" s="1"/>
      <c r="G15" s="1"/>
      <c r="H15" s="1"/>
      <c r="I15" s="1"/>
    </row>
    <row r="16" spans="1:9" ht="29.5" customHeight="1" x14ac:dyDescent="0.35">
      <c r="A16" s="1"/>
      <c r="B16" s="142" t="s">
        <v>90</v>
      </c>
      <c r="C16" s="142"/>
      <c r="D16" s="142"/>
      <c r="E16" s="142"/>
      <c r="F16" s="142"/>
      <c r="G16" s="142"/>
      <c r="H16" s="142"/>
      <c r="I16" s="1"/>
    </row>
    <row r="17" spans="1:9" x14ac:dyDescent="0.35">
      <c r="A17" s="1"/>
      <c r="B17" s="1"/>
      <c r="C17" s="1"/>
      <c r="D17" s="1"/>
      <c r="E17" s="1"/>
      <c r="F17" s="1"/>
      <c r="G17" s="1"/>
      <c r="H17" s="1"/>
      <c r="I17" s="1"/>
    </row>
  </sheetData>
  <mergeCells count="7">
    <mergeCell ref="B16:H16"/>
    <mergeCell ref="D4:H4"/>
    <mergeCell ref="B2:H2"/>
    <mergeCell ref="B7:B10"/>
    <mergeCell ref="B11:B14"/>
    <mergeCell ref="D5:E5"/>
    <mergeCell ref="F5:G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3DAE9-2296-413E-8DBA-857A6D63A9D4}">
  <sheetPr>
    <tabColor theme="7" tint="-0.249977111117893"/>
  </sheetPr>
  <dimension ref="A1:J27"/>
  <sheetViews>
    <sheetView workbookViewId="0">
      <selection activeCell="S31" sqref="S31"/>
    </sheetView>
  </sheetViews>
  <sheetFormatPr defaultRowHeight="14.5" x14ac:dyDescent="0.35"/>
  <cols>
    <col min="1" max="1" width="6.1796875" customWidth="1"/>
    <col min="2" max="2" width="6.54296875" customWidth="1"/>
    <col min="3" max="8" width="8" customWidth="1"/>
    <col min="9" max="9" width="5.36328125" customWidth="1"/>
  </cols>
  <sheetData>
    <row r="1" spans="1:10" x14ac:dyDescent="0.35">
      <c r="A1" s="1"/>
      <c r="B1" s="1"/>
      <c r="C1" s="1"/>
      <c r="D1" s="1"/>
      <c r="E1" s="1"/>
      <c r="F1" s="1"/>
      <c r="G1" s="1"/>
      <c r="H1" s="1"/>
      <c r="I1" s="1"/>
      <c r="J1" s="1"/>
    </row>
    <row r="2" spans="1:10" x14ac:dyDescent="0.35">
      <c r="A2" s="1"/>
      <c r="B2" s="1" t="s">
        <v>80</v>
      </c>
      <c r="C2" s="1"/>
      <c r="D2" s="1"/>
      <c r="E2" s="1"/>
      <c r="F2" s="1"/>
      <c r="G2" s="1"/>
      <c r="H2" s="1"/>
      <c r="I2" s="1"/>
      <c r="J2" s="1"/>
    </row>
    <row r="3" spans="1:10" x14ac:dyDescent="0.35">
      <c r="A3" s="1"/>
      <c r="B3" s="1"/>
      <c r="C3" s="1"/>
      <c r="D3" s="1"/>
      <c r="E3" s="1"/>
      <c r="F3" s="1"/>
      <c r="G3" s="1"/>
      <c r="H3" s="1"/>
      <c r="I3" s="1"/>
      <c r="J3" s="1"/>
    </row>
    <row r="4" spans="1:10" x14ac:dyDescent="0.35">
      <c r="A4" s="1"/>
      <c r="B4" s="139" t="s">
        <v>1</v>
      </c>
      <c r="C4" s="144" t="s">
        <v>71</v>
      </c>
      <c r="D4" s="144"/>
      <c r="E4" s="144"/>
      <c r="F4" s="144"/>
      <c r="G4" s="144"/>
      <c r="H4" s="144"/>
      <c r="I4" s="150" t="s">
        <v>6</v>
      </c>
      <c r="J4" s="1"/>
    </row>
    <row r="5" spans="1:10" ht="29" x14ac:dyDescent="0.35">
      <c r="A5" s="1"/>
      <c r="B5" s="149"/>
      <c r="C5" s="60" t="s">
        <v>65</v>
      </c>
      <c r="D5" s="60" t="s">
        <v>66</v>
      </c>
      <c r="E5" s="60" t="s">
        <v>67</v>
      </c>
      <c r="F5" s="60" t="s">
        <v>68</v>
      </c>
      <c r="G5" s="60" t="s">
        <v>69</v>
      </c>
      <c r="H5" s="60" t="s">
        <v>70</v>
      </c>
      <c r="I5" s="151"/>
      <c r="J5" s="1"/>
    </row>
    <row r="6" spans="1:10" x14ac:dyDescent="0.35">
      <c r="A6" s="1"/>
      <c r="B6" s="1">
        <v>2003</v>
      </c>
      <c r="C6" s="43">
        <v>0.33980530016224986</v>
      </c>
      <c r="D6" s="44" t="s">
        <v>27</v>
      </c>
      <c r="E6" s="44">
        <v>0.53195925896222629</v>
      </c>
      <c r="F6" s="44" t="s">
        <v>27</v>
      </c>
      <c r="G6" s="44" t="s">
        <v>27</v>
      </c>
      <c r="H6" s="45" t="s">
        <v>27</v>
      </c>
      <c r="I6" s="38">
        <v>0.58279214540982982</v>
      </c>
      <c r="J6" s="1"/>
    </row>
    <row r="7" spans="1:10" x14ac:dyDescent="0.35">
      <c r="A7" s="1"/>
      <c r="B7" s="1">
        <v>2008</v>
      </c>
      <c r="C7" s="43">
        <v>0.39517633886919201</v>
      </c>
      <c r="D7" s="46">
        <v>0.5807881298776375</v>
      </c>
      <c r="E7" s="46">
        <v>0.67148155377708374</v>
      </c>
      <c r="F7" s="46">
        <v>0.75782335158101155</v>
      </c>
      <c r="G7" s="46">
        <v>0.9554995801847187</v>
      </c>
      <c r="H7" s="47">
        <v>1.9307995403053686</v>
      </c>
      <c r="I7" s="38">
        <v>0.82846739871842912</v>
      </c>
      <c r="J7" s="1"/>
    </row>
    <row r="8" spans="1:10" x14ac:dyDescent="0.35">
      <c r="A8" s="1"/>
      <c r="B8" s="1">
        <v>2013</v>
      </c>
      <c r="C8" s="43">
        <v>0.31470010125677528</v>
      </c>
      <c r="D8" s="46">
        <v>0.40629157954761452</v>
      </c>
      <c r="E8" s="46">
        <v>0.53448045290420365</v>
      </c>
      <c r="F8" s="46">
        <v>0.67982066103453387</v>
      </c>
      <c r="G8" s="46">
        <v>0.67909632571996026</v>
      </c>
      <c r="H8" s="47">
        <v>0.91183329198709995</v>
      </c>
      <c r="I8" s="38">
        <v>0.57716566030967897</v>
      </c>
      <c r="J8" s="1"/>
    </row>
    <row r="9" spans="1:10" x14ac:dyDescent="0.35">
      <c r="A9" s="1"/>
      <c r="B9" s="1">
        <v>2018</v>
      </c>
      <c r="C9" s="43">
        <v>0.45864635259425685</v>
      </c>
      <c r="D9" s="46">
        <v>0.59794657459567513</v>
      </c>
      <c r="E9" s="46">
        <v>0.62251068856885694</v>
      </c>
      <c r="F9" s="46">
        <v>0.8940936863543788</v>
      </c>
      <c r="G9" s="46">
        <v>1.1428360085805163</v>
      </c>
      <c r="H9" s="47">
        <v>0.94509085113165447</v>
      </c>
      <c r="I9" s="38">
        <v>0.80564084481932108</v>
      </c>
      <c r="J9" s="1"/>
    </row>
    <row r="10" spans="1:10" x14ac:dyDescent="0.35">
      <c r="A10" s="1"/>
      <c r="B10" s="1"/>
      <c r="C10" s="1"/>
      <c r="D10" s="1"/>
      <c r="E10" s="1"/>
      <c r="F10" s="1"/>
      <c r="G10" s="1"/>
      <c r="H10" s="1"/>
      <c r="I10" s="1"/>
      <c r="J10" s="1"/>
    </row>
    <row r="11" spans="1:10" ht="29" customHeight="1" x14ac:dyDescent="0.35">
      <c r="A11" s="1"/>
      <c r="B11" s="142" t="s">
        <v>88</v>
      </c>
      <c r="C11" s="142"/>
      <c r="D11" s="142"/>
      <c r="E11" s="142"/>
      <c r="F11" s="142"/>
      <c r="G11" s="142"/>
      <c r="H11" s="142"/>
      <c r="I11" s="142"/>
      <c r="J11" s="1"/>
    </row>
    <row r="12" spans="1:10" x14ac:dyDescent="0.35">
      <c r="A12" s="1"/>
      <c r="B12" s="1"/>
      <c r="C12" s="1"/>
      <c r="D12" s="1"/>
      <c r="E12" s="1"/>
      <c r="F12" s="1"/>
      <c r="G12" s="1"/>
      <c r="H12" s="1"/>
      <c r="I12" s="1"/>
      <c r="J12" s="1"/>
    </row>
    <row r="16" spans="1:10" x14ac:dyDescent="0.35">
      <c r="A16" s="1"/>
      <c r="B16" s="1"/>
      <c r="C16" s="1"/>
      <c r="D16" s="1"/>
      <c r="E16" s="1"/>
      <c r="F16" s="1"/>
      <c r="G16" s="1"/>
      <c r="H16" s="1"/>
      <c r="I16" s="1"/>
      <c r="J16" s="1"/>
    </row>
    <row r="17" spans="1:10" x14ac:dyDescent="0.35">
      <c r="A17" s="1"/>
      <c r="B17" s="1" t="s">
        <v>81</v>
      </c>
      <c r="C17" s="1"/>
      <c r="D17" s="1"/>
      <c r="E17" s="1"/>
      <c r="F17" s="1"/>
      <c r="G17" s="1"/>
      <c r="H17" s="1"/>
      <c r="I17" s="1"/>
      <c r="J17" s="1"/>
    </row>
    <row r="18" spans="1:10" x14ac:dyDescent="0.35">
      <c r="A18" s="1"/>
      <c r="B18" s="1"/>
      <c r="C18" s="1"/>
      <c r="D18" s="1"/>
      <c r="E18" s="1"/>
      <c r="F18" s="1"/>
      <c r="G18" s="1"/>
      <c r="H18" s="1"/>
      <c r="I18" s="1"/>
      <c r="J18" s="1"/>
    </row>
    <row r="19" spans="1:10" x14ac:dyDescent="0.35">
      <c r="A19" s="1"/>
      <c r="B19" s="139" t="s">
        <v>1</v>
      </c>
      <c r="C19" s="146" t="s">
        <v>71</v>
      </c>
      <c r="D19" s="144"/>
      <c r="E19" s="144"/>
      <c r="F19" s="144"/>
      <c r="G19" s="144"/>
      <c r="H19" s="144"/>
      <c r="I19" s="150" t="s">
        <v>6</v>
      </c>
      <c r="J19" s="1"/>
    </row>
    <row r="20" spans="1:10" ht="29" x14ac:dyDescent="0.35">
      <c r="A20" s="1"/>
      <c r="B20" s="149"/>
      <c r="C20" s="63" t="s">
        <v>65</v>
      </c>
      <c r="D20" s="64" t="s">
        <v>66</v>
      </c>
      <c r="E20" s="64" t="s">
        <v>67</v>
      </c>
      <c r="F20" s="64" t="s">
        <v>68</v>
      </c>
      <c r="G20" s="64" t="s">
        <v>69</v>
      </c>
      <c r="H20" s="64" t="s">
        <v>70</v>
      </c>
      <c r="I20" s="151"/>
      <c r="J20" s="1"/>
    </row>
    <row r="21" spans="1:10" x14ac:dyDescent="0.35">
      <c r="A21" s="1"/>
      <c r="B21" s="1">
        <v>2003</v>
      </c>
      <c r="C21" s="67">
        <f>C6*12</f>
        <v>4.0776636019469983</v>
      </c>
      <c r="D21" s="66" t="s">
        <v>27</v>
      </c>
      <c r="E21" s="65">
        <f>E6*12</f>
        <v>6.383511107546715</v>
      </c>
      <c r="F21" s="66" t="s">
        <v>27</v>
      </c>
      <c r="G21" s="66" t="s">
        <v>27</v>
      </c>
      <c r="H21" s="68" t="s">
        <v>27</v>
      </c>
      <c r="I21" s="62">
        <f t="shared" ref="C21:I22" si="0">I6*12</f>
        <v>6.9935057449179574</v>
      </c>
      <c r="J21" s="1"/>
    </row>
    <row r="22" spans="1:10" x14ac:dyDescent="0.35">
      <c r="A22" s="1"/>
      <c r="B22" s="1">
        <v>2008</v>
      </c>
      <c r="C22" s="61">
        <f t="shared" si="0"/>
        <v>4.7421160664303041</v>
      </c>
      <c r="D22" s="62">
        <f t="shared" si="0"/>
        <v>6.9694575585316496</v>
      </c>
      <c r="E22" s="62">
        <f t="shared" si="0"/>
        <v>8.0577786453250049</v>
      </c>
      <c r="F22" s="62">
        <f t="shared" si="0"/>
        <v>9.0938802189721386</v>
      </c>
      <c r="G22" s="62">
        <f t="shared" si="0"/>
        <v>11.465994962216625</v>
      </c>
      <c r="H22" s="69">
        <f t="shared" si="0"/>
        <v>23.169594483664422</v>
      </c>
      <c r="I22" s="62">
        <f t="shared" si="0"/>
        <v>9.9416087846211489</v>
      </c>
      <c r="J22" s="1"/>
    </row>
    <row r="23" spans="1:10" x14ac:dyDescent="0.35">
      <c r="A23" s="1"/>
      <c r="B23" s="1">
        <v>2013</v>
      </c>
      <c r="C23" s="61">
        <f t="shared" ref="C23:I23" si="1">C8*12</f>
        <v>3.7764012150813033</v>
      </c>
      <c r="D23" s="62">
        <f t="shared" si="1"/>
        <v>4.8754989545713743</v>
      </c>
      <c r="E23" s="62">
        <f t="shared" si="1"/>
        <v>6.4137654348504434</v>
      </c>
      <c r="F23" s="62">
        <f t="shared" si="1"/>
        <v>8.1578479324144055</v>
      </c>
      <c r="G23" s="62">
        <f t="shared" si="1"/>
        <v>8.1491559086395231</v>
      </c>
      <c r="H23" s="69">
        <f t="shared" si="1"/>
        <v>10.941999503845199</v>
      </c>
      <c r="I23" s="62">
        <f t="shared" si="1"/>
        <v>6.9259879237161481</v>
      </c>
      <c r="J23" s="1"/>
    </row>
    <row r="24" spans="1:10" x14ac:dyDescent="0.35">
      <c r="A24" s="1"/>
      <c r="B24" s="1">
        <v>2018</v>
      </c>
      <c r="C24" s="61">
        <f t="shared" ref="C24:I24" si="2">C9*12</f>
        <v>5.5037562311310824</v>
      </c>
      <c r="D24" s="62">
        <f t="shared" si="2"/>
        <v>7.1753588951481015</v>
      </c>
      <c r="E24" s="62">
        <f t="shared" si="2"/>
        <v>7.4701282628262833</v>
      </c>
      <c r="F24" s="62">
        <f t="shared" si="2"/>
        <v>10.729124236252545</v>
      </c>
      <c r="G24" s="62">
        <f t="shared" si="2"/>
        <v>13.714032102966195</v>
      </c>
      <c r="H24" s="69">
        <f t="shared" si="2"/>
        <v>11.341090213579854</v>
      </c>
      <c r="I24" s="62">
        <f t="shared" si="2"/>
        <v>9.6676901378318529</v>
      </c>
      <c r="J24" s="1"/>
    </row>
    <row r="25" spans="1:10" x14ac:dyDescent="0.35">
      <c r="A25" s="1"/>
      <c r="B25" s="1"/>
      <c r="C25" s="1"/>
      <c r="D25" s="1"/>
      <c r="E25" s="1"/>
      <c r="F25" s="1"/>
      <c r="G25" s="1"/>
      <c r="H25" s="1"/>
      <c r="I25" s="1"/>
      <c r="J25" s="1"/>
    </row>
    <row r="26" spans="1:10" ht="27.5" customHeight="1" x14ac:dyDescent="0.35">
      <c r="A26" s="1"/>
      <c r="B26" s="142" t="s">
        <v>88</v>
      </c>
      <c r="C26" s="142"/>
      <c r="D26" s="142"/>
      <c r="E26" s="142"/>
      <c r="F26" s="142"/>
      <c r="G26" s="142"/>
      <c r="H26" s="142"/>
      <c r="I26" s="142"/>
      <c r="J26" s="1"/>
    </row>
    <row r="27" spans="1:10" x14ac:dyDescent="0.35">
      <c r="A27" s="1"/>
      <c r="B27" s="1"/>
      <c r="C27" s="1"/>
      <c r="D27" s="1"/>
      <c r="E27" s="1"/>
      <c r="F27" s="1"/>
      <c r="G27" s="1"/>
      <c r="H27" s="1"/>
      <c r="I27" s="1"/>
      <c r="J27" s="1"/>
    </row>
  </sheetData>
  <mergeCells count="8">
    <mergeCell ref="B4:B5"/>
    <mergeCell ref="C4:H4"/>
    <mergeCell ref="I4:I5"/>
    <mergeCell ref="B26:I26"/>
    <mergeCell ref="B11:I11"/>
    <mergeCell ref="B19:B20"/>
    <mergeCell ref="C19:H19"/>
    <mergeCell ref="I19:I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0AFD4-4EC6-47D6-BD53-D7908545E2EB}">
  <sheetPr>
    <tabColor theme="7" tint="-0.249977111117893"/>
  </sheetPr>
  <dimension ref="A1:G12"/>
  <sheetViews>
    <sheetView workbookViewId="0">
      <selection activeCell="M34" sqref="M34"/>
    </sheetView>
  </sheetViews>
  <sheetFormatPr defaultRowHeight="14.5" x14ac:dyDescent="0.35"/>
  <cols>
    <col min="1" max="1" width="5.26953125" customWidth="1"/>
    <col min="2" max="2" width="5.453125" customWidth="1"/>
    <col min="3" max="5" width="8.36328125" customWidth="1"/>
    <col min="6" max="6" width="5.36328125" customWidth="1"/>
    <col min="7" max="7" width="4.36328125" customWidth="1"/>
    <col min="8" max="8" width="11.08984375" bestFit="1" customWidth="1"/>
    <col min="9" max="9" width="10.08984375" bestFit="1" customWidth="1"/>
    <col min="10" max="10" width="9.08984375" bestFit="1" customWidth="1"/>
    <col min="11" max="12" width="11.08984375" bestFit="1" customWidth="1"/>
    <col min="13" max="13" width="10.08984375" bestFit="1" customWidth="1"/>
    <col min="14" max="14" width="9.08984375" bestFit="1" customWidth="1"/>
  </cols>
  <sheetData>
    <row r="1" spans="1:7" x14ac:dyDescent="0.35">
      <c r="A1" s="1"/>
      <c r="B1" s="1"/>
      <c r="C1" s="1"/>
      <c r="D1" s="1"/>
      <c r="E1" s="1"/>
      <c r="F1" s="1"/>
      <c r="G1" s="1"/>
    </row>
    <row r="2" spans="1:7" ht="30.5" customHeight="1" x14ac:dyDescent="0.35">
      <c r="A2" s="1"/>
      <c r="B2" s="143" t="s">
        <v>93</v>
      </c>
      <c r="C2" s="143"/>
      <c r="D2" s="143"/>
      <c r="E2" s="143"/>
      <c r="F2" s="143"/>
      <c r="G2" s="1"/>
    </row>
    <row r="3" spans="1:7" ht="11.5" customHeight="1" x14ac:dyDescent="0.35">
      <c r="A3" s="1"/>
      <c r="B3" s="85"/>
      <c r="C3" s="85"/>
      <c r="D3" s="85"/>
      <c r="E3" s="85"/>
      <c r="F3" s="85"/>
      <c r="G3" s="1"/>
    </row>
    <row r="4" spans="1:7" x14ac:dyDescent="0.35">
      <c r="A4" s="1"/>
      <c r="B4" s="144" t="s">
        <v>1</v>
      </c>
      <c r="C4" s="146" t="s">
        <v>92</v>
      </c>
      <c r="D4" s="144"/>
      <c r="E4" s="139"/>
      <c r="F4" s="147" t="s">
        <v>6</v>
      </c>
      <c r="G4" s="1"/>
    </row>
    <row r="5" spans="1:7" x14ac:dyDescent="0.35">
      <c r="A5" s="1"/>
      <c r="B5" s="145"/>
      <c r="C5" s="84" t="s">
        <v>44</v>
      </c>
      <c r="D5" s="36" t="s">
        <v>43</v>
      </c>
      <c r="E5" s="71" t="s">
        <v>40</v>
      </c>
      <c r="F5" s="148"/>
      <c r="G5" s="1"/>
    </row>
    <row r="6" spans="1:7" x14ac:dyDescent="0.35">
      <c r="A6" s="1"/>
      <c r="B6" s="1">
        <v>2003</v>
      </c>
      <c r="C6" s="87">
        <v>6.9484225053759996</v>
      </c>
      <c r="D6" s="88">
        <v>6.6728437116773396</v>
      </c>
      <c r="E6" s="89">
        <v>2.4310344827586206</v>
      </c>
      <c r="F6" s="86">
        <v>6.9935057449179574</v>
      </c>
      <c r="G6" s="1"/>
    </row>
    <row r="7" spans="1:7" x14ac:dyDescent="0.35">
      <c r="A7" s="1"/>
      <c r="B7" s="1">
        <v>2008</v>
      </c>
      <c r="C7" s="87">
        <v>9.41114044066153</v>
      </c>
      <c r="D7" s="88">
        <v>10.89617842702491</v>
      </c>
      <c r="E7" s="90" t="s">
        <v>27</v>
      </c>
      <c r="F7" s="86">
        <v>9.9416087846211489</v>
      </c>
      <c r="G7" s="1"/>
    </row>
    <row r="8" spans="1:7" x14ac:dyDescent="0.35">
      <c r="A8" s="1"/>
      <c r="B8" s="1">
        <v>2013</v>
      </c>
      <c r="C8" s="87">
        <v>6.7362992125984249</v>
      </c>
      <c r="D8" s="88">
        <v>6.6789530555889067</v>
      </c>
      <c r="E8" s="89">
        <v>9.4014184397163127</v>
      </c>
      <c r="F8" s="86">
        <v>6.9259879237161481</v>
      </c>
      <c r="G8" s="1"/>
    </row>
    <row r="9" spans="1:7" x14ac:dyDescent="0.35">
      <c r="A9" s="1"/>
      <c r="B9" s="1">
        <v>2018</v>
      </c>
      <c r="C9" s="87">
        <v>9.7374632902975566</v>
      </c>
      <c r="D9" s="88">
        <v>7.2682825771700852</v>
      </c>
      <c r="E9" s="89">
        <v>10.532258064516128</v>
      </c>
      <c r="F9" s="86">
        <v>9.6676901378318529</v>
      </c>
      <c r="G9" s="1"/>
    </row>
    <row r="10" spans="1:7" x14ac:dyDescent="0.35">
      <c r="A10" s="1"/>
      <c r="B10" s="1"/>
      <c r="C10" s="1"/>
      <c r="D10" s="1"/>
      <c r="E10" s="1"/>
      <c r="F10" s="1"/>
      <c r="G10" s="1"/>
    </row>
    <row r="11" spans="1:7" ht="44" customHeight="1" x14ac:dyDescent="0.35">
      <c r="A11" s="1"/>
      <c r="B11" s="143" t="s">
        <v>90</v>
      </c>
      <c r="C11" s="143"/>
      <c r="D11" s="143"/>
      <c r="E11" s="143"/>
      <c r="F11" s="143"/>
      <c r="G11" s="1"/>
    </row>
    <row r="12" spans="1:7" x14ac:dyDescent="0.35">
      <c r="A12" s="1"/>
      <c r="B12" s="1"/>
      <c r="C12" s="1"/>
      <c r="D12" s="1"/>
      <c r="E12" s="1"/>
      <c r="F12" s="1"/>
      <c r="G12" s="1"/>
    </row>
  </sheetData>
  <mergeCells count="5">
    <mergeCell ref="B4:B5"/>
    <mergeCell ref="F4:F5"/>
    <mergeCell ref="C4:E4"/>
    <mergeCell ref="B2:F2"/>
    <mergeCell ref="B11:F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Under Protection</vt:lpstr>
      <vt:lpstr>Avg Depth in the Open</vt:lpstr>
      <vt:lpstr>CU Numbers</vt:lpstr>
      <vt:lpstr>Discontinuance</vt:lpstr>
      <vt:lpstr>Diminished Yield</vt:lpstr>
      <vt:lpstr>Comparison by Quantity</vt:lpstr>
      <vt:lpstr>Comparison by Source</vt:lpstr>
      <vt:lpstr>Avg Depth by Quantity</vt:lpstr>
      <vt:lpstr>Avg Depth by Source</vt:lpstr>
      <vt:lpstr>AF per source (2)</vt:lpstr>
      <vt:lpstr>AF per source</vt:lpstr>
      <vt:lpstr>Irrigation Distribution</vt:lpstr>
      <vt:lpstr>Irrigation Distribution (2)</vt:lpstr>
      <vt:lpstr>Irrigation Distribution (3)</vt:lpstr>
      <vt:lpstr>Irrigation by Quantity</vt:lpstr>
      <vt:lpstr>Table 27- discontinuance</vt:lpstr>
      <vt:lpstr>Table 18 - Diminished 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Pellett</dc:creator>
  <cp:lastModifiedBy>Alex Pellett</cp:lastModifiedBy>
  <dcterms:created xsi:type="dcterms:W3CDTF">2015-06-05T18:17:20Z</dcterms:created>
  <dcterms:modified xsi:type="dcterms:W3CDTF">2023-05-16T15:39:30Z</dcterms:modified>
</cp:coreProperties>
</file>