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1"/>
  </bookViews>
  <sheets>
    <sheet name="2d_periodic" sheetId="1" r:id="rId1"/>
    <sheet name="A50-4x2x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9" i="2" l="1"/>
  <c r="O28" i="2"/>
  <c r="O27" i="2"/>
  <c r="O26" i="2"/>
  <c r="I29" i="2" l="1"/>
  <c r="I28" i="2"/>
  <c r="I27" i="2"/>
  <c r="I26" i="2"/>
  <c r="L29" i="2" l="1"/>
  <c r="L28" i="2"/>
  <c r="L27" i="2"/>
  <c r="L26" i="2"/>
  <c r="O23" i="2" l="1"/>
  <c r="L23" i="2"/>
  <c r="O21" i="2" l="1"/>
  <c r="L21" i="2"/>
  <c r="O22" i="2"/>
  <c r="O20" i="2"/>
  <c r="L22" i="2"/>
  <c r="L20" i="2"/>
  <c r="D29" i="2"/>
  <c r="D28" i="2"/>
  <c r="D20" i="2" l="1"/>
  <c r="D21" i="2"/>
  <c r="D23" i="2" l="1"/>
  <c r="D22" i="2"/>
  <c r="J5" i="2" l="1"/>
  <c r="G14" i="2"/>
  <c r="G15" i="2" l="1"/>
  <c r="G13" i="2"/>
  <c r="G11" i="2" l="1"/>
  <c r="G10" i="2"/>
  <c r="G9" i="2"/>
  <c r="G12" i="2"/>
  <c r="G8" i="2"/>
  <c r="G6" i="2" l="1"/>
  <c r="G5" i="2"/>
  <c r="D5" i="2"/>
  <c r="D4" i="2"/>
  <c r="K16" i="1" l="1"/>
  <c r="D19" i="1" l="1"/>
  <c r="C19" i="1"/>
  <c r="D20" i="1"/>
  <c r="C20" i="1"/>
  <c r="E20" i="1" l="1"/>
  <c r="E19" i="1"/>
  <c r="C18" i="1"/>
  <c r="D18" i="1"/>
  <c r="E18" i="1" s="1"/>
  <c r="D17" i="1" l="1"/>
  <c r="C17" i="1"/>
  <c r="E17" i="1" s="1"/>
  <c r="D16" i="1"/>
  <c r="C16" i="1"/>
  <c r="D15" i="1"/>
  <c r="C15" i="1"/>
  <c r="D14" i="1"/>
  <c r="C14" i="1"/>
  <c r="D12" i="1"/>
  <c r="C12" i="1"/>
  <c r="D11" i="1"/>
  <c r="C11" i="1"/>
  <c r="D10" i="1"/>
  <c r="C10" i="1"/>
  <c r="D9" i="1"/>
  <c r="C9" i="1"/>
  <c r="C7" i="1"/>
  <c r="D7" i="1"/>
  <c r="D6" i="1"/>
  <c r="D5" i="1"/>
  <c r="C6" i="1"/>
  <c r="C5" i="1"/>
  <c r="D4" i="1"/>
  <c r="C4" i="1"/>
  <c r="E8" i="1"/>
  <c r="E13" i="1"/>
  <c r="E3" i="1"/>
  <c r="E9" i="1" l="1"/>
  <c r="E12" i="1"/>
  <c r="E16" i="1"/>
  <c r="E11" i="1"/>
  <c r="E7" i="1"/>
  <c r="E6" i="1"/>
  <c r="E15" i="1"/>
  <c r="E10" i="1"/>
  <c r="E5" i="1"/>
  <c r="E14" i="1"/>
  <c r="E4" i="1"/>
</calcChain>
</file>

<file path=xl/sharedStrings.xml><?xml version="1.0" encoding="utf-8"?>
<sst xmlns="http://schemas.openxmlformats.org/spreadsheetml/2006/main" count="61" uniqueCount="32">
  <si>
    <t xml:space="preserve">drag </t>
  </si>
  <si>
    <t>lift</t>
  </si>
  <si>
    <t>m/s</t>
  </si>
  <si>
    <t>inch</t>
  </si>
  <si>
    <t>lift/drag</t>
  </si>
  <si>
    <t>simulation result</t>
  </si>
  <si>
    <t>adjusted for comparison</t>
  </si>
  <si>
    <t>2in deep, 1in high</t>
  </si>
  <si>
    <t>12 mm</t>
  </si>
  <si>
    <t>18 mm</t>
  </si>
  <si>
    <t>below are different configurations at 50 m/s and 18 mm gap (24 mm for lower magnets)</t>
  </si>
  <si>
    <t>A53 - 2x2 rows 4x1x1, 1" from edge</t>
  </si>
  <si>
    <t>A53 - 2x2 rows 4x1x1, 1.5" from edge</t>
  </si>
  <si>
    <t>A52 - 4x2x2 + 2 rows 2x1x1, 18 mm</t>
  </si>
  <si>
    <t>A52 - 4x2x2 + 2 rows 2x1x1, 30 mm</t>
  </si>
  <si>
    <t>A52 - 4x2x2 + 2 rows 2x1x1, 40 mm</t>
  </si>
  <si>
    <t>A51 - 3 rows 4x1x1 "plate" (no web)</t>
  </si>
  <si>
    <t>A54 - 8x2x2 (no web)</t>
  </si>
  <si>
    <t>A52 - 4x2x2 + 2 rows 2x1x1, 24mm</t>
  </si>
  <si>
    <t>4x2x2 passive ski as proposed by Keith, force values in N (Analysis50, no i-beam web in model)</t>
  </si>
  <si>
    <t>18 mm with web in model</t>
  </si>
  <si>
    <t>A55: two 4x2x2 passive ski with one re-director above (18 mm gap) and two 4x1x1 with one re-director below (24 mm gap), force values in N</t>
  </si>
  <si>
    <t>2d 10" comparison with backing plates:</t>
  </si>
  <si>
    <t>halbach</t>
  </si>
  <si>
    <t>2x 5"</t>
  </si>
  <si>
    <t>12 upper, 30 lower</t>
  </si>
  <si>
    <t>24 upper, 18 lower</t>
  </si>
  <si>
    <t>18 mm upper, 24 mm lower</t>
  </si>
  <si>
    <t>&lt;- large mesh</t>
  </si>
  <si>
    <t>16 upper, 30 lower + full i-beam</t>
  </si>
  <si>
    <t>16 upper, 20 lower + full i-beam</t>
  </si>
  <si>
    <t>16 upper, 40 lower + full i-beam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</si>
</sst>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28" sqref="C28"/>
    </sheetView>
  </sheetViews>
  <sheetFormatPr baseColWidth="10" defaultColWidth="9.140625" defaultRowHeight="15" x14ac:dyDescent="0.25"/>
  <sheetData>
    <row r="1" spans="1:11" x14ac:dyDescent="0.25">
      <c r="A1" t="s">
        <v>7</v>
      </c>
      <c r="C1" t="s">
        <v>6</v>
      </c>
      <c r="G1" t="s">
        <v>5</v>
      </c>
    </row>
    <row r="2" spans="1:11" x14ac:dyDescent="0.25">
      <c r="A2" t="s">
        <v>2</v>
      </c>
      <c r="B2" t="s">
        <v>3</v>
      </c>
      <c r="C2" t="s">
        <v>0</v>
      </c>
      <c r="D2" t="s">
        <v>1</v>
      </c>
      <c r="E2" t="s">
        <v>4</v>
      </c>
      <c r="G2" t="s">
        <v>0</v>
      </c>
      <c r="H2" t="s">
        <v>1</v>
      </c>
    </row>
    <row r="3" spans="1:11" x14ac:dyDescent="0.25">
      <c r="A3">
        <v>10</v>
      </c>
      <c r="B3">
        <v>1</v>
      </c>
      <c r="C3" s="2">
        <v>116</v>
      </c>
      <c r="D3" s="2">
        <v>130</v>
      </c>
      <c r="E3" s="1">
        <f>D3/C3</f>
        <v>1.1206896551724137</v>
      </c>
    </row>
    <row r="4" spans="1:11" x14ac:dyDescent="0.25">
      <c r="B4">
        <v>2</v>
      </c>
      <c r="C4" s="2">
        <f>G4/2</f>
        <v>163.5</v>
      </c>
      <c r="D4" s="2">
        <f>H4/2</f>
        <v>231</v>
      </c>
      <c r="E4" s="1">
        <f t="shared" ref="E4:E18" si="0">D4/C4</f>
        <v>1.4128440366972477</v>
      </c>
      <c r="G4">
        <v>327</v>
      </c>
      <c r="H4">
        <v>462</v>
      </c>
    </row>
    <row r="5" spans="1:11" x14ac:dyDescent="0.25">
      <c r="B5">
        <v>3</v>
      </c>
      <c r="C5" s="2">
        <f>G5/3</f>
        <v>147</v>
      </c>
      <c r="D5" s="2">
        <f>H5/3</f>
        <v>226.66666666666666</v>
      </c>
      <c r="E5" s="1">
        <f t="shared" si="0"/>
        <v>1.5419501133786848</v>
      </c>
      <c r="G5">
        <v>441</v>
      </c>
      <c r="H5">
        <v>680</v>
      </c>
    </row>
    <row r="6" spans="1:11" x14ac:dyDescent="0.25">
      <c r="B6">
        <v>5</v>
      </c>
      <c r="C6" s="2">
        <f>G6/5</f>
        <v>100.2</v>
      </c>
      <c r="D6" s="2">
        <f>H6/5</f>
        <v>169</v>
      </c>
      <c r="E6" s="1">
        <f t="shared" si="0"/>
        <v>1.686626746506986</v>
      </c>
      <c r="G6">
        <v>501</v>
      </c>
      <c r="H6">
        <v>845</v>
      </c>
    </row>
    <row r="7" spans="1:11" x14ac:dyDescent="0.25">
      <c r="B7">
        <v>8</v>
      </c>
      <c r="C7" s="2">
        <f>G7/8</f>
        <v>57.375</v>
      </c>
      <c r="D7" s="2">
        <f>H7/8</f>
        <v>107.625</v>
      </c>
      <c r="E7" s="1">
        <f t="shared" si="0"/>
        <v>1.8758169934640523</v>
      </c>
      <c r="G7">
        <v>459</v>
      </c>
      <c r="H7">
        <v>861</v>
      </c>
    </row>
    <row r="8" spans="1:11" x14ac:dyDescent="0.25">
      <c r="A8">
        <v>50</v>
      </c>
      <c r="B8">
        <v>1</v>
      </c>
      <c r="C8" s="2">
        <v>96</v>
      </c>
      <c r="D8" s="2">
        <v>270</v>
      </c>
      <c r="E8" s="1">
        <f t="shared" si="0"/>
        <v>2.8125</v>
      </c>
    </row>
    <row r="9" spans="1:11" x14ac:dyDescent="0.25">
      <c r="B9">
        <v>2</v>
      </c>
      <c r="C9" s="2">
        <f>G9/2</f>
        <v>98</v>
      </c>
      <c r="D9" s="2">
        <f>H9/2</f>
        <v>387.5</v>
      </c>
      <c r="E9" s="1">
        <f t="shared" si="0"/>
        <v>3.954081632653061</v>
      </c>
      <c r="G9">
        <v>196</v>
      </c>
      <c r="H9">
        <v>775</v>
      </c>
    </row>
    <row r="10" spans="1:11" x14ac:dyDescent="0.25">
      <c r="B10">
        <v>3</v>
      </c>
      <c r="C10" s="2">
        <f>G10/3</f>
        <v>75</v>
      </c>
      <c r="D10" s="2">
        <f>H10/3</f>
        <v>358.33333333333331</v>
      </c>
      <c r="E10" s="1">
        <f t="shared" si="0"/>
        <v>4.7777777777777777</v>
      </c>
      <c r="G10">
        <v>225</v>
      </c>
      <c r="H10">
        <v>1075</v>
      </c>
    </row>
    <row r="11" spans="1:11" x14ac:dyDescent="0.25">
      <c r="B11">
        <v>5</v>
      </c>
      <c r="C11" s="2">
        <f>G11/5</f>
        <v>45.8</v>
      </c>
      <c r="D11" s="2">
        <f>H11/5</f>
        <v>266</v>
      </c>
      <c r="E11" s="1">
        <f t="shared" si="0"/>
        <v>5.8078602620087336</v>
      </c>
      <c r="G11">
        <v>229</v>
      </c>
      <c r="H11">
        <v>1330</v>
      </c>
    </row>
    <row r="12" spans="1:11" x14ac:dyDescent="0.25">
      <c r="B12">
        <v>8</v>
      </c>
      <c r="C12" s="2">
        <f>G12/8</f>
        <v>26.375</v>
      </c>
      <c r="D12" s="2">
        <f>H12/8</f>
        <v>177.5</v>
      </c>
      <c r="E12" s="1">
        <f t="shared" si="0"/>
        <v>6.729857819905213</v>
      </c>
      <c r="G12">
        <v>211</v>
      </c>
      <c r="H12">
        <v>1420</v>
      </c>
    </row>
    <row r="13" spans="1:11" x14ac:dyDescent="0.25">
      <c r="A13">
        <v>100</v>
      </c>
      <c r="B13">
        <v>1</v>
      </c>
      <c r="C13" s="2">
        <v>77</v>
      </c>
      <c r="D13" s="2">
        <v>316</v>
      </c>
      <c r="E13" s="1">
        <f t="shared" si="0"/>
        <v>4.1038961038961039</v>
      </c>
    </row>
    <row r="14" spans="1:11" x14ac:dyDescent="0.25">
      <c r="B14">
        <v>2</v>
      </c>
      <c r="C14" s="2">
        <f>G14/2</f>
        <v>77.5</v>
      </c>
      <c r="D14" s="2">
        <f>H14/2</f>
        <v>430</v>
      </c>
      <c r="E14" s="1">
        <f t="shared" si="0"/>
        <v>5.5483870967741939</v>
      </c>
      <c r="G14">
        <v>155</v>
      </c>
      <c r="H14">
        <v>860</v>
      </c>
    </row>
    <row r="15" spans="1:11" x14ac:dyDescent="0.25">
      <c r="B15">
        <v>3</v>
      </c>
      <c r="C15" s="2">
        <f>G15/3</f>
        <v>58.666666666666664</v>
      </c>
      <c r="D15" s="2">
        <f>H15/3</f>
        <v>388.66666666666669</v>
      </c>
      <c r="E15" s="1">
        <f t="shared" si="0"/>
        <v>6.6250000000000009</v>
      </c>
      <c r="G15">
        <v>176</v>
      </c>
      <c r="H15">
        <v>1166</v>
      </c>
    </row>
    <row r="16" spans="1:11" x14ac:dyDescent="0.25">
      <c r="B16">
        <v>5</v>
      </c>
      <c r="C16" s="2">
        <f>G16/5</f>
        <v>34</v>
      </c>
      <c r="D16" s="2">
        <f>H16/5</f>
        <v>283.2</v>
      </c>
      <c r="E16" s="1">
        <f t="shared" si="0"/>
        <v>8.3294117647058812</v>
      </c>
      <c r="G16">
        <v>170</v>
      </c>
      <c r="H16">
        <v>1416</v>
      </c>
      <c r="I16">
        <v>111</v>
      </c>
      <c r="J16">
        <v>958</v>
      </c>
      <c r="K16">
        <f>J16/I16</f>
        <v>8.6306306306306304</v>
      </c>
    </row>
    <row r="17" spans="1:8" x14ac:dyDescent="0.25">
      <c r="B17">
        <v>8</v>
      </c>
      <c r="C17" s="2">
        <f>G17/8</f>
        <v>18.375</v>
      </c>
      <c r="D17" s="2">
        <f>H17/8</f>
        <v>188.75</v>
      </c>
      <c r="E17" s="1">
        <f t="shared" si="0"/>
        <v>10.272108843537415</v>
      </c>
      <c r="G17">
        <v>147</v>
      </c>
      <c r="H17">
        <v>1510</v>
      </c>
    </row>
    <row r="18" spans="1:8" x14ac:dyDescent="0.25">
      <c r="A18">
        <v>300</v>
      </c>
      <c r="B18">
        <v>8</v>
      </c>
      <c r="C18" s="2">
        <f>G18/8</f>
        <v>11.5</v>
      </c>
      <c r="D18" s="2">
        <f>H18/8</f>
        <v>202.25</v>
      </c>
      <c r="E18" s="1">
        <f t="shared" si="0"/>
        <v>17.586956521739129</v>
      </c>
      <c r="G18">
        <v>92</v>
      </c>
      <c r="H18">
        <v>1618</v>
      </c>
    </row>
    <row r="19" spans="1:8" x14ac:dyDescent="0.25">
      <c r="B19">
        <v>16</v>
      </c>
      <c r="C19" s="2">
        <f>G19/16</f>
        <v>5.5</v>
      </c>
      <c r="D19" s="2">
        <f>H19/16</f>
        <v>102.8125</v>
      </c>
      <c r="E19" s="1">
        <f t="shared" ref="E19:E20" si="1">D19/C19</f>
        <v>18.693181818181817</v>
      </c>
      <c r="G19">
        <v>88</v>
      </c>
      <c r="H19">
        <v>1645</v>
      </c>
    </row>
    <row r="20" spans="1:8" x14ac:dyDescent="0.25">
      <c r="B20">
        <v>50</v>
      </c>
      <c r="C20" s="2">
        <f>G20/50</f>
        <v>1.54</v>
      </c>
      <c r="D20" s="2">
        <f>H20/50</f>
        <v>32.6</v>
      </c>
      <c r="E20" s="1">
        <f t="shared" si="1"/>
        <v>21.168831168831169</v>
      </c>
      <c r="G20">
        <v>77</v>
      </c>
      <c r="H20">
        <v>1630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E1" workbookViewId="0">
      <selection activeCell="N30" sqref="N30"/>
    </sheetView>
  </sheetViews>
  <sheetFormatPr baseColWidth="10" defaultColWidth="9.140625" defaultRowHeight="15" x14ac:dyDescent="0.25"/>
  <cols>
    <col min="1" max="1" width="5.28515625" customWidth="1"/>
  </cols>
  <sheetData>
    <row r="1" spans="1:10" x14ac:dyDescent="0.25">
      <c r="A1" t="s">
        <v>19</v>
      </c>
    </row>
    <row r="2" spans="1:10" x14ac:dyDescent="0.25">
      <c r="B2" s="6" t="s">
        <v>8</v>
      </c>
      <c r="C2" s="6"/>
      <c r="D2" s="6"/>
      <c r="E2" s="6" t="s">
        <v>9</v>
      </c>
      <c r="F2" s="6"/>
      <c r="G2" s="6"/>
      <c r="H2" s="6" t="s">
        <v>20</v>
      </c>
      <c r="I2" s="6"/>
      <c r="J2" s="6"/>
    </row>
    <row r="3" spans="1:10" x14ac:dyDescent="0.25">
      <c r="A3" t="s">
        <v>2</v>
      </c>
      <c r="B3" t="s">
        <v>1</v>
      </c>
      <c r="C3" t="s">
        <v>0</v>
      </c>
      <c r="D3" t="s">
        <v>4</v>
      </c>
      <c r="E3" t="s">
        <v>1</v>
      </c>
      <c r="F3" t="s">
        <v>0</v>
      </c>
      <c r="G3" t="s">
        <v>4</v>
      </c>
    </row>
    <row r="4" spans="1:10" x14ac:dyDescent="0.25">
      <c r="A4">
        <v>10</v>
      </c>
      <c r="B4" s="2">
        <v>515</v>
      </c>
      <c r="C4" s="2">
        <v>335</v>
      </c>
      <c r="D4" s="1">
        <f>B4/C4</f>
        <v>1.5373134328358209</v>
      </c>
      <c r="E4" s="2"/>
      <c r="F4" s="2"/>
      <c r="G4" s="1"/>
    </row>
    <row r="5" spans="1:10" x14ac:dyDescent="0.25">
      <c r="A5">
        <v>50</v>
      </c>
      <c r="B5">
        <v>2500</v>
      </c>
      <c r="C5">
        <v>500</v>
      </c>
      <c r="D5" s="1">
        <f>B5/C5</f>
        <v>5</v>
      </c>
      <c r="E5">
        <v>1667</v>
      </c>
      <c r="F5">
        <v>338</v>
      </c>
      <c r="G5" s="1">
        <f>E5/F5</f>
        <v>4.9319526627218933</v>
      </c>
      <c r="H5" s="3">
        <v>2157</v>
      </c>
      <c r="I5" s="3">
        <v>380</v>
      </c>
      <c r="J5" s="4">
        <f>H5/I5</f>
        <v>5.6763157894736844</v>
      </c>
    </row>
    <row r="6" spans="1:10" x14ac:dyDescent="0.25">
      <c r="A6">
        <v>100</v>
      </c>
      <c r="E6">
        <v>2110</v>
      </c>
      <c r="F6">
        <v>270</v>
      </c>
      <c r="G6" s="1">
        <f>E6/F6</f>
        <v>7.8148148148148149</v>
      </c>
    </row>
    <row r="7" spans="1:10" x14ac:dyDescent="0.25">
      <c r="A7" t="s">
        <v>10</v>
      </c>
    </row>
    <row r="8" spans="1:10" x14ac:dyDescent="0.25">
      <c r="A8" t="s">
        <v>16</v>
      </c>
      <c r="E8">
        <v>885</v>
      </c>
      <c r="F8">
        <v>192</v>
      </c>
      <c r="G8" s="1">
        <f t="shared" ref="G8:G15" si="0">E8/F8</f>
        <v>4.609375</v>
      </c>
    </row>
    <row r="9" spans="1:10" x14ac:dyDescent="0.25">
      <c r="A9" t="s">
        <v>11</v>
      </c>
      <c r="E9">
        <v>168</v>
      </c>
      <c r="F9">
        <v>64</v>
      </c>
      <c r="G9" s="1">
        <f t="shared" si="0"/>
        <v>2.625</v>
      </c>
    </row>
    <row r="10" spans="1:10" x14ac:dyDescent="0.25">
      <c r="A10" t="s">
        <v>12</v>
      </c>
      <c r="E10">
        <v>206</v>
      </c>
      <c r="F10">
        <v>130</v>
      </c>
      <c r="G10" s="1">
        <f t="shared" si="0"/>
        <v>1.5846153846153845</v>
      </c>
    </row>
    <row r="11" spans="1:10" x14ac:dyDescent="0.25">
      <c r="A11" s="3" t="s">
        <v>13</v>
      </c>
      <c r="B11" s="3"/>
      <c r="C11" s="3"/>
      <c r="D11" s="3"/>
      <c r="E11" s="3">
        <v>1530</v>
      </c>
      <c r="F11" s="3">
        <v>247</v>
      </c>
      <c r="G11" s="4">
        <f t="shared" si="0"/>
        <v>6.1943319838056681</v>
      </c>
      <c r="H11">
        <v>1650</v>
      </c>
      <c r="I11" s="3">
        <v>266</v>
      </c>
    </row>
    <row r="12" spans="1:10" x14ac:dyDescent="0.25">
      <c r="A12" s="3" t="s">
        <v>18</v>
      </c>
      <c r="B12" s="3"/>
      <c r="C12" s="3"/>
      <c r="D12" s="3"/>
      <c r="E12" s="3">
        <v>1730</v>
      </c>
      <c r="F12" s="3">
        <v>255</v>
      </c>
      <c r="G12" s="4">
        <f t="shared" si="0"/>
        <v>6.784313725490196</v>
      </c>
    </row>
    <row r="13" spans="1:10" x14ac:dyDescent="0.25">
      <c r="A13" s="3" t="s">
        <v>14</v>
      </c>
      <c r="B13" s="3"/>
      <c r="C13" s="3"/>
      <c r="D13" s="3"/>
      <c r="E13" s="3">
        <v>1830</v>
      </c>
      <c r="F13" s="3">
        <v>246</v>
      </c>
      <c r="G13" s="4">
        <f t="shared" si="0"/>
        <v>7.4390243902439028</v>
      </c>
    </row>
    <row r="14" spans="1:10" x14ac:dyDescent="0.25">
      <c r="A14" s="3" t="s">
        <v>15</v>
      </c>
      <c r="B14" s="3"/>
      <c r="C14" s="3"/>
      <c r="D14" s="3"/>
      <c r="E14" s="3">
        <v>1950</v>
      </c>
      <c r="F14" s="3">
        <v>275</v>
      </c>
      <c r="G14" s="4">
        <f t="shared" si="0"/>
        <v>7.0909090909090908</v>
      </c>
    </row>
    <row r="15" spans="1:10" x14ac:dyDescent="0.25">
      <c r="A15" t="s">
        <v>17</v>
      </c>
      <c r="E15">
        <v>830</v>
      </c>
      <c r="F15">
        <v>155</v>
      </c>
      <c r="G15" s="1">
        <f t="shared" si="0"/>
        <v>5.354838709677419</v>
      </c>
    </row>
    <row r="17" spans="1:15" ht="33.75" customHeight="1" x14ac:dyDescent="0.25">
      <c r="A17" s="7" t="s">
        <v>21</v>
      </c>
      <c r="B17" s="7"/>
      <c r="C17" s="7"/>
      <c r="D17" s="7"/>
      <c r="E17" s="7"/>
      <c r="F17" s="7"/>
      <c r="G17" s="7"/>
      <c r="H17" s="7"/>
    </row>
    <row r="18" spans="1:15" x14ac:dyDescent="0.25">
      <c r="B18" s="6" t="s">
        <v>27</v>
      </c>
      <c r="C18" s="6"/>
      <c r="D18" s="6"/>
      <c r="J18" s="5" t="s">
        <v>25</v>
      </c>
      <c r="K18" s="6"/>
      <c r="L18" s="6"/>
      <c r="M18" s="5" t="s">
        <v>26</v>
      </c>
      <c r="N18" s="6"/>
      <c r="O18" s="6"/>
    </row>
    <row r="19" spans="1:15" x14ac:dyDescent="0.25">
      <c r="A19" t="s">
        <v>2</v>
      </c>
      <c r="B19" t="s">
        <v>1</v>
      </c>
      <c r="C19" t="s">
        <v>0</v>
      </c>
      <c r="D19" t="s">
        <v>4</v>
      </c>
      <c r="I19" t="s">
        <v>2</v>
      </c>
      <c r="J19" t="s">
        <v>1</v>
      </c>
      <c r="K19" t="s">
        <v>0</v>
      </c>
      <c r="L19" t="s">
        <v>4</v>
      </c>
      <c r="M19" t="s">
        <v>1</v>
      </c>
      <c r="N19" t="s">
        <v>0</v>
      </c>
      <c r="O19" t="s">
        <v>4</v>
      </c>
    </row>
    <row r="20" spans="1:15" x14ac:dyDescent="0.25">
      <c r="A20">
        <v>10</v>
      </c>
      <c r="B20" s="2">
        <v>396</v>
      </c>
      <c r="C20" s="2">
        <v>150</v>
      </c>
      <c r="D20" s="1">
        <f>B20/C20</f>
        <v>2.64</v>
      </c>
      <c r="I20">
        <v>10</v>
      </c>
      <c r="J20" s="2">
        <v>665</v>
      </c>
      <c r="K20" s="2">
        <v>276</v>
      </c>
      <c r="L20" s="1">
        <f>J20/K20</f>
        <v>2.4094202898550723</v>
      </c>
      <c r="M20">
        <v>212</v>
      </c>
      <c r="N20">
        <v>79</v>
      </c>
      <c r="O20" s="1">
        <f>M20/N20</f>
        <v>2.6835443037974684</v>
      </c>
    </row>
    <row r="21" spans="1:15" x14ac:dyDescent="0.25">
      <c r="A21">
        <v>25</v>
      </c>
      <c r="B21" s="2">
        <v>741</v>
      </c>
      <c r="C21" s="2">
        <v>155</v>
      </c>
      <c r="D21" s="1">
        <f>B21/C21</f>
        <v>4.7806451612903222</v>
      </c>
      <c r="I21">
        <v>25</v>
      </c>
      <c r="J21">
        <v>1225</v>
      </c>
      <c r="K21">
        <v>252</v>
      </c>
      <c r="L21" s="1">
        <f>J21/K21</f>
        <v>4.8611111111111107</v>
      </c>
      <c r="M21">
        <v>386</v>
      </c>
      <c r="N21">
        <v>90</v>
      </c>
      <c r="O21" s="1">
        <f>M21/N21</f>
        <v>4.2888888888888888</v>
      </c>
    </row>
    <row r="22" spans="1:15" x14ac:dyDescent="0.25">
      <c r="A22">
        <v>50</v>
      </c>
      <c r="B22">
        <v>916</v>
      </c>
      <c r="C22">
        <v>140</v>
      </c>
      <c r="D22" s="1">
        <f>B22/C22</f>
        <v>6.5428571428571427</v>
      </c>
      <c r="E22">
        <v>920</v>
      </c>
      <c r="F22">
        <v>141</v>
      </c>
      <c r="G22" t="s">
        <v>28</v>
      </c>
      <c r="I22">
        <v>50</v>
      </c>
      <c r="J22" s="2">
        <v>1542</v>
      </c>
      <c r="K22" s="2">
        <v>217</v>
      </c>
      <c r="L22" s="1">
        <f>J22/K22</f>
        <v>7.1059907834101379</v>
      </c>
      <c r="M22">
        <v>466</v>
      </c>
      <c r="N22">
        <v>99</v>
      </c>
      <c r="O22" s="1">
        <f>M22/N22</f>
        <v>4.7070707070707067</v>
      </c>
    </row>
    <row r="23" spans="1:15" x14ac:dyDescent="0.25">
      <c r="A23">
        <v>100</v>
      </c>
      <c r="B23">
        <v>1015</v>
      </c>
      <c r="C23">
        <v>131</v>
      </c>
      <c r="D23" s="1">
        <f>B23/C23</f>
        <v>7.7480916030534353</v>
      </c>
      <c r="I23">
        <v>100</v>
      </c>
      <c r="J23">
        <v>1720</v>
      </c>
      <c r="K23">
        <v>185</v>
      </c>
      <c r="L23" s="1">
        <f>J23/K23</f>
        <v>9.2972972972972965</v>
      </c>
      <c r="M23">
        <v>499</v>
      </c>
      <c r="N23">
        <v>103</v>
      </c>
      <c r="O23" s="1">
        <f>M23/N23</f>
        <v>4.8446601941747574</v>
      </c>
    </row>
    <row r="24" spans="1:15" x14ac:dyDescent="0.25">
      <c r="G24" s="5" t="s">
        <v>30</v>
      </c>
      <c r="H24" s="6"/>
      <c r="I24" s="6"/>
      <c r="J24" s="5" t="s">
        <v>29</v>
      </c>
      <c r="K24" s="6"/>
      <c r="L24" s="6"/>
      <c r="M24" s="5" t="s">
        <v>31</v>
      </c>
      <c r="N24" s="6"/>
      <c r="O24" s="6"/>
    </row>
    <row r="25" spans="1:15" x14ac:dyDescent="0.25">
      <c r="G25" t="s">
        <v>1</v>
      </c>
      <c r="H25" t="s">
        <v>0</v>
      </c>
      <c r="I25" t="s">
        <v>4</v>
      </c>
      <c r="J25" t="s">
        <v>1</v>
      </c>
      <c r="K25" t="s">
        <v>0</v>
      </c>
      <c r="L25" t="s">
        <v>4</v>
      </c>
      <c r="M25" t="s">
        <v>1</v>
      </c>
      <c r="N25" t="s">
        <v>0</v>
      </c>
      <c r="O25" t="s">
        <v>4</v>
      </c>
    </row>
    <row r="26" spans="1:15" x14ac:dyDescent="0.25">
      <c r="G26">
        <v>447</v>
      </c>
      <c r="H26">
        <v>170</v>
      </c>
      <c r="I26" s="1">
        <f>G26/H26</f>
        <v>2.6294117647058823</v>
      </c>
      <c r="J26">
        <v>488</v>
      </c>
      <c r="K26">
        <v>196</v>
      </c>
      <c r="L26" s="1">
        <f>J26/K26</f>
        <v>2.489795918367347</v>
      </c>
      <c r="M26">
        <v>510</v>
      </c>
      <c r="N26">
        <v>224</v>
      </c>
      <c r="O26" s="1">
        <f>M26/N26</f>
        <v>2.2767857142857144</v>
      </c>
    </row>
    <row r="27" spans="1:15" x14ac:dyDescent="0.25">
      <c r="A27" t="s">
        <v>22</v>
      </c>
      <c r="G27">
        <v>831</v>
      </c>
      <c r="H27">
        <v>181</v>
      </c>
      <c r="I27" s="1">
        <f>G27/H27</f>
        <v>4.5911602209944755</v>
      </c>
      <c r="J27">
        <v>914</v>
      </c>
      <c r="K27">
        <v>194</v>
      </c>
      <c r="L27" s="1">
        <f>J27/K27</f>
        <v>4.7113402061855671</v>
      </c>
      <c r="M27">
        <v>950</v>
      </c>
      <c r="N27">
        <v>213</v>
      </c>
      <c r="O27" s="1">
        <f>M27/N27</f>
        <v>4.460093896713615</v>
      </c>
    </row>
    <row r="28" spans="1:15" x14ac:dyDescent="0.25">
      <c r="A28">
        <v>50</v>
      </c>
      <c r="B28">
        <v>170</v>
      </c>
      <c r="C28">
        <v>80</v>
      </c>
      <c r="D28">
        <f>B28/C28</f>
        <v>2.125</v>
      </c>
      <c r="E28" t="s">
        <v>23</v>
      </c>
      <c r="G28">
        <v>1024</v>
      </c>
      <c r="H28">
        <v>164</v>
      </c>
      <c r="I28" s="1">
        <f>G28/H28</f>
        <v>6.2439024390243905</v>
      </c>
      <c r="J28">
        <v>1130</v>
      </c>
      <c r="K28">
        <v>164</v>
      </c>
      <c r="L28" s="1">
        <f>J28/K28</f>
        <v>6.8902439024390247</v>
      </c>
      <c r="M28">
        <v>1180</v>
      </c>
      <c r="N28">
        <v>172</v>
      </c>
      <c r="O28" s="1">
        <f>M28/N28</f>
        <v>6.8604651162790695</v>
      </c>
    </row>
    <row r="29" spans="1:15" x14ac:dyDescent="0.25">
      <c r="A29">
        <v>50</v>
      </c>
      <c r="B29">
        <v>155</v>
      </c>
      <c r="C29">
        <v>72</v>
      </c>
      <c r="D29">
        <f>B29/C29</f>
        <v>2.1527777777777777</v>
      </c>
      <c r="E29" t="s">
        <v>24</v>
      </c>
      <c r="G29">
        <v>1127</v>
      </c>
      <c r="H29">
        <v>153</v>
      </c>
      <c r="I29" s="1">
        <f>G29/H29</f>
        <v>7.3660130718954244</v>
      </c>
      <c r="J29">
        <v>1263</v>
      </c>
      <c r="K29">
        <v>145</v>
      </c>
      <c r="L29" s="1">
        <f>J29/K29</f>
        <v>8.7103448275862068</v>
      </c>
      <c r="M29">
        <v>1319</v>
      </c>
      <c r="N29">
        <v>145</v>
      </c>
      <c r="O29" s="1">
        <f>M29/N29</f>
        <v>9.0965517241379317</v>
      </c>
    </row>
  </sheetData>
  <mergeCells count="10">
    <mergeCell ref="M24:O24"/>
    <mergeCell ref="J24:L24"/>
    <mergeCell ref="M18:O18"/>
    <mergeCell ref="B2:D2"/>
    <mergeCell ref="E2:G2"/>
    <mergeCell ref="H2:J2"/>
    <mergeCell ref="B18:D18"/>
    <mergeCell ref="A17:H17"/>
    <mergeCell ref="J18:L18"/>
    <mergeCell ref="G24:I2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2d_periodic</vt:lpstr>
      <vt:lpstr>A50-4x2x2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2017-03-10T10:58:27Z</dcterms:modified>
</cp:coreProperties>
</file>