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d_periodic" sheetId="1" r:id="rId3"/>
    <sheet state="visible" name="A50-4x2x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<sst xmlns="http://schemas.openxmlformats.org/spreadsheetml/2006/main" count="62" uniqueCount="32">
  <si>
    <t>4x2x2 passive ski as proposed by Keith, force values in N (Analysis50, no i-beam web in model)</t>
  </si>
  <si>
    <t>2in deep, 1in high</t>
  </si>
  <si>
    <t>adjusted for comparison</t>
  </si>
  <si>
    <t>simulation result</t>
  </si>
  <si>
    <t>m/s</t>
  </si>
  <si>
    <t>inch</t>
  </si>
  <si>
    <t xml:space="preserve">drag </t>
  </si>
  <si>
    <t>lift</t>
  </si>
  <si>
    <t>lift/drag</t>
  </si>
  <si>
    <t>12 mm</t>
  </si>
  <si>
    <t>18 mm</t>
  </si>
  <si>
    <t>18 mm with web in model</t>
  </si>
  <si>
    <t>below are different configurations at 50 m/s and 18 mm gap (24 mm for lower magnets)</t>
  </si>
  <si>
    <t>A51 - 3 rows 4x1x1 "plate" (no web)</t>
  </si>
  <si>
    <t>A53 - 2x2 rows 4x1x1, 1" from edge</t>
  </si>
  <si>
    <t>A53 - 2x2 rows 4x1x1, 1.5" from edge</t>
  </si>
  <si>
    <t>A52 - 4x2x2 + 2 rows 2x1x1, 18 mm</t>
  </si>
  <si>
    <t>A52 - 4x2x2 + 2 rows 2x1x1, 24mm</t>
  </si>
  <si>
    <t>A52 - 4x2x2 + 2 rows 2x1x1, 30 mm</t>
  </si>
  <si>
    <t>A52 - 4x2x2 + 2 rows 2x1x1, 40 mm</t>
  </si>
  <si>
    <t>A54 - 8x2x2 (no web)</t>
  </si>
  <si>
    <t>A55: two 4x2x2 passive ski with one re-director above (18 mm gap) and two 4x1x1 with one re-director below (24 mm gap), force values in N</t>
  </si>
  <si>
    <t>18 mm upper, 24 mm lower</t>
  </si>
  <si>
    <t>12 upper, 30 lower</t>
  </si>
  <si>
    <t>24 upper, 18 lower</t>
  </si>
  <si>
    <t>&lt;- large mesh</t>
  </si>
  <si>
    <t>16 upper, 20 lower + full i-beam</t>
  </si>
  <si>
    <t>16 upper, 30 lower + full i-beam</t>
  </si>
  <si>
    <t>16 upper, 40 lower + full i-beam</t>
  </si>
  <si>
    <t>2d 10" comparison with backing plates:</t>
  </si>
  <si>
    <t>halbach</t>
  </si>
  <si>
    <t>2x 5"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</si>
</sst>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">
    <font>
      <sz val="11.0"/>
      <color rgb="FF000000"/>
      <name val="Calibri"/>
    </font>
    <font>
      <b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0" fontId="0" numFmtId="0" xfId="0" applyFont="1"/>
    <xf borderId="0" fillId="0" fontId="0" numFmtId="1" xfId="0" applyFont="1" applyNumberFormat="1"/>
    <xf borderId="0" fillId="0" fontId="1" numFmtId="0" xfId="0" applyAlignment="1" applyFont="1">
      <alignment horizontal="center"/>
    </xf>
    <xf borderId="0" fillId="0" fontId="0" numFmtId="164" xfId="0" applyFont="1" applyNumberFormat="1"/>
    <xf borderId="0" fillId="2" fontId="0" numFmtId="0" xfId="0" applyBorder="1" applyFill="1" applyFont="1"/>
    <xf borderId="0" fillId="2" fontId="0" numFmtId="164" xfId="0" applyBorder="1" applyFont="1" applyNumberFormat="1"/>
    <xf borderId="0" fillId="0" fontId="0" numFmtId="0" xfId="0" applyAlignment="1" applyFont="1">
      <alignment horizontal="left" vertical="center" wrapText="1"/>
    </xf>
    <xf borderId="0" fillId="0" fontId="1" numFmtId="17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8.0"/>
  </cols>
  <sheetData>
    <row r="1">
      <c r="A1" s="1" t="s">
        <v>1</v>
      </c>
      <c r="C1" s="1" t="s">
        <v>2</v>
      </c>
      <c r="G1" s="1" t="s">
        <v>3</v>
      </c>
    </row>
    <row r="2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G2" s="1" t="s">
        <v>6</v>
      </c>
      <c r="H2" s="1" t="s">
        <v>7</v>
      </c>
    </row>
    <row r="3">
      <c r="A3" s="1">
        <v>10.0</v>
      </c>
      <c r="B3" s="1">
        <v>1.0</v>
      </c>
      <c r="C3" s="2">
        <v>116.0</v>
      </c>
      <c r="D3" s="2">
        <v>130.0</v>
      </c>
      <c r="E3" s="4">
        <f t="shared" ref="E3:E20" si="2">D3/C3</f>
        <v>1.120689655</v>
      </c>
    </row>
    <row r="4">
      <c r="B4" s="1">
        <v>2.0</v>
      </c>
      <c r="C4" s="2">
        <f t="shared" ref="C4:D4" si="1">G4/2</f>
        <v>163.5</v>
      </c>
      <c r="D4" s="2">
        <f t="shared" si="1"/>
        <v>231</v>
      </c>
      <c r="E4" s="4">
        <f t="shared" si="2"/>
        <v>1.412844037</v>
      </c>
      <c r="G4" s="1">
        <v>327.0</v>
      </c>
      <c r="H4" s="1">
        <v>462.0</v>
      </c>
    </row>
    <row r="5">
      <c r="B5" s="1">
        <v>3.0</v>
      </c>
      <c r="C5" s="2">
        <f t="shared" ref="C5:D5" si="3">G5/3</f>
        <v>147</v>
      </c>
      <c r="D5" s="2">
        <f t="shared" si="3"/>
        <v>226.6666667</v>
      </c>
      <c r="E5" s="4">
        <f t="shared" si="2"/>
        <v>1.541950113</v>
      </c>
      <c r="G5" s="1">
        <v>441.0</v>
      </c>
      <c r="H5" s="1">
        <v>680.0</v>
      </c>
    </row>
    <row r="6">
      <c r="B6" s="1">
        <v>5.0</v>
      </c>
      <c r="C6" s="2">
        <f t="shared" ref="C6:D6" si="4">G6/5</f>
        <v>100.2</v>
      </c>
      <c r="D6" s="2">
        <f t="shared" si="4"/>
        <v>169</v>
      </c>
      <c r="E6" s="4">
        <f t="shared" si="2"/>
        <v>1.686626747</v>
      </c>
      <c r="G6" s="1">
        <v>501.0</v>
      </c>
      <c r="H6" s="1">
        <v>845.0</v>
      </c>
    </row>
    <row r="7">
      <c r="B7" s="1">
        <v>8.0</v>
      </c>
      <c r="C7" s="2">
        <f t="shared" ref="C7:D7" si="5">G7/8</f>
        <v>57.375</v>
      </c>
      <c r="D7" s="2">
        <f t="shared" si="5"/>
        <v>107.625</v>
      </c>
      <c r="E7" s="4">
        <f t="shared" si="2"/>
        <v>1.875816993</v>
      </c>
      <c r="G7" s="1">
        <v>459.0</v>
      </c>
      <c r="H7" s="1">
        <v>861.0</v>
      </c>
    </row>
    <row r="8">
      <c r="A8" s="1">
        <v>50.0</v>
      </c>
      <c r="B8" s="1">
        <v>1.0</v>
      </c>
      <c r="C8" s="2">
        <v>96.0</v>
      </c>
      <c r="D8" s="2">
        <v>270.0</v>
      </c>
      <c r="E8" s="4">
        <f t="shared" si="2"/>
        <v>2.8125</v>
      </c>
    </row>
    <row r="9">
      <c r="B9" s="1">
        <v>2.0</v>
      </c>
      <c r="C9" s="2">
        <f t="shared" ref="C9:D9" si="6">G9/2</f>
        <v>98</v>
      </c>
      <c r="D9" s="2">
        <f t="shared" si="6"/>
        <v>387.5</v>
      </c>
      <c r="E9" s="4">
        <f t="shared" si="2"/>
        <v>3.954081633</v>
      </c>
      <c r="G9" s="1">
        <v>196.0</v>
      </c>
      <c r="H9" s="1">
        <v>775.0</v>
      </c>
    </row>
    <row r="10">
      <c r="B10" s="1">
        <v>3.0</v>
      </c>
      <c r="C10" s="2">
        <f t="shared" ref="C10:D10" si="7">G10/3</f>
        <v>75</v>
      </c>
      <c r="D10" s="2">
        <f t="shared" si="7"/>
        <v>358.3333333</v>
      </c>
      <c r="E10" s="4">
        <f t="shared" si="2"/>
        <v>4.777777778</v>
      </c>
      <c r="G10" s="1">
        <v>225.0</v>
      </c>
      <c r="H10" s="1">
        <v>1075.0</v>
      </c>
    </row>
    <row r="11">
      <c r="B11" s="1">
        <v>5.0</v>
      </c>
      <c r="C11" s="2">
        <f t="shared" ref="C11:D11" si="8">G11/5</f>
        <v>45.8</v>
      </c>
      <c r="D11" s="2">
        <f t="shared" si="8"/>
        <v>266</v>
      </c>
      <c r="E11" s="4">
        <f t="shared" si="2"/>
        <v>5.807860262</v>
      </c>
      <c r="G11" s="1">
        <v>229.0</v>
      </c>
      <c r="H11" s="1">
        <v>1330.0</v>
      </c>
    </row>
    <row r="12">
      <c r="B12" s="1">
        <v>8.0</v>
      </c>
      <c r="C12" s="2">
        <f t="shared" ref="C12:D12" si="9">G12/8</f>
        <v>26.375</v>
      </c>
      <c r="D12" s="2">
        <f t="shared" si="9"/>
        <v>177.5</v>
      </c>
      <c r="E12" s="4">
        <f t="shared" si="2"/>
        <v>6.72985782</v>
      </c>
      <c r="G12" s="1">
        <v>211.0</v>
      </c>
      <c r="H12" s="1">
        <v>1420.0</v>
      </c>
    </row>
    <row r="13">
      <c r="A13" s="1">
        <v>100.0</v>
      </c>
      <c r="B13" s="1">
        <v>1.0</v>
      </c>
      <c r="C13" s="2">
        <v>77.0</v>
      </c>
      <c r="D13" s="2">
        <v>316.0</v>
      </c>
      <c r="E13" s="4">
        <f t="shared" si="2"/>
        <v>4.103896104</v>
      </c>
    </row>
    <row r="14">
      <c r="B14" s="1">
        <v>2.0</v>
      </c>
      <c r="C14" s="2">
        <f t="shared" ref="C14:D14" si="10">G14/2</f>
        <v>77.5</v>
      </c>
      <c r="D14" s="2">
        <f t="shared" si="10"/>
        <v>430</v>
      </c>
      <c r="E14" s="4">
        <f t="shared" si="2"/>
        <v>5.548387097</v>
      </c>
      <c r="G14" s="1">
        <v>155.0</v>
      </c>
      <c r="H14" s="1">
        <v>860.0</v>
      </c>
    </row>
    <row r="15">
      <c r="B15" s="1">
        <v>3.0</v>
      </c>
      <c r="C15" s="2">
        <f t="shared" ref="C15:D15" si="11">G15/3</f>
        <v>58.66666667</v>
      </c>
      <c r="D15" s="2">
        <f t="shared" si="11"/>
        <v>388.6666667</v>
      </c>
      <c r="E15" s="4">
        <f t="shared" si="2"/>
        <v>6.625</v>
      </c>
      <c r="G15" s="1">
        <v>176.0</v>
      </c>
      <c r="H15" s="1">
        <v>1166.0</v>
      </c>
    </row>
    <row r="16">
      <c r="B16" s="1">
        <v>5.0</v>
      </c>
      <c r="C16" s="2">
        <f t="shared" ref="C16:D16" si="12">G16/5</f>
        <v>34</v>
      </c>
      <c r="D16" s="2">
        <f t="shared" si="12"/>
        <v>283.2</v>
      </c>
      <c r="E16" s="4">
        <f t="shared" si="2"/>
        <v>8.329411765</v>
      </c>
      <c r="G16" s="1">
        <v>170.0</v>
      </c>
      <c r="H16" s="1">
        <v>1416.0</v>
      </c>
      <c r="I16" s="1">
        <v>111.0</v>
      </c>
      <c r="J16" s="1">
        <v>958.0</v>
      </c>
      <c r="K16" s="1">
        <f>J16/I16</f>
        <v>8.630630631</v>
      </c>
    </row>
    <row r="17">
      <c r="B17" s="1">
        <v>8.0</v>
      </c>
      <c r="C17" s="2">
        <f t="shared" ref="C17:D17" si="13">G17/8</f>
        <v>18.375</v>
      </c>
      <c r="D17" s="2">
        <f t="shared" si="13"/>
        <v>188.75</v>
      </c>
      <c r="E17" s="4">
        <f t="shared" si="2"/>
        <v>10.27210884</v>
      </c>
      <c r="G17" s="1">
        <v>147.0</v>
      </c>
      <c r="H17" s="1">
        <v>1510.0</v>
      </c>
    </row>
    <row r="18">
      <c r="A18" s="1">
        <v>300.0</v>
      </c>
      <c r="B18" s="1">
        <v>8.0</v>
      </c>
      <c r="C18" s="2">
        <f t="shared" ref="C18:D18" si="14">G18/8</f>
        <v>11.5</v>
      </c>
      <c r="D18" s="2">
        <f t="shared" si="14"/>
        <v>202.25</v>
      </c>
      <c r="E18" s="4">
        <f t="shared" si="2"/>
        <v>17.58695652</v>
      </c>
      <c r="G18" s="1">
        <v>92.0</v>
      </c>
      <c r="H18" s="1">
        <v>1618.0</v>
      </c>
    </row>
    <row r="19">
      <c r="B19" s="1">
        <v>16.0</v>
      </c>
      <c r="C19" s="2">
        <f t="shared" ref="C19:D19" si="15">G19/16</f>
        <v>5.5</v>
      </c>
      <c r="D19" s="2">
        <f t="shared" si="15"/>
        <v>102.8125</v>
      </c>
      <c r="E19" s="4">
        <f t="shared" si="2"/>
        <v>18.69318182</v>
      </c>
      <c r="G19" s="1">
        <v>88.0</v>
      </c>
      <c r="H19" s="1">
        <v>1645.0</v>
      </c>
    </row>
    <row r="20">
      <c r="B20" s="1">
        <v>50.0</v>
      </c>
      <c r="C20" s="2">
        <f t="shared" ref="C20:D20" si="16">G20/50</f>
        <v>1.54</v>
      </c>
      <c r="D20" s="2">
        <f t="shared" si="16"/>
        <v>32.6</v>
      </c>
      <c r="E20" s="4">
        <f t="shared" si="2"/>
        <v>21.16883117</v>
      </c>
      <c r="G20" s="1">
        <v>77.0</v>
      </c>
      <c r="H20" s="1">
        <v>1630.0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4.63"/>
    <col customWidth="1" min="2" max="26" width="8.0"/>
  </cols>
  <sheetData>
    <row r="1">
      <c r="A1" s="1" t="s">
        <v>0</v>
      </c>
    </row>
    <row r="2">
      <c r="A2" s="1"/>
      <c r="B2" s="3" t="s">
        <v>9</v>
      </c>
      <c r="E2" s="3" t="s">
        <v>10</v>
      </c>
      <c r="H2" s="3" t="s">
        <v>11</v>
      </c>
    </row>
    <row r="3">
      <c r="A3" s="1" t="s">
        <v>4</v>
      </c>
      <c r="B3" s="1" t="s">
        <v>7</v>
      </c>
      <c r="C3" s="1" t="s">
        <v>6</v>
      </c>
      <c r="D3" s="1" t="s">
        <v>8</v>
      </c>
      <c r="E3" s="1" t="s">
        <v>7</v>
      </c>
      <c r="F3" s="1" t="s">
        <v>6</v>
      </c>
      <c r="G3" s="1" t="s">
        <v>8</v>
      </c>
    </row>
    <row r="4">
      <c r="A4" s="1">
        <v>10.0</v>
      </c>
      <c r="B4" s="2">
        <v>515.0</v>
      </c>
      <c r="C4" s="2">
        <v>335.0</v>
      </c>
      <c r="D4" s="4">
        <f t="shared" ref="D4:D5" si="1">B4/C4</f>
        <v>1.537313433</v>
      </c>
      <c r="E4" s="2"/>
      <c r="F4" s="2"/>
      <c r="G4" s="4"/>
    </row>
    <row r="5">
      <c r="A5" s="1">
        <v>50.0</v>
      </c>
      <c r="B5" s="1">
        <v>2500.0</v>
      </c>
      <c r="C5" s="1">
        <v>500.0</v>
      </c>
      <c r="D5" s="4">
        <f t="shared" si="1"/>
        <v>5</v>
      </c>
      <c r="E5" s="1">
        <v>1667.0</v>
      </c>
      <c r="F5" s="1">
        <v>338.0</v>
      </c>
      <c r="G5" s="4">
        <f t="shared" ref="G5:G6" si="2">E5/F5</f>
        <v>4.931952663</v>
      </c>
      <c r="H5" s="5">
        <v>2157.0</v>
      </c>
      <c r="I5" s="5">
        <v>380.0</v>
      </c>
      <c r="J5" s="6">
        <f>H5/I5</f>
        <v>5.676315789</v>
      </c>
    </row>
    <row r="6">
      <c r="A6" s="1">
        <v>100.0</v>
      </c>
      <c r="E6" s="1">
        <v>2110.0</v>
      </c>
      <c r="F6" s="1">
        <v>270.0</v>
      </c>
      <c r="G6" s="4">
        <f t="shared" si="2"/>
        <v>7.814814815</v>
      </c>
    </row>
    <row r="7">
      <c r="A7" s="1" t="s">
        <v>12</v>
      </c>
    </row>
    <row r="8">
      <c r="A8" s="1" t="s">
        <v>13</v>
      </c>
      <c r="E8" s="1">
        <v>885.0</v>
      </c>
      <c r="F8" s="1">
        <v>192.0</v>
      </c>
      <c r="G8" s="4">
        <f t="shared" ref="G8:G15" si="3">E8/F8</f>
        <v>4.609375</v>
      </c>
    </row>
    <row r="9">
      <c r="A9" s="1" t="s">
        <v>14</v>
      </c>
      <c r="E9" s="1">
        <v>168.0</v>
      </c>
      <c r="F9" s="1">
        <v>64.0</v>
      </c>
      <c r="G9" s="4">
        <f t="shared" si="3"/>
        <v>2.625</v>
      </c>
    </row>
    <row r="10">
      <c r="A10" s="1" t="s">
        <v>15</v>
      </c>
      <c r="E10" s="1">
        <v>206.0</v>
      </c>
      <c r="F10" s="1">
        <v>130.0</v>
      </c>
      <c r="G10" s="4">
        <f t="shared" si="3"/>
        <v>1.584615385</v>
      </c>
    </row>
    <row r="11">
      <c r="A11" s="5" t="s">
        <v>16</v>
      </c>
      <c r="B11" s="5"/>
      <c r="C11" s="5"/>
      <c r="D11" s="5"/>
      <c r="E11" s="5">
        <v>1530.0</v>
      </c>
      <c r="F11" s="5">
        <v>247.0</v>
      </c>
      <c r="G11" s="6">
        <f t="shared" si="3"/>
        <v>6.194331984</v>
      </c>
      <c r="H11" s="1">
        <v>1650.0</v>
      </c>
      <c r="I11" s="5">
        <v>266.0</v>
      </c>
    </row>
    <row r="12">
      <c r="A12" s="5" t="s">
        <v>17</v>
      </c>
      <c r="B12" s="5"/>
      <c r="C12" s="5"/>
      <c r="D12" s="5"/>
      <c r="E12" s="5">
        <v>1730.0</v>
      </c>
      <c r="F12" s="5">
        <v>255.0</v>
      </c>
      <c r="G12" s="6">
        <f t="shared" si="3"/>
        <v>6.784313725</v>
      </c>
    </row>
    <row r="13">
      <c r="A13" s="5" t="s">
        <v>18</v>
      </c>
      <c r="B13" s="5"/>
      <c r="C13" s="5"/>
      <c r="D13" s="5"/>
      <c r="E13" s="5">
        <v>1830.0</v>
      </c>
      <c r="F13" s="5">
        <v>246.0</v>
      </c>
      <c r="G13" s="6">
        <f t="shared" si="3"/>
        <v>7.43902439</v>
      </c>
    </row>
    <row r="14">
      <c r="A14" s="5" t="s">
        <v>19</v>
      </c>
      <c r="B14" s="5"/>
      <c r="C14" s="5"/>
      <c r="D14" s="5"/>
      <c r="E14" s="5">
        <v>1950.0</v>
      </c>
      <c r="F14" s="5">
        <v>275.0</v>
      </c>
      <c r="G14" s="6">
        <f t="shared" si="3"/>
        <v>7.090909091</v>
      </c>
    </row>
    <row r="15">
      <c r="A15" s="1" t="s">
        <v>20</v>
      </c>
      <c r="E15" s="1">
        <v>830.0</v>
      </c>
      <c r="F15" s="1">
        <v>155.0</v>
      </c>
      <c r="G15" s="4">
        <f t="shared" si="3"/>
        <v>5.35483871</v>
      </c>
    </row>
    <row r="16">
      <c r="A16" s="1"/>
    </row>
    <row r="17" ht="33.75" customHeight="1">
      <c r="A17" s="7" t="s">
        <v>21</v>
      </c>
    </row>
    <row r="18">
      <c r="A18" s="1"/>
      <c r="B18" s="3" t="s">
        <v>22</v>
      </c>
      <c r="J18" s="8" t="s">
        <v>23</v>
      </c>
      <c r="M18" s="8" t="s">
        <v>24</v>
      </c>
    </row>
    <row r="19">
      <c r="A19" s="1" t="s">
        <v>4</v>
      </c>
      <c r="B19" s="1" t="s">
        <v>7</v>
      </c>
      <c r="C19" s="1" t="s">
        <v>6</v>
      </c>
      <c r="D19" s="1" t="s">
        <v>8</v>
      </c>
      <c r="I19" s="1" t="s">
        <v>4</v>
      </c>
      <c r="J19" s="1" t="s">
        <v>7</v>
      </c>
      <c r="K19" s="1" t="s">
        <v>6</v>
      </c>
      <c r="L19" s="1" t="s">
        <v>8</v>
      </c>
      <c r="M19" s="1" t="s">
        <v>7</v>
      </c>
      <c r="N19" s="1" t="s">
        <v>6</v>
      </c>
      <c r="O19" s="1" t="s">
        <v>8</v>
      </c>
    </row>
    <row r="20">
      <c r="A20" s="1">
        <v>10.0</v>
      </c>
      <c r="B20" s="2">
        <v>396.0</v>
      </c>
      <c r="C20" s="2">
        <v>150.0</v>
      </c>
      <c r="D20" s="4">
        <f t="shared" ref="D20:D23" si="4">B20/C20</f>
        <v>2.64</v>
      </c>
      <c r="I20" s="1">
        <v>10.0</v>
      </c>
      <c r="J20" s="2">
        <v>665.0</v>
      </c>
      <c r="K20" s="2">
        <v>276.0</v>
      </c>
      <c r="L20" s="4">
        <f t="shared" ref="L20:L23" si="5">J20/K20</f>
        <v>2.40942029</v>
      </c>
      <c r="M20" s="1">
        <v>212.0</v>
      </c>
      <c r="N20" s="1">
        <v>79.0</v>
      </c>
      <c r="O20" s="4">
        <f t="shared" ref="O20:O23" si="6">M20/N20</f>
        <v>2.683544304</v>
      </c>
    </row>
    <row r="21">
      <c r="A21" s="1">
        <v>25.0</v>
      </c>
      <c r="B21" s="2">
        <v>741.0</v>
      </c>
      <c r="C21" s="2">
        <v>155.0</v>
      </c>
      <c r="D21" s="4">
        <f t="shared" si="4"/>
        <v>4.780645161</v>
      </c>
      <c r="I21" s="1">
        <v>25.0</v>
      </c>
      <c r="J21" s="1">
        <v>1225.0</v>
      </c>
      <c r="K21" s="1">
        <v>252.0</v>
      </c>
      <c r="L21" s="4">
        <f t="shared" si="5"/>
        <v>4.861111111</v>
      </c>
      <c r="M21" s="1">
        <v>386.0</v>
      </c>
      <c r="N21" s="1">
        <v>90.0</v>
      </c>
      <c r="O21" s="4">
        <f t="shared" si="6"/>
        <v>4.288888889</v>
      </c>
    </row>
    <row r="22">
      <c r="A22" s="1">
        <v>50.0</v>
      </c>
      <c r="B22" s="1">
        <v>916.0</v>
      </c>
      <c r="C22" s="1">
        <v>140.0</v>
      </c>
      <c r="D22" s="4">
        <f t="shared" si="4"/>
        <v>6.542857143</v>
      </c>
      <c r="E22" s="1">
        <v>920.0</v>
      </c>
      <c r="F22" s="1">
        <v>141.0</v>
      </c>
      <c r="G22" s="1" t="s">
        <v>25</v>
      </c>
      <c r="I22" s="1">
        <v>50.0</v>
      </c>
      <c r="J22" s="2">
        <v>1542.0</v>
      </c>
      <c r="K22" s="2">
        <v>217.0</v>
      </c>
      <c r="L22" s="4">
        <f t="shared" si="5"/>
        <v>7.105990783</v>
      </c>
      <c r="M22" s="1">
        <v>466.0</v>
      </c>
      <c r="N22" s="1">
        <v>99.0</v>
      </c>
      <c r="O22" s="4">
        <f t="shared" si="6"/>
        <v>4.707070707</v>
      </c>
    </row>
    <row r="23">
      <c r="A23" s="1">
        <v>100.0</v>
      </c>
      <c r="B23" s="1">
        <v>1015.0</v>
      </c>
      <c r="C23" s="1">
        <v>131.0</v>
      </c>
      <c r="D23" s="4">
        <f t="shared" si="4"/>
        <v>7.748091603</v>
      </c>
      <c r="I23" s="1">
        <v>100.0</v>
      </c>
      <c r="J23" s="1">
        <v>1720.0</v>
      </c>
      <c r="K23" s="1">
        <v>185.0</v>
      </c>
      <c r="L23" s="4">
        <f t="shared" si="5"/>
        <v>9.297297297</v>
      </c>
      <c r="M23" s="1">
        <v>499.0</v>
      </c>
      <c r="N23" s="1">
        <v>103.0</v>
      </c>
      <c r="O23" s="4">
        <f t="shared" si="6"/>
        <v>4.844660194</v>
      </c>
    </row>
    <row r="24">
      <c r="A24" s="1"/>
      <c r="G24" s="8" t="s">
        <v>26</v>
      </c>
      <c r="J24" s="8" t="s">
        <v>27</v>
      </c>
      <c r="M24" s="8" t="s">
        <v>28</v>
      </c>
    </row>
    <row r="25">
      <c r="A25" s="1"/>
      <c r="F25" s="1" t="s">
        <v>4</v>
      </c>
      <c r="G25" s="1" t="s">
        <v>7</v>
      </c>
      <c r="H25" s="1" t="s">
        <v>6</v>
      </c>
      <c r="I25" s="1" t="s">
        <v>8</v>
      </c>
      <c r="J25" s="1" t="s">
        <v>7</v>
      </c>
      <c r="K25" s="1" t="s">
        <v>6</v>
      </c>
      <c r="L25" s="1" t="s">
        <v>8</v>
      </c>
      <c r="M25" s="1" t="s">
        <v>7</v>
      </c>
      <c r="N25" s="1" t="s">
        <v>6</v>
      </c>
      <c r="O25" s="1" t="s">
        <v>8</v>
      </c>
    </row>
    <row r="26">
      <c r="A26" s="1"/>
      <c r="F26" s="1">
        <v>10.0</v>
      </c>
      <c r="G26" s="1">
        <v>447.0</v>
      </c>
      <c r="H26" s="1">
        <v>170.0</v>
      </c>
      <c r="I26" s="4">
        <f t="shared" ref="I26:I29" si="7">G26/H26</f>
        <v>2.629411765</v>
      </c>
      <c r="J26" s="1">
        <v>488.0</v>
      </c>
      <c r="K26" s="1">
        <v>196.0</v>
      </c>
      <c r="L26" s="4">
        <f t="shared" ref="L26:L29" si="8">J26/K26</f>
        <v>2.489795918</v>
      </c>
      <c r="M26" s="1">
        <v>510.0</v>
      </c>
      <c r="N26" s="1">
        <v>224.0</v>
      </c>
      <c r="O26" s="4">
        <f t="shared" ref="O26:O29" si="9">M26/N26</f>
        <v>2.276785714</v>
      </c>
    </row>
    <row r="27">
      <c r="A27" s="1" t="s">
        <v>29</v>
      </c>
      <c r="F27" s="1">
        <v>25.0</v>
      </c>
      <c r="G27" s="1">
        <v>831.0</v>
      </c>
      <c r="H27" s="1">
        <v>181.0</v>
      </c>
      <c r="I27" s="4">
        <f t="shared" si="7"/>
        <v>4.591160221</v>
      </c>
      <c r="J27" s="1">
        <v>914.0</v>
      </c>
      <c r="K27" s="1">
        <v>194.0</v>
      </c>
      <c r="L27" s="4">
        <f t="shared" si="8"/>
        <v>4.711340206</v>
      </c>
      <c r="M27" s="1">
        <v>950.0</v>
      </c>
      <c r="N27" s="1">
        <v>213.0</v>
      </c>
      <c r="O27" s="4">
        <f t="shared" si="9"/>
        <v>4.460093897</v>
      </c>
    </row>
    <row r="28">
      <c r="A28" s="1">
        <v>50.0</v>
      </c>
      <c r="B28" s="1">
        <v>170.0</v>
      </c>
      <c r="C28" s="1">
        <v>80.0</v>
      </c>
      <c r="D28" s="1">
        <f t="shared" ref="D28:D29" si="10">B28/C28</f>
        <v>2.125</v>
      </c>
      <c r="E28" s="1" t="s">
        <v>30</v>
      </c>
      <c r="F28" s="1">
        <v>50.0</v>
      </c>
      <c r="G28" s="1">
        <v>1024.0</v>
      </c>
      <c r="H28" s="1">
        <v>164.0</v>
      </c>
      <c r="I28" s="4">
        <f t="shared" si="7"/>
        <v>6.243902439</v>
      </c>
      <c r="J28" s="1">
        <v>1130.0</v>
      </c>
      <c r="K28" s="1">
        <v>164.0</v>
      </c>
      <c r="L28" s="4">
        <f t="shared" si="8"/>
        <v>6.890243902</v>
      </c>
      <c r="M28" s="1">
        <v>1180.0</v>
      </c>
      <c r="N28" s="1">
        <v>172.0</v>
      </c>
      <c r="O28" s="4">
        <f t="shared" si="9"/>
        <v>6.860465116</v>
      </c>
    </row>
    <row r="29">
      <c r="A29" s="1">
        <v>50.0</v>
      </c>
      <c r="B29" s="1">
        <v>155.0</v>
      </c>
      <c r="C29" s="1">
        <v>72.0</v>
      </c>
      <c r="D29" s="1">
        <f t="shared" si="10"/>
        <v>2.152777778</v>
      </c>
      <c r="E29" s="1" t="s">
        <v>31</v>
      </c>
      <c r="F29" s="1">
        <v>100.0</v>
      </c>
      <c r="G29" s="1">
        <v>1127.0</v>
      </c>
      <c r="H29" s="1">
        <v>153.0</v>
      </c>
      <c r="I29" s="4">
        <f t="shared" si="7"/>
        <v>7.366013072</v>
      </c>
      <c r="J29" s="1">
        <v>1263.0</v>
      </c>
      <c r="K29" s="1">
        <v>145.0</v>
      </c>
      <c r="L29" s="4">
        <f t="shared" si="8"/>
        <v>8.710344828</v>
      </c>
      <c r="M29" s="1">
        <v>1319.0</v>
      </c>
      <c r="N29" s="1">
        <v>145.0</v>
      </c>
      <c r="O29" s="4">
        <f t="shared" si="9"/>
        <v>9.096551724</v>
      </c>
    </row>
    <row r="30">
      <c r="A30" s="1"/>
    </row>
    <row r="31">
      <c r="A31" s="1"/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mergeCells count="10">
    <mergeCell ref="E2:G2"/>
    <mergeCell ref="H2:J2"/>
    <mergeCell ref="B18:D18"/>
    <mergeCell ref="A17:H17"/>
    <mergeCell ref="M18:O18"/>
    <mergeCell ref="J18:L18"/>
    <mergeCell ref="M24:O24"/>
    <mergeCell ref="J24:L24"/>
    <mergeCell ref="B2:D2"/>
    <mergeCell ref="G24:I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8.0"/>
  </cols>
  <sheetData/>
  <drawing r:id="rId1"/>
</worksheet>
</file>