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pour_over/"/>
    </mc:Choice>
  </mc:AlternateContent>
  <xr:revisionPtr revIDLastSave="257" documentId="8_{D8CD47BF-5BDE-4379-8F3A-E78FF9B3C88E}" xr6:coauthVersionLast="47" xr6:coauthVersionMax="47" xr10:uidLastSave="{A551F028-6467-4AE3-A095-3B838A86E00D}"/>
  <bookViews>
    <workbookView xWindow="8805" yWindow="1950" windowWidth="18255" windowHeight="18660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6" i="1"/>
  <c r="C7" i="1" s="1"/>
  <c r="C15" i="1"/>
  <c r="C16" i="1"/>
  <c r="C9" i="1" l="1"/>
  <c r="D14" i="1" s="1"/>
  <c r="E14" i="1" s="1"/>
  <c r="F14" i="1" l="1"/>
  <c r="C11" i="1"/>
  <c r="C10" i="1"/>
  <c r="D16" i="1" s="1"/>
  <c r="D17" i="1"/>
  <c r="D19" i="1"/>
  <c r="D18" i="1"/>
  <c r="D15" i="1"/>
  <c r="E15" i="1" s="1"/>
  <c r="F15" i="1" l="1"/>
  <c r="F16" i="1" s="1"/>
  <c r="E16" i="1"/>
  <c r="F17" i="1"/>
  <c r="F18" i="1" s="1"/>
  <c r="F19" i="1" s="1"/>
  <c r="E17" i="1" l="1"/>
  <c r="E18" i="1" s="1"/>
  <c r="E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<sst xmlns="http://schemas.openxmlformats.org/spreadsheetml/2006/main" count="23" uniqueCount="23">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</sst>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0" fillId="0" borderId="0" xfId="0" applyNumberFormat="1"/>
    <xf numFmtId="0" fontId="1" fillId="4" borderId="0" xfId="0" applyFont="1" applyFill="1"/>
    <xf numFmtId="9" fontId="2" fillId="4" borderId="0" xfId="1" applyFont="1" applyFill="1"/>
    <xf numFmtId="1" fontId="4" fillId="4" borderId="2" xfId="0" applyNumberFormat="1" applyFont="1" applyFill="1" applyBorder="1"/>
    <xf numFmtId="1" fontId="0" fillId="4" borderId="0" xfId="0" applyNumberFormat="1" applyFill="1"/>
    <xf numFmtId="0" fontId="1" fillId="5" borderId="0" xfId="0" applyFont="1" applyFill="1"/>
    <xf numFmtId="9" fontId="2" fillId="5" borderId="0" xfId="1" applyFont="1" applyFill="1"/>
    <xf numFmtId="1" fontId="4" fillId="5" borderId="2" xfId="0" applyNumberFormat="1" applyFont="1" applyFill="1" applyBorder="1"/>
    <xf numFmtId="1" fontId="0" fillId="5" borderId="0" xfId="0" applyNumberFormat="1" applyFill="1"/>
    <xf numFmtId="0" fontId="1" fillId="6" borderId="0" xfId="0" applyFont="1" applyFill="1"/>
    <xf numFmtId="9" fontId="2" fillId="6" borderId="0" xfId="1" applyFont="1" applyFill="1"/>
    <xf numFmtId="1" fontId="4" fillId="6" borderId="2" xfId="0" applyNumberFormat="1" applyFont="1" applyFill="1" applyBorder="1"/>
    <xf numFmtId="1" fontId="0" fillId="6" borderId="0" xfId="0" applyNumberFormat="1" applyFill="1"/>
    <xf numFmtId="0" fontId="1" fillId="7" borderId="0" xfId="0" applyFont="1" applyFill="1"/>
    <xf numFmtId="9" fontId="2" fillId="7" borderId="0" xfId="1" applyFont="1" applyFill="1"/>
    <xf numFmtId="1" fontId="4" fillId="7" borderId="2" xfId="0" applyNumberFormat="1" applyFont="1" applyFill="1" applyBorder="1"/>
    <xf numFmtId="1" fontId="0" fillId="7" borderId="0" xfId="0" applyNumberFormat="1" applyFill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Pours</a:t>
            </a:r>
            <a:r>
              <a:rPr lang="en-US" baseline="0"/>
              <a:t>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'4-6 Pour Over Recipe'!$B$15:$B$19</c:f>
              <c:strCache>
                <c:ptCount val="5"/>
                <c:pt idx="0">
                  <c:v>1st Pour (Acidity)</c:v>
                </c:pt>
                <c:pt idx="1">
                  <c:v>2nd Pour (Sweetness)</c:v>
                </c:pt>
                <c:pt idx="2">
                  <c:v>3rd Pour (Strength)</c:v>
                </c:pt>
                <c:pt idx="3">
                  <c:v>4th Pour (Strength)</c:v>
                </c:pt>
                <c:pt idx="4">
                  <c:v>5th Pour (Strength)</c:v>
                </c:pt>
              </c:strCache>
            </c:strRef>
          </c:cat>
          <c:val>
            <c:numRef>
              <c:f>'4-6 Pour Over Recipe'!$D$15:$D$19</c:f>
              <c:numCache>
                <c:formatCode>0</c:formatCode>
                <c:ptCount val="5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162.00000000000003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838-9325-D3BAD46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44944"/>
        <c:axId val="1086949264"/>
      </c:barChart>
      <c:catAx>
        <c:axId val="10869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264"/>
        <c:crosses val="autoZero"/>
        <c:auto val="1"/>
        <c:lblAlgn val="ctr"/>
        <c:lblOffset val="100"/>
        <c:noMultiLvlLbl val="0"/>
      </c:catAx>
      <c:valAx>
        <c:axId val="10869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'4-6 Pour Over Recipe'!$B$15</c:f>
              <c:strCache>
                <c:ptCount val="1"/>
                <c:pt idx="0">
                  <c:v>1st Pour (Acidity)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Recipe'!$D$15</c:f>
              <c:numCache>
                <c:formatCode>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8D1-9471-B3F2CC7183C8}"/>
            </c:ext>
          </c:extLst>
        </c:ser>
        <c:ser>
          <c:idx val="1"/>
          <c:order val="1"/>
          <c:tx>
            <c:strRef>
              <c:f>'4-6 Pour Over Recipe'!$B$16</c:f>
              <c:strCache>
                <c:ptCount val="1"/>
                <c:pt idx="0">
                  <c:v>2nd Pour (Sweetness)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Recipe'!$D$16</c:f>
              <c:numCache>
                <c:formatCode>0</c:formatCode>
                <c:ptCount val="1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48D1-9471-B3F2CC7183C8}"/>
            </c:ext>
          </c:extLst>
        </c:ser>
        <c:ser>
          <c:idx val="2"/>
          <c:order val="2"/>
          <c:tx>
            <c:strRef>
              <c:f>'4-6 Pour Over Recipe'!$B$17</c:f>
              <c:strCache>
                <c:ptCount val="1"/>
                <c:pt idx="0">
                  <c:v>3rd Pour (Strength)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Recipe'!$D$17</c:f>
              <c:numCache>
                <c:formatCode>0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48D1-9471-B3F2CC7183C8}"/>
            </c:ext>
          </c:extLst>
        </c:ser>
        <c:ser>
          <c:idx val="3"/>
          <c:order val="3"/>
          <c:tx>
            <c:strRef>
              <c:f>'4-6 Pour Over Recipe'!$B$18</c:f>
              <c:strCache>
                <c:ptCount val="1"/>
                <c:pt idx="0">
                  <c:v>4th Pour (Strength)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Recipe'!$D$18</c:f>
              <c:numCache>
                <c:formatCode>0</c:formatCode>
                <c:ptCount val="1"/>
                <c:pt idx="0">
                  <c:v>162.00000000000003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48D1-9471-B3F2CC7183C8}"/>
            </c:ext>
          </c:extLst>
        </c:ser>
        <c:ser>
          <c:idx val="4"/>
          <c:order val="4"/>
          <c:tx>
            <c:strRef>
              <c:f>'4-6 Pour Over Recipe'!$B$19</c:f>
              <c:strCache>
                <c:ptCount val="1"/>
                <c:pt idx="0">
                  <c:v>5th Pour (Strength)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'4-6 Pour Over Recipe'!$D$19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8-48D1-9471-B3F2CC71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89712"/>
        <c:axId val="1656405552"/>
      </c:barChart>
      <c:catAx>
        <c:axId val="165638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405552"/>
        <c:crosses val="autoZero"/>
        <c:auto val="1"/>
        <c:lblAlgn val="ctr"/>
        <c:lblOffset val="100"/>
        <c:noMultiLvlLbl val="0"/>
      </c:catAx>
      <c:valAx>
        <c:axId val="16564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  <xdr:twoCellAnchor>
    <xdr:from>
      <xdr:col>6</xdr:col>
      <xdr:colOff>509587</xdr:colOff>
      <xdr:row>20</xdr:row>
      <xdr:rowOff>19050</xdr:rowOff>
    </xdr:from>
    <xdr:to>
      <xdr:col>14</xdr:col>
      <xdr:colOff>204787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97D40-DEFE-CA5B-97A4-2C0E5BA9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20</xdr:row>
      <xdr:rowOff>19050</xdr:rowOff>
    </xdr:from>
    <xdr:to>
      <xdr:col>6</xdr:col>
      <xdr:colOff>452437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F92A2-2DBB-3834-6558-DE9E248F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C17" sqref="C17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33" t="s">
        <v>10</v>
      </c>
      <c r="C2" s="33"/>
      <c r="D2" s="33"/>
      <c r="E2" s="33"/>
    </row>
    <row r="4" spans="2:11" x14ac:dyDescent="0.25">
      <c r="B4" s="2" t="s">
        <v>7</v>
      </c>
      <c r="C4" s="3">
        <v>800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6">
        <f>ROUNDUP(target_brew_mass/(brew_ratio-2),0)</f>
        <v>54</v>
      </c>
    </row>
    <row r="7" spans="2:11" x14ac:dyDescent="0.25">
      <c r="B7" s="2" t="s">
        <v>1</v>
      </c>
      <c r="C7">
        <f>C6*C5</f>
        <v>918</v>
      </c>
      <c r="E7" s="10" t="s">
        <v>18</v>
      </c>
    </row>
    <row r="8" spans="2:11" x14ac:dyDescent="0.25">
      <c r="B8" s="2"/>
      <c r="E8" s="11" t="s">
        <v>19</v>
      </c>
    </row>
    <row r="9" spans="2:11" x14ac:dyDescent="0.25">
      <c r="B9" s="2" t="s">
        <v>2</v>
      </c>
      <c r="C9">
        <f>dose * 2</f>
        <v>108</v>
      </c>
      <c r="D9" s="1"/>
    </row>
    <row r="10" spans="2:11" x14ac:dyDescent="0.25">
      <c r="B10" s="5" t="s">
        <v>16</v>
      </c>
      <c r="C10" s="12">
        <f>0.4*(water-bloom)</f>
        <v>324</v>
      </c>
      <c r="E10" s="10" t="s">
        <v>20</v>
      </c>
    </row>
    <row r="11" spans="2:11" x14ac:dyDescent="0.25">
      <c r="B11" s="6" t="s">
        <v>17</v>
      </c>
      <c r="C11" s="13">
        <f>0.6*(water-bloom)</f>
        <v>486</v>
      </c>
      <c r="E11" s="11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7" t="s">
        <v>4</v>
      </c>
      <c r="D13" s="9" t="s">
        <v>8</v>
      </c>
      <c r="E13" s="7" t="s">
        <v>22</v>
      </c>
      <c r="F13" s="7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4">
        <f>bloom</f>
        <v>108</v>
      </c>
      <c r="E14" s="16">
        <f>D14</f>
        <v>108</v>
      </c>
      <c r="F14" s="16">
        <f>water-bloom</f>
        <v>810</v>
      </c>
      <c r="H14" s="2"/>
    </row>
    <row r="15" spans="2:11" ht="15.75" x14ac:dyDescent="0.25">
      <c r="B15" s="4" t="s">
        <v>11</v>
      </c>
      <c r="C15" s="8">
        <f>1/3</f>
        <v>0.33333333333333331</v>
      </c>
      <c r="D15" s="15">
        <f>C15*forty</f>
        <v>108</v>
      </c>
      <c r="E15" s="12">
        <f>E14+D15</f>
        <v>216</v>
      </c>
      <c r="F15" s="12">
        <f>F14-first_pour</f>
        <v>702</v>
      </c>
      <c r="H15" s="2"/>
    </row>
    <row r="16" spans="2:11" ht="15.75" x14ac:dyDescent="0.25">
      <c r="B16" s="17" t="s">
        <v>12</v>
      </c>
      <c r="C16" s="18">
        <f>2/3</f>
        <v>0.66666666666666663</v>
      </c>
      <c r="D16" s="19">
        <f>C16*forty</f>
        <v>216</v>
      </c>
      <c r="E16" s="20">
        <f>E15+D16</f>
        <v>432</v>
      </c>
      <c r="F16" s="20">
        <f>F15-second_pour</f>
        <v>486</v>
      </c>
      <c r="H16" s="2"/>
    </row>
    <row r="17" spans="2:8" ht="15.75" x14ac:dyDescent="0.25">
      <c r="B17" s="21" t="s">
        <v>13</v>
      </c>
      <c r="C17" s="22">
        <f>2/3</f>
        <v>0.66666666666666663</v>
      </c>
      <c r="D17" s="23">
        <f>C17*sixty</f>
        <v>324</v>
      </c>
      <c r="E17" s="24">
        <f>E16+D17</f>
        <v>756</v>
      </c>
      <c r="F17" s="24">
        <f>F16-third_pour</f>
        <v>162</v>
      </c>
      <c r="H17" s="2"/>
    </row>
    <row r="18" spans="2:8" ht="15.75" x14ac:dyDescent="0.25">
      <c r="B18" s="29" t="s">
        <v>14</v>
      </c>
      <c r="C18" s="30">
        <f>1-C17</f>
        <v>0.33333333333333337</v>
      </c>
      <c r="D18" s="31">
        <f>C18*sixty</f>
        <v>162.00000000000003</v>
      </c>
      <c r="E18" s="32">
        <f>E17+D18</f>
        <v>918</v>
      </c>
      <c r="F18" s="32">
        <f>F17-fourth_pour</f>
        <v>0</v>
      </c>
      <c r="H18" s="2"/>
    </row>
    <row r="19" spans="2:8" ht="15.75" x14ac:dyDescent="0.25">
      <c r="B19" s="25" t="s">
        <v>15</v>
      </c>
      <c r="C19" s="26"/>
      <c r="D19" s="27">
        <f>C19*sixty</f>
        <v>0</v>
      </c>
      <c r="E19" s="28">
        <f>E18+D19</f>
        <v>918</v>
      </c>
      <c r="F19" s="28">
        <f>F18-fifth_pour</f>
        <v>0</v>
      </c>
      <c r="H19" s="2"/>
    </row>
  </sheetData>
  <mergeCells count="1">
    <mergeCell ref="B2:E2"/>
  </mergeCells>
  <dataValidations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2024-03-22T02:07:52Z</dcterms:modified>
</cp:coreProperties>
</file>