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oreygallon-my.sharepoint.com/personal/corey_gallon_me/Documents/Documents/coffee/pour_over/"/>
    </mc:Choice>
  </mc:AlternateContent>
  <xr:revisionPtr revIDLastSave="0" documentId="8_{026C65F3-BBDA-4D59-A68A-C985156CFF77}" xr6:coauthVersionLast="47" xr6:coauthVersionMax="47" xr10:uidLastSave="{00000000-0000-0000-0000-000000000000}"/>
  <bookViews>
    <workbookView xWindow="28425" yWindow="2295" windowWidth="20280" windowHeight="17685" xr2:uid="{45B253CB-A6BD-44EA-8F9A-CF5F0FE0DFC6}"/>
  </bookViews>
  <sheets>
    <sheet name="4-6 Pour Over Recipe" sheetId="1" r:id="rId1"/>
  </sheets>
  <definedNames>
    <definedName name="bloom">'4-6 Pour Over Recipe'!$C$9</definedName>
    <definedName name="brew_ratio">'4-6 Pour Over Recipe'!$C$5</definedName>
    <definedName name="dose">'4-6 Pour Over Recipe'!$C$6</definedName>
    <definedName name="fifth_pour">'4-6 Pour Over Recipe'!$D$19</definedName>
    <definedName name="first_pour">'4-6 Pour Over Recipe'!$D$15</definedName>
    <definedName name="forty">'4-6 Pour Over Recipe'!$C$10</definedName>
    <definedName name="fourth_pour">'4-6 Pour Over Recipe'!$D$18</definedName>
    <definedName name="second_pour">'4-6 Pour Over Recipe'!$D$16</definedName>
    <definedName name="sixty">'4-6 Pour Over Recipe'!$C$11</definedName>
    <definedName name="target_brew_mass">'4-6 Pour Over Recipe'!$C$4</definedName>
    <definedName name="third_pour">'4-6 Pour Over Recipe'!$D$17</definedName>
    <definedName name="water">'4-6 Pour Over Recipe'!$C$7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6" i="1"/>
  <c r="C7" i="1" s="1"/>
  <c r="C15" i="1"/>
  <c r="C16" i="1"/>
  <c r="C9" i="1" l="1"/>
  <c r="D14" i="1" s="1"/>
  <c r="E14" i="1" s="1"/>
  <c r="F14" i="1" l="1"/>
  <c r="C11" i="1"/>
  <c r="C10" i="1"/>
  <c r="D16" i="1" s="1"/>
  <c r="D17" i="1"/>
  <c r="D19" i="1"/>
  <c r="D18" i="1"/>
  <c r="D15" i="1"/>
  <c r="E15" i="1" s="1"/>
  <c r="F15" i="1" l="1"/>
  <c r="F16" i="1" s="1"/>
  <c r="E16" i="1"/>
  <c r="F17" i="1"/>
  <c r="F18" i="1" s="1"/>
  <c r="F19" i="1" s="1"/>
  <c r="E17" i="1" l="1"/>
  <c r="E18" i="1" s="1"/>
  <c r="E19" i="1" s="1"/>
</calcChain>
</file>

<file path=xl/sharedStrings.xml><?xml version="1.0" encoding="utf-8"?>
<sst xmlns="http://schemas.openxmlformats.org/spreadsheetml/2006/main" count="23" uniqueCount="23">
  <si>
    <t>Dose Required (g)</t>
  </si>
  <si>
    <t>Water Required (g)</t>
  </si>
  <si>
    <t>Bloom</t>
  </si>
  <si>
    <t>Brew Ratio (x dose)</t>
  </si>
  <si>
    <t>% of 4:6</t>
  </si>
  <si>
    <t>N/A</t>
  </si>
  <si>
    <t>Bloom (2 mins)</t>
  </si>
  <si>
    <t>Target Brew Mass (g)</t>
  </si>
  <si>
    <t>Pour (g)</t>
  </si>
  <si>
    <t>Leaves (g)</t>
  </si>
  <si>
    <t>4:6 Pour Over Coffee Recipe Calculator</t>
  </si>
  <si>
    <t>1st Pour (Acidity)</t>
  </si>
  <si>
    <t>2nd Pour (Sweetness)</t>
  </si>
  <si>
    <t>3rd Pour (Strength)</t>
  </si>
  <si>
    <t>4th Pour (Strength)</t>
  </si>
  <si>
    <t>5th Pour (Strength)</t>
  </si>
  <si>
    <t>40% (Sweetness / Acidity)</t>
  </si>
  <si>
    <t>60% (Strength)</t>
  </si>
  <si>
    <t>Details on the method can be found here:</t>
  </si>
  <si>
    <t>https://en.philocoffea.com/blogs/blog/coffee-brewing-method</t>
  </si>
  <si>
    <t>Tetsu Kasuya demonstrates the method in this video:</t>
  </si>
  <si>
    <t>https://youtu.be/wmCW8xSWGZY</t>
  </si>
  <si>
    <t>Total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</si>
</sst>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9" fontId="1" fillId="2" borderId="0" xfId="0" applyNumberFormat="1" applyFont="1" applyFill="1"/>
    <xf numFmtId="9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9" fontId="2" fillId="2" borderId="0" xfId="1" applyFont="1" applyFill="1"/>
    <xf numFmtId="0" fontId="4" fillId="0" borderId="3" xfId="0" applyFont="1" applyBorder="1" applyAlignment="1">
      <alignment horizontal="center"/>
    </xf>
    <xf numFmtId="0" fontId="5" fillId="0" borderId="0" xfId="0" applyFont="1"/>
    <xf numFmtId="0" fontId="6" fillId="0" borderId="0" xfId="2"/>
    <xf numFmtId="1" fontId="0" fillId="2" borderId="0" xfId="0" applyNumberFormat="1" applyFill="1"/>
    <xf numFmtId="1" fontId="0" fillId="3" borderId="0" xfId="0" applyNumberFormat="1" applyFill="1"/>
    <xf numFmtId="1" fontId="4" fillId="0" borderId="2" xfId="0" applyNumberFormat="1" applyFont="1" applyBorder="1"/>
    <xf numFmtId="1" fontId="4" fillId="2" borderId="2" xfId="0" applyNumberFormat="1" applyFont="1" applyFill="1" applyBorder="1"/>
    <xf numFmtId="1" fontId="0" fillId="0" borderId="0" xfId="0" applyNumberFormat="1"/>
    <xf numFmtId="0" fontId="1" fillId="4" borderId="0" xfId="0" applyFont="1" applyFill="1"/>
    <xf numFmtId="9" fontId="2" fillId="4" borderId="0" xfId="1" applyFont="1" applyFill="1"/>
    <xf numFmtId="1" fontId="4" fillId="4" borderId="2" xfId="0" applyNumberFormat="1" applyFont="1" applyFill="1" applyBorder="1"/>
    <xf numFmtId="1" fontId="0" fillId="4" borderId="0" xfId="0" applyNumberFormat="1" applyFill="1"/>
    <xf numFmtId="0" fontId="1" fillId="5" borderId="0" xfId="0" applyFont="1" applyFill="1"/>
    <xf numFmtId="9" fontId="2" fillId="5" borderId="0" xfId="1" applyFont="1" applyFill="1"/>
    <xf numFmtId="1" fontId="4" fillId="5" borderId="2" xfId="0" applyNumberFormat="1" applyFont="1" applyFill="1" applyBorder="1"/>
    <xf numFmtId="1" fontId="0" fillId="5" borderId="0" xfId="0" applyNumberFormat="1" applyFill="1"/>
    <xf numFmtId="0" fontId="1" fillId="6" borderId="0" xfId="0" applyFont="1" applyFill="1"/>
    <xf numFmtId="9" fontId="2" fillId="6" borderId="0" xfId="1" applyFont="1" applyFill="1"/>
    <xf numFmtId="1" fontId="4" fillId="6" borderId="2" xfId="0" applyNumberFormat="1" applyFont="1" applyFill="1" applyBorder="1"/>
    <xf numFmtId="1" fontId="0" fillId="6" borderId="0" xfId="0" applyNumberFormat="1" applyFill="1"/>
    <xf numFmtId="0" fontId="1" fillId="7" borderId="0" xfId="0" applyFont="1" applyFill="1"/>
    <xf numFmtId="9" fontId="2" fillId="7" borderId="0" xfId="1" applyFont="1" applyFill="1"/>
    <xf numFmtId="1" fontId="4" fillId="7" borderId="2" xfId="0" applyNumberFormat="1" applyFont="1" applyFill="1" applyBorder="1"/>
    <xf numFmtId="1" fontId="0" fillId="7" borderId="0" xfId="0" applyNumberFormat="1" applyFill="1"/>
    <xf numFmtId="0" fontId="7" fillId="0" borderId="1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Pours</a:t>
            </a:r>
            <a:r>
              <a:rPr lang="en-US" baseline="0"/>
              <a:t> (mL)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'4-6 Pour Over Recipe'!$B$15:$B$19</c:f>
              <c:strCache>
                <c:ptCount val="5"/>
                <c:pt idx="0">
                  <c:v>1st Pour (Acidity)</c:v>
                </c:pt>
                <c:pt idx="1">
                  <c:v>2nd Pour (Sweetness)</c:v>
                </c:pt>
                <c:pt idx="2">
                  <c:v>3rd Pour (Strength)</c:v>
                </c:pt>
                <c:pt idx="3">
                  <c:v>4th Pour (Strength)</c:v>
                </c:pt>
                <c:pt idx="4">
                  <c:v>5th Pour (Strength)</c:v>
                </c:pt>
              </c:strCache>
            </c:strRef>
          </c:cat>
          <c:val>
            <c:numRef>
              <c:f>'4-6 Pour Over Recipe'!$D$15:$D$19</c:f>
              <c:numCache>
                <c:formatCode>0</c:formatCode>
                <c:ptCount val="5"/>
                <c:pt idx="0">
                  <c:v>54</c:v>
                </c:pt>
                <c:pt idx="1">
                  <c:v>108</c:v>
                </c:pt>
                <c:pt idx="2">
                  <c:v>162</c:v>
                </c:pt>
                <c:pt idx="3">
                  <c:v>81.000000000000014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E-4838-9325-D3BAD46E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944944"/>
        <c:axId val="1086949264"/>
      </c:barChart>
      <c:catAx>
        <c:axId val="10869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9264"/>
        <c:crosses val="autoZero"/>
        <c:auto val="1"/>
        <c:lblAlgn val="ctr"/>
        <c:lblOffset val="100"/>
        <c:noMultiLvlLbl val="0"/>
      </c:catAx>
      <c:valAx>
        <c:axId val="10869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4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'4-6 Pour Over Recipe'!$B$15</c:f>
              <c:strCache>
                <c:ptCount val="1"/>
                <c:pt idx="0">
                  <c:v>1st Pour (Acidity)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Recipe'!$D$15</c:f>
              <c:numCache>
                <c:formatCode>0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8D1-9471-B3F2CC7183C8}"/>
            </c:ext>
          </c:extLst>
        </c:ser>
        <c:ser>
          <c:idx val="1"/>
          <c:order val="1"/>
          <c:tx>
            <c:strRef>
              <c:f>'4-6 Pour Over Recipe'!$B$16</c:f>
              <c:strCache>
                <c:ptCount val="1"/>
                <c:pt idx="0">
                  <c:v>2nd Pour (Sweetness)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Recipe'!$D$16</c:f>
              <c:numCache>
                <c:formatCode>0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8-48D1-9471-B3F2CC7183C8}"/>
            </c:ext>
          </c:extLst>
        </c:ser>
        <c:ser>
          <c:idx val="2"/>
          <c:order val="2"/>
          <c:tx>
            <c:strRef>
              <c:f>'4-6 Pour Over Recipe'!$B$17</c:f>
              <c:strCache>
                <c:ptCount val="1"/>
                <c:pt idx="0">
                  <c:v>3rd Pour (Strength)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Recipe'!$D$17</c:f>
              <c:numCache>
                <c:formatCode>0</c:formatCode>
                <c:ptCount val="1"/>
                <c:pt idx="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8-48D1-9471-B3F2CC7183C8}"/>
            </c:ext>
          </c:extLst>
        </c:ser>
        <c:ser>
          <c:idx val="3"/>
          <c:order val="3"/>
          <c:tx>
            <c:strRef>
              <c:f>'4-6 Pour Over Recipe'!$B$18</c:f>
              <c:strCache>
                <c:ptCount val="1"/>
                <c:pt idx="0">
                  <c:v>4th Pour (Strength)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'4-6 Pour Over Recipe'!$D$18</c:f>
              <c:numCache>
                <c:formatCode>0</c:formatCode>
                <c:ptCount val="1"/>
                <c:pt idx="0">
                  <c:v>81.000000000000014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8-48D1-9471-B3F2CC7183C8}"/>
            </c:ext>
          </c:extLst>
        </c:ser>
        <c:ser>
          <c:idx val="4"/>
          <c:order val="4"/>
          <c:tx>
            <c:strRef>
              <c:f>'4-6 Pour Over Recipe'!$B$19</c:f>
              <c:strCache>
                <c:ptCount val="1"/>
                <c:pt idx="0">
                  <c:v>5th Pour (Strength)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'4-6 Pour Over Recipe'!$D$19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8-48D1-9471-B3F2CC71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6389712"/>
        <c:axId val="1656405552"/>
      </c:barChart>
      <c:catAx>
        <c:axId val="165638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405552"/>
        <c:crosses val="autoZero"/>
        <c:auto val="1"/>
        <c:lblAlgn val="ctr"/>
        <c:lblOffset val="100"/>
        <c:noMultiLvlLbl val="0"/>
      </c:catAx>
      <c:valAx>
        <c:axId val="16564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515408</xdr:colOff>
      <xdr:row>3</xdr:row>
      <xdr:rowOff>10584</xdr:rowOff>
    </xdr:from>
    <xdr:to>
      <xdr:col>10</xdr:col>
      <xdr:colOff>31750</xdr:colOff>
      <xdr:row>5</xdr:row>
      <xdr:rowOff>172508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79E60A7-2A95-909F-053F-349C50A6CD07}"/>
            </a:ext>
          </a:extLst>
        </xdr:cNvPr>
        <xdr:cNvSpPr txBox="1"/>
      </xdr:nvSpPr>
      <xdr:spPr>
        <a:xfrm>
          <a:off x="3457575" y="581026"/>
          <a:ext cx="3914775" cy="542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model generates</a:t>
          </a:r>
          <a:r>
            <a:rPr lang="en-US" sz="1100" baseline="0"/>
            <a:t> a recipe for the 4:6 pour over method invented by 2016 World Barista Champion Tetsu Kasuya.  </a:t>
          </a:r>
        </a:p>
      </xdr:txBody>
    </xdr:sp>
    <xdr:clientData/>
  </xdr:twoCellAnchor>
  <xdr:twoCellAnchor>
    <xdr:from>
      <xdr:col>6</xdr:col>
      <xdr:colOff>509587</xdr:colOff>
      <xdr:row>20</xdr:row>
      <xdr:rowOff>19050</xdr:rowOff>
    </xdr:from>
    <xdr:to>
      <xdr:col>14</xdr:col>
      <xdr:colOff>204787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97D40-DEFE-CA5B-97A4-2C0E5BA9A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20</xdr:row>
      <xdr:rowOff>19050</xdr:rowOff>
    </xdr:from>
    <xdr:to>
      <xdr:col>6</xdr:col>
      <xdr:colOff>452437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F92A2-2DBB-3834-6558-DE9E248F2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wmCW8xSWGZY" TargetMode="External"/><Relationship Id="rId1" Type="http://schemas.openxmlformats.org/officeDocument/2006/relationships/hyperlink" Target="https://en.philocoffea.com/blogs/blog/coffee-brewing-method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A34-4714-4969-8F04-D054DCAE30C2}">
  <sheetPr codeName="Sheet1"/>
  <dimension ref="B2:K19"/>
  <sheetViews>
    <sheetView showGridLines="0" tabSelected="1" workbookViewId="0">
      <selection activeCell="C5" sqref="C5"/>
    </sheetView>
  </sheetViews>
  <sheetFormatPr defaultRowHeight="15" x14ac:dyDescent="0.25"/>
  <cols>
    <col min="2" max="2" width="24.28515625" bestFit="1" customWidth="1"/>
    <col min="4" max="4" width="9.28515625" customWidth="1"/>
    <col min="5" max="5" width="9.85546875" bestFit="1" customWidth="1"/>
  </cols>
  <sheetData>
    <row r="2" spans="2:11" ht="18.75" x14ac:dyDescent="0.3">
      <c r="B2" s="33" t="s">
        <v>10</v>
      </c>
      <c r="C2" s="33"/>
      <c r="D2" s="33"/>
      <c r="E2" s="33"/>
    </row>
    <row r="4" spans="2:11" x14ac:dyDescent="0.25">
      <c r="B4" s="2" t="s">
        <v>7</v>
      </c>
      <c r="C4" s="3">
        <v>400</v>
      </c>
    </row>
    <row r="5" spans="2:11" x14ac:dyDescent="0.25">
      <c r="B5" s="2" t="s">
        <v>3</v>
      </c>
      <c r="C5" s="3">
        <v>17</v>
      </c>
    </row>
    <row r="6" spans="2:11" x14ac:dyDescent="0.25">
      <c r="B6" s="2" t="s">
        <v>0</v>
      </c>
      <c r="C6" s="16">
        <f>ROUNDUP(target_brew_mass/(brew_ratio-2),0)</f>
        <v>27</v>
      </c>
    </row>
    <row r="7" spans="2:11" x14ac:dyDescent="0.25">
      <c r="B7" s="2" t="s">
        <v>1</v>
      </c>
      <c r="C7">
        <f>C6*C5</f>
        <v>459</v>
      </c>
      <c r="E7" s="10" t="s">
        <v>18</v>
      </c>
    </row>
    <row r="8" spans="2:11" x14ac:dyDescent="0.25">
      <c r="B8" s="2"/>
      <c r="E8" s="11" t="s">
        <v>19</v>
      </c>
    </row>
    <row r="9" spans="2:11" x14ac:dyDescent="0.25">
      <c r="B9" s="2" t="s">
        <v>2</v>
      </c>
      <c r="C9">
        <f>dose * 2</f>
        <v>54</v>
      </c>
      <c r="D9" s="1"/>
    </row>
    <row r="10" spans="2:11" x14ac:dyDescent="0.25">
      <c r="B10" s="5" t="s">
        <v>16</v>
      </c>
      <c r="C10" s="12">
        <f>0.4*(water-bloom)</f>
        <v>162</v>
      </c>
      <c r="E10" s="10" t="s">
        <v>20</v>
      </c>
    </row>
    <row r="11" spans="2:11" x14ac:dyDescent="0.25">
      <c r="B11" s="6" t="s">
        <v>17</v>
      </c>
      <c r="C11" s="13">
        <f>0.6*(water-bloom)</f>
        <v>243</v>
      </c>
      <c r="E11" s="11" t="s">
        <v>21</v>
      </c>
      <c r="G11" s="2"/>
      <c r="H11" s="2"/>
      <c r="I11" s="2"/>
      <c r="J11" s="2"/>
    </row>
    <row r="12" spans="2:11" x14ac:dyDescent="0.25">
      <c r="B12" s="2"/>
    </row>
    <row r="13" spans="2:11" ht="15.75" x14ac:dyDescent="0.25">
      <c r="B13" s="2"/>
      <c r="C13" s="7" t="s">
        <v>4</v>
      </c>
      <c r="D13" s="9" t="s">
        <v>8</v>
      </c>
      <c r="E13" s="7" t="s">
        <v>22</v>
      </c>
      <c r="F13" s="7" t="s">
        <v>9</v>
      </c>
      <c r="H13" s="2"/>
      <c r="I13" s="2"/>
      <c r="J13" s="2"/>
      <c r="K13" s="2"/>
    </row>
    <row r="14" spans="2:11" ht="15.75" x14ac:dyDescent="0.25">
      <c r="B14" s="2" t="s">
        <v>6</v>
      </c>
      <c r="C14" t="s">
        <v>5</v>
      </c>
      <c r="D14" s="14">
        <f>bloom</f>
        <v>54</v>
      </c>
      <c r="E14" s="16">
        <f>D14</f>
        <v>54</v>
      </c>
      <c r="F14" s="16">
        <f>water-bloom</f>
        <v>405</v>
      </c>
      <c r="H14" s="2"/>
    </row>
    <row r="15" spans="2:11" ht="15.75" x14ac:dyDescent="0.25">
      <c r="B15" s="4" t="s">
        <v>11</v>
      </c>
      <c r="C15" s="8">
        <f>1/3</f>
        <v>0.33333333333333331</v>
      </c>
      <c r="D15" s="15">
        <f>C15*forty</f>
        <v>54</v>
      </c>
      <c r="E15" s="12">
        <f>E14+D15</f>
        <v>108</v>
      </c>
      <c r="F15" s="12">
        <f>F14-first_pour</f>
        <v>351</v>
      </c>
      <c r="H15" s="2"/>
    </row>
    <row r="16" spans="2:11" ht="15.75" x14ac:dyDescent="0.25">
      <c r="B16" s="17" t="s">
        <v>12</v>
      </c>
      <c r="C16" s="18">
        <f>2/3</f>
        <v>0.66666666666666663</v>
      </c>
      <c r="D16" s="19">
        <f>C16*forty</f>
        <v>108</v>
      </c>
      <c r="E16" s="20">
        <f>E15+D16</f>
        <v>216</v>
      </c>
      <c r="F16" s="20">
        <f>F15-second_pour</f>
        <v>243</v>
      </c>
      <c r="H16" s="2"/>
    </row>
    <row r="17" spans="2:8" ht="15.75" x14ac:dyDescent="0.25">
      <c r="B17" s="21" t="s">
        <v>13</v>
      </c>
      <c r="C17" s="22">
        <f>2/3</f>
        <v>0.66666666666666663</v>
      </c>
      <c r="D17" s="23">
        <f>C17*sixty</f>
        <v>162</v>
      </c>
      <c r="E17" s="24">
        <f>E16+D17</f>
        <v>378</v>
      </c>
      <c r="F17" s="24">
        <f>F16-third_pour</f>
        <v>81</v>
      </c>
      <c r="H17" s="2"/>
    </row>
    <row r="18" spans="2:8" ht="15.75" x14ac:dyDescent="0.25">
      <c r="B18" s="29" t="s">
        <v>14</v>
      </c>
      <c r="C18" s="30">
        <f>1-C17</f>
        <v>0.33333333333333337</v>
      </c>
      <c r="D18" s="31">
        <f>C18*sixty</f>
        <v>81.000000000000014</v>
      </c>
      <c r="E18" s="32">
        <f>E17+D18</f>
        <v>459</v>
      </c>
      <c r="F18" s="32">
        <f>F17-fourth_pour</f>
        <v>0</v>
      </c>
      <c r="H18" s="2"/>
    </row>
    <row r="19" spans="2:8" ht="15.75" x14ac:dyDescent="0.25">
      <c r="B19" s="25" t="s">
        <v>15</v>
      </c>
      <c r="C19" s="26"/>
      <c r="D19" s="27">
        <f>C19*sixty</f>
        <v>0</v>
      </c>
      <c r="E19" s="28">
        <f>E18+D19</f>
        <v>459</v>
      </c>
      <c r="F19" s="28">
        <f>F18-fifth_pour</f>
        <v>0</v>
      </c>
      <c r="H19" s="2"/>
    </row>
  </sheetData>
  <mergeCells count="1">
    <mergeCell ref="B2:E2"/>
  </mergeCells>
  <dataValidations count="1">
    <dataValidation type="custom" allowBlank="1" showInputMessage="1" showErrorMessage="1" errorTitle="40% of Water Configuration Error" error="% of water poured in 1st and 2nd pours must sum to 100%" sqref="C15:C16" xr:uid="{A785EF84-131E-4F08-B5F2-F27882453BDC}">
      <formula1>SUM(C15:C16)=1</formula1>
    </dataValidation>
  </dataValidations>
  <hyperlinks>
    <hyperlink ref="E8" r:id="rId1" xr:uid="{CBC25D58-1635-430F-8507-8910C3B1A817}"/>
    <hyperlink ref="E11" r:id="rId2" xr:uid="{5B3792F0-4A82-42FF-A42A-6BBD5680E1E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4-6 Pour Over Recipe</vt:lpstr>
      <vt:lpstr>bloom</vt:lpstr>
      <vt:lpstr>brew_ratio</vt:lpstr>
      <vt:lpstr>dose</vt:lpstr>
      <vt:lpstr>fifth_pour</vt:lpstr>
      <vt:lpstr>first_pour</vt:lpstr>
      <vt:lpstr>forty</vt:lpstr>
      <vt:lpstr>fourth_pour</vt:lpstr>
      <vt:lpstr>second_pour</vt:lpstr>
      <vt:lpstr>sixty</vt:lpstr>
      <vt:lpstr>target_brew_mass</vt:lpstr>
      <vt:lpstr>third_pour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J. Gallon</dc:creator>
  <cp:lastModifiedBy>Corey J. Gallon</cp:lastModifiedBy>
  <dcterms:created xsi:type="dcterms:W3CDTF">2023-01-08T14:31:02Z</dcterms:created>
  <dcterms:modified xsi:type="dcterms:W3CDTF">2024-11-13T19:32:03Z</dcterms:modified>
</cp:coreProperties>
</file>