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55" documentId="12_ncr:580000_{2C359BFA-174C-490A-B938-770AE40ED11B}" xr6:coauthVersionLast="47" xr6:coauthVersionMax="47" xr10:uidLastSave="{9F23D122-E165-4D92-BC91-7BD45348394E}"/>
  <bookViews>
    <workbookView xWindow="0" yWindow="0" windowWidth="28800" windowHeight="11760" firstSheet="1" activeTab="1" xr2:uid="{00000000-000D-0000-FFFF-FFFF00000000}"/>
  </bookViews>
  <sheets>
    <sheet name="Programación de tarea" sheetId="1" r:id="rId1"/>
    <sheet name="Detalles de la tarea" sheetId="3" r:id="rId2"/>
  </sheets>
  <definedNames>
    <definedName name="_xlnm.Print_Area" localSheetId="1">'Detalles de la tarea'!$A:$H</definedName>
    <definedName name="ReglaDeResaltado">IF('Programación de tarea'!$D$3="SIN RESALTAR",FALSE,TRUE)</definedName>
    <definedName name="SegmentaciónDeDatos_Empezó_el">#N/A</definedName>
    <definedName name="SegmentaciónDeDatos_Progreso">#N/A</definedName>
    <definedName name="SegmentaciónDeDatos_Vence_el">#N/A</definedName>
    <definedName name="_xlnm.Print_Titles" localSheetId="1">'Detalles de la tarea'!$3:$3</definedName>
    <definedName name="_xlnm.Print_Titles" localSheetId="0">'Programación de tarea'!$5:$5</definedName>
    <definedName name="VerificaciónDeFecha">'Programación de tarea'!$C$3*IF('Programación de tarea'!$D$3="SEMANAS",7,IF('Programación de tarea'!$D$3="DÍAS",1,30))</definedName>
  </definedNames>
  <calcPr calcId="191028"/>
  <pivotCaches>
    <pivotCache cacheId="19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17" i="1" l="1"/>
  <c r="F16" i="1"/>
  <c r="F15" i="1"/>
  <c r="F14" i="1"/>
  <c r="F13" i="1"/>
  <c r="F12" i="1"/>
  <c r="F11" i="1"/>
  <c r="F10" i="1"/>
  <c r="F9" i="1"/>
  <c r="F8" i="1"/>
  <c r="F7" i="1"/>
  <c r="F6" i="1"/>
  <c r="E17" i="1" l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<sst xmlns="http://schemas.openxmlformats.org/spreadsheetml/2006/main" count="54" uniqueCount="51">
  <si>
    <t>Cronograma de Actividades</t>
  </si>
  <si>
    <t>DETALLES DE LA TAREA &gt;</t>
  </si>
  <si>
    <t>LEYENDA DE LA BARRA DE COLOR DE FINALIZACIÓN</t>
  </si>
  <si>
    <t>&gt; = 0%</t>
  </si>
  <si>
    <t>&lt; 40% = &gt;</t>
  </si>
  <si>
    <t xml:space="preserve">SELECCIONA LOS CRITERIOS PARA LAS TAREAS QUE VENCEN EN: </t>
  </si>
  <si>
    <t>DÍAS</t>
  </si>
  <si>
    <t>Fase</t>
  </si>
  <si>
    <t>Activdad</t>
  </si>
  <si>
    <t>quien realiza actividad</t>
  </si>
  <si>
    <t>Empezó el</t>
  </si>
  <si>
    <t>Vence el</t>
  </si>
  <si>
    <t>Progreso</t>
  </si>
  <si>
    <t>Porcentaje</t>
  </si>
  <si>
    <t>fase de preparaciòn</t>
  </si>
  <si>
    <t>definir los objetivos</t>
  </si>
  <si>
    <t>el analista de calidad es el responsable de definir los objetivos y alcance del plan.</t>
  </si>
  <si>
    <t>identificar los requisitos</t>
  </si>
  <si>
    <t>diseñar los caso de prueba</t>
  </si>
  <si>
    <t>fase de configuraciòn</t>
  </si>
  <si>
    <t>preparar el entorno de prueba incluyendo la instalaciòn  y configuraciòn del software y hadware</t>
  </si>
  <si>
    <t>el equipo de pruebas es el responsable</t>
  </si>
  <si>
    <t>establecer los datos de prueba</t>
  </si>
  <si>
    <t>durante esta fase  el equipo de pruebas ejecutan los casos de prueba</t>
  </si>
  <si>
    <t>fase de ejecuciòn</t>
  </si>
  <si>
    <t>ejecutar los caso de prueba ejecutados</t>
  </si>
  <si>
    <t>al mismo tiempo gestionan las incidencias encontradas</t>
  </si>
  <si>
    <t>registrar los resultados de las pruebas</t>
  </si>
  <si>
    <t>el equipo de pruebas se encarga de ejecutar los casos de prueba.</t>
  </si>
  <si>
    <t xml:space="preserve">realizar las pruebas de regresiòn para asegurar </t>
  </si>
  <si>
    <t>aqui tienen que registrar los resultados de cada prueba</t>
  </si>
  <si>
    <t>fase de resolucipon o incidencia</t>
  </si>
  <si>
    <t>priorizar y asignar las incidencias</t>
  </si>
  <si>
    <t>el eqipo de pruebas se encarga de reportar las incidencias encontradas</t>
  </si>
  <si>
    <t>realizar  el seguimiento y la resoluciòn de las incidencias</t>
  </si>
  <si>
    <t>este trabaja en conjunto con el de pruebas</t>
  </si>
  <si>
    <t>verificar correcciòn</t>
  </si>
  <si>
    <t>tienen que mantener comunicaciòn en todo momento</t>
  </si>
  <si>
    <t>fase de aceptaciòn</t>
  </si>
  <si>
    <t xml:space="preserve">realizar pruebas de validaciòn </t>
  </si>
  <si>
    <t>esta la realiza los stakeholders son los que revisan  y evaluan</t>
  </si>
  <si>
    <t>obtener aprobaciòn del cliente</t>
  </si>
  <si>
    <t>DETALLES DE LA TAREA</t>
  </si>
  <si>
    <t>&lt; PROGRAMACIÓN DE TAREAS</t>
  </si>
  <si>
    <t xml:space="preserve">Para actualizar estos datos, selecciona una celda de tabla dinámica a partir de la celda B3, ve a la pestaña Analizar y luego selecciona Actualizar. La segmentación de datos para filtrar gastos por tareas, fecha de inicio, curso, fecha de vencimiento y porcentaje de progreso está en las celdas I3 K3, M3, I13 y K13.
</t>
  </si>
  <si>
    <t>La segmentación de datos para filtrar los datos de la tabla en función de la tarea está en esta celda.</t>
  </si>
  <si>
    <t>La segmentación de datos para filtrar los datos de la tabla en función de la fecha de inicio está en esta celda.</t>
  </si>
  <si>
    <t>La segmentación de datos para filtrar los datos de la tabla en función del curso está en esta celda.</t>
  </si>
  <si>
    <t>La segmentación de datos para filtrar los datos de la tabla en función de la fecha de vencimiento está en esta celda.</t>
  </si>
  <si>
    <t>La segmentación de datos para filtrar los datos de la tabla en función del porcentaje de progreso está en esta celda.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</si>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</sst>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8"/>
      <color theme="1" tint="0.24994659260841701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6">
    <xf numFmtId="0" fontId="0" fillId="0" borderId="0">
      <alignment horizontal="left" vertical="center"/>
    </xf>
    <xf numFmtId="9" fontId="2" fillId="0" borderId="0" applyFont="0" applyFill="0" applyBorder="0" applyAlignment="0" applyProtection="0"/>
    <xf numFmtId="0" fontId="11" fillId="0" borderId="0" applyNumberFormat="0" applyBorder="0" applyAlignment="0" applyProtection="0"/>
    <xf numFmtId="0" fontId="5" fillId="2" borderId="1" applyNumberFormat="0" applyAlignment="0" applyProtection="0"/>
    <xf numFmtId="0" fontId="8" fillId="0" borderId="0" applyNumberFormat="0" applyBorder="0" applyAlignment="0" applyProtection="0">
      <alignment horizontal="left" vertical="center"/>
    </xf>
    <xf numFmtId="0" fontId="9" fillId="0" borderId="0" applyNumberFormat="0" applyFill="0" applyBorder="0" applyAlignment="0" applyProtection="0">
      <alignment horizontal="left" vertical="center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NumberFormat="0" applyProtection="0">
      <alignment horizontal="center" vertical="center"/>
    </xf>
    <xf numFmtId="0" fontId="10" fillId="0" borderId="0" applyNumberFormat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14" fontId="1" fillId="0" borderId="0">
      <alignment horizontal="left" vertical="center"/>
    </xf>
  </cellStyleXfs>
  <cellXfs count="30">
    <xf numFmtId="0" fontId="0" fillId="0" borderId="0" xfId="0">
      <alignment horizontal="left" vertical="center"/>
    </xf>
    <xf numFmtId="0" fontId="0" fillId="0" borderId="0" xfId="0" applyAlignment="1">
      <alignment wrapText="1"/>
    </xf>
    <xf numFmtId="0" fontId="3" fillId="0" borderId="0" xfId="0" applyFont="1">
      <alignment horizontal="left" vertical="center"/>
    </xf>
    <xf numFmtId="0" fontId="4" fillId="0" borderId="0" xfId="0" applyFo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9" fontId="0" fillId="0" borderId="0" xfId="1" applyFont="1" applyFill="1" applyBorder="1" applyAlignment="1">
      <alignment vertical="center"/>
    </xf>
    <xf numFmtId="0" fontId="1" fillId="3" borderId="2" xfId="3" applyFont="1" applyFill="1" applyBorder="1" applyAlignment="1">
      <alignment horizontal="center" vertical="center"/>
    </xf>
    <xf numFmtId="14" fontId="0" fillId="0" borderId="0" xfId="0" applyNumberFormat="1">
      <alignment horizontal="left" vertical="center"/>
    </xf>
    <xf numFmtId="0" fontId="6" fillId="0" borderId="0" xfId="0" applyFont="1" applyAlignment="1"/>
    <xf numFmtId="0" fontId="0" fillId="0" borderId="0" xfId="0" applyAlignment="1">
      <alignment vertical="center"/>
    </xf>
    <xf numFmtId="0" fontId="13" fillId="0" borderId="0" xfId="10">
      <alignment horizontal="center" vertical="center"/>
    </xf>
    <xf numFmtId="9" fontId="12" fillId="5" borderId="0" xfId="13" applyNumberFormat="1" applyAlignment="1">
      <alignment horizontal="center" vertical="center"/>
    </xf>
    <xf numFmtId="0" fontId="1" fillId="6" borderId="0" xfId="14" applyNumberFormat="1" applyAlignment="1">
      <alignment horizontal="center" vertical="center"/>
    </xf>
    <xf numFmtId="14" fontId="1" fillId="0" borderId="0" xfId="15">
      <alignment horizontal="left" vertical="center"/>
    </xf>
    <xf numFmtId="9" fontId="0" fillId="0" borderId="0" xfId="1" applyFont="1" applyFill="1" applyBorder="1" applyAlignment="1">
      <alignment horizontal="right" vertical="center"/>
    </xf>
    <xf numFmtId="9" fontId="0" fillId="4" borderId="0" xfId="12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9" fontId="0" fillId="0" borderId="0" xfId="1" applyFont="1" applyAlignment="1">
      <alignment horizontal="left" vertical="center"/>
    </xf>
    <xf numFmtId="9" fontId="0" fillId="0" borderId="0" xfId="1" applyFont="1" applyAlignment="1">
      <alignment horizontal="right" vertical="center"/>
    </xf>
    <xf numFmtId="0" fontId="11" fillId="0" borderId="0" xfId="2" applyAlignment="1">
      <alignment horizontal="left" vertical="top"/>
    </xf>
    <xf numFmtId="0" fontId="8" fillId="0" borderId="0" xfId="4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0" fillId="0" borderId="0" xfId="11" applyAlignment="1">
      <alignment horizontal="left" vertical="top" wrapText="1"/>
    </xf>
    <xf numFmtId="0" fontId="0" fillId="0" borderId="0" xfId="0" pivotButton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13" fillId="0" borderId="0" xfId="10" applyNumberFormat="1" applyAlignment="1">
      <alignment horizontal="center" vertical="center"/>
    </xf>
  </cellXfs>
  <cellStyles count="16">
    <cellStyle name="40% - Énfasis2" xfId="12" builtinId="35"/>
    <cellStyle name="40% - Énfasis4" xfId="14" builtinId="43"/>
    <cellStyle name="Celda de comprobación" xfId="3" builtinId="23" customBuiltin="1"/>
    <cellStyle name="Encabezado 1" xfId="10" builtinId="16" customBuiltin="1"/>
    <cellStyle name="Énfasis3" xfId="13" builtinId="37" customBuiltin="1"/>
    <cellStyle name="Fecha" xfId="15" xr:uid="{00000000-0005-0000-0000-000008000000}"/>
    <cellStyle name="Hipervínculo" xfId="4" builtinId="8" customBuiltin="1"/>
    <cellStyle name="Hipervínculo visitado" xfId="5" builtinId="9" customBuiltin="1"/>
    <cellStyle name="Millares" xfId="6" builtinId="3" customBuiltin="1"/>
    <cellStyle name="Millares [0]" xfId="7" builtinId="6" customBuiltin="1"/>
    <cellStyle name="Moneda" xfId="8" builtinId="4" customBuiltin="1"/>
    <cellStyle name="Moneda [0]" xfId="9" builtinId="7" customBuiltin="1"/>
    <cellStyle name="Normal" xfId="0" builtinId="0" customBuiltin="1"/>
    <cellStyle name="Porcentaje" xfId="1" builtinId="5"/>
    <cellStyle name="Texto explicativo" xfId="11" builtinId="53" customBuiltin="1"/>
    <cellStyle name="Título" xfId="2" builtinId="15" customBuiltin="1"/>
  </cellStyles>
  <dxfs count="31">
    <dxf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theme="2" tint="-4.9989318521683403E-2"/>
      </font>
      <fill>
        <patternFill>
          <bgColor theme="2" tint="-4.9989318521683403E-2"/>
        </patternFill>
      </fill>
    </dxf>
    <dxf>
      <fill>
        <patternFill>
          <bgColor theme="7" tint="0.79998168889431442"/>
        </patternFill>
      </fill>
    </dxf>
    <dxf>
      <font>
        <b val="0"/>
        <i/>
        <color theme="1" tint="0.34998626667073579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</dxf>
    <dxf>
      <font>
        <color theme="1"/>
      </font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 val="0"/>
        <i val="0"/>
        <sz val="11"/>
        <color theme="0"/>
        <name val="Calibri"/>
        <scheme val="major"/>
      </font>
      <fill>
        <patternFill>
          <bgColor theme="1" tint="0.24994659260841701"/>
        </patternFill>
      </fill>
      <border>
        <vertical/>
        <horizontal/>
      </border>
    </dxf>
    <dxf>
      <font>
        <b val="0"/>
        <i val="0"/>
        <sz val="11"/>
        <color theme="0"/>
      </font>
      <fill>
        <patternFill patternType="solid">
          <bgColor theme="0"/>
        </patternFill>
      </fill>
      <border>
        <vertical/>
        <horizontal/>
      </border>
    </dxf>
    <dxf>
      <font>
        <b val="0"/>
        <i val="0"/>
        <color theme="1" tint="0.24994659260841701"/>
      </font>
      <border>
        <vertical/>
        <horizontal/>
      </border>
    </dxf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 tint="0.24994659260841701"/>
      </font>
      <border>
        <right style="thin">
          <color theme="0" tint="-0.24994659260841701"/>
        </right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</dxf>
    <dxf>
      <font>
        <b val="0"/>
        <i val="0"/>
        <color theme="1" tint="0.24994659260841701"/>
      </font>
      <fill>
        <patternFill patternType="none">
          <bgColor auto="1"/>
        </patternFill>
      </fill>
      <border>
        <bottom style="thin">
          <color theme="0" tint="-0.24994659260841701"/>
        </bottom>
        <horizontal style="thin">
          <color theme="0" tint="-0.24994659260841701"/>
        </horizontal>
      </border>
    </dxf>
    <dxf>
      <font>
        <b val="0"/>
        <i val="0"/>
        <sz val="11"/>
        <color theme="0"/>
        <name val="Calibri"/>
        <family val="2"/>
        <scheme val="major"/>
      </font>
      <fill>
        <patternFill>
          <bgColor theme="1" tint="0.24994659260841701"/>
        </patternFill>
      </fill>
    </dxf>
    <dxf>
      <font>
        <b val="0"/>
        <i val="0"/>
        <sz val="11"/>
        <color theme="0"/>
      </font>
      <fill>
        <patternFill>
          <bgColor theme="0"/>
        </patternFill>
      </fill>
    </dxf>
  </dxfs>
  <tableStyles count="4" defaultTableStyle="TableStyleMedium2" defaultPivotStyle="PivotStyleLight16">
    <tableStyle name="Assignment detail Slicer 2" pivot="0" table="0" count="10" xr9:uid="{1FE8663C-B31A-453D-B9BA-73B30511C958}">
      <tableStyleElement type="wholeTable" dxfId="30"/>
      <tableStyleElement type="headerRow" dxfId="29"/>
    </tableStyle>
    <tableStyle name="Detalles de la tarea" table="0" count="11" xr9:uid="{00000000-0011-0000-FFFF-FFFF00000000}">
      <tableStyleElement type="wholeTable" dxfId="28"/>
      <tableStyleElement type="headerRow" dxfId="27"/>
      <tableStyleElement type="totalRow" dxfId="26"/>
      <tableStyleElement type="firstRowStripe" dxfId="25"/>
      <tableStyleElement type="firstColumnStripe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  <tableStyle name="Segmentación de datos de detalles de la tarea" pivot="0" table="0" count="2" xr9:uid="{00000000-0011-0000-FFFF-FFFF01000000}">
      <tableStyleElement type="wholeTable" dxfId="17"/>
      <tableStyleElement type="headerRow" dxfId="16"/>
    </tableStyle>
    <tableStyle name="Programación de tarea" pivot="0" count="6" xr9:uid="{00000000-0011-0000-FFFF-FFFF02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ColumnStripe" dxfId="10"/>
    </tableStyle>
  </tableStyles>
  <colors>
    <mruColors>
      <color rgb="FFFFFFFF"/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1"/>
            <color theme="0" tint="-0.499984740745262"/>
          </font>
          <fill>
            <patternFill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7"/>
          </font>
          <fill>
            <patternFill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11"/>
            <color theme="0"/>
          </font>
          <fill>
            <patternFill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</font>
          <fill>
            <patternFill>
              <fgColor theme="4" tint="0.79998168889431442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</font>
          <fill>
            <patternFill>
              <fgColor theme="4" tint="0.599963377788628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</font>
          <fill>
            <patternFill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1"/>
            <color theme="0"/>
          </font>
          <fill>
            <patternFill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Assignment detail 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2</xdr:row>
      <xdr:rowOff>0</xdr:rowOff>
    </xdr:from>
    <xdr:to>
      <xdr:col>11</xdr:col>
      <xdr:colOff>695325</xdr:colOff>
      <xdr:row>11</xdr:row>
      <xdr:rowOff>113325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mpezó el">
              <a:extLst>
                <a:ext uri="{FF2B5EF4-FFF2-40B4-BE49-F238E27FC236}">
                  <a16:creationId xmlns:a16="http://schemas.microsoft.com/office/drawing/2014/main" id="{E208712E-BA8D-4BA9-8EAC-903C0E047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ezó 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7850" y="1104900"/>
              <a:ext cx="1371600" cy="200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9525</xdr:colOff>
      <xdr:row>12</xdr:row>
      <xdr:rowOff>85725</xdr:rowOff>
    </xdr:from>
    <xdr:to>
      <xdr:col>9</xdr:col>
      <xdr:colOff>676275</xdr:colOff>
      <xdr:row>18</xdr:row>
      <xdr:rowOff>351450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ce el">
              <a:extLst>
                <a:ext uri="{FF2B5EF4-FFF2-40B4-BE49-F238E27FC236}">
                  <a16:creationId xmlns:a16="http://schemas.microsoft.com/office/drawing/2014/main" id="{C7934644-C779-4943-9518-DD51FA68F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ce 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3286125"/>
              <a:ext cx="1371600" cy="200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12</xdr:row>
      <xdr:rowOff>85724</xdr:rowOff>
    </xdr:from>
    <xdr:to>
      <xdr:col>11</xdr:col>
      <xdr:colOff>695325</xdr:colOff>
      <xdr:row>18</xdr:row>
      <xdr:rowOff>351449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greso">
              <a:extLst>
                <a:ext uri="{FF2B5EF4-FFF2-40B4-BE49-F238E27FC236}">
                  <a16:creationId xmlns:a16="http://schemas.microsoft.com/office/drawing/2014/main" id="{9F8B9D47-2201-4C1F-9FE7-8F26204FE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gre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7850" y="3286124"/>
              <a:ext cx="1371600" cy="200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296.010998379628" createdVersion="6" refreshedVersion="8" minRefreshableVersion="3" recordCount="13" xr:uid="{00A743CC-0DC9-42E2-9FB1-C98AD1144B91}">
  <cacheSource type="worksheet">
    <worksheetSource name="Tareas"/>
  </cacheSource>
  <cacheFields count="7">
    <cacheField name="Fase" numFmtId="0">
      <sharedItems containsBlank="1"/>
    </cacheField>
    <cacheField name="Activdad" numFmtId="0">
      <sharedItems/>
    </cacheField>
    <cacheField name="quien realiza actividad" numFmtId="0">
      <sharedItems containsBlank="1"/>
    </cacheField>
    <cacheField name="Empezó el" numFmtId="14">
      <sharedItems containsNonDate="0" containsDate="1" containsString="0" containsBlank="1" minDate="2018-02-15T00:00:00" maxDate="2023-12-27T00:00:00" count="53">
        <d v="2023-12-06T00:00:00"/>
        <d v="2023-12-16T00:00:00"/>
        <d v="2023-12-21T00:00:00"/>
        <d v="2023-11-06T00:00:00"/>
        <d v="2023-12-11T00:00:00"/>
        <d v="2023-12-02T00:00:00"/>
        <d v="2023-12-14T00:00:00"/>
        <d v="2023-12-26T00:00:00"/>
        <d v="2023-11-16T00:00:00"/>
        <d v="2023-12-23T00:00:00"/>
        <d v="2023-12-08T00:00:00"/>
        <m/>
        <d v="2023-12-05T00:00:00" u="1"/>
        <d v="2023-12-15T00:00:00" u="1"/>
        <d v="2023-12-20T00:00:00" u="1"/>
        <d v="2023-11-05T00:00:00" u="1"/>
        <d v="2023-12-10T00:00:00" u="1"/>
        <d v="2023-12-01T00:00:00" u="1"/>
        <d v="2023-12-13T00:00:00" u="1"/>
        <d v="2023-12-25T00:00:00" u="1"/>
        <d v="2023-11-15T00:00:00" u="1"/>
        <d v="2023-12-22T00:00:00" u="1"/>
        <d v="2023-12-07T00:00:00" u="1"/>
        <d v="2023-12-04T00:00:00" u="1"/>
        <d v="2023-12-19T00:00:00" u="1"/>
        <d v="2023-11-04T00:00:00" u="1"/>
        <d v="2023-12-09T00:00:00" u="1"/>
        <d v="2023-11-30T00:00:00" u="1"/>
        <d v="2023-12-12T00:00:00" u="1"/>
        <d v="2023-12-24T00:00:00" u="1"/>
        <d v="2023-11-14T00:00:00" u="1"/>
        <d v="2018-03-18T00:00:00" u="1"/>
        <d v="2018-03-28T00:00:00" u="1"/>
        <d v="2018-04-02T00:00:00" u="1"/>
        <d v="2018-02-16T00:00:00" u="1"/>
        <d v="2018-03-23T00:00:00" u="1"/>
        <d v="2018-03-14T00:00:00" u="1"/>
        <d v="2018-03-26T00:00:00" u="1"/>
        <d v="2018-04-07T00:00:00" u="1"/>
        <d v="2018-02-26T00:00:00" u="1"/>
        <d v="2018-04-04T00:00:00" u="1"/>
        <d v="2018-03-20T00:00:00" u="1"/>
        <d v="2018-03-17T00:00:00" u="1"/>
        <d v="2018-04-01T00:00:00" u="1"/>
        <d v="2018-03-13T00:00:00" u="1"/>
        <d v="2018-02-25T00:00:00" u="1"/>
        <d v="2018-03-22T00:00:00" u="1"/>
        <d v="2018-04-06T00:00:00" u="1"/>
        <d v="2018-03-27T00:00:00" u="1"/>
        <d v="2018-03-19T00:00:00" u="1"/>
        <d v="2018-04-03T00:00:00" u="1"/>
        <d v="2018-02-15T00:00:00" u="1"/>
        <d v="2018-03-25T00:00:00" u="1"/>
      </sharedItems>
    </cacheField>
    <cacheField name="Vence el" numFmtId="14">
      <sharedItems containsSemiMixedTypes="0" containsNonDate="0" containsDate="1" containsString="0" minDate="2018-05-04T00:00:00" maxDate="2024-04-20T00:00:00" count="53">
        <d v="2024-02-04T00:00:00"/>
        <d v="2024-03-05T00:00:00"/>
        <d v="2024-02-16T00:00:00"/>
        <d v="2024-02-14T00:00:00"/>
        <d v="2024-01-25T00:00:00"/>
        <d v="2024-03-25T00:00:00"/>
        <d v="2024-01-29T00:00:00"/>
        <d v="2024-02-24T00:00:00"/>
        <d v="2024-01-23T00:00:00"/>
        <d v="2024-02-29T00:00:00"/>
        <d v="2024-02-18T00:00:00"/>
        <d v="2024-04-19T00:00:00"/>
        <d v="2024-02-03T00:00:00" u="1"/>
        <d v="2024-03-04T00:00:00" u="1"/>
        <d v="2024-02-15T00:00:00" u="1"/>
        <d v="2024-02-13T00:00:00" u="1"/>
        <d v="2024-01-24T00:00:00" u="1"/>
        <d v="2024-03-24T00:00:00" u="1"/>
        <d v="2024-01-28T00:00:00" u="1"/>
        <d v="2024-02-23T00:00:00" u="1"/>
        <d v="2024-01-22T00:00:00" u="1"/>
        <d v="2024-02-28T00:00:00" u="1"/>
        <d v="2024-02-17T00:00:00" u="1"/>
        <d v="2024-02-02T00:00:00" u="1"/>
        <d v="2024-03-03T00:00:00" u="1"/>
        <d v="2024-02-12T00:00:00" u="1"/>
        <d v="2024-03-23T00:00:00" u="1"/>
        <d v="2024-01-27T00:00:00" u="1"/>
        <d v="2024-02-22T00:00:00" u="1"/>
        <d v="2024-01-21T00:00:00" u="1"/>
        <d v="2024-02-27T00:00:00" u="1"/>
        <d v="2018-05-17T00:00:00" u="1"/>
        <d v="2018-06-16T00:00:00" u="1"/>
        <d v="2018-05-29T00:00:00" u="1"/>
        <d v="2018-05-27T00:00:00" u="1"/>
        <d v="2018-05-07T00:00:00" u="1"/>
        <d v="2018-07-06T00:00:00" u="1"/>
        <d v="2018-05-11T00:00:00" u="1"/>
        <d v="2018-06-06T00:00:00" u="1"/>
        <d v="2018-05-05T00:00:00" u="1"/>
        <d v="2018-06-11T00:00:00" u="1"/>
        <d v="2018-05-31T00:00:00" u="1"/>
        <d v="2018-05-28T00:00:00" u="1"/>
        <d v="2018-07-05T00:00:00" u="1"/>
        <d v="2018-05-16T00:00:00" u="1"/>
        <d v="2018-05-04T00:00:00" u="1"/>
        <d v="2018-06-05T00:00:00" u="1"/>
        <d v="2018-05-30T00:00:00" u="1"/>
        <d v="2018-05-26T00:00:00" u="1"/>
        <d v="2018-06-10T00:00:00" u="1"/>
        <d v="2018-06-15T00:00:00" u="1"/>
        <d v="2018-05-10T00:00:00" u="1"/>
        <d v="2018-05-06T00:00:00" u="1"/>
      </sharedItems>
    </cacheField>
    <cacheField name="Progreso" numFmtId="9">
      <sharedItems containsSemiMixedTypes="0" containsString="0" containsNumber="1" minValue="0" maxValue="1" count="12">
        <n v="1"/>
        <n v="0.1"/>
        <n v="0.8"/>
        <n v="0.2"/>
        <n v="0.5"/>
        <n v="0.3"/>
        <n v="0.35"/>
        <n v="0.4"/>
        <n v="0.75"/>
        <n v="0.55000000000000004"/>
        <n v="0.6"/>
        <n v="0"/>
      </sharedItems>
    </cacheField>
    <cacheField name="Porcentaje" numFmtId="9">
      <sharedItems containsString="0" containsBlank="1" containsNumber="1" minValue="0.1" maxValue="1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fase de preparaciòn"/>
    <s v="definir los objetivos"/>
    <s v="el analista de calidad es el responsable de definir los objetivos y alcance del plan."/>
    <x v="0"/>
    <x v="0"/>
    <x v="0"/>
    <n v="1"/>
  </r>
  <r>
    <m/>
    <s v="identificar los requisitos"/>
    <m/>
    <x v="1"/>
    <x v="1"/>
    <x v="1"/>
    <n v="0.1"/>
  </r>
  <r>
    <m/>
    <s v="diseñar los caso de prueba"/>
    <m/>
    <x v="2"/>
    <x v="2"/>
    <x v="2"/>
    <n v="0.8"/>
  </r>
  <r>
    <s v="fase de configuraciòn"/>
    <s v="preparar el entorno de prueba incluyendo la instalaciòn  y configuraciòn del software y hadware"/>
    <s v="el equipo de pruebas es el responsable"/>
    <x v="3"/>
    <x v="3"/>
    <x v="3"/>
    <n v="0.2"/>
  </r>
  <r>
    <m/>
    <s v="establecer los datos de prueba"/>
    <s v="durante esta fase  el equipo de pruebas ejecutan los casos de prueba"/>
    <x v="4"/>
    <x v="4"/>
    <x v="4"/>
    <n v="0.5"/>
  </r>
  <r>
    <s v="fase de ejecuciòn"/>
    <s v="ejecutar los caso de prueba ejecutados"/>
    <s v="al mismo tiempo gestionan las incidencias encontradas"/>
    <x v="5"/>
    <x v="5"/>
    <x v="5"/>
    <n v="0.3"/>
  </r>
  <r>
    <m/>
    <s v="registrar los resultados de las pruebas"/>
    <s v="el equipo de pruebas se encarga de ejecutar los casos de prueba."/>
    <x v="6"/>
    <x v="6"/>
    <x v="6"/>
    <n v="0.35"/>
  </r>
  <r>
    <m/>
    <s v="realizar las pruebas de regresiòn para asegurar "/>
    <s v="aqui tienen que registrar los resultados de cada prueba"/>
    <x v="7"/>
    <x v="7"/>
    <x v="7"/>
    <n v="0.4"/>
  </r>
  <r>
    <s v="fase de resolucipon o incidencia"/>
    <s v="priorizar y asignar las incidencias"/>
    <s v="el eqipo de pruebas se encarga de reportar las incidencias encontradas"/>
    <x v="7"/>
    <x v="8"/>
    <x v="8"/>
    <n v="0.75"/>
  </r>
  <r>
    <m/>
    <s v="realizar  el seguimiento y la resoluciòn de las incidencias"/>
    <s v="este trabaja en conjunto con el de pruebas"/>
    <x v="8"/>
    <x v="1"/>
    <x v="4"/>
    <n v="0.5"/>
  </r>
  <r>
    <m/>
    <s v="verificar correcciòn"/>
    <s v="tienen que mantener comunicaciòn en todo momento"/>
    <x v="9"/>
    <x v="9"/>
    <x v="9"/>
    <n v="0.55000000000000004"/>
  </r>
  <r>
    <s v="fase de aceptaciòn"/>
    <s v="realizar pruebas de validaciòn "/>
    <s v="esta la realiza los stakeholders son los que revisan  y evaluan"/>
    <x v="10"/>
    <x v="10"/>
    <x v="10"/>
    <n v="0.6"/>
  </r>
  <r>
    <m/>
    <s v="obtener aprobaciòn del cliente"/>
    <m/>
    <x v="11"/>
    <x v="11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42C22-7D23-416B-B1D9-4398676996B9}" name="TablaDinámicaDeTareas" cacheId="192" applyNumberFormats="0" applyBorderFormats="0" applyFontFormats="0" applyPatternFormats="0" applyAlignmentFormats="0" applyWidthHeightFormats="1" dataCaption="Values" updatedVersion="8" minRefreshableVersion="3" showDrill="0" rowGrandTotals="0" colGrandTotals="0" fieldPrintTitles="1" itemPrintTitles="1" mergeItem="1" createdVersion="4" indent="0" compact="0" compactData="0" multipleFieldFilters="0" chartFormat="2">
  <location ref="B3:D16" firstHeaderRow="1" firstDataRow="1" firstDataCol="3"/>
  <pivotFields count="7">
    <pivotField compact="0" outline="0" showAll="0"/>
    <pivotField compact="0" outline="0" showAll="0"/>
    <pivotField compact="0" outline="0" showAll="0"/>
    <pivotField axis="axisRow" compact="0" numFmtId="14" outline="0" showAll="0" defaultSubtotal="0">
      <items count="53">
        <item m="1" x="51"/>
        <item m="1" x="45"/>
        <item m="1" x="44"/>
        <item m="1" x="42"/>
        <item m="1" x="49"/>
        <item m="1" x="46"/>
        <item m="1" x="52"/>
        <item m="1" x="48"/>
        <item m="1" x="43"/>
        <item m="1" x="50"/>
        <item m="1" x="47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3"/>
        <item x="6"/>
        <item m="1" x="24"/>
        <item m="1" x="25"/>
        <item m="1" x="26"/>
        <item m="1" x="27"/>
        <item m="1" x="28"/>
        <item m="1" x="29"/>
        <item m="1" x="30"/>
        <item x="2"/>
        <item x="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1"/>
        <item x="3"/>
        <item x="4"/>
        <item x="5"/>
        <item x="7"/>
        <item x="8"/>
        <item x="9"/>
        <item x="10"/>
        <item x="11"/>
      </items>
    </pivotField>
    <pivotField axis="axisRow" compact="0" numFmtId="14" outline="0" showAll="0" defaultSubtotal="0">
      <items count="53">
        <item m="1" x="45"/>
        <item m="1" x="52"/>
        <item m="1" x="51"/>
        <item m="1" x="44"/>
        <item m="1" x="48"/>
        <item m="1" x="42"/>
        <item m="1" x="47"/>
        <item m="1" x="46"/>
        <item m="1" x="49"/>
        <item m="1" x="50"/>
        <item m="1" x="43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3"/>
        <item m="1" x="24"/>
        <item x="3"/>
        <item m="1" x="25"/>
        <item x="8"/>
        <item m="1" x="26"/>
        <item m="1" x="27"/>
        <item m="1" x="28"/>
        <item m="1" x="29"/>
        <item m="1" x="30"/>
        <item x="2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4"/>
        <item x="5"/>
        <item x="6"/>
        <item x="7"/>
        <item x="9"/>
        <item x="10"/>
        <item x="11"/>
      </items>
    </pivotField>
    <pivotField axis="axisRow" compact="0" numFmtId="9" outline="0" showAll="0" defaultSubtotal="0">
      <items count="12">
        <item x="1"/>
        <item x="3"/>
        <item x="5"/>
        <item x="6"/>
        <item x="7"/>
        <item x="4"/>
        <item x="9"/>
        <item x="10"/>
        <item x="8"/>
        <item x="2"/>
        <item x="0"/>
        <item x="11"/>
      </items>
    </pivotField>
    <pivotField compact="0" numFmtId="9" outline="0" showAll="0"/>
  </pivotFields>
  <rowFields count="3">
    <field x="3"/>
    <field x="4"/>
    <field x="5"/>
  </rowFields>
  <rowItems count="13">
    <i>
      <x v="23"/>
      <x v="48"/>
      <x v="3"/>
    </i>
    <i>
      <x v="31"/>
      <x v="32"/>
      <x v="9"/>
    </i>
    <i>
      <x v="32"/>
      <x v="44"/>
      <x v="10"/>
    </i>
    <i>
      <x v="44"/>
      <x v="45"/>
      <x/>
    </i>
    <i>
      <x v="45"/>
      <x v="24"/>
      <x v="1"/>
    </i>
    <i>
      <x v="46"/>
      <x v="46"/>
      <x v="5"/>
    </i>
    <i>
      <x v="47"/>
      <x v="47"/>
      <x v="2"/>
    </i>
    <i>
      <x v="48"/>
      <x v="26"/>
      <x v="8"/>
    </i>
    <i r="1">
      <x v="49"/>
      <x v="4"/>
    </i>
    <i>
      <x v="49"/>
      <x v="45"/>
      <x v="5"/>
    </i>
    <i>
      <x v="50"/>
      <x v="50"/>
      <x v="6"/>
    </i>
    <i>
      <x v="51"/>
      <x v="51"/>
      <x v="7"/>
    </i>
    <i>
      <x v="52"/>
      <x v="52"/>
      <x v="11"/>
    </i>
  </rowItems>
  <colItems count="1">
    <i/>
  </colItems>
  <formats count="4">
    <format dxfId="6">
      <pivotArea type="all" dataOnly="0" outline="0" fieldPosition="0"/>
    </format>
    <format dxfId="7">
      <pivotArea field="3" type="button" dataOnly="0" labelOnly="1" outline="0" axis="axisRow" fieldPosition="1"/>
    </format>
    <format dxfId="8">
      <pivotArea field="4" type="button" dataOnly="0" labelOnly="1" outline="0" axis="axisRow" fieldPosition="2"/>
    </format>
    <format dxfId="9">
      <pivotArea field="5" type="button" dataOnly="0" labelOnly="1" outline="0" axis="axisRow" fieldPosition="3"/>
    </format>
  </formats>
  <pivotTableStyleInfo name="Detalles de la tarea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Los detalles de tareas agrupadas por Instructor, y luego por curso se actualizan automáticamente de la tabla de tareas de la hoja de cálculo de programación de tarea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ezó_el" xr10:uid="{CA86CBE1-E80B-49A5-9DE9-C7F059656DE0}" sourceName="Empezó el">
  <pivotTables>
    <pivotTable tabId="3" name="TablaDinámicaDeTareas"/>
  </pivotTables>
  <data>
    <tabular pivotCacheId="3" showMissing="0">
      <items count="53">
        <i x="3" s="1"/>
        <i x="8" s="1"/>
        <i x="5" s="1"/>
        <i x="0" s="1"/>
        <i x="10" s="1"/>
        <i x="4" s="1"/>
        <i x="6" s="1"/>
        <i x="1" s="1"/>
        <i x="2" s="1"/>
        <i x="9" s="1"/>
        <i x="7" s="1"/>
        <i x="11" s="1"/>
        <i x="51" s="1" nd="1"/>
        <i x="34" s="1" nd="1"/>
        <i x="45" s="1" nd="1"/>
        <i x="39" s="1" nd="1"/>
        <i x="44" s="1" nd="1"/>
        <i x="36" s="1" nd="1"/>
        <i x="42" s="1" nd="1"/>
        <i x="31" s="1" nd="1"/>
        <i x="49" s="1" nd="1"/>
        <i x="41" s="1" nd="1"/>
        <i x="46" s="1" nd="1"/>
        <i x="35" s="1" nd="1"/>
        <i x="52" s="1" nd="1"/>
        <i x="37" s="1" nd="1"/>
        <i x="48" s="1" nd="1"/>
        <i x="32" s="1" nd="1"/>
        <i x="43" s="1" nd="1"/>
        <i x="33" s="1" nd="1"/>
        <i x="50" s="1" nd="1"/>
        <i x="40" s="1" nd="1"/>
        <i x="47" s="1" nd="1"/>
        <i x="38" s="1" nd="1"/>
        <i x="25" s="1" nd="1"/>
        <i x="15" s="1" nd="1"/>
        <i x="30" s="1" nd="1"/>
        <i x="20" s="1" nd="1"/>
        <i x="27" s="1" nd="1"/>
        <i x="17" s="1" nd="1"/>
        <i x="23" s="1" nd="1"/>
        <i x="12" s="1" nd="1"/>
        <i x="22" s="1" nd="1"/>
        <i x="26" s="1" nd="1"/>
        <i x="16" s="1" nd="1"/>
        <i x="28" s="1" nd="1"/>
        <i x="18" s="1" nd="1"/>
        <i x="13" s="1" nd="1"/>
        <i x="24" s="1" nd="1"/>
        <i x="14" s="1" nd="1"/>
        <i x="21" s="1" nd="1"/>
        <i x="29" s="1" nd="1"/>
        <i x="1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ce_el" xr10:uid="{0269B801-4837-471C-B285-61E1AE9A1204}" sourceName="Vence el">
  <pivotTables>
    <pivotTable tabId="3" name="TablaDinámicaDeTareas"/>
  </pivotTables>
  <data>
    <tabular pivotCacheId="3" showMissing="0">
      <items count="53">
        <i x="8" s="1"/>
        <i x="4" s="1"/>
        <i x="6" s="1"/>
        <i x="0" s="1"/>
        <i x="3" s="1"/>
        <i x="2" s="1"/>
        <i x="10" s="1"/>
        <i x="7" s="1"/>
        <i x="9" s="1"/>
        <i x="1" s="1"/>
        <i x="5" s="1"/>
        <i x="11" s="1"/>
        <i x="45" s="1" nd="1"/>
        <i x="39" s="1" nd="1"/>
        <i x="52" s="1" nd="1"/>
        <i x="35" s="1" nd="1"/>
        <i x="51" s="1" nd="1"/>
        <i x="37" s="1" nd="1"/>
        <i x="44" s="1" nd="1"/>
        <i x="31" s="1" nd="1"/>
        <i x="48" s="1" nd="1"/>
        <i x="34" s="1" nd="1"/>
        <i x="42" s="1" nd="1"/>
        <i x="33" s="1" nd="1"/>
        <i x="47" s="1" nd="1"/>
        <i x="41" s="1" nd="1"/>
        <i x="46" s="1" nd="1"/>
        <i x="38" s="1" nd="1"/>
        <i x="49" s="1" nd="1"/>
        <i x="40" s="1" nd="1"/>
        <i x="50" s="1" nd="1"/>
        <i x="32" s="1" nd="1"/>
        <i x="43" s="1" nd="1"/>
        <i x="36" s="1" nd="1"/>
        <i x="29" s="1" nd="1"/>
        <i x="20" s="1" nd="1"/>
        <i x="16" s="1" nd="1"/>
        <i x="27" s="1" nd="1"/>
        <i x="18" s="1" nd="1"/>
        <i x="23" s="1" nd="1"/>
        <i x="12" s="1" nd="1"/>
        <i x="25" s="1" nd="1"/>
        <i x="15" s="1" nd="1"/>
        <i x="14" s="1" nd="1"/>
        <i x="22" s="1" nd="1"/>
        <i x="28" s="1" nd="1"/>
        <i x="19" s="1" nd="1"/>
        <i x="30" s="1" nd="1"/>
        <i x="21" s="1" nd="1"/>
        <i x="24" s="1" nd="1"/>
        <i x="13" s="1" nd="1"/>
        <i x="26" s="1" nd="1"/>
        <i x="1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greso" xr10:uid="{5CAA7C61-7376-4312-92AD-CE927BC07B72}" sourceName="Progreso">
  <pivotTables>
    <pivotTable tabId="3" name="TablaDinámicaDeTareas"/>
  </pivotTables>
  <data>
    <tabular pivotCacheId="3" showMissing="0">
      <items count="12">
        <i x="11" s="1"/>
        <i x="1" s="1"/>
        <i x="3" s="1"/>
        <i x="5" s="1"/>
        <i x="6" s="1"/>
        <i x="7" s="1"/>
        <i x="4" s="1"/>
        <i x="9" s="1"/>
        <i x="10" s="1"/>
        <i x="8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ezó el" xr10:uid="{48DE5916-5976-4FC7-9FC4-508BECFB1B83}" cache="SegmentaciónDeDatos_Empezó_el" caption="Empezó el" style="Assignment detail Slicer 2" rowHeight="183600"/>
  <slicer name="Vence el" xr10:uid="{9CAC18D8-A4F6-430B-970F-DAECC1B4261E}" cache="SegmentaciónDeDatos_Vence_el" caption="Vence el" style="Assignment detail Slicer 2" rowHeight="183600"/>
  <slicer name="Progreso" xr10:uid="{985A7F93-A9EC-48D2-8065-A846C4F5445A}" cache="SegmentaciónDeDatos_Progreso" caption="Progreso" style="Assignment detail Slicer 2" rowHeight="183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reas" displayName="Tareas" ref="B5:H18" totalsRowShown="0">
  <autoFilter ref="B5:H18" xr:uid="{00000000-0009-0000-0100-000002000000}"/>
  <tableColumns count="7">
    <tableColumn id="2" xr3:uid="{00000000-0010-0000-0000-000002000000}" name="Fase"/>
    <tableColumn id="1" xr3:uid="{00000000-0010-0000-0000-000001000000}" name="Activdad" dataDxfId="2" dataCellStyle="Normal"/>
    <tableColumn id="6" xr3:uid="{00000000-0010-0000-0000-000006000000}" name="quien realiza actividad" dataDxfId="1" dataCellStyle="Normal"/>
    <tableColumn id="4" xr3:uid="{00000000-0010-0000-0000-000004000000}" name="Empezó el" dataCellStyle="Fecha"/>
    <tableColumn id="3" xr3:uid="{00000000-0010-0000-0000-000003000000}" name="Vence el" dataCellStyle="Fecha">
      <calculatedColumnFormula>TODAY()+(ROW(A1)*10)-25</calculatedColumnFormula>
    </tableColumn>
    <tableColumn id="5" xr3:uid="{00000000-0010-0000-0000-000005000000}" name="Progreso" dataCellStyle="Porcentaje">
      <calculatedColumnFormula>Tareas[[#This Row],[Porcentaje]]</calculatedColumnFormula>
    </tableColumn>
    <tableColumn id="7" xr3:uid="{00000000-0010-0000-0000-000007000000}" name="Porcentaje" dataDxfId="0" dataCellStyle="Porcentaje"/>
  </tableColumns>
  <tableStyleInfo name="Programación de tarea" showFirstColumn="0" showLastColumn="0" showRowStripes="1" showColumnStripes="0"/>
  <extLst>
    <ext xmlns:x14="http://schemas.microsoft.com/office/spreadsheetml/2009/9/main" uri="{504A1905-F514-4f6f-8877-14C23A59335A}">
      <x14:table altTextSummary="Escribe la tarea, curso, instrucciones, fecha de inicio y vencimiento y porcentaje completado en esta tabla. La barra de progreso se actualiza automáticament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H18"/>
  <sheetViews>
    <sheetView showGridLines="0" zoomScaleNormal="100" zoomScaleSheetLayoutView="115" workbookViewId="0">
      <selection activeCell="D1" sqref="D1:H1"/>
    </sheetView>
  </sheetViews>
  <sheetFormatPr defaultColWidth="9.140625" defaultRowHeight="30" customHeight="1"/>
  <cols>
    <col min="1" max="1" width="2.7109375" customWidth="1"/>
    <col min="2" max="2" width="56.85546875" customWidth="1"/>
    <col min="3" max="3" width="24.85546875" customWidth="1"/>
    <col min="4" max="4" width="24.28515625" customWidth="1"/>
    <col min="5" max="5" width="22" style="8" customWidth="1"/>
    <col min="6" max="6" width="12.7109375" style="8" customWidth="1"/>
    <col min="7" max="7" width="13.28515625" customWidth="1"/>
    <col min="8" max="8" width="12.85546875" bestFit="1" customWidth="1"/>
    <col min="9" max="9" width="2.7109375" customWidth="1"/>
    <col min="10" max="10" width="3.7109375" customWidth="1"/>
  </cols>
  <sheetData>
    <row r="1" spans="2:8" ht="37.5" customHeight="1">
      <c r="B1" s="20" t="s">
        <v>0</v>
      </c>
      <c r="C1" s="20"/>
      <c r="D1" s="21" t="s">
        <v>1</v>
      </c>
      <c r="E1" s="21"/>
      <c r="F1" s="21"/>
      <c r="G1" s="21"/>
      <c r="H1" s="21"/>
    </row>
    <row r="2" spans="2:8" ht="24.95" customHeight="1">
      <c r="B2" s="20"/>
      <c r="C2" s="20"/>
      <c r="D2" s="29" t="s">
        <v>2</v>
      </c>
      <c r="E2" s="29"/>
      <c r="F2" s="13" t="s">
        <v>3</v>
      </c>
      <c r="G2" s="16" t="s">
        <v>4</v>
      </c>
      <c r="H2" s="12">
        <v>0.99</v>
      </c>
    </row>
    <row r="3" spans="2:8" ht="24.95" customHeight="1">
      <c r="B3" s="11" t="s">
        <v>5</v>
      </c>
      <c r="C3" s="7">
        <v>2</v>
      </c>
      <c r="D3" s="7" t="s">
        <v>6</v>
      </c>
      <c r="E3" s="9"/>
      <c r="F3"/>
    </row>
    <row r="4" spans="2:8" ht="13.5" customHeight="1">
      <c r="E4"/>
      <c r="F4"/>
    </row>
    <row r="5" spans="2:8" ht="30" customHeight="1"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</row>
    <row r="6" spans="2:8" ht="30" customHeight="1">
      <c r="B6" t="s">
        <v>14</v>
      </c>
      <c r="C6" s="17" t="s">
        <v>15</v>
      </c>
      <c r="D6" s="17" t="s">
        <v>16</v>
      </c>
      <c r="E6" s="14">
        <f ca="1">TODAY()-30</f>
        <v>45266</v>
      </c>
      <c r="F6" s="14">
        <f ca="1">TODAY()+30</f>
        <v>45326</v>
      </c>
      <c r="G6" s="6">
        <f>Tareas[[#This Row],[Porcentaje]]</f>
        <v>1</v>
      </c>
      <c r="H6" s="15">
        <v>1</v>
      </c>
    </row>
    <row r="7" spans="2:8" ht="30" customHeight="1">
      <c r="C7" s="17" t="s">
        <v>17</v>
      </c>
      <c r="D7" s="17"/>
      <c r="E7" s="14">
        <f ca="1">TODAY()-20</f>
        <v>45276</v>
      </c>
      <c r="F7" s="14">
        <f ca="1">TODAY()+60</f>
        <v>45356</v>
      </c>
      <c r="G7" s="6">
        <f>Tareas[[#This Row],[Porcentaje]]</f>
        <v>0.1</v>
      </c>
      <c r="H7" s="15">
        <v>0.1</v>
      </c>
    </row>
    <row r="8" spans="2:8" ht="30" customHeight="1">
      <c r="C8" s="17" t="s">
        <v>18</v>
      </c>
      <c r="D8" s="17"/>
      <c r="E8" s="14">
        <f ca="1">TODAY()-15</f>
        <v>45281</v>
      </c>
      <c r="F8" s="14">
        <f ca="1">TODAY()+42</f>
        <v>45338</v>
      </c>
      <c r="G8" s="6">
        <f>Tareas[[#This Row],[Porcentaje]]</f>
        <v>0.8</v>
      </c>
      <c r="H8" s="15">
        <v>0.8</v>
      </c>
    </row>
    <row r="9" spans="2:8" ht="30" customHeight="1">
      <c r="B9" t="s">
        <v>19</v>
      </c>
      <c r="C9" s="17" t="s">
        <v>20</v>
      </c>
      <c r="D9" s="17" t="s">
        <v>21</v>
      </c>
      <c r="E9" s="14">
        <f ca="1">TODAY()-60</f>
        <v>45236</v>
      </c>
      <c r="F9" s="14">
        <f ca="1">TODAY()+40</f>
        <v>45336</v>
      </c>
      <c r="G9" s="6">
        <f>Tareas[[#This Row],[Porcentaje]]</f>
        <v>0.2</v>
      </c>
      <c r="H9" s="15">
        <v>0.2</v>
      </c>
    </row>
    <row r="10" spans="2:8" ht="30" customHeight="1">
      <c r="C10" s="17" t="s">
        <v>22</v>
      </c>
      <c r="D10" s="17" t="s">
        <v>23</v>
      </c>
      <c r="E10" s="14">
        <f ca="1">TODAY()-25</f>
        <v>45271</v>
      </c>
      <c r="F10" s="14">
        <f ca="1">TODAY()+20</f>
        <v>45316</v>
      </c>
      <c r="G10" s="6">
        <f>Tareas[[#This Row],[Porcentaje]]</f>
        <v>0.5</v>
      </c>
      <c r="H10" s="15">
        <v>0.5</v>
      </c>
    </row>
    <row r="11" spans="2:8" ht="30" customHeight="1">
      <c r="B11" t="s">
        <v>24</v>
      </c>
      <c r="C11" s="17" t="s">
        <v>25</v>
      </c>
      <c r="D11" s="17" t="s">
        <v>26</v>
      </c>
      <c r="E11" s="14">
        <f ca="1">TODAY()-34</f>
        <v>45262</v>
      </c>
      <c r="F11" s="14">
        <f ca="1">TODAY()+80</f>
        <v>45376</v>
      </c>
      <c r="G11" s="6">
        <f>Tareas[[#This Row],[Porcentaje]]</f>
        <v>0.3</v>
      </c>
      <c r="H11" s="15">
        <v>0.3</v>
      </c>
    </row>
    <row r="12" spans="2:8" ht="30" customHeight="1">
      <c r="C12" s="17" t="s">
        <v>27</v>
      </c>
      <c r="D12" s="17" t="s">
        <v>28</v>
      </c>
      <c r="E12" s="14">
        <f ca="1">TODAY()-22</f>
        <v>45274</v>
      </c>
      <c r="F12" s="14">
        <f ca="1">TODAY()+24</f>
        <v>45320</v>
      </c>
      <c r="G12" s="6">
        <f>Tareas[[#This Row],[Porcentaje]]</f>
        <v>0.35</v>
      </c>
      <c r="H12" s="15">
        <v>0.35</v>
      </c>
    </row>
    <row r="13" spans="2:8" ht="30" customHeight="1">
      <c r="C13" s="17" t="s">
        <v>29</v>
      </c>
      <c r="D13" s="17" t="s">
        <v>30</v>
      </c>
      <c r="E13" s="14">
        <f ca="1">TODAY()-10</f>
        <v>45286</v>
      </c>
      <c r="F13" s="14">
        <f ca="1">TODAY()+50</f>
        <v>45346</v>
      </c>
      <c r="G13" s="6">
        <f>Tareas[[#This Row],[Porcentaje]]</f>
        <v>0.4</v>
      </c>
      <c r="H13" s="15">
        <v>0.4</v>
      </c>
    </row>
    <row r="14" spans="2:8" ht="30" customHeight="1">
      <c r="B14" t="s">
        <v>31</v>
      </c>
      <c r="C14" s="17" t="s">
        <v>32</v>
      </c>
      <c r="D14" s="17" t="s">
        <v>33</v>
      </c>
      <c r="E14" s="14">
        <f ca="1">TODAY()-10</f>
        <v>45286</v>
      </c>
      <c r="F14" s="14">
        <f ca="1">TODAY()+18</f>
        <v>45314</v>
      </c>
      <c r="G14" s="6">
        <f>Tareas[[#This Row],[Porcentaje]]</f>
        <v>0.75</v>
      </c>
      <c r="H14" s="15">
        <v>0.75</v>
      </c>
    </row>
    <row r="15" spans="2:8" ht="30" customHeight="1">
      <c r="C15" s="17" t="s">
        <v>34</v>
      </c>
      <c r="D15" s="17" t="s">
        <v>35</v>
      </c>
      <c r="E15" s="14">
        <f ca="1">TODAY()-50</f>
        <v>45246</v>
      </c>
      <c r="F15" s="14">
        <f ca="1">TODAY()+60</f>
        <v>45356</v>
      </c>
      <c r="G15" s="6">
        <f>Tareas[[#This Row],[Porcentaje]]</f>
        <v>0.5</v>
      </c>
      <c r="H15" s="15">
        <v>0.5</v>
      </c>
    </row>
    <row r="16" spans="2:8" ht="30" customHeight="1">
      <c r="C16" s="17" t="s">
        <v>36</v>
      </c>
      <c r="D16" s="17" t="s">
        <v>37</v>
      </c>
      <c r="E16" s="14">
        <f ca="1">TODAY()-13</f>
        <v>45283</v>
      </c>
      <c r="F16" s="14">
        <f ca="1">TODAY()+55</f>
        <v>45351</v>
      </c>
      <c r="G16" s="6">
        <f>Tareas[[#This Row],[Porcentaje]]</f>
        <v>0.55000000000000004</v>
      </c>
      <c r="H16" s="15">
        <v>0.55000000000000004</v>
      </c>
    </row>
    <row r="17" spans="2:8" ht="30" customHeight="1">
      <c r="B17" t="s">
        <v>38</v>
      </c>
      <c r="C17" s="17" t="s">
        <v>39</v>
      </c>
      <c r="D17" s="17" t="s">
        <v>40</v>
      </c>
      <c r="E17" s="14">
        <f ca="1">TODAY()-28</f>
        <v>45268</v>
      </c>
      <c r="F17" s="14">
        <f ca="1">TODAY()+44</f>
        <v>45340</v>
      </c>
      <c r="G17" s="6">
        <f>Tareas[[#This Row],[Porcentaje]]</f>
        <v>0.6</v>
      </c>
      <c r="H17" s="15">
        <v>0.6</v>
      </c>
    </row>
    <row r="18" spans="2:8" ht="30" customHeight="1">
      <c r="C18" s="17" t="s">
        <v>41</v>
      </c>
      <c r="D18" s="17"/>
      <c r="E18" s="14"/>
      <c r="F18" s="14">
        <f ca="1">TODAY()+(ROW(A13)*10)-25</f>
        <v>45401</v>
      </c>
      <c r="G18" s="18">
        <f>Tareas[[#This Row],[Porcentaje]]</f>
        <v>0</v>
      </c>
      <c r="H18" s="19"/>
    </row>
  </sheetData>
  <mergeCells count="3">
    <mergeCell ref="D2:E2"/>
    <mergeCell ref="B1:C2"/>
    <mergeCell ref="D1:H1"/>
  </mergeCells>
  <conditionalFormatting sqref="B6:H18">
    <cfRule type="expression" dxfId="5" priority="2" stopIfTrue="1">
      <formula>$G6=1</formula>
    </cfRule>
    <cfRule type="expression" dxfId="4" priority="3" stopIfTrue="1">
      <formula>(ReglaDeResaltado)*($F6&lt;=TODAY()+VerificaciónDeFecha)*($F6&gt;=TODAY())</formula>
    </cfRule>
  </conditionalFormatting>
  <conditionalFormatting sqref="G6:G18">
    <cfRule type="dataBar" priority="53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66">
      <colorScale>
        <cfvo type="percent" val="5"/>
        <cfvo type="percentile" val="40"/>
        <cfvo type="percent" val="75"/>
        <color theme="7" tint="0.39997558519241921"/>
        <color theme="5" tint="0.39997558519241921"/>
        <color theme="6"/>
      </colorScale>
    </cfRule>
  </conditionalFormatting>
  <conditionalFormatting sqref="C3">
    <cfRule type="expression" dxfId="3" priority="5">
      <formula>$D$3="SIN RESALTAR"</formula>
    </cfRule>
  </conditionalFormatting>
  <conditionalFormatting sqref="F2:H2">
    <cfRule type="colorScale" priority="68">
      <colorScale>
        <cfvo type="percent" val="5"/>
        <cfvo type="percent" val="40"/>
        <cfvo type="percent" val="75"/>
        <color theme="7" tint="0.39997558519241921"/>
        <color theme="5" tint="0.39997558519241921"/>
        <color theme="6"/>
      </colorScale>
    </cfRule>
  </conditionalFormatting>
  <dataValidations xWindow="428" yWindow="285" count="17">
    <dataValidation type="list" errorStyle="warning" allowBlank="1" showInputMessage="1" showErrorMessage="1" error="Selecciona el período de intervalo de la lista. Selecciona CANCELAR, presiona ALT+FLECHA ABAJO para mostrar las opciones y, después, FLECHA ABAJO y ENTRAR para realizar la selección." prompt="Selecciona el intervalo de asignaciones vencidas resaltado en esta celda. Presiona ALT+FLECHA ABAJO para abrir la lista desplegable y, después, FLECHA ABAJO y ENTRAR para realizar la selección." sqref="D3" xr:uid="{00000000-0002-0000-0000-000000000000}">
      <formula1>"SIN RESALTAR, DÍAS, SEMANAS, MESES"</formula1>
    </dataValidation>
    <dataValidation type="list" errorStyle="warning" allowBlank="1" showInputMessage="1" showErrorMessage="1" error="Selecciona el valor del intervalo de la lista. Selecciona CANCELAR, presiona ALT+FLECHA ABAJO para mostrar las opciones y, después, FLECHA ABAJO y ENTRAR para realizar la selección" prompt="Selecciona el valor del intervalo de asignaciones vencidas resaltado en esta celda. Presiona ALT+FLECHA ABAJO para abrir la lista desplegable y, después, FLECHA ABAJO y ENTRAR para realizar la selección." sqref="C3" xr:uid="{00000000-0002-0000-0000-000001000000}">
      <formula1>"1,2,3,4,5,6,7,8,9,10,11,12,13,14,15,16,17,18,19,20,21,22,23,24,25,26,27,28,29,30"</formula1>
    </dataValidation>
    <dataValidation allowBlank="1" showInputMessage="1" showErrorMessage="1" prompt="Escribe la tarea en la columna con este encabezado. Usa filtros de encabezado para buscar entradas concretas." sqref="B5" xr:uid="{00000000-0002-0000-0000-000002000000}"/>
    <dataValidation allowBlank="1" showInputMessage="1" showErrorMessage="1" prompt="Escribe el curso en la columna con este encabezado." sqref="C5" xr:uid="{00000000-0002-0000-0000-000003000000}"/>
    <dataValidation allowBlank="1" showInputMessage="1" showErrorMessage="1" prompt="Escribe el profesor en la columna con este encabezado." sqref="D5" xr:uid="{00000000-0002-0000-0000-000004000000}"/>
    <dataValidation allowBlank="1" showInputMessage="1" showErrorMessage="1" prompt="Escribe la fecha de inicio en la columna con este encabezado." sqref="E5" xr:uid="{00000000-0002-0000-0000-000005000000}"/>
    <dataValidation allowBlank="1" showInputMessage="1" showErrorMessage="1" prompt="Escribe la fecha de vencimiento en la columna con este encabezado." sqref="F5" xr:uid="{00000000-0002-0000-0000-000006000000}"/>
    <dataValidation allowBlank="1" showInputMessage="1" showErrorMessage="1" prompt="La barra de progreso se actualiza automáticamente en la columna con este encabezado." sqref="G5" xr:uid="{00000000-0002-0000-0000-000007000000}"/>
    <dataValidation allowBlank="1" showInputMessage="1" showErrorMessage="1" prompt="Escribe el porcentaje completado en la columna con este encabezado." sqref="H5" xr:uid="{00000000-0002-0000-0000-000008000000}"/>
    <dataValidation allowBlank="1" showInputMessage="1" showErrorMessage="1" prompt="Selecciona criterios para tareas vencidas dentro de las celdas C3 y D3, a la derecha" sqref="B3" xr:uid="{00000000-0002-0000-0000-000009000000}"/>
    <dataValidation allowBlank="1" showInputMessage="1" showErrorMessage="1" prompt="El título de esta hoja de cálculo está en esta celda. La leyenda de la barra de color de finalización está en las celdas F2 a H2. El vínculo de navegación a la hoja de cálculo de detalles de la tarea está en la celda D1" sqref="B1:C2" xr:uid="{00000000-0002-0000-0000-00000A000000}"/>
    <dataValidation allowBlank="1" showInputMessage="1" showErrorMessage="1" prompt="La leyenda de la barra de color de finalización está en celdas a la derecha. Las barras de color se actualizan automáticamente en la columna de progreso de la tabla de tareas" sqref="D2:E2" xr:uid="{00000000-0002-0000-0000-00000B000000}"/>
    <dataValidation allowBlank="1" showInputMessage="1" showErrorMessage="1" prompt="Crea una programación de tareas en este libro. Escribe los detalles en la tabla de tareas a partir de la celda B5 en esta hoja de cálculo" sqref="A1" xr:uid="{00000000-0002-0000-0000-00000C000000}"/>
    <dataValidation allowBlank="1" showInputMessage="1" showErrorMessage="1" prompt="El progreso de tarea de porcentaje mayor o igual que 0%, pero menor que 40 estará resaltado con RGB, color R=123 G=209 B=255" sqref="F2" xr:uid="{00000000-0002-0000-0000-00000D000000}"/>
    <dataValidation allowBlank="1" showInputMessage="1" showErrorMessage="1" prompt="El progreso de tarea de porcentaje mayor que 40, pero menor que 75 estará resaltado con RGB, color R=188 G=222 B=182" sqref="G2" xr:uid="{00000000-0002-0000-0000-00000E000000}"/>
    <dataValidation allowBlank="1" showInputMessage="1" showErrorMessage="1" prompt="El progreso de tareas de porcentaje mayor que 75, pero inferior que 99 estará resaltado con RGB, color R=254 G=198 B=11" sqref="H2" xr:uid="{00000000-0002-0000-0000-00000F000000}"/>
    <dataValidation allowBlank="1" showInputMessage="1" showErrorMessage="1" prompt="Vínculo de navegación a la hoja de cálculo de detalles de la tarea" sqref="D1" xr:uid="{00000000-0002-0000-0000-000010000000}"/>
  </dataValidations>
  <hyperlinks>
    <hyperlink ref="D1:H1" location="'Detalles de la tarea'!A1" tooltip="Selecciona para ir a la hoja de cálculo Detalles de tareas" display="DETALLES DE LA TAREA &gt;" xr:uid="{00000000-0004-0000-0000-000000000000}"/>
  </hyperlink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F6:F17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G6:G18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autoPageBreaks="0" fitToPage="1"/>
  </sheetPr>
  <dimension ref="A1:O75"/>
  <sheetViews>
    <sheetView showGridLines="0" tabSelected="1" topLeftCell="A8" zoomScaleNormal="100" workbookViewId="0">
      <selection activeCell="E19" sqref="E19"/>
    </sheetView>
  </sheetViews>
  <sheetFormatPr defaultColWidth="9.140625" defaultRowHeight="30" customHeight="1"/>
  <cols>
    <col min="1" max="1" width="2.7109375" style="3" customWidth="1"/>
    <col min="2" max="2" width="19" style="1" customWidth="1"/>
    <col min="3" max="3" width="26.140625" style="5" customWidth="1"/>
    <col min="4" max="4" width="23.5703125" style="4" customWidth="1"/>
    <col min="5" max="6" width="16.28515625" customWidth="1"/>
    <col min="7" max="7" width="13.85546875" customWidth="1"/>
    <col min="8" max="8" width="2.5703125" customWidth="1"/>
    <col min="9" max="13" width="10.5703125" customWidth="1"/>
    <col min="15" max="15" width="2.7109375" customWidth="1"/>
  </cols>
  <sheetData>
    <row r="1" spans="1:15" ht="37.5" customHeight="1">
      <c r="A1"/>
      <c r="B1" s="20" t="s">
        <v>42</v>
      </c>
      <c r="C1" s="20"/>
      <c r="D1" s="20"/>
      <c r="E1" s="20"/>
      <c r="F1" s="20"/>
      <c r="G1" s="20"/>
      <c r="H1" s="20"/>
      <c r="I1" s="20"/>
      <c r="J1" s="20"/>
      <c r="K1" s="20"/>
      <c r="L1" s="21" t="s">
        <v>43</v>
      </c>
      <c r="M1" s="21"/>
      <c r="N1" s="21"/>
    </row>
    <row r="2" spans="1:15" ht="50.1" customHeight="1">
      <c r="A2"/>
      <c r="B2" s="23" t="s">
        <v>44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23.25">
      <c r="A3" s="2"/>
      <c r="B3" s="24" t="s">
        <v>10</v>
      </c>
      <c r="C3" s="24" t="s">
        <v>11</v>
      </c>
      <c r="D3" s="24" t="s">
        <v>12</v>
      </c>
      <c r="I3" s="22" t="s">
        <v>45</v>
      </c>
      <c r="J3" s="22"/>
      <c r="K3" s="22" t="s">
        <v>46</v>
      </c>
      <c r="L3" s="22"/>
      <c r="M3" s="22" t="s">
        <v>47</v>
      </c>
      <c r="N3" s="22"/>
      <c r="O3" s="22"/>
    </row>
    <row r="4" spans="1:15" ht="15.75">
      <c r="B4" s="25">
        <v>45274</v>
      </c>
      <c r="C4" s="25">
        <v>45320</v>
      </c>
      <c r="D4" s="28">
        <v>0.35</v>
      </c>
      <c r="I4" s="22"/>
      <c r="J4" s="22"/>
      <c r="K4" s="22"/>
      <c r="L4" s="22"/>
      <c r="M4" s="22"/>
      <c r="N4" s="22"/>
      <c r="O4" s="22"/>
    </row>
    <row r="5" spans="1:15" ht="15.75">
      <c r="B5" s="25">
        <v>45281</v>
      </c>
      <c r="C5" s="25">
        <v>45338</v>
      </c>
      <c r="D5" s="28">
        <v>0.8</v>
      </c>
      <c r="I5" s="22"/>
      <c r="J5" s="22"/>
      <c r="K5" s="22"/>
      <c r="L5" s="22"/>
      <c r="M5" s="22"/>
      <c r="N5" s="22"/>
      <c r="O5" s="22"/>
    </row>
    <row r="6" spans="1:15" ht="15.75">
      <c r="B6" s="25">
        <v>45266</v>
      </c>
      <c r="C6" s="25">
        <v>45326</v>
      </c>
      <c r="D6" s="28">
        <v>1</v>
      </c>
      <c r="I6" s="22"/>
      <c r="J6" s="22"/>
      <c r="K6" s="22"/>
      <c r="L6" s="22"/>
      <c r="M6" s="22"/>
      <c r="N6" s="22"/>
      <c r="O6" s="22"/>
    </row>
    <row r="7" spans="1:15" ht="15.75">
      <c r="B7" s="25">
        <v>45276</v>
      </c>
      <c r="C7" s="25">
        <v>45356</v>
      </c>
      <c r="D7" s="28">
        <v>0.1</v>
      </c>
      <c r="I7" s="22"/>
      <c r="J7" s="22"/>
      <c r="K7" s="22"/>
      <c r="L7" s="22"/>
      <c r="M7" s="22"/>
      <c r="N7" s="22"/>
      <c r="O7" s="22"/>
    </row>
    <row r="8" spans="1:15" ht="15.75">
      <c r="B8" s="25">
        <v>45236</v>
      </c>
      <c r="C8" s="25">
        <v>45336</v>
      </c>
      <c r="D8" s="28">
        <v>0.2</v>
      </c>
      <c r="I8" s="22"/>
      <c r="J8" s="22"/>
      <c r="K8" s="22"/>
      <c r="L8" s="22"/>
      <c r="M8" s="22"/>
      <c r="N8" s="22"/>
      <c r="O8" s="22"/>
    </row>
    <row r="9" spans="1:15" ht="15.75">
      <c r="B9" s="25">
        <v>45271</v>
      </c>
      <c r="C9" s="25">
        <v>45316</v>
      </c>
      <c r="D9" s="28">
        <v>0.5</v>
      </c>
      <c r="I9" s="22"/>
      <c r="J9" s="22"/>
      <c r="K9" s="22"/>
      <c r="L9" s="22"/>
      <c r="M9" s="22"/>
      <c r="N9" s="22"/>
      <c r="O9" s="22"/>
    </row>
    <row r="10" spans="1:15" ht="15.75">
      <c r="B10" s="25">
        <v>45262</v>
      </c>
      <c r="C10" s="25">
        <v>45376</v>
      </c>
      <c r="D10" s="28">
        <v>0.3</v>
      </c>
      <c r="I10" s="22"/>
      <c r="J10" s="22"/>
      <c r="K10" s="22"/>
      <c r="L10" s="22"/>
      <c r="M10" s="22"/>
      <c r="N10" s="22"/>
      <c r="O10" s="22"/>
    </row>
    <row r="11" spans="1:15" ht="15.75">
      <c r="B11" s="27">
        <v>45286</v>
      </c>
      <c r="C11" s="25">
        <v>45314</v>
      </c>
      <c r="D11" s="28">
        <v>0.75</v>
      </c>
      <c r="I11" s="22"/>
      <c r="J11" s="22"/>
      <c r="K11" s="22"/>
      <c r="L11" s="22"/>
      <c r="M11" s="22"/>
      <c r="N11" s="22"/>
      <c r="O11" s="22"/>
    </row>
    <row r="12" spans="1:15" ht="15.75">
      <c r="B12" s="26"/>
      <c r="C12" s="25">
        <v>45346</v>
      </c>
      <c r="D12" s="28">
        <v>0.4</v>
      </c>
      <c r="I12" s="22"/>
      <c r="J12" s="22"/>
      <c r="K12" s="22"/>
      <c r="L12" s="22"/>
      <c r="M12" s="22"/>
      <c r="N12" s="22"/>
      <c r="O12" s="22"/>
    </row>
    <row r="13" spans="1:15" ht="15.75">
      <c r="B13" s="25">
        <v>45246</v>
      </c>
      <c r="C13" s="25">
        <v>45356</v>
      </c>
      <c r="D13" s="28">
        <v>0.5</v>
      </c>
      <c r="I13" s="22" t="s">
        <v>48</v>
      </c>
      <c r="J13" s="22"/>
      <c r="K13" s="22" t="s">
        <v>49</v>
      </c>
      <c r="L13" s="22"/>
    </row>
    <row r="14" spans="1:15" ht="15.75">
      <c r="B14" s="25">
        <v>45283</v>
      </c>
      <c r="C14" s="25">
        <v>45351</v>
      </c>
      <c r="D14" s="28">
        <v>0.55000000000000004</v>
      </c>
      <c r="K14" s="10"/>
      <c r="L14" s="10"/>
    </row>
    <row r="15" spans="1:15" ht="15.75">
      <c r="B15" s="25">
        <v>45268</v>
      </c>
      <c r="C15" s="25">
        <v>45340</v>
      </c>
      <c r="D15" s="28">
        <v>0.6</v>
      </c>
      <c r="I15" s="10"/>
      <c r="J15" s="10"/>
      <c r="K15" s="10"/>
      <c r="L15" s="10"/>
    </row>
    <row r="16" spans="1:15" ht="30" customHeight="1">
      <c r="B16" s="25" t="s">
        <v>50</v>
      </c>
      <c r="C16" s="25">
        <v>45401</v>
      </c>
      <c r="D16" s="28">
        <v>0</v>
      </c>
      <c r="I16" s="10"/>
      <c r="J16" s="10"/>
      <c r="K16" s="10"/>
      <c r="L16" s="10"/>
    </row>
    <row r="17" spans="2:12" ht="30" customHeight="1">
      <c r="B17"/>
      <c r="C17"/>
      <c r="D17"/>
      <c r="I17" s="10"/>
      <c r="J17" s="10"/>
      <c r="K17" s="10"/>
      <c r="L17" s="10"/>
    </row>
    <row r="18" spans="2:12" ht="30" customHeight="1">
      <c r="B18"/>
      <c r="C18"/>
      <c r="D18"/>
      <c r="I18" s="10"/>
      <c r="J18" s="10"/>
      <c r="K18" s="10"/>
      <c r="L18" s="10"/>
    </row>
    <row r="19" spans="2:12" ht="30" customHeight="1">
      <c r="B19"/>
      <c r="C19"/>
      <c r="D19"/>
      <c r="I19" s="10"/>
      <c r="J19" s="10"/>
      <c r="K19" s="10"/>
      <c r="L19" s="10"/>
    </row>
    <row r="20" spans="2:12" ht="30" customHeight="1">
      <c r="B20"/>
      <c r="C20"/>
      <c r="D20"/>
      <c r="I20" s="10"/>
      <c r="J20" s="10"/>
      <c r="K20" s="10"/>
      <c r="L20" s="10"/>
    </row>
    <row r="21" spans="2:12" ht="30" customHeight="1">
      <c r="B21"/>
      <c r="C21"/>
      <c r="D21"/>
      <c r="I21" s="10"/>
      <c r="J21" s="10"/>
      <c r="K21" s="10"/>
      <c r="L21" s="10"/>
    </row>
    <row r="22" spans="2:12" ht="30" customHeight="1">
      <c r="B22"/>
      <c r="C22"/>
      <c r="D22"/>
      <c r="I22" s="10"/>
      <c r="J22" s="10"/>
      <c r="K22" s="10"/>
      <c r="L22" s="10"/>
    </row>
    <row r="23" spans="2:12" ht="30" customHeight="1">
      <c r="B23"/>
      <c r="C23"/>
      <c r="D23"/>
    </row>
    <row r="24" spans="2:12" ht="30" customHeight="1">
      <c r="B24"/>
      <c r="C24"/>
      <c r="D24"/>
    </row>
    <row r="25" spans="2:12" ht="30" customHeight="1">
      <c r="B25"/>
      <c r="C25"/>
      <c r="D25"/>
    </row>
    <row r="26" spans="2:12" ht="30" customHeight="1">
      <c r="B26"/>
      <c r="C26"/>
      <c r="D26"/>
    </row>
    <row r="27" spans="2:12" ht="30" customHeight="1">
      <c r="B27"/>
      <c r="C27"/>
      <c r="D27"/>
    </row>
    <row r="28" spans="2:12" ht="30" customHeight="1">
      <c r="B28"/>
      <c r="C28"/>
      <c r="D28"/>
    </row>
    <row r="29" spans="2:12" ht="30" customHeight="1">
      <c r="B29"/>
      <c r="C29"/>
      <c r="D29"/>
    </row>
    <row r="30" spans="2:12" ht="30" customHeight="1">
      <c r="B30"/>
      <c r="C30"/>
      <c r="D30"/>
    </row>
    <row r="31" spans="2:12" ht="30" customHeight="1">
      <c r="B31"/>
      <c r="C31"/>
      <c r="D31"/>
    </row>
    <row r="32" spans="2:12" ht="30" customHeight="1">
      <c r="B32"/>
      <c r="C32"/>
      <c r="D32"/>
    </row>
    <row r="33" spans="2:4" ht="30" customHeight="1">
      <c r="B33"/>
      <c r="C33"/>
      <c r="D33"/>
    </row>
    <row r="34" spans="2:4" ht="30" customHeight="1">
      <c r="B34"/>
      <c r="C34"/>
      <c r="D34"/>
    </row>
    <row r="35" spans="2:4" ht="30" customHeight="1">
      <c r="B35"/>
      <c r="C35"/>
      <c r="D35"/>
    </row>
    <row r="36" spans="2:4" ht="30" customHeight="1">
      <c r="B36"/>
      <c r="C36"/>
      <c r="D36"/>
    </row>
    <row r="37" spans="2:4" ht="30" customHeight="1">
      <c r="B37"/>
      <c r="C37"/>
      <c r="D37"/>
    </row>
    <row r="38" spans="2:4" ht="30" customHeight="1">
      <c r="B38"/>
      <c r="C38"/>
      <c r="D38"/>
    </row>
    <row r="39" spans="2:4" ht="30" customHeight="1">
      <c r="B39"/>
      <c r="C39"/>
      <c r="D39"/>
    </row>
    <row r="40" spans="2:4" ht="30" customHeight="1">
      <c r="B40"/>
      <c r="C40"/>
      <c r="D40"/>
    </row>
    <row r="41" spans="2:4" ht="30" customHeight="1">
      <c r="B41"/>
      <c r="C41"/>
      <c r="D41"/>
    </row>
    <row r="42" spans="2:4" ht="30" customHeight="1">
      <c r="B42"/>
      <c r="C42"/>
      <c r="D42"/>
    </row>
    <row r="43" spans="2:4" ht="30" customHeight="1">
      <c r="B43"/>
      <c r="C43"/>
      <c r="D43"/>
    </row>
    <row r="44" spans="2:4" ht="30" customHeight="1">
      <c r="B44"/>
      <c r="C44"/>
      <c r="D44"/>
    </row>
    <row r="45" spans="2:4" ht="30" customHeight="1">
      <c r="B45"/>
      <c r="C45"/>
      <c r="D45"/>
    </row>
    <row r="46" spans="2:4" ht="30" customHeight="1">
      <c r="B46"/>
      <c r="C46"/>
      <c r="D46"/>
    </row>
    <row r="47" spans="2:4" ht="30" customHeight="1">
      <c r="B47"/>
      <c r="C47"/>
      <c r="D47"/>
    </row>
    <row r="48" spans="2:4" ht="30" customHeight="1">
      <c r="B48"/>
      <c r="C48"/>
      <c r="D48"/>
    </row>
    <row r="49" spans="2:4" ht="30" customHeight="1">
      <c r="B49"/>
      <c r="C49"/>
      <c r="D49"/>
    </row>
    <row r="50" spans="2:4" ht="30" customHeight="1">
      <c r="B50"/>
      <c r="C50"/>
      <c r="D50"/>
    </row>
    <row r="51" spans="2:4" ht="30" customHeight="1">
      <c r="B51"/>
      <c r="C51"/>
      <c r="D51"/>
    </row>
    <row r="52" spans="2:4" ht="30" customHeight="1">
      <c r="B52"/>
      <c r="C52"/>
      <c r="D52"/>
    </row>
    <row r="53" spans="2:4" ht="30" customHeight="1">
      <c r="B53"/>
      <c r="C53"/>
      <c r="D53"/>
    </row>
    <row r="54" spans="2:4" ht="30" customHeight="1">
      <c r="B54"/>
      <c r="C54"/>
      <c r="D54"/>
    </row>
    <row r="55" spans="2:4" ht="30" customHeight="1">
      <c r="B55"/>
      <c r="C55"/>
      <c r="D55"/>
    </row>
    <row r="56" spans="2:4" ht="30" customHeight="1">
      <c r="B56"/>
      <c r="C56"/>
      <c r="D56"/>
    </row>
    <row r="57" spans="2:4" ht="30" customHeight="1">
      <c r="B57"/>
      <c r="C57"/>
      <c r="D57"/>
    </row>
    <row r="58" spans="2:4" ht="30" customHeight="1">
      <c r="B58"/>
      <c r="C58"/>
      <c r="D58"/>
    </row>
    <row r="59" spans="2:4" ht="30" customHeight="1">
      <c r="B59"/>
      <c r="C59"/>
      <c r="D59"/>
    </row>
    <row r="60" spans="2:4" ht="30" customHeight="1">
      <c r="B60"/>
      <c r="C60"/>
      <c r="D60"/>
    </row>
    <row r="61" spans="2:4" ht="30" customHeight="1">
      <c r="B61"/>
      <c r="C61"/>
      <c r="D61"/>
    </row>
    <row r="62" spans="2:4" ht="30" customHeight="1">
      <c r="B62"/>
      <c r="C62"/>
      <c r="D62"/>
    </row>
    <row r="63" spans="2:4" ht="30" customHeight="1">
      <c r="B63"/>
      <c r="C63"/>
      <c r="D63"/>
    </row>
    <row r="64" spans="2:4" ht="30" customHeight="1">
      <c r="B64"/>
      <c r="C64"/>
      <c r="D64"/>
    </row>
    <row r="65" spans="2:4" ht="30" customHeight="1">
      <c r="B65"/>
      <c r="C65"/>
      <c r="D65"/>
    </row>
    <row r="66" spans="2:4" ht="30" customHeight="1">
      <c r="B66"/>
      <c r="C66"/>
      <c r="D66"/>
    </row>
    <row r="67" spans="2:4" ht="30" customHeight="1">
      <c r="B67"/>
      <c r="C67"/>
      <c r="D67"/>
    </row>
    <row r="68" spans="2:4" ht="30" customHeight="1">
      <c r="B68"/>
      <c r="C68"/>
      <c r="D68"/>
    </row>
    <row r="69" spans="2:4" ht="30" customHeight="1">
      <c r="B69"/>
      <c r="C69"/>
      <c r="D69"/>
    </row>
    <row r="70" spans="2:4" ht="30" customHeight="1">
      <c r="B70"/>
      <c r="C70"/>
      <c r="D70"/>
    </row>
    <row r="71" spans="2:4" ht="30" customHeight="1">
      <c r="B71"/>
      <c r="C71"/>
      <c r="D71"/>
    </row>
    <row r="72" spans="2:4" ht="30" customHeight="1">
      <c r="B72"/>
      <c r="C72"/>
      <c r="D72"/>
    </row>
    <row r="73" spans="2:4" ht="30" customHeight="1">
      <c r="B73"/>
      <c r="C73"/>
      <c r="D73"/>
    </row>
    <row r="74" spans="2:4" ht="30" customHeight="1">
      <c r="B74"/>
      <c r="C74"/>
      <c r="D74"/>
    </row>
    <row r="75" spans="2:4" ht="30" customHeight="1">
      <c r="B75"/>
      <c r="C75"/>
      <c r="D75"/>
    </row>
  </sheetData>
  <mergeCells count="9">
    <mergeCell ref="B11:B12"/>
    <mergeCell ref="L1:N1"/>
    <mergeCell ref="I13:J13"/>
    <mergeCell ref="K13:L13"/>
    <mergeCell ref="B2:O2"/>
    <mergeCell ref="I3:J12"/>
    <mergeCell ref="K3:L12"/>
    <mergeCell ref="M3:O12"/>
    <mergeCell ref="B1:K1"/>
  </mergeCells>
  <dataValidations count="3">
    <dataValidation allowBlank="1" showInputMessage="1" showErrorMessage="1" prompt="Los detalles de la tarea se actualizan automáticamente en la tabla dinámica de tareas en esta hoja de cálculo. El vínculo de navegación a la hoja de cálculo de programación de tareas está en la celda L1" sqref="A1" xr:uid="{00000000-0002-0000-0100-000000000000}"/>
    <dataValidation allowBlank="1" showInputMessage="1" showErrorMessage="1" prompt="Esta celda contiene el título. El vínculo de navegación a la hoja de cálculo de programación de tareas está en la celda a la derecha. La instrucción se muestra en la celda de abajo" sqref="B1:K1" xr:uid="{00000000-0002-0000-0100-000001000000}"/>
    <dataValidation allowBlank="1" showInputMessage="1" showErrorMessage="1" prompt="El vínculo de navegación a la hoja de cálculo de programación de tareas está en esta celda" sqref="L1:N1" xr:uid="{00000000-0002-0000-0100-000002000000}"/>
  </dataValidations>
  <hyperlinks>
    <hyperlink ref="L1:N1" location="'Programación de tarea'!A1" tooltip="Selecciona para ir a la hoja de cálculo de programación de tareas" display="&lt; PROGRAMACIÓN DE TAREAS" xr:uid="{00000000-0004-0000-0100-000000000000}"/>
  </hyperlinks>
  <printOptions horizontalCentered="1"/>
  <pageMargins left="0.25" right="0.25" top="0.75" bottom="0.75" header="0.3" footer="0.3"/>
  <pageSetup paperSize="9" fitToHeight="0" orientation="landscape" horizontalDpi="1200" r:id="rId2"/>
  <headerFooter differentFirst="1">
    <oddFooter>Page &amp;P of &amp;N</oddFooter>
  </headerFooter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TM00000024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del carmen salgado esquivel</cp:lastModifiedBy>
  <cp:revision/>
  <dcterms:created xsi:type="dcterms:W3CDTF">2024-01-05T06:15:50Z</dcterms:created>
  <dcterms:modified xsi:type="dcterms:W3CDTF">2024-01-05T06:16:22Z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2017-12-29T03:43:47.9399250Z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