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859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  <sheet name="Junho" sheetId="6" r:id="rId6"/>
    <sheet name="Julho" sheetId="7" r:id="rId7"/>
    <sheet name="Agosto" sheetId="8" r:id="rId8"/>
    <sheet name="Setembro" sheetId="9" r:id="rId9"/>
    <sheet name="Outubro" sheetId="10" r:id="rId10"/>
    <sheet name="Novembro" sheetId="11" r:id="rId11"/>
    <sheet name="Dezembro" sheetId="12" r:id="rId12"/>
    <sheet name="Config" sheetId="13" r:id="rId13"/>
    <sheet name="Calculos" sheetId="14" r:id="rId14"/>
  </sheets>
  <calcPr calcId="144525"/>
</workbook>
</file>

<file path=xl/sharedStrings.xml><?xml version="1.0" encoding="utf-8"?>
<sst xmlns="http://schemas.openxmlformats.org/spreadsheetml/2006/main" count="89">
  <si>
    <t>Resultado Negativo até o mês Anterior (insira o sinal negativo (-) )</t>
  </si>
  <si>
    <t>Mercado Futuro</t>
  </si>
  <si>
    <t>DayTrade</t>
  </si>
  <si>
    <t>Dias</t>
  </si>
  <si>
    <t>Ajuste de DayTrade ( insira o + ou o - )</t>
  </si>
  <si>
    <t>Total das despesas (valor positivo)</t>
  </si>
  <si>
    <t>Calculo Total Bruto</t>
  </si>
  <si>
    <t>IRRF DayTrade (valor positivo)</t>
  </si>
  <si>
    <t>Ano</t>
  </si>
  <si>
    <t>Mercado Futuro - dólar dos EUA</t>
  </si>
  <si>
    <t>MINISTÉRIO DA FAZENDA</t>
  </si>
  <si>
    <t>02</t>
  </si>
  <si>
    <t>Período de Apuração</t>
  </si>
  <si>
    <t>Resultados</t>
  </si>
  <si>
    <t>SECRETARIA DA RECEITA FEDERAL</t>
  </si>
  <si>
    <t>03</t>
  </si>
  <si>
    <t>Número do CPF ou CNPJ</t>
  </si>
  <si>
    <t>RESULTADO LIQUIDO DO MÊS</t>
  </si>
  <si>
    <t xml:space="preserve">                                         Documento de Arrecadação de Receitas Federais</t>
  </si>
  <si>
    <t>04</t>
  </si>
  <si>
    <t>Código da Receita</t>
  </si>
  <si>
    <t>6015</t>
  </si>
  <si>
    <t>Resultado negativo até o mês anterior</t>
  </si>
  <si>
    <t xml:space="preserve">                  DARF</t>
  </si>
  <si>
    <t>05</t>
  </si>
  <si>
    <t>Número de Referência</t>
  </si>
  <si>
    <t>BASE DE CALCULO DO IMPOSTO</t>
  </si>
  <si>
    <t>06</t>
  </si>
  <si>
    <t>Data de Vencimento</t>
  </si>
  <si>
    <t>Prejuízo a Compensar</t>
  </si>
  <si>
    <r>
      <rPr>
        <b/>
        <sz val="10"/>
        <rFont val="Arial"/>
        <charset val="134"/>
      </rPr>
      <t>01</t>
    </r>
    <r>
      <rPr>
        <sz val="10"/>
        <rFont val="Arial"/>
        <charset val="134"/>
      </rPr>
      <t xml:space="preserve"> </t>
    </r>
    <r>
      <rPr>
        <sz val="8"/>
        <rFont val="Arial"/>
        <charset val="134"/>
      </rPr>
      <t>NOME DO CONTRIBUINTE/TELEFONE</t>
    </r>
  </si>
  <si>
    <t>Aliquota do Imposto</t>
  </si>
  <si>
    <t>20%</t>
  </si>
  <si>
    <t>07</t>
  </si>
  <si>
    <t>Valor do Principal</t>
  </si>
  <si>
    <t>IMPOSTO DEVIDO</t>
  </si>
  <si>
    <t>08</t>
  </si>
  <si>
    <t>Valor da Multa</t>
  </si>
  <si>
    <t xml:space="preserve"> </t>
  </si>
  <si>
    <t>09</t>
  </si>
  <si>
    <t>Valor dos Juros</t>
  </si>
  <si>
    <t>Consolidação do Mês</t>
  </si>
  <si>
    <t>ATENÇÃO</t>
  </si>
  <si>
    <t>10</t>
  </si>
  <si>
    <t>Valor Total</t>
  </si>
  <si>
    <t>Total do imposto devido</t>
  </si>
  <si>
    <t>É vedado o recolhimento de tributos e contribuições administrados pela Secretaria da Receita Federal cujo valor total seja inferior a R$ 10,00. Ocorrendo tal situação, adicione esse valor ao tributo/contribuição de mesmo código de períodos subseqüentes, até que o total seja igual ou superior a R$ 10,00.</t>
  </si>
  <si>
    <t>11</t>
  </si>
  <si>
    <t>Autenticação Bancária (Somente nas 1ª e 2ª vias)</t>
  </si>
  <si>
    <t>IR fonte de DayTrade no mês</t>
  </si>
  <si>
    <t>IR fonte de DayTrade nos meses anteriores</t>
  </si>
  <si>
    <t>IR fonte de DayTrade a compensar</t>
  </si>
  <si>
    <t>IR fonte (Lei n 11.033/2004) no mês</t>
  </si>
  <si>
    <t>IR fonte (Lei n 11.033/2004) nos meses anteriores</t>
  </si>
  <si>
    <t>IR fonte (Lei n 11.033/2004) a compensar</t>
  </si>
  <si>
    <t>Imposto a pagar</t>
  </si>
  <si>
    <t>Total Liquido da Nota ( insira o + ou o - )</t>
  </si>
  <si>
    <t>Total:</t>
  </si>
  <si>
    <t>Nome do Contribuinte</t>
  </si>
  <si>
    <t>Telefone</t>
  </si>
  <si>
    <t>CPF</t>
  </si>
  <si>
    <t>Fulado Ciclado de Fulano</t>
  </si>
  <si>
    <t>(21) 9999-9999</t>
  </si>
  <si>
    <t>123.456.789-09</t>
  </si>
  <si>
    <t>Calculo: DARF - Mercado Futuro</t>
  </si>
  <si>
    <t>Período</t>
  </si>
  <si>
    <t>Compensar</t>
  </si>
  <si>
    <t>IRRF DayTrade a compensar</t>
  </si>
  <si>
    <t>Base de Calculo</t>
  </si>
  <si>
    <t>IR (20%) Devido</t>
  </si>
  <si>
    <t>Calculo IR</t>
  </si>
  <si>
    <t>Imposto a Pagar</t>
  </si>
  <si>
    <t>Total DARF 6015</t>
  </si>
  <si>
    <t>Rend Liquido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</si>
  <si>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</si>
  <si>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</si>
  <si>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</si>
  <si>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</si>
  <si>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</si>
  <si>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</si>
  <si>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</si>
  <si>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</si>
  <si>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</si>
  <si>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</si>
  <si>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</si>
  <si>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</si>
  <si>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 Compensar/ proximo ano</t>
  </si>
  <si>
    <t>Total Pago</t>
  </si>
  <si>
    <t>Rend Total</t>
  </si>
</sst>
</file>

<file path=xl/styles.xml><?xml version="1.0" encoding="utf-8"?>
<styleSheet xmlns="http://schemas.openxmlformats.org/spreadsheetml/2006/main">
  <numFmts count="6">
    <numFmt numFmtId="176" formatCode="_-[$R$-416]\ * #,##0.00_-;\-[$R$-416]\ * #,##0.00_-;_-[$R$-416]\ * &quot;-&quot;??_-;_-@_-"/>
    <numFmt numFmtId="177" formatCode="_-* #,##0.00_-;\-* #,##0.00_-;_-* &quot;-&quot;??_-;_-@_-"/>
    <numFmt numFmtId="178" formatCode="&quot;R$&quot;\ #,##0.00;[Red]\-&quot;R$&quot;\ #,##0.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Arial"/>
      <charset val="134"/>
    </font>
    <font>
      <b/>
      <sz val="10"/>
      <name val="Arial"/>
      <charset val="134"/>
    </font>
    <font>
      <sz val="8"/>
      <name val="Arial"/>
      <charset val="134"/>
    </font>
    <font>
      <b/>
      <sz val="18"/>
      <name val="Arial"/>
      <charset val="134"/>
    </font>
    <font>
      <sz val="18"/>
      <name val="Arial"/>
      <charset val="134"/>
    </font>
    <font>
      <b/>
      <sz val="12"/>
      <name val="Arial"/>
      <charset val="134"/>
    </font>
    <font>
      <sz val="6"/>
      <name val="Arial"/>
      <charset val="134"/>
    </font>
    <font>
      <sz val="12"/>
      <name val="Arial"/>
      <charset val="134"/>
    </font>
    <font>
      <b/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6" fillId="10" borderId="16" applyNumberFormat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9" borderId="20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6" borderId="18" applyNumberFormat="0" applyAlignment="0" applyProtection="0">
      <alignment vertical="center"/>
    </xf>
    <xf numFmtId="0" fontId="29" fillId="33" borderId="22" applyNumberFormat="0" applyAlignment="0" applyProtection="0">
      <alignment vertical="center"/>
    </xf>
    <xf numFmtId="0" fontId="30" fillId="33" borderId="18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178" fontId="1" fillId="2" borderId="0" xfId="0" applyNumberFormat="1" applyFont="1" applyFill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178" fontId="1" fillId="2" borderId="2" xfId="0" applyNumberFormat="1" applyFont="1" applyFill="1" applyBorder="1" applyAlignment="1">
      <alignment horizontal="center"/>
    </xf>
    <xf numFmtId="178" fontId="1" fillId="0" borderId="2" xfId="0" applyNumberFormat="1" applyFont="1" applyBorder="1" applyAlignment="1">
      <alignment horizontal="right"/>
    </xf>
    <xf numFmtId="178" fontId="1" fillId="2" borderId="2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178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0" xfId="0" applyNumberFormat="1" applyFont="1" applyAlignment="1">
      <alignment horizontal="right"/>
    </xf>
    <xf numFmtId="176" fontId="0" fillId="0" borderId="0" xfId="0" applyNumberFormat="1"/>
    <xf numFmtId="178" fontId="0" fillId="0" borderId="0" xfId="0" applyNumberFormat="1" applyAlignment="1">
      <alignment horizontal="center"/>
    </xf>
    <xf numFmtId="178" fontId="0" fillId="0" borderId="0" xfId="0" applyNumberFormat="1"/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/>
    <xf numFmtId="0" fontId="1" fillId="0" borderId="0" xfId="0" applyFont="1" applyAlignment="1">
      <alignment horizontal="left"/>
    </xf>
    <xf numFmtId="0" fontId="0" fillId="0" borderId="2" xfId="0" applyNumberFormat="1" applyBorder="1" applyAlignment="1">
      <alignment horizontal="center"/>
    </xf>
    <xf numFmtId="178" fontId="0" fillId="3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vertical="center"/>
    </xf>
    <xf numFmtId="178" fontId="0" fillId="3" borderId="2" xfId="0" applyNumberFormat="1" applyFill="1" applyBorder="1" applyAlignment="1">
      <alignment vertical="center"/>
    </xf>
    <xf numFmtId="176" fontId="0" fillId="0" borderId="0" xfId="0" applyNumberFormat="1" applyBorder="1" applyAlignment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78" fontId="0" fillId="0" borderId="2" xfId="0" applyNumberForma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5" fillId="0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49" fontId="0" fillId="0" borderId="2" xfId="0" applyNumberFormat="1" applyBorder="1" applyAlignment="1">
      <alignment horizontal="center"/>
    </xf>
    <xf numFmtId="0" fontId="4" fillId="0" borderId="1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12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justify" vertical="top" wrapText="1"/>
    </xf>
    <xf numFmtId="0" fontId="2" fillId="0" borderId="3" xfId="0" applyFont="1" applyFill="1" applyBorder="1" applyAlignment="1">
      <alignment horizontal="justify" vertical="top" wrapText="1"/>
    </xf>
    <xf numFmtId="0" fontId="2" fillId="0" borderId="6" xfId="0" applyFont="1" applyFill="1" applyBorder="1" applyAlignment="1">
      <alignment horizontal="justify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top" wrapText="1"/>
    </xf>
    <xf numFmtId="0" fontId="9" fillId="0" borderId="1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2" xfId="0" applyFont="1" applyFill="1" applyBorder="1" applyAlignment="1">
      <alignment horizontal="center" vertical="top" wrapText="1"/>
    </xf>
    <xf numFmtId="49" fontId="4" fillId="0" borderId="4" xfId="0" applyNumberFormat="1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left" vertical="top"/>
    </xf>
    <xf numFmtId="0" fontId="10" fillId="0" borderId="10" xfId="0" applyFont="1" applyFill="1" applyBorder="1" applyAlignment="1">
      <alignment horizontal="left" vertical="top"/>
    </xf>
    <xf numFmtId="58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0" fontId="3" fillId="0" borderId="2" xfId="1" applyNumberFormat="1" applyFont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58" fontId="3" fillId="0" borderId="13" xfId="4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3" fillId="0" borderId="14" xfId="0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top"/>
    </xf>
    <xf numFmtId="0" fontId="5" fillId="0" borderId="3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2" fillId="0" borderId="8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2" xfId="0" applyFont="1" applyFill="1" applyBorder="1" applyAlignment="1"/>
    <xf numFmtId="178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/>
    <xf numFmtId="0" fontId="0" fillId="0" borderId="0" xfId="0" applyAlignment="1"/>
    <xf numFmtId="58" fontId="2" fillId="0" borderId="0" xfId="0" applyNumberFormat="1" applyFont="1" applyFill="1" applyBorder="1" applyAlignment="1"/>
    <xf numFmtId="58" fontId="0" fillId="0" borderId="0" xfId="0" applyNumberFormat="1" applyAlignme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123825</xdr:colOff>
      <xdr:row>2</xdr:row>
      <xdr:rowOff>94615</xdr:rowOff>
    </xdr:from>
    <xdr:to>
      <xdr:col>14</xdr:col>
      <xdr:colOff>695325</xdr:colOff>
      <xdr:row>4</xdr:row>
      <xdr:rowOff>200025</xdr:rowOff>
    </xdr:to>
    <xdr:pic>
      <xdr:nvPicPr>
        <xdr:cNvPr id="6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43095" y="49466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3474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5950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26806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28457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0108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8427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0934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0934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8427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9316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2587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abSelected="1" zoomScale="85" zoomScaleNormal="85" workbookViewId="0">
      <selection activeCell="F4" sqref="F4"/>
    </sheetView>
  </sheetViews>
  <sheetFormatPr defaultColWidth="9" defaultRowHeight="15"/>
  <cols>
    <col min="1" max="1" width="12.247619047619" customWidth="1"/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9" max="9" width="16.6285714285714" customWidth="1"/>
    <col min="10" max="10" width="15.8761904761905" customWidth="1"/>
    <col min="11" max="11" width="14.1238095238095" customWidth="1"/>
    <col min="15" max="15" width="13.247619047619" customWidth="1"/>
    <col min="16" max="16" width="19.8761904761905" customWidth="1"/>
    <col min="17" max="17" width="26.752380952381" customWidth="1"/>
    <col min="18" max="18" width="6.75238095238095" customWidth="1"/>
    <col min="19" max="19" width="17.5047619047619" customWidth="1"/>
    <col min="20" max="20" width="12.6285714285714" customWidth="1"/>
    <col min="21" max="21" width="24.3714285714286" customWidth="1"/>
    <col min="22" max="22" width="11.3714285714286"/>
  </cols>
  <sheetData>
    <row r="1" ht="15.75" spans="1:18">
      <c r="A1" s="27" t="s">
        <v>0</v>
      </c>
      <c r="B1" s="27"/>
      <c r="C1" s="27"/>
      <c r="D1" s="27"/>
      <c r="E1" s="27"/>
      <c r="F1" s="93">
        <v>0</v>
      </c>
      <c r="G1" s="93"/>
      <c r="I1" s="21" t="s">
        <v>1</v>
      </c>
      <c r="J1" s="21"/>
      <c r="L1" s="13" t="s">
        <v>2</v>
      </c>
      <c r="M1" s="13"/>
      <c r="O1" s="97"/>
      <c r="P1" s="97"/>
      <c r="Q1" s="97"/>
      <c r="R1" s="97"/>
    </row>
    <row r="2" ht="15.75" spans="1:23">
      <c r="A2" s="4" t="s">
        <v>3</v>
      </c>
      <c r="B2" s="18" t="s">
        <v>4</v>
      </c>
      <c r="C2" s="18" t="s">
        <v>5</v>
      </c>
      <c r="D2" s="19" t="s">
        <v>6</v>
      </c>
      <c r="E2" s="18" t="s">
        <v>7</v>
      </c>
      <c r="F2" s="94" t="s">
        <v>8</v>
      </c>
      <c r="G2" s="94">
        <v>2017</v>
      </c>
      <c r="I2" s="27" t="s">
        <v>9</v>
      </c>
      <c r="J2" s="27"/>
      <c r="K2" s="27"/>
      <c r="L2" s="29">
        <f>Calculos!B4</f>
        <v>0</v>
      </c>
      <c r="M2" s="29"/>
      <c r="O2" s="97"/>
      <c r="P2" s="97"/>
      <c r="Q2" s="97"/>
      <c r="R2" s="99"/>
      <c r="S2" s="98"/>
      <c r="T2" s="98"/>
      <c r="U2" s="98"/>
      <c r="V2" s="98"/>
      <c r="W2" s="98"/>
    </row>
    <row r="3" ht="18" spans="1:23">
      <c r="A3" s="95">
        <v>1</v>
      </c>
      <c r="B3" s="23"/>
      <c r="C3" s="23"/>
      <c r="D3" s="24">
        <f>B3-C3</f>
        <v>0</v>
      </c>
      <c r="E3" s="25"/>
      <c r="F3" s="26"/>
      <c r="G3" s="26"/>
      <c r="L3" s="17"/>
      <c r="M3" s="17"/>
      <c r="O3" s="30"/>
      <c r="P3" s="31" t="s">
        <v>10</v>
      </c>
      <c r="Q3" s="32"/>
      <c r="R3" s="69" t="s">
        <v>11</v>
      </c>
      <c r="S3" s="70" t="s">
        <v>12</v>
      </c>
      <c r="T3" s="71"/>
      <c r="U3" s="72" t="str">
        <f>"31/01/"&amp;$G$2</f>
        <v>31/01/2017</v>
      </c>
      <c r="V3" s="100"/>
      <c r="W3" s="98"/>
    </row>
    <row r="4" ht="18" spans="1:23">
      <c r="A4" s="95">
        <v>2</v>
      </c>
      <c r="B4" s="23"/>
      <c r="C4" s="23"/>
      <c r="D4" s="24">
        <f t="shared" ref="D4:D33" si="0">B4-C4</f>
        <v>0</v>
      </c>
      <c r="E4" s="25"/>
      <c r="I4" s="21" t="s">
        <v>13</v>
      </c>
      <c r="L4" s="17"/>
      <c r="M4" s="17"/>
      <c r="O4" s="33"/>
      <c r="P4" s="34" t="s">
        <v>14</v>
      </c>
      <c r="Q4" s="35"/>
      <c r="R4" s="69" t="s">
        <v>15</v>
      </c>
      <c r="S4" s="70" t="s">
        <v>16</v>
      </c>
      <c r="T4" s="71"/>
      <c r="U4" s="73" t="str">
        <f>Config!$F$2</f>
        <v>123.456.789-09</v>
      </c>
      <c r="V4" s="98"/>
      <c r="W4" s="98"/>
    </row>
    <row r="5" ht="18" spans="1:23">
      <c r="A5" s="95">
        <v>3</v>
      </c>
      <c r="B5" s="23"/>
      <c r="C5" s="23"/>
      <c r="D5" s="24">
        <f t="shared" si="0"/>
        <v>0</v>
      </c>
      <c r="E5" s="25"/>
      <c r="I5" s="28" t="s">
        <v>17</v>
      </c>
      <c r="J5" s="36"/>
      <c r="K5" s="37"/>
      <c r="L5" s="29">
        <f>Calculos!B4</f>
        <v>0</v>
      </c>
      <c r="M5" s="29"/>
      <c r="O5" s="38" t="s">
        <v>18</v>
      </c>
      <c r="P5" s="39"/>
      <c r="Q5" s="40"/>
      <c r="R5" s="69" t="s">
        <v>19</v>
      </c>
      <c r="S5" s="70" t="s">
        <v>20</v>
      </c>
      <c r="T5" s="71"/>
      <c r="U5" s="73" t="s">
        <v>21</v>
      </c>
      <c r="V5" s="98"/>
      <c r="W5" s="98"/>
    </row>
    <row r="6" ht="18" spans="1:23">
      <c r="A6" s="95">
        <v>4</v>
      </c>
      <c r="B6" s="23"/>
      <c r="C6" s="23"/>
      <c r="D6" s="24">
        <f t="shared" si="0"/>
        <v>0</v>
      </c>
      <c r="E6" s="25"/>
      <c r="I6" s="28" t="s">
        <v>22</v>
      </c>
      <c r="J6" s="36"/>
      <c r="K6" s="37"/>
      <c r="L6" s="29">
        <f>Calculos!C2</f>
        <v>0</v>
      </c>
      <c r="M6" s="29"/>
      <c r="O6" s="41" t="s">
        <v>23</v>
      </c>
      <c r="P6" s="42"/>
      <c r="Q6" s="43"/>
      <c r="R6" s="69" t="s">
        <v>24</v>
      </c>
      <c r="S6" s="74" t="s">
        <v>25</v>
      </c>
      <c r="T6" s="75"/>
      <c r="U6" s="76"/>
      <c r="V6" s="98"/>
      <c r="W6" s="98"/>
    </row>
    <row r="7" spans="1:23">
      <c r="A7" s="95">
        <v>5</v>
      </c>
      <c r="B7" s="23"/>
      <c r="C7" s="23"/>
      <c r="D7" s="24">
        <f t="shared" si="0"/>
        <v>0</v>
      </c>
      <c r="E7" s="25"/>
      <c r="I7" s="28" t="s">
        <v>26</v>
      </c>
      <c r="J7" s="36"/>
      <c r="K7" s="37"/>
      <c r="L7" s="29">
        <f>Calculos!F4</f>
        <v>0</v>
      </c>
      <c r="M7" s="29"/>
      <c r="O7" s="44"/>
      <c r="P7" s="45"/>
      <c r="Q7" s="46"/>
      <c r="R7" s="77" t="s">
        <v>27</v>
      </c>
      <c r="S7" s="78" t="s">
        <v>28</v>
      </c>
      <c r="T7" s="79"/>
      <c r="U7" s="80" t="str">
        <f>"28/02/"&amp;$G$2</f>
        <v>28/02/2017</v>
      </c>
      <c r="V7" s="98"/>
      <c r="W7" s="98"/>
    </row>
    <row r="8" spans="1:23">
      <c r="A8" s="95">
        <v>6</v>
      </c>
      <c r="B8" s="23"/>
      <c r="C8" s="23"/>
      <c r="D8" s="24">
        <f t="shared" si="0"/>
        <v>0</v>
      </c>
      <c r="E8" s="25"/>
      <c r="I8" s="28" t="s">
        <v>29</v>
      </c>
      <c r="J8" s="36"/>
      <c r="K8" s="37"/>
      <c r="L8" s="29">
        <f>Calculos!C4</f>
        <v>0</v>
      </c>
      <c r="M8" s="29"/>
      <c r="O8" s="47" t="s">
        <v>30</v>
      </c>
      <c r="P8" s="48"/>
      <c r="Q8" s="49"/>
      <c r="R8" s="81"/>
      <c r="S8" s="82"/>
      <c r="T8" s="83"/>
      <c r="U8" s="84"/>
      <c r="V8" s="98"/>
      <c r="W8" s="98"/>
    </row>
    <row r="9" ht="18" spans="1:23">
      <c r="A9" s="95">
        <v>7</v>
      </c>
      <c r="B9" s="23"/>
      <c r="C9" s="23"/>
      <c r="D9" s="24">
        <f t="shared" si="0"/>
        <v>0</v>
      </c>
      <c r="E9" s="25"/>
      <c r="I9" s="28" t="s">
        <v>31</v>
      </c>
      <c r="J9" s="36"/>
      <c r="K9" s="37"/>
      <c r="L9" s="50" t="s">
        <v>32</v>
      </c>
      <c r="M9" s="50"/>
      <c r="O9" s="51" t="str">
        <f>Config!$A$2&amp;" / "&amp;Config!$D$2</f>
        <v>Fulado Ciclado de Fulano / (21) 9999-9999</v>
      </c>
      <c r="P9" s="52"/>
      <c r="Q9" s="53"/>
      <c r="R9" s="69" t="s">
        <v>33</v>
      </c>
      <c r="S9" s="70" t="s">
        <v>34</v>
      </c>
      <c r="T9" s="71"/>
      <c r="U9" s="85">
        <f>L20</f>
        <v>0</v>
      </c>
      <c r="V9" s="98"/>
      <c r="W9" s="98"/>
    </row>
    <row r="10" ht="18" spans="1:23">
      <c r="A10" s="95">
        <v>8</v>
      </c>
      <c r="B10" s="23"/>
      <c r="C10" s="23"/>
      <c r="D10" s="24">
        <f t="shared" si="0"/>
        <v>0</v>
      </c>
      <c r="E10" s="25"/>
      <c r="I10" s="28" t="s">
        <v>35</v>
      </c>
      <c r="J10" s="36"/>
      <c r="K10" s="37"/>
      <c r="L10" s="29">
        <f>Calculos!G4</f>
        <v>0</v>
      </c>
      <c r="M10" s="29"/>
      <c r="O10" s="54"/>
      <c r="P10" s="55"/>
      <c r="Q10" s="56"/>
      <c r="R10" s="69" t="s">
        <v>36</v>
      </c>
      <c r="S10" s="70" t="s">
        <v>37</v>
      </c>
      <c r="T10" s="71"/>
      <c r="U10" s="85">
        <v>0</v>
      </c>
      <c r="V10" s="98"/>
      <c r="W10" s="98"/>
    </row>
    <row r="11" ht="18" spans="1:23">
      <c r="A11" s="95">
        <v>9</v>
      </c>
      <c r="B11" s="23"/>
      <c r="C11" s="23"/>
      <c r="D11" s="24">
        <f t="shared" si="0"/>
        <v>0</v>
      </c>
      <c r="E11" s="25"/>
      <c r="L11" s="17"/>
      <c r="M11" s="17"/>
      <c r="O11" s="57" t="s">
        <v>38</v>
      </c>
      <c r="P11" s="58"/>
      <c r="Q11" s="59"/>
      <c r="R11" s="69" t="s">
        <v>39</v>
      </c>
      <c r="S11" s="70" t="s">
        <v>40</v>
      </c>
      <c r="T11" s="71"/>
      <c r="U11" s="85">
        <v>0</v>
      </c>
      <c r="V11" s="98"/>
      <c r="W11" s="98"/>
    </row>
    <row r="12" ht="21.95" customHeight="1" spans="1:23">
      <c r="A12" s="95">
        <v>10</v>
      </c>
      <c r="B12" s="23"/>
      <c r="C12" s="23"/>
      <c r="D12" s="24">
        <f t="shared" si="0"/>
        <v>0</v>
      </c>
      <c r="E12" s="25"/>
      <c r="I12" s="21" t="s">
        <v>41</v>
      </c>
      <c r="J12" s="21"/>
      <c r="L12" s="17"/>
      <c r="M12" s="17"/>
      <c r="O12" s="60" t="s">
        <v>42</v>
      </c>
      <c r="P12" s="61"/>
      <c r="Q12" s="62"/>
      <c r="R12" s="69" t="s">
        <v>43</v>
      </c>
      <c r="S12" s="70" t="s">
        <v>44</v>
      </c>
      <c r="T12" s="71"/>
      <c r="U12" s="85">
        <f>U9+U10+U11</f>
        <v>0</v>
      </c>
      <c r="V12" s="98"/>
      <c r="W12" s="98"/>
    </row>
    <row r="13" ht="18.95" customHeight="1" spans="1:23">
      <c r="A13" s="95">
        <v>11</v>
      </c>
      <c r="B13" s="23"/>
      <c r="C13" s="23"/>
      <c r="D13" s="24">
        <f t="shared" si="0"/>
        <v>0</v>
      </c>
      <c r="E13" s="25"/>
      <c r="I13" s="27" t="s">
        <v>45</v>
      </c>
      <c r="J13" s="27"/>
      <c r="K13" s="27"/>
      <c r="L13" s="29">
        <f>Calculos!G4</f>
        <v>0</v>
      </c>
      <c r="M13" s="29"/>
      <c r="O13" s="63" t="s">
        <v>46</v>
      </c>
      <c r="P13" s="64"/>
      <c r="Q13" s="65"/>
      <c r="R13" s="86" t="s">
        <v>47</v>
      </c>
      <c r="S13" s="87" t="s">
        <v>48</v>
      </c>
      <c r="T13" s="88"/>
      <c r="U13" s="89"/>
      <c r="V13" s="98"/>
      <c r="W13" s="98"/>
    </row>
    <row r="14" ht="21.95" customHeight="1" spans="1:23">
      <c r="A14" s="95">
        <v>12</v>
      </c>
      <c r="B14" s="23"/>
      <c r="C14" s="23"/>
      <c r="D14" s="24">
        <f t="shared" si="0"/>
        <v>0</v>
      </c>
      <c r="E14" s="25"/>
      <c r="I14" s="27" t="s">
        <v>49</v>
      </c>
      <c r="J14" s="27"/>
      <c r="K14" s="27"/>
      <c r="L14" s="29">
        <f>Calculos!D4</f>
        <v>0</v>
      </c>
      <c r="M14" s="29"/>
      <c r="O14" s="66"/>
      <c r="P14" s="67"/>
      <c r="Q14" s="68"/>
      <c r="R14" s="90"/>
      <c r="S14" s="91"/>
      <c r="T14" s="91"/>
      <c r="U14" s="92"/>
      <c r="V14" s="98"/>
      <c r="W14" s="98"/>
    </row>
    <row r="15" spans="1:23">
      <c r="A15" s="95">
        <v>13</v>
      </c>
      <c r="B15" s="23"/>
      <c r="C15" s="23"/>
      <c r="D15" s="24">
        <f t="shared" si="0"/>
        <v>0</v>
      </c>
      <c r="E15" s="25"/>
      <c r="I15" s="27" t="s">
        <v>50</v>
      </c>
      <c r="J15" s="27"/>
      <c r="K15" s="27"/>
      <c r="L15" s="29">
        <v>0</v>
      </c>
      <c r="M15" s="29"/>
      <c r="O15" s="20"/>
      <c r="P15" s="20"/>
      <c r="Q15" s="20"/>
      <c r="R15" s="20"/>
      <c r="S15" s="98"/>
      <c r="T15" s="98"/>
      <c r="U15" s="98"/>
      <c r="V15" s="98"/>
      <c r="W15" s="98"/>
    </row>
    <row r="16" spans="1:23">
      <c r="A16" s="95">
        <v>14</v>
      </c>
      <c r="B16" s="23"/>
      <c r="C16" s="23"/>
      <c r="D16" s="24">
        <f t="shared" si="0"/>
        <v>0</v>
      </c>
      <c r="E16" s="25"/>
      <c r="I16" s="27" t="s">
        <v>51</v>
      </c>
      <c r="J16" s="27"/>
      <c r="K16" s="27"/>
      <c r="L16" s="29">
        <f>Calculos!E4</f>
        <v>0</v>
      </c>
      <c r="M16" s="29"/>
      <c r="O16" s="20"/>
      <c r="P16" s="20"/>
      <c r="Q16" s="20"/>
      <c r="R16" s="20"/>
      <c r="S16" s="98"/>
      <c r="T16" s="98"/>
      <c r="U16" s="98"/>
      <c r="V16" s="98"/>
      <c r="W16" s="98"/>
    </row>
    <row r="17" spans="1:23">
      <c r="A17" s="95">
        <v>15</v>
      </c>
      <c r="B17" s="23"/>
      <c r="C17" s="23"/>
      <c r="D17" s="24">
        <f t="shared" si="0"/>
        <v>0</v>
      </c>
      <c r="E17" s="25"/>
      <c r="I17" s="27" t="s">
        <v>52</v>
      </c>
      <c r="J17" s="27"/>
      <c r="K17" s="27"/>
      <c r="L17" s="29">
        <v>0</v>
      </c>
      <c r="M17" s="29"/>
      <c r="O17" s="20"/>
      <c r="P17" s="20"/>
      <c r="Q17" s="20"/>
      <c r="R17" s="20"/>
      <c r="S17" s="98"/>
      <c r="T17" s="98"/>
      <c r="U17" s="98"/>
      <c r="V17" s="98"/>
      <c r="W17" s="98"/>
    </row>
    <row r="18" spans="1:23">
      <c r="A18" s="95">
        <v>16</v>
      </c>
      <c r="B18" s="23"/>
      <c r="C18" s="23"/>
      <c r="D18" s="24">
        <f t="shared" si="0"/>
        <v>0</v>
      </c>
      <c r="E18" s="25"/>
      <c r="I18" s="27" t="s">
        <v>53</v>
      </c>
      <c r="J18" s="27"/>
      <c r="K18" s="27"/>
      <c r="L18" s="29">
        <v>0</v>
      </c>
      <c r="M18" s="29"/>
      <c r="O18" s="98"/>
      <c r="P18" s="98"/>
      <c r="Q18" s="98"/>
      <c r="R18" s="98"/>
      <c r="S18" s="98"/>
      <c r="T18" s="98"/>
      <c r="U18" s="98"/>
      <c r="V18" s="98"/>
      <c r="W18" s="98"/>
    </row>
    <row r="19" spans="1:23">
      <c r="A19" s="95">
        <v>17</v>
      </c>
      <c r="B19" s="23"/>
      <c r="C19" s="23"/>
      <c r="D19" s="24">
        <f t="shared" si="0"/>
        <v>0</v>
      </c>
      <c r="E19" s="25"/>
      <c r="I19" s="27" t="s">
        <v>54</v>
      </c>
      <c r="J19" s="27"/>
      <c r="K19" s="27"/>
      <c r="L19" s="29">
        <v>0</v>
      </c>
      <c r="M19" s="29"/>
      <c r="O19" s="98"/>
      <c r="P19" s="98"/>
      <c r="Q19" s="98"/>
      <c r="R19" s="98"/>
      <c r="S19" s="98"/>
      <c r="T19" s="98"/>
      <c r="U19" s="98"/>
      <c r="V19" s="98"/>
      <c r="W19" s="98"/>
    </row>
    <row r="20" spans="1:23">
      <c r="A20" s="95">
        <v>18</v>
      </c>
      <c r="B20" s="23"/>
      <c r="C20" s="23"/>
      <c r="D20" s="24">
        <f t="shared" si="0"/>
        <v>0</v>
      </c>
      <c r="E20" s="25"/>
      <c r="I20" s="27" t="s">
        <v>55</v>
      </c>
      <c r="J20" s="27"/>
      <c r="K20" s="27"/>
      <c r="L20" s="29">
        <f>Calculos!J4</f>
        <v>0</v>
      </c>
      <c r="M20" s="29"/>
      <c r="O20" s="98"/>
      <c r="P20" s="98"/>
      <c r="Q20" s="98"/>
      <c r="R20" s="98"/>
      <c r="S20" s="98"/>
      <c r="T20" s="98"/>
      <c r="U20" s="98"/>
      <c r="V20" s="98"/>
      <c r="W20" s="98"/>
    </row>
    <row r="21" spans="1:23">
      <c r="A21" s="95">
        <v>19</v>
      </c>
      <c r="B21" s="23"/>
      <c r="C21" s="23"/>
      <c r="D21" s="24">
        <f t="shared" si="0"/>
        <v>0</v>
      </c>
      <c r="E21" s="25"/>
      <c r="O21" s="98"/>
      <c r="P21" s="98"/>
      <c r="Q21" s="98"/>
      <c r="R21" s="98"/>
      <c r="S21" s="98"/>
      <c r="T21" s="98"/>
      <c r="U21" s="98"/>
      <c r="V21" s="98"/>
      <c r="W21" s="98"/>
    </row>
    <row r="22" spans="1:23">
      <c r="A22" s="95">
        <v>20</v>
      </c>
      <c r="B22" s="23"/>
      <c r="C22" s="23"/>
      <c r="D22" s="24">
        <f t="shared" si="0"/>
        <v>0</v>
      </c>
      <c r="E22" s="25"/>
      <c r="O22" s="98"/>
      <c r="P22" s="98"/>
      <c r="Q22" s="98"/>
      <c r="R22" s="98"/>
      <c r="S22" s="98"/>
      <c r="T22" s="98"/>
      <c r="U22" s="98"/>
      <c r="V22" s="98"/>
      <c r="W22" s="98"/>
    </row>
    <row r="23" spans="1:23">
      <c r="A23" s="95">
        <v>21</v>
      </c>
      <c r="B23" s="23"/>
      <c r="C23" s="23"/>
      <c r="D23" s="24">
        <f t="shared" si="0"/>
        <v>0</v>
      </c>
      <c r="E23" s="25"/>
      <c r="O23" s="98"/>
      <c r="P23" s="98"/>
      <c r="Q23" s="98"/>
      <c r="R23" s="98"/>
      <c r="S23" s="98"/>
      <c r="T23" s="98"/>
      <c r="U23" s="98"/>
      <c r="V23" s="98"/>
      <c r="W23" s="98"/>
    </row>
    <row r="24" spans="1:23">
      <c r="A24" s="95">
        <v>22</v>
      </c>
      <c r="B24" s="23"/>
      <c r="C24" s="23"/>
      <c r="D24" s="24">
        <f t="shared" si="0"/>
        <v>0</v>
      </c>
      <c r="E24" s="25"/>
      <c r="O24" s="98"/>
      <c r="P24" s="98"/>
      <c r="Q24" s="98"/>
      <c r="R24" s="98"/>
      <c r="S24" s="98"/>
      <c r="T24" s="98"/>
      <c r="U24" s="98"/>
      <c r="V24" s="98"/>
      <c r="W24" s="98"/>
    </row>
    <row r="25" spans="1:23">
      <c r="A25" s="95">
        <v>23</v>
      </c>
      <c r="B25" s="23"/>
      <c r="C25" s="23"/>
      <c r="D25" s="24">
        <f t="shared" si="0"/>
        <v>0</v>
      </c>
      <c r="E25" s="25"/>
      <c r="O25" s="98"/>
      <c r="P25" s="98"/>
      <c r="Q25" s="98"/>
      <c r="R25" s="98"/>
      <c r="S25" s="98"/>
      <c r="T25" s="98"/>
      <c r="U25" s="98"/>
      <c r="V25" s="98"/>
      <c r="W25" s="98"/>
    </row>
    <row r="26" spans="1:23">
      <c r="A26" s="95">
        <v>24</v>
      </c>
      <c r="B26" s="23"/>
      <c r="C26" s="23"/>
      <c r="D26" s="24">
        <f t="shared" si="0"/>
        <v>0</v>
      </c>
      <c r="E26" s="25"/>
      <c r="O26" s="98"/>
      <c r="P26" s="98"/>
      <c r="Q26" s="98"/>
      <c r="R26" s="98"/>
      <c r="S26" s="98"/>
      <c r="T26" s="98"/>
      <c r="U26" s="98"/>
      <c r="V26" s="98"/>
      <c r="W26" s="98"/>
    </row>
    <row r="27" spans="1:5">
      <c r="A27" s="95">
        <v>25</v>
      </c>
      <c r="B27" s="23"/>
      <c r="C27" s="23"/>
      <c r="D27" s="24">
        <f t="shared" si="0"/>
        <v>0</v>
      </c>
      <c r="E27" s="25"/>
    </row>
    <row r="28" spans="1:5">
      <c r="A28" s="95">
        <v>26</v>
      </c>
      <c r="B28" s="23"/>
      <c r="C28" s="23"/>
      <c r="D28" s="24">
        <f t="shared" si="0"/>
        <v>0</v>
      </c>
      <c r="E28" s="25"/>
    </row>
    <row r="29" spans="1:5">
      <c r="A29" s="95">
        <v>27</v>
      </c>
      <c r="B29" s="23"/>
      <c r="C29" s="23"/>
      <c r="D29" s="24">
        <f t="shared" si="0"/>
        <v>0</v>
      </c>
      <c r="E29" s="25"/>
    </row>
    <row r="30" spans="1:5">
      <c r="A30" s="95">
        <v>28</v>
      </c>
      <c r="B30" s="23"/>
      <c r="C30" s="23"/>
      <c r="D30" s="24">
        <f t="shared" si="0"/>
        <v>0</v>
      </c>
      <c r="E30" s="25"/>
    </row>
    <row r="31" spans="1:5">
      <c r="A31" s="95">
        <v>29</v>
      </c>
      <c r="B31" s="23"/>
      <c r="C31" s="23"/>
      <c r="D31" s="24">
        <f t="shared" si="0"/>
        <v>0</v>
      </c>
      <c r="E31" s="25"/>
    </row>
    <row r="32" spans="1:5">
      <c r="A32" s="95">
        <v>30</v>
      </c>
      <c r="B32" s="23"/>
      <c r="C32" s="23"/>
      <c r="D32" s="24">
        <f t="shared" si="0"/>
        <v>0</v>
      </c>
      <c r="E32" s="25"/>
    </row>
    <row r="33" spans="1:5">
      <c r="A33" s="95">
        <v>31</v>
      </c>
      <c r="B33" s="23"/>
      <c r="C33" s="23"/>
      <c r="D33" s="24">
        <f t="shared" si="0"/>
        <v>0</v>
      </c>
      <c r="E33" s="25"/>
    </row>
    <row r="34" spans="1:5">
      <c r="A34" s="96"/>
      <c r="B34" s="96"/>
      <c r="C34" s="96"/>
      <c r="D34" s="96" t="s">
        <v>56</v>
      </c>
      <c r="E34" s="96" t="s">
        <v>7</v>
      </c>
    </row>
    <row r="35" spans="1:5">
      <c r="A35" s="96" t="s">
        <v>57</v>
      </c>
      <c r="B35" s="96"/>
      <c r="C35" s="96"/>
      <c r="D35" s="96">
        <f>SUM(D3:D33)</f>
        <v>0</v>
      </c>
      <c r="E35" s="96">
        <f>SUM(E3:E33)</f>
        <v>0</v>
      </c>
    </row>
  </sheetData>
  <mergeCells count="57">
    <mergeCell ref="A1:E1"/>
    <mergeCell ref="F1:G1"/>
    <mergeCell ref="I1:J1"/>
    <mergeCell ref="L1:M1"/>
    <mergeCell ref="I2:K2"/>
    <mergeCell ref="L2:M2"/>
    <mergeCell ref="P3:Q3"/>
    <mergeCell ref="S3:T3"/>
    <mergeCell ref="P4:Q4"/>
    <mergeCell ref="S4:T4"/>
    <mergeCell ref="I5:K5"/>
    <mergeCell ref="L5:M5"/>
    <mergeCell ref="O5:Q5"/>
    <mergeCell ref="S5:T5"/>
    <mergeCell ref="I6:K6"/>
    <mergeCell ref="L6:M6"/>
    <mergeCell ref="S6:T6"/>
    <mergeCell ref="I7:K7"/>
    <mergeCell ref="L7:M7"/>
    <mergeCell ref="I8:K8"/>
    <mergeCell ref="L8:M8"/>
    <mergeCell ref="O8:Q8"/>
    <mergeCell ref="I9:K9"/>
    <mergeCell ref="L9:M9"/>
    <mergeCell ref="O9:Q9"/>
    <mergeCell ref="S9:T9"/>
    <mergeCell ref="I10:K10"/>
    <mergeCell ref="L10:M10"/>
    <mergeCell ref="O10:Q10"/>
    <mergeCell ref="S10:T10"/>
    <mergeCell ref="O11:Q11"/>
    <mergeCell ref="S11:T11"/>
    <mergeCell ref="I12:J12"/>
    <mergeCell ref="O12:Q12"/>
    <mergeCell ref="S12:T12"/>
    <mergeCell ref="I13:K13"/>
    <mergeCell ref="L13:M13"/>
    <mergeCell ref="I14:K14"/>
    <mergeCell ref="L14:M14"/>
    <mergeCell ref="I15:K15"/>
    <mergeCell ref="L15:M15"/>
    <mergeCell ref="I16:K16"/>
    <mergeCell ref="L16:M16"/>
    <mergeCell ref="I17:K17"/>
    <mergeCell ref="L17:M17"/>
    <mergeCell ref="I18:K18"/>
    <mergeCell ref="L18:M18"/>
    <mergeCell ref="I19:K19"/>
    <mergeCell ref="L19:M19"/>
    <mergeCell ref="I20:K20"/>
    <mergeCell ref="L20:M20"/>
    <mergeCell ref="O3:O4"/>
    <mergeCell ref="R7:R8"/>
    <mergeCell ref="U7:U8"/>
    <mergeCell ref="S7:T8"/>
    <mergeCell ref="O6:Q7"/>
    <mergeCell ref="O13:Q14"/>
  </mergeCells>
  <pageMargins left="0.699305555555556" right="0.699305555555556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5" customWidth="1"/>
    <col min="9" max="9" width="14.752380952381" customWidth="1"/>
    <col min="10" max="10" width="17" customWidth="1"/>
    <col min="14" max="14" width="13.5047619047619" customWidth="1"/>
    <col min="15" max="15" width="24.5047619047619" customWidth="1"/>
    <col min="16" max="16" width="20.1238095238095" customWidth="1"/>
    <col min="18" max="18" width="16.752380952381" customWidth="1"/>
    <col min="19" max="19" width="14.1238095238095" customWidth="1"/>
    <col min="20" max="20" width="18.3714285714286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Calculos!B13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"31/10/"&amp;Janeiro!$G$2</f>
        <v>31/10/2017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Calculos!B13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Calculos!C12</f>
        <v>-23.56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Calculos!F13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"30/11/"&amp;Janeiro!$G$2</f>
        <v>30/11/2017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Calculos!C13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Calculos!G13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Calculos!G13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Calculos!D13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Calculos!E12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Calculos!E13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Calculos!J13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4.3714285714286" customWidth="1"/>
    <col min="9" max="9" width="16.1238095238095" customWidth="1"/>
    <col min="10" max="10" width="16.6285714285714" customWidth="1"/>
    <col min="14" max="14" width="14.6285714285714" customWidth="1"/>
    <col min="15" max="15" width="22.8761904761905" customWidth="1"/>
    <col min="16" max="16" width="22" customWidth="1"/>
    <col min="18" max="18" width="19.5047619047619" customWidth="1"/>
    <col min="19" max="19" width="14.1238095238095" customWidth="1"/>
    <col min="20" max="20" width="20.5047619047619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Calculos!B14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"30/11/"&amp;Janeiro!$G$2</f>
        <v>30/11/2017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Calculos!B14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Calculos!C13</f>
        <v>-23.56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Calculos!F14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"31/12/"&amp;Janeiro!$G$2</f>
        <v>31/12/2017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Calculos!C14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Calculos!G14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Calculos!G14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Calculos!D14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Calculos!E13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Calculos!E14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Calculos!J14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4" customWidth="1"/>
    <col min="9" max="9" width="15" customWidth="1"/>
    <col min="10" max="10" width="16.752380952381" customWidth="1"/>
    <col min="14" max="14" width="21" customWidth="1"/>
    <col min="15" max="15" width="20.6285714285714" customWidth="1"/>
    <col min="16" max="16" width="21.3714285714286" customWidth="1"/>
    <col min="20" max="20" width="21.5047619047619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Calculos!B15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"31/12/"&amp;Janeiro!$G$2</f>
        <v>31/12/2017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Calculos!B15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Calculos!C14</f>
        <v>-23.56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Calculos!F15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"31/01/"&amp;(Janeiro!$G$2+1)</f>
        <v>31/01/2018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Calculos!C15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Calculos!G15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Calculos!G15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Calculos!D15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Calculos!E14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Calculos!E15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Calculos!J15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7" sqref="F7"/>
    </sheetView>
  </sheetViews>
  <sheetFormatPr defaultColWidth="9.12380952380952" defaultRowHeight="15" outlineLevelRow="1" outlineLevelCol="6"/>
  <sheetData>
    <row r="1" spans="1:7">
      <c r="A1" s="4" t="s">
        <v>58</v>
      </c>
      <c r="B1" s="4"/>
      <c r="C1" s="4"/>
      <c r="D1" s="4" t="s">
        <v>59</v>
      </c>
      <c r="E1" s="4"/>
      <c r="F1" s="4" t="s">
        <v>60</v>
      </c>
      <c r="G1" s="4"/>
    </row>
    <row r="2" spans="1:7">
      <c r="A2" s="4" t="s">
        <v>61</v>
      </c>
      <c r="B2" s="4"/>
      <c r="C2" s="4"/>
      <c r="D2" s="4" t="s">
        <v>62</v>
      </c>
      <c r="E2" s="4"/>
      <c r="F2" s="4" t="s">
        <v>63</v>
      </c>
      <c r="G2" s="4"/>
    </row>
  </sheetData>
  <mergeCells count="6">
    <mergeCell ref="A1:C1"/>
    <mergeCell ref="D1:E1"/>
    <mergeCell ref="F1:G1"/>
    <mergeCell ref="A2:C2"/>
    <mergeCell ref="D2:E2"/>
    <mergeCell ref="F2:G2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85" zoomScaleNormal="85" topLeftCell="B1" workbookViewId="0">
      <selection activeCell="L4" sqref="L4"/>
    </sheetView>
  </sheetViews>
  <sheetFormatPr defaultColWidth="9" defaultRowHeight="15"/>
  <cols>
    <col min="1" max="1" width="24.3714285714286" customWidth="1"/>
    <col min="2" max="2" width="36.752380952381" customWidth="1"/>
    <col min="3" max="3" width="14.3714285714286" customWidth="1"/>
    <col min="4" max="5" width="30.3714285714286" customWidth="1"/>
    <col min="6" max="6" width="16.752380952381" customWidth="1"/>
    <col min="7" max="7" width="15.8761904761905" customWidth="1"/>
    <col min="8" max="8" width="13.3714285714286" customWidth="1"/>
    <col min="9" max="9" width="16.247619047619" customWidth="1"/>
    <col min="10" max="10" width="15.247619047619" customWidth="1"/>
    <col min="11" max="11" width="10.6285714285714" customWidth="1"/>
    <col min="12" max="12" width="12.752380952381" customWidth="1"/>
  </cols>
  <sheetData>
    <row r="1" spans="1:2">
      <c r="A1" s="1" t="s">
        <v>64</v>
      </c>
      <c r="B1" s="1"/>
    </row>
    <row r="2" spans="1:3">
      <c r="A2" s="2" t="s">
        <v>0</v>
      </c>
      <c r="B2" s="2"/>
      <c r="C2" s="3">
        <f>Janeiro!F1</f>
        <v>0</v>
      </c>
    </row>
    <row r="3" ht="19.5" customHeight="1" spans="1:12">
      <c r="A3" s="4" t="s">
        <v>65</v>
      </c>
      <c r="B3" s="4" t="s">
        <v>56</v>
      </c>
      <c r="C3" s="4" t="s">
        <v>66</v>
      </c>
      <c r="D3" s="5" t="s">
        <v>7</v>
      </c>
      <c r="E3" s="5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L3" s="13" t="s">
        <v>73</v>
      </c>
    </row>
    <row r="4" spans="1:12">
      <c r="A4" s="6" t="s">
        <v>74</v>
      </c>
      <c r="B4" s="7">
        <f>Janeiro!D35</f>
        <v>0</v>
      </c>
      <c r="C4" s="8">
        <f>IF(B4="","",IF((B4+C2)&lt;0,(B4+C2),0))</f>
        <v>0</v>
      </c>
      <c r="D4" s="9">
        <f>Janeiro!E35</f>
        <v>0</v>
      </c>
      <c r="E4" s="9">
        <f>IF(B4="","",IF(AND(OR(B4&lt;=0,B4&gt;=0),D4&gt;0,J4=0),D4,0))</f>
        <v>0</v>
      </c>
      <c r="F4" s="8">
        <f>IF(B4="","",IF(C4&lt;0,0,(B4+C2)))</f>
        <v>0</v>
      </c>
      <c r="G4" s="8">
        <f>IF(B4="","",IF(F4=0,0,(F4*0.2)))</f>
        <v>0</v>
      </c>
      <c r="H4" s="8">
        <f>IF(B4="","",G4-D4)</f>
        <v>0</v>
      </c>
      <c r="I4" s="8">
        <f>IF(G4-D4&lt;=0,0,G4-D4)</f>
        <v>0</v>
      </c>
      <c r="J4" s="8">
        <f>IF(OR(H4&lt;10,H4=""),0,H4)</f>
        <v>0</v>
      </c>
      <c r="K4" s="12" t="s">
        <v>74</v>
      </c>
      <c r="L4" s="14">
        <f>IF(B4="",0,((B4-D4-G4)))</f>
        <v>0</v>
      </c>
    </row>
    <row r="5" spans="1:15">
      <c r="A5" s="6" t="s">
        <v>75</v>
      </c>
      <c r="B5" s="7">
        <f>Fevereiro!D34</f>
        <v>0</v>
      </c>
      <c r="C5" s="8">
        <f>IF(B5="","",IF((B5+C4)&lt;0,(B5+C4),0))</f>
        <v>0</v>
      </c>
      <c r="D5" s="9">
        <f>Fevereiro!E34</f>
        <v>0</v>
      </c>
      <c r="E5" s="9">
        <f>IF(B5="","",IF(OR(AND(B5&lt;=0,D5&gt;0),H5&lt;0),(D5+E4-G5),0))</f>
        <v>0</v>
      </c>
      <c r="F5" s="8">
        <f>IF(B5="","",IF(C5&lt;0,0,(B5+C4)))</f>
        <v>0</v>
      </c>
      <c r="G5" s="8">
        <f>IF(B5="","",IF(F5=0,0,(F5*0.2)))</f>
        <v>0</v>
      </c>
      <c r="H5" s="8">
        <f>IF(B5="","",IF(AND(OR(G5&lt;10,H4&lt;10),H4&lt;10),(G5-D5)+H4,(G5-D5)))</f>
        <v>0</v>
      </c>
      <c r="I5" s="8">
        <f>IF((G5-D5-E4)&lt;=0,0,(G5-D5-E4))</f>
        <v>0</v>
      </c>
      <c r="J5" s="8">
        <f t="shared" ref="J5:J15" si="0">IF(OR(H5&lt;10,H5=""),0,H5)</f>
        <v>0</v>
      </c>
      <c r="K5" s="12" t="s">
        <v>75</v>
      </c>
      <c r="L5" s="14">
        <f t="shared" ref="L5:L15" si="1">IF(B5="",0,((B5-D5-G5)))</f>
        <v>0</v>
      </c>
      <c r="M5" s="15"/>
      <c r="N5" s="15"/>
      <c r="O5" s="15"/>
    </row>
    <row r="6" spans="1:12">
      <c r="A6" s="6" t="s">
        <v>76</v>
      </c>
      <c r="B6" s="7">
        <f>Março!D34</f>
        <v>0</v>
      </c>
      <c r="C6" s="8">
        <f t="shared" ref="C6:C15" si="2">IF(B6="","",IF((B6+C5)&lt;0,(B6+C5),0))</f>
        <v>0</v>
      </c>
      <c r="D6" s="9">
        <f>Março!E34</f>
        <v>0</v>
      </c>
      <c r="E6" s="9">
        <f t="shared" ref="E6:E15" si="3">IF(B6="","",IF(OR(AND(B6&lt;=0,D6&gt;0),H6&lt;0),(D6+E5-G6),0))</f>
        <v>0</v>
      </c>
      <c r="F6" s="8">
        <f t="shared" ref="F6:F15" si="4">IF(B6="","",IF(C6&lt;0,0,(B6+C5)))</f>
        <v>0</v>
      </c>
      <c r="G6" s="8">
        <f t="shared" ref="G6:G15" si="5">IF(B6="","",IF(F6=0,0,(F6*0.2)))</f>
        <v>0</v>
      </c>
      <c r="H6" s="8">
        <f t="shared" ref="H6:H15" si="6">IF(B6="","",IF(AND(OR(G6&lt;10,H5&lt;10),H5&lt;10),(G6-D6)+H5,(G6-D6)))</f>
        <v>0</v>
      </c>
      <c r="I6" s="8">
        <f t="shared" ref="I6:I15" si="7">IF((G6-D6-E5)&lt;=0,0,(G6-D6-E5))</f>
        <v>0</v>
      </c>
      <c r="J6" s="8">
        <f t="shared" si="0"/>
        <v>0</v>
      </c>
      <c r="K6" s="12" t="s">
        <v>76</v>
      </c>
      <c r="L6" s="14">
        <f t="shared" si="1"/>
        <v>0</v>
      </c>
    </row>
    <row r="7" spans="1:12">
      <c r="A7" s="6" t="s">
        <v>77</v>
      </c>
      <c r="B7" s="7">
        <f>Abril!D34</f>
        <v>0</v>
      </c>
      <c r="C7" s="8">
        <f t="shared" si="2"/>
        <v>0</v>
      </c>
      <c r="D7" s="9">
        <f>Abril!E34</f>
        <v>0</v>
      </c>
      <c r="E7" s="9">
        <f t="shared" si="3"/>
        <v>0</v>
      </c>
      <c r="F7" s="8">
        <f t="shared" si="4"/>
        <v>0</v>
      </c>
      <c r="G7" s="8">
        <f t="shared" si="5"/>
        <v>0</v>
      </c>
      <c r="H7" s="8">
        <f t="shared" si="6"/>
        <v>0</v>
      </c>
      <c r="I7" s="8">
        <f t="shared" si="7"/>
        <v>0</v>
      </c>
      <c r="J7" s="8">
        <f t="shared" si="0"/>
        <v>0</v>
      </c>
      <c r="K7" s="12" t="s">
        <v>77</v>
      </c>
      <c r="L7" s="14">
        <f t="shared" si="1"/>
        <v>0</v>
      </c>
    </row>
    <row r="8" spans="1:12">
      <c r="A8" s="6" t="s">
        <v>78</v>
      </c>
      <c r="B8" s="7">
        <f>Maio!D34</f>
        <v>0</v>
      </c>
      <c r="C8" s="8">
        <f t="shared" si="2"/>
        <v>0</v>
      </c>
      <c r="D8" s="9">
        <f>Maio!E34</f>
        <v>0</v>
      </c>
      <c r="E8" s="9">
        <f t="shared" si="3"/>
        <v>0</v>
      </c>
      <c r="F8" s="8">
        <f t="shared" si="4"/>
        <v>0</v>
      </c>
      <c r="G8" s="8">
        <f t="shared" si="5"/>
        <v>0</v>
      </c>
      <c r="H8" s="8">
        <f t="shared" si="6"/>
        <v>0</v>
      </c>
      <c r="I8" s="8">
        <f t="shared" si="7"/>
        <v>0</v>
      </c>
      <c r="J8" s="8">
        <f t="shared" si="0"/>
        <v>0</v>
      </c>
      <c r="K8" s="12" t="s">
        <v>78</v>
      </c>
      <c r="L8" s="14">
        <f t="shared" si="1"/>
        <v>0</v>
      </c>
    </row>
    <row r="9" spans="1:12">
      <c r="A9" s="6" t="s">
        <v>79</v>
      </c>
      <c r="B9" s="7">
        <f>Junho!D34</f>
        <v>0</v>
      </c>
      <c r="C9" s="8">
        <f t="shared" si="2"/>
        <v>0</v>
      </c>
      <c r="D9" s="9">
        <f>Junho!E34</f>
        <v>0</v>
      </c>
      <c r="E9" s="9">
        <f t="shared" si="3"/>
        <v>0</v>
      </c>
      <c r="F9" s="8">
        <f t="shared" si="4"/>
        <v>0</v>
      </c>
      <c r="G9" s="8">
        <f t="shared" si="5"/>
        <v>0</v>
      </c>
      <c r="H9" s="8">
        <f t="shared" si="6"/>
        <v>0</v>
      </c>
      <c r="I9" s="8">
        <f t="shared" si="7"/>
        <v>0</v>
      </c>
      <c r="J9" s="8">
        <f t="shared" si="0"/>
        <v>0</v>
      </c>
      <c r="K9" s="12" t="s">
        <v>79</v>
      </c>
      <c r="L9" s="14">
        <f t="shared" si="1"/>
        <v>0</v>
      </c>
    </row>
    <row r="10" spans="1:12">
      <c r="A10" s="6" t="s">
        <v>80</v>
      </c>
      <c r="B10" s="7">
        <f>Julho!D34</f>
        <v>-23.56</v>
      </c>
      <c r="C10" s="8">
        <f t="shared" si="2"/>
        <v>-23.56</v>
      </c>
      <c r="D10" s="9">
        <f>Julho!E34</f>
        <v>0</v>
      </c>
      <c r="E10" s="9">
        <f t="shared" si="3"/>
        <v>0</v>
      </c>
      <c r="F10" s="8">
        <f t="shared" si="4"/>
        <v>0</v>
      </c>
      <c r="G10" s="8">
        <f t="shared" si="5"/>
        <v>0</v>
      </c>
      <c r="H10" s="8">
        <f t="shared" si="6"/>
        <v>0</v>
      </c>
      <c r="I10" s="8">
        <f t="shared" si="7"/>
        <v>0</v>
      </c>
      <c r="J10" s="8">
        <f t="shared" si="0"/>
        <v>0</v>
      </c>
      <c r="K10" s="12" t="s">
        <v>80</v>
      </c>
      <c r="L10" s="14">
        <f t="shared" si="1"/>
        <v>-23.56</v>
      </c>
    </row>
    <row r="11" spans="1:12">
      <c r="A11" s="6" t="s">
        <v>81</v>
      </c>
      <c r="B11" s="7">
        <f>Agosto!D34</f>
        <v>0</v>
      </c>
      <c r="C11" s="8">
        <f t="shared" si="2"/>
        <v>-23.56</v>
      </c>
      <c r="D11" s="9">
        <f>Agosto!E34</f>
        <v>0</v>
      </c>
      <c r="E11" s="9">
        <f t="shared" si="3"/>
        <v>0</v>
      </c>
      <c r="F11" s="8">
        <f t="shared" si="4"/>
        <v>0</v>
      </c>
      <c r="G11" s="8">
        <f t="shared" si="5"/>
        <v>0</v>
      </c>
      <c r="H11" s="8">
        <f t="shared" si="6"/>
        <v>0</v>
      </c>
      <c r="I11" s="8">
        <f t="shared" si="7"/>
        <v>0</v>
      </c>
      <c r="J11" s="8">
        <f t="shared" si="0"/>
        <v>0</v>
      </c>
      <c r="K11" s="12" t="s">
        <v>81</v>
      </c>
      <c r="L11" s="14">
        <f t="shared" si="1"/>
        <v>0</v>
      </c>
    </row>
    <row r="12" spans="1:12">
      <c r="A12" s="6" t="s">
        <v>82</v>
      </c>
      <c r="B12" s="7">
        <f>Setembro!D34</f>
        <v>0</v>
      </c>
      <c r="C12" s="8">
        <f t="shared" si="2"/>
        <v>-23.56</v>
      </c>
      <c r="D12" s="9">
        <f>Setembro!E34</f>
        <v>0</v>
      </c>
      <c r="E12" s="9">
        <f t="shared" si="3"/>
        <v>0</v>
      </c>
      <c r="F12" s="8">
        <f t="shared" si="4"/>
        <v>0</v>
      </c>
      <c r="G12" s="8">
        <f t="shared" si="5"/>
        <v>0</v>
      </c>
      <c r="H12" s="8">
        <f t="shared" si="6"/>
        <v>0</v>
      </c>
      <c r="I12" s="8">
        <f t="shared" si="7"/>
        <v>0</v>
      </c>
      <c r="J12" s="8">
        <f t="shared" si="0"/>
        <v>0</v>
      </c>
      <c r="K12" s="12" t="s">
        <v>82</v>
      </c>
      <c r="L12" s="14">
        <f t="shared" si="1"/>
        <v>0</v>
      </c>
    </row>
    <row r="13" spans="1:12">
      <c r="A13" s="6" t="s">
        <v>83</v>
      </c>
      <c r="B13" s="7">
        <f>Outubro!D34</f>
        <v>0</v>
      </c>
      <c r="C13" s="8">
        <f t="shared" si="2"/>
        <v>-23.56</v>
      </c>
      <c r="D13" s="9">
        <f>Outubro!E34</f>
        <v>0</v>
      </c>
      <c r="E13" s="9">
        <f t="shared" si="3"/>
        <v>0</v>
      </c>
      <c r="F13" s="8">
        <f t="shared" si="4"/>
        <v>0</v>
      </c>
      <c r="G13" s="8">
        <f t="shared" si="5"/>
        <v>0</v>
      </c>
      <c r="H13" s="8">
        <f t="shared" si="6"/>
        <v>0</v>
      </c>
      <c r="I13" s="8">
        <f t="shared" si="7"/>
        <v>0</v>
      </c>
      <c r="J13" s="8">
        <f t="shared" si="0"/>
        <v>0</v>
      </c>
      <c r="K13" s="12" t="s">
        <v>83</v>
      </c>
      <c r="L13" s="14">
        <f t="shared" si="1"/>
        <v>0</v>
      </c>
    </row>
    <row r="14" spans="1:12">
      <c r="A14" s="6" t="s">
        <v>84</v>
      </c>
      <c r="B14" s="7">
        <f>Novembro!D34</f>
        <v>0</v>
      </c>
      <c r="C14" s="8">
        <f t="shared" si="2"/>
        <v>-23.56</v>
      </c>
      <c r="D14" s="9">
        <f>Novembro!E34</f>
        <v>0</v>
      </c>
      <c r="E14" s="9">
        <f t="shared" si="3"/>
        <v>0</v>
      </c>
      <c r="F14" s="8">
        <f t="shared" si="4"/>
        <v>0</v>
      </c>
      <c r="G14" s="8">
        <f t="shared" si="5"/>
        <v>0</v>
      </c>
      <c r="H14" s="8">
        <f t="shared" si="6"/>
        <v>0</v>
      </c>
      <c r="I14" s="8">
        <f t="shared" si="7"/>
        <v>0</v>
      </c>
      <c r="J14" s="8">
        <f t="shared" si="0"/>
        <v>0</v>
      </c>
      <c r="K14" s="12" t="s">
        <v>84</v>
      </c>
      <c r="L14" s="14">
        <f t="shared" si="1"/>
        <v>0</v>
      </c>
    </row>
    <row r="15" spans="1:12">
      <c r="A15" s="6" t="s">
        <v>85</v>
      </c>
      <c r="B15" s="7">
        <f>Dezembro!D34</f>
        <v>0</v>
      </c>
      <c r="C15" s="8">
        <f t="shared" si="2"/>
        <v>-23.56</v>
      </c>
      <c r="D15" s="9">
        <f>Dezembro!E34</f>
        <v>0</v>
      </c>
      <c r="E15" s="9">
        <f t="shared" si="3"/>
        <v>0</v>
      </c>
      <c r="F15" s="8">
        <f t="shared" si="4"/>
        <v>0</v>
      </c>
      <c r="G15" s="8">
        <f t="shared" si="5"/>
        <v>0</v>
      </c>
      <c r="H15" s="8">
        <f t="shared" si="6"/>
        <v>0</v>
      </c>
      <c r="I15" s="8">
        <f t="shared" si="7"/>
        <v>0</v>
      </c>
      <c r="J15" s="8">
        <f t="shared" si="0"/>
        <v>0</v>
      </c>
      <c r="K15" s="12" t="s">
        <v>85</v>
      </c>
      <c r="L15" s="14">
        <f t="shared" si="1"/>
        <v>0</v>
      </c>
    </row>
    <row r="16" spans="1:12">
      <c r="A16" s="10" t="s">
        <v>86</v>
      </c>
      <c r="B16" s="10"/>
      <c r="C16" s="11">
        <f>C15</f>
        <v>-23.56</v>
      </c>
      <c r="H16" s="12" t="s">
        <v>87</v>
      </c>
      <c r="I16" s="12"/>
      <c r="J16" s="16">
        <f>SUM(J4:J15)</f>
        <v>0</v>
      </c>
      <c r="K16" t="s">
        <v>88</v>
      </c>
      <c r="L16" s="17">
        <f>SUM(L4:L15)</f>
        <v>-23.56</v>
      </c>
    </row>
  </sheetData>
  <mergeCells count="4">
    <mergeCell ref="A1:B1"/>
    <mergeCell ref="A2:B2"/>
    <mergeCell ref="A16:B16"/>
    <mergeCell ref="H16:I1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6.1238095238095" customWidth="1"/>
    <col min="9" max="9" width="15.1238095238095" customWidth="1"/>
    <col min="10" max="10" width="14.752380952381" customWidth="1"/>
    <col min="14" max="14" width="22.3714285714286" customWidth="1"/>
    <col min="15" max="15" width="19.8761904761905" customWidth="1"/>
    <col min="16" max="16" width="15.6285714285714" customWidth="1"/>
    <col min="18" max="19" width="14.8761904761905" customWidth="1"/>
    <col min="20" max="20" width="21.1238095238095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Calculos!B5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"28/02/"&amp;Janeiro!$G$2</f>
        <v>28/02/2017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Calculos!B5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Calculos!C4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Calculos!F5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"31/03/"&amp;Janeiro!$G$2</f>
        <v>31/03/2017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Calculos!C5</f>
        <v>0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Calculos!G5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Calculos!G5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Calculos!D5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Calculos!E4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Calculos!E5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Calculos!J5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6.8761904761905" customWidth="1"/>
    <col min="9" max="9" width="14" customWidth="1"/>
    <col min="10" max="10" width="15.3714285714286" customWidth="1"/>
    <col min="14" max="14" width="20.5047619047619" customWidth="1"/>
    <col min="15" max="15" width="18" customWidth="1"/>
    <col min="16" max="16" width="20.1238095238095" customWidth="1"/>
    <col min="18" max="18" width="19" customWidth="1"/>
    <col min="19" max="19" width="13.5047619047619" customWidth="1"/>
    <col min="20" max="20" width="18.8761904761905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Calculos!B6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"31/03/"&amp;Janeiro!$G$2</f>
        <v>31/03/2017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Calculos!B6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Calculos!C5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Calculos!F6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"30/04/"&amp;Janeiro!$G$2</f>
        <v>30/04/2017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Calculos!C6</f>
        <v>0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Calculos!G6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Calculos!G6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Calculos!D6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Calculos!E5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Calculos!E6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Calculos!J6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7.1238095238095" customWidth="1"/>
    <col min="9" max="9" width="16.3714285714286" customWidth="1"/>
    <col min="10" max="10" width="14" customWidth="1"/>
    <col min="14" max="14" width="20.6285714285714" customWidth="1"/>
    <col min="15" max="15" width="17.6285714285714" customWidth="1"/>
    <col min="16" max="16" width="19.1238095238095" customWidth="1"/>
    <col min="18" max="18" width="17.5047619047619" customWidth="1"/>
    <col min="19" max="19" width="14.6285714285714" customWidth="1"/>
    <col min="20" max="20" width="20.3714285714286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Calculos!B7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"30/04/"&amp;Janeiro!$G$2</f>
        <v>30/04/2017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Calculos!B7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Calculos!C6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Calculos!F7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"31/05/"&amp;Janeiro!$G$2</f>
        <v>31/05/2017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Calculos!C7</f>
        <v>0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Calculos!G7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Calculos!G7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Calculos!D7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Calculos!E6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Calculos!E7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Calculos!J7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4.8761904761905" customWidth="1"/>
    <col min="9" max="9" width="13.1238095238095" customWidth="1"/>
    <col min="10" max="10" width="18.3714285714286" customWidth="1"/>
    <col min="14" max="14" width="17.5047619047619" customWidth="1"/>
    <col min="15" max="15" width="21.1238095238095" customWidth="1"/>
    <col min="16" max="16" width="21.8761904761905" customWidth="1"/>
    <col min="18" max="18" width="16.6285714285714" customWidth="1"/>
    <col min="19" max="19" width="16.1238095238095" customWidth="1"/>
    <col min="20" max="20" width="22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Calculos!B8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"31/05/"&amp;Janeiro!$G$2</f>
        <v>31/05/2017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Calculos!B8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Calculos!C7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Calculos!F8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"30/06/"&amp;Janeiro!$G$2</f>
        <v>30/06/2017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Calculos!C8</f>
        <v>0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Calculos!G8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Calculos!G8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Calculos!D8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Calculos!E7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Calculos!E8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Calculos!J8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3.1238095238095" customWidth="1"/>
    <col min="9" max="9" width="18.247619047619" customWidth="1"/>
    <col min="10" max="10" width="15" customWidth="1"/>
    <col min="14" max="14" width="18" customWidth="1"/>
    <col min="15" max="15" width="21.6285714285714" customWidth="1"/>
    <col min="16" max="16" width="19.3714285714286" customWidth="1"/>
    <col min="18" max="18" width="15" customWidth="1"/>
    <col min="19" max="19" width="17.247619047619" customWidth="1"/>
    <col min="20" max="20" width="21.3714285714286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Calculos!B9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"30/06/"&amp;Janeiro!$G$2</f>
        <v>30/06/2017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Calculos!B9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Calculos!C8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Calculos!F9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"31/07/"&amp;Janeiro!$G$2</f>
        <v>31/07/2017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Calculos!C9</f>
        <v>0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Calculos!G9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Calculos!G9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Calculos!D9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Calculos!E8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Calculos!E9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Calculos!J9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C25" sqref="C25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6.247619047619" customWidth="1"/>
    <col min="9" max="9" width="15.3714285714286" customWidth="1"/>
    <col min="10" max="10" width="15.8761904761905" customWidth="1"/>
    <col min="14" max="14" width="17.752380952381" customWidth="1"/>
    <col min="15" max="15" width="20.752380952381" customWidth="1"/>
    <col min="16" max="16" width="19.8761904761905" customWidth="1"/>
    <col min="18" max="18" width="17" customWidth="1"/>
    <col min="19" max="19" width="14.247619047619" customWidth="1"/>
    <col min="20" max="20" width="22.247619047619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Calculos!B10</f>
        <v>-23.56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"31/07/"&amp;Janeiro!$G$2</f>
        <v>31/07/2017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Calculos!B10</f>
        <v>-23.56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Calculos!C9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Calculos!F10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"31/08/"&amp;Janeiro!$G$2</f>
        <v>31/08/2017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Calculos!C10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Calculos!G10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Calculos!G10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Calculos!D10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Calculos!E9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Calculos!E10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Calculos!J10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>
        <v>-10</v>
      </c>
      <c r="C25" s="23">
        <v>13.56</v>
      </c>
      <c r="D25" s="24">
        <f t="shared" si="0"/>
        <v>-23.56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-23.56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5.8761904761905" customWidth="1"/>
    <col min="9" max="9" width="15.752380952381" customWidth="1"/>
    <col min="10" max="10" width="16" customWidth="1"/>
    <col min="14" max="14" width="15.247619047619" customWidth="1"/>
    <col min="15" max="15" width="22.5047619047619" customWidth="1"/>
    <col min="16" max="16" width="21.3714285714286" customWidth="1"/>
    <col min="20" max="20" width="19.6285714285714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Calculos!B11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"31/08/"&amp;Janeiro!$G$2</f>
        <v>31/08/2017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Calculos!B11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Calculos!C10</f>
        <v>-23.56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Calculos!F11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"30/09/"&amp;Janeiro!$G$2</f>
        <v>30/09/2017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Calculos!C11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Calculos!G11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Calculos!G11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Calculos!D11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Calculos!E10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Calculos!E11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Calculos!J11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6.1238095238095" customWidth="1"/>
    <col min="9" max="9" width="17.3714285714286" customWidth="1"/>
    <col min="10" max="10" width="16.1238095238095" customWidth="1"/>
    <col min="14" max="14" width="19.3714285714286" customWidth="1"/>
    <col min="15" max="15" width="22" customWidth="1"/>
    <col min="16" max="16" width="18.3714285714286" customWidth="1"/>
    <col min="18" max="18" width="16.6285714285714" customWidth="1"/>
    <col min="19" max="19" width="17.1238095238095" customWidth="1"/>
    <col min="20" max="20" width="21.1238095238095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Calculos!B12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"30/09/"&amp;Janeiro!$G$2</f>
        <v>30/09/2017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Calculos!B12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Calculos!C11</f>
        <v>-23.56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Calculos!F12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"31/10/"&amp;Janeiro!$G$2</f>
        <v>31/10/2017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Calculos!C12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Calculos!G12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Calculos!G12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Calculos!D12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Calculos!E11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Calculos!E12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Calculos!J12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Config</vt:lpstr>
      <vt:lpstr>Calculos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2017-06-30T18:04:00Z</dcterms:created>
  <dcterms:modified xsi:type="dcterms:W3CDTF">2018-06-16T15:07:49Z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