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SAT\TASA\"/>
    </mc:Choice>
  </mc:AlternateContent>
  <xr:revisionPtr revIDLastSave="0" documentId="13_ncr:1_{CF130D10-6FA8-4437-AD35-4B77679CC289}" xr6:coauthVersionLast="47" xr6:coauthVersionMax="47" xr10:uidLastSave="{00000000-0000-0000-0000-000000000000}"/>
  <bookViews>
    <workbookView xWindow="-120" yWindow="-120" windowWidth="29040" windowHeight="15840" activeTab="1" xr2:uid="{4FFA30EF-C18B-44D4-95CC-08E01B98B9D6}"/>
  </bookViews>
  <sheets>
    <sheet name="Est. esf. Sprint" sheetId="2" r:id="rId1"/>
    <sheet name="Sprints - SO" sheetId="3" r:id="rId2"/>
    <sheet name="Sprints - HO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" i="3" l="1"/>
  <c r="G48" i="4"/>
  <c r="E96" i="4"/>
  <c r="D96" i="4"/>
  <c r="D95" i="4"/>
  <c r="E93" i="4"/>
  <c r="E94" i="4"/>
  <c r="E92" i="4"/>
  <c r="E95" i="4" s="1"/>
  <c r="D94" i="4"/>
  <c r="E67" i="4"/>
  <c r="D67" i="4"/>
  <c r="D65" i="4"/>
  <c r="E65" i="4" s="1"/>
  <c r="E49" i="4"/>
  <c r="D64" i="4"/>
  <c r="E64" i="4" s="1"/>
  <c r="E62" i="4"/>
  <c r="E50" i="4"/>
  <c r="E47" i="4"/>
  <c r="D52" i="4"/>
  <c r="E53" i="4"/>
  <c r="D53" i="4"/>
  <c r="D51" i="4"/>
  <c r="E37" i="4"/>
  <c r="D37" i="4"/>
  <c r="D35" i="4"/>
  <c r="E35" i="4" s="1"/>
  <c r="D34" i="4"/>
  <c r="E34" i="4" s="1"/>
  <c r="D33" i="4"/>
  <c r="E33" i="4" s="1"/>
  <c r="E36" i="4" s="1"/>
  <c r="E22" i="4"/>
  <c r="D22" i="4"/>
  <c r="D21" i="4"/>
  <c r="D23" i="4" s="1"/>
  <c r="E19" i="4"/>
  <c r="D20" i="4"/>
  <c r="E20" i="4" s="1"/>
  <c r="E10" i="4"/>
  <c r="D10" i="4"/>
  <c r="D9" i="4"/>
  <c r="E9" i="4" s="1"/>
  <c r="E11" i="4" s="1"/>
  <c r="E6" i="4"/>
  <c r="E7" i="4"/>
  <c r="E5" i="4"/>
  <c r="D8" i="4"/>
  <c r="E8" i="4" s="1"/>
  <c r="C35" i="2"/>
  <c r="C15" i="2"/>
  <c r="D66" i="3" s="1"/>
  <c r="D67" i="3" s="1"/>
  <c r="H31" i="2"/>
  <c r="H33" i="2" s="1"/>
  <c r="H35" i="2" s="1"/>
  <c r="C31" i="2"/>
  <c r="C33" i="2" s="1"/>
  <c r="E40" i="3"/>
  <c r="E37" i="3"/>
  <c r="E67" i="3"/>
  <c r="E65" i="3"/>
  <c r="D65" i="3"/>
  <c r="E66" i="3"/>
  <c r="D64" i="3"/>
  <c r="E64" i="3" s="1"/>
  <c r="D63" i="3"/>
  <c r="E63" i="3" s="1"/>
  <c r="E62" i="3"/>
  <c r="E61" i="3"/>
  <c r="D53" i="3"/>
  <c r="D52" i="3"/>
  <c r="E52" i="3" s="1"/>
  <c r="E51" i="3"/>
  <c r="D51" i="3"/>
  <c r="E48" i="3"/>
  <c r="E54" i="3"/>
  <c r="D54" i="3"/>
  <c r="D55" i="3" s="1"/>
  <c r="E50" i="3"/>
  <c r="E41" i="3"/>
  <c r="D41" i="3"/>
  <c r="E36" i="3"/>
  <c r="E35" i="3"/>
  <c r="D39" i="3"/>
  <c r="E39" i="3" s="1"/>
  <c r="D38" i="3"/>
  <c r="E38" i="3" s="1"/>
  <c r="E28" i="3"/>
  <c r="D28" i="3"/>
  <c r="D25" i="3"/>
  <c r="E25" i="3" s="1"/>
  <c r="D26" i="3"/>
  <c r="E26" i="3"/>
  <c r="E24" i="3"/>
  <c r="D10" i="3"/>
  <c r="E10" i="3" s="1"/>
  <c r="E13" i="3"/>
  <c r="D13" i="3"/>
  <c r="E23" i="3"/>
  <c r="E21" i="3"/>
  <c r="E20" i="3"/>
  <c r="E9" i="3"/>
  <c r="D11" i="3"/>
  <c r="E11" i="3" s="1"/>
  <c r="E7" i="3"/>
  <c r="E8" i="3"/>
  <c r="E6" i="3"/>
  <c r="H11" i="2"/>
  <c r="H13" i="2" s="1"/>
  <c r="H15" i="2" s="1"/>
  <c r="C11" i="2"/>
  <c r="C13" i="2" s="1"/>
  <c r="E97" i="4" l="1"/>
  <c r="E21" i="4"/>
  <c r="E23" i="4" s="1"/>
  <c r="D63" i="4"/>
  <c r="D97" i="4"/>
  <c r="E52" i="4"/>
  <c r="D54" i="4"/>
  <c r="E51" i="4"/>
  <c r="D36" i="4"/>
  <c r="D38" i="4" s="1"/>
  <c r="D11" i="4"/>
  <c r="E38" i="4"/>
  <c r="E55" i="3"/>
  <c r="E27" i="3"/>
  <c r="E29" i="3" s="1"/>
  <c r="E12" i="3"/>
  <c r="D27" i="3"/>
  <c r="D29" i="3" s="1"/>
  <c r="D40" i="3"/>
  <c r="E42" i="3" s="1"/>
  <c r="D12" i="3"/>
  <c r="D14" i="3" s="1"/>
  <c r="D66" i="4" l="1"/>
  <c r="D68" i="4" s="1"/>
  <c r="E63" i="4"/>
  <c r="E66" i="4" s="1"/>
  <c r="E68" i="4" s="1"/>
  <c r="E54" i="4"/>
  <c r="D42" i="3"/>
  <c r="E14" i="3"/>
</calcChain>
</file>

<file path=xl/sharedStrings.xml><?xml version="1.0" encoding="utf-8"?>
<sst xmlns="http://schemas.openxmlformats.org/spreadsheetml/2006/main" count="295" uniqueCount="93">
  <si>
    <t>Duración del sprint</t>
  </si>
  <si>
    <t>Semanas</t>
  </si>
  <si>
    <t>Log in</t>
  </si>
  <si>
    <t>Atenciones médicas</t>
  </si>
  <si>
    <t>interconsultas</t>
  </si>
  <si>
    <t>horas</t>
  </si>
  <si>
    <t>examenes toxicológicos</t>
  </si>
  <si>
    <t>accidentes de trabajo</t>
  </si>
  <si>
    <t>matriz IPERC</t>
  </si>
  <si>
    <t>Funcionalidades</t>
  </si>
  <si>
    <t>Sprint</t>
  </si>
  <si>
    <t>Comentarios</t>
  </si>
  <si>
    <t>Descansos médicos</t>
  </si>
  <si>
    <t>VMO</t>
  </si>
  <si>
    <t>PASHO</t>
  </si>
  <si>
    <t>IMO</t>
  </si>
  <si>
    <t>Trabajadores reubicados</t>
  </si>
  <si>
    <t>transversal</t>
  </si>
  <si>
    <t>semana</t>
  </si>
  <si>
    <t>días</t>
  </si>
  <si>
    <t>horas/semana</t>
  </si>
  <si>
    <t>horas/sprint</t>
  </si>
  <si>
    <t>Desarrollo</t>
  </si>
  <si>
    <t>horas de trabajo</t>
  </si>
  <si>
    <t>Unidad de medida</t>
  </si>
  <si>
    <t>Valor</t>
  </si>
  <si>
    <t>Concepto</t>
  </si>
  <si>
    <t>Días de trabajo</t>
  </si>
  <si>
    <t>Esfuerzo de un recurso</t>
  </si>
  <si>
    <t>Semanas para desarrollo</t>
  </si>
  <si>
    <t>Semanas para QA</t>
  </si>
  <si>
    <t>QA</t>
  </si>
  <si>
    <t>semanas</t>
  </si>
  <si>
    <t>Tiempo de actividad</t>
  </si>
  <si>
    <t>Cantidad de recursos</t>
  </si>
  <si>
    <t>Esfuerzo total</t>
  </si>
  <si>
    <t>recursos</t>
  </si>
  <si>
    <t>Tiempo de desarrollo DEDICADO</t>
  </si>
  <si>
    <t>Tiempo de QA DEDICADO</t>
  </si>
  <si>
    <t>Tiempo de desarrollo EXTERNO</t>
  </si>
  <si>
    <t>Tiempo de QA EXTERNO</t>
  </si>
  <si>
    <t>Indicadores (20%)</t>
  </si>
  <si>
    <t>enfermedades crónicas</t>
  </si>
  <si>
    <t>Estimación de esfuerzo</t>
  </si>
  <si>
    <t>Estimación base</t>
  </si>
  <si>
    <t>%Sobresfuerzo</t>
  </si>
  <si>
    <t>Correcciones</t>
  </si>
  <si>
    <t>UAT</t>
  </si>
  <si>
    <t>EMO</t>
  </si>
  <si>
    <t>HCE (40% de fun.)</t>
  </si>
  <si>
    <t>HCE (15% de func.)</t>
  </si>
  <si>
    <t>indicadores (20%)</t>
  </si>
  <si>
    <t>Sprint 3 - 02/08 al 27/08</t>
  </si>
  <si>
    <t>A</t>
  </si>
  <si>
    <t>B</t>
  </si>
  <si>
    <t>Sprint 4 - 31/08 al 24/09</t>
  </si>
  <si>
    <t>Sprint 5 - 27/09 al 22/10</t>
  </si>
  <si>
    <t>Sprint 6 - 25/10 al 19/11</t>
  </si>
  <si>
    <t>Registro e investigación de enfermedades ocupacionales</t>
  </si>
  <si>
    <t>Registro de mujeres en edad fertil y madre gestante</t>
  </si>
  <si>
    <t>FASE 1 - HCE - SALUD  - HIGIENE</t>
  </si>
  <si>
    <t>Kardex de Medicamentos</t>
  </si>
  <si>
    <t>Gestión de Agentes</t>
  </si>
  <si>
    <t>Gestión de GES</t>
  </si>
  <si>
    <t>Módulo de Programación de monitoreo</t>
  </si>
  <si>
    <t>Indicadores (12.5%)</t>
  </si>
  <si>
    <t>SO</t>
  </si>
  <si>
    <t>Sprint 3 - 23/08 al 03/09</t>
  </si>
  <si>
    <t>Sprint 4 - 06/09 al 17/09</t>
  </si>
  <si>
    <t>Sprint 5 - 20/09 al 01/10</t>
  </si>
  <si>
    <t>Modulo de monitoreo Ocupacional</t>
  </si>
  <si>
    <t>HO</t>
  </si>
  <si>
    <t>Sprint 6 - 04/10 al 15/10</t>
  </si>
  <si>
    <t xml:space="preserve">Sprint 7 - 18/10 al 29/10 </t>
  </si>
  <si>
    <t>Sprint 8 - 02/11 al 12/11</t>
  </si>
  <si>
    <t>Sprint 9 - 15/11 al 26/11</t>
  </si>
  <si>
    <t>Difusión de Resultados de Monitoreo (70% de la func.)</t>
  </si>
  <si>
    <t>Variable: tarea de monitoreo</t>
  </si>
  <si>
    <t>Seguimiento de Controles (80% de la func.)</t>
  </si>
  <si>
    <t>Módulo COVID - Visitasa</t>
  </si>
  <si>
    <t>Funcionalidad lista para Pase a Producción</t>
  </si>
  <si>
    <t>Inspección de instalaciones</t>
  </si>
  <si>
    <t>módulo de incidencias</t>
  </si>
  <si>
    <t>Variable: incidencias</t>
  </si>
  <si>
    <t>Incidencias de Salva</t>
  </si>
  <si>
    <t>Difusión de Resultados de Monitoreo (30% de la func.)</t>
  </si>
  <si>
    <t>Seguimiento de Controles (20% de la func.)</t>
  </si>
  <si>
    <t xml:space="preserve">Gestión de Condiciones a Evaluar - Ergovisor </t>
  </si>
  <si>
    <t>Gestión de equipos</t>
  </si>
  <si>
    <t>Protección auditiva y respiratoria</t>
  </si>
  <si>
    <t>Ergovisor app</t>
  </si>
  <si>
    <t>PREPARACIÓN</t>
  </si>
  <si>
    <t>Sprint 7 -  22/11 al 17/12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</si>
</sst>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203864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/>
    <xf numFmtId="0" fontId="0" fillId="0" borderId="3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Fill="1"/>
    <xf numFmtId="0" fontId="0" fillId="0" borderId="2" xfId="0" applyFill="1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 applyAlignment="1">
      <alignment wrapText="1"/>
    </xf>
    <xf numFmtId="9" fontId="0" fillId="0" borderId="1" xfId="1" applyFont="1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5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7" borderId="16" xfId="0" applyFill="1" applyBorder="1" applyAlignment="1">
      <alignment horizontal="center"/>
    </xf>
    <xf numFmtId="0" fontId="0" fillId="3" borderId="2" xfId="0" applyFill="1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5" borderId="17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3" fillId="0" borderId="0" xfId="0" applyFont="1"/>
    <xf numFmtId="16" fontId="4" fillId="8" borderId="0" xfId="0" applyNumberFormat="1" applyFont="1" applyFill="1"/>
    <xf numFmtId="0" fontId="0" fillId="8" borderId="0" xfId="0" applyFill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2" borderId="12" xfId="0" applyFill="1" applyBorder="1"/>
    <xf numFmtId="0" fontId="0" fillId="0" borderId="12" xfId="0" applyFill="1" applyBorder="1"/>
    <xf numFmtId="0" fontId="0" fillId="0" borderId="23" xfId="0" applyBorder="1"/>
    <xf numFmtId="0" fontId="0" fillId="0" borderId="20" xfId="0" applyBorder="1" applyAlignment="1">
      <alignment horizontal="center"/>
    </xf>
    <xf numFmtId="0" fontId="0" fillId="6" borderId="1" xfId="0" applyFill="1" applyBorder="1"/>
    <xf numFmtId="0" fontId="3" fillId="0" borderId="0" xfId="0" applyFont="1" applyAlignment="1">
      <alignment wrapText="1"/>
    </xf>
    <xf numFmtId="0" fontId="0" fillId="8" borderId="0" xfId="0" applyFill="1" applyAlignment="1">
      <alignment horizontal="left"/>
    </xf>
    <xf numFmtId="0" fontId="0" fillId="9" borderId="1" xfId="0" applyFill="1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136525</xdr:colOff>
      <xdr:row>13</xdr:row>
      <xdr:rowOff>93663</xdr:rowOff>
    </xdr:from>
    <xdr:to>
      <xdr:col>17</xdr:col>
      <xdr:colOff>206375</xdr:colOff>
      <xdr:row>15</xdr:row>
      <xdr:rowOff>106363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937B0BE8-C787-41E2-8020-03D353D628F5}"/>
            </a:ext>
          </a:extLst>
        </xdr:cNvPr>
        <xdr:cNvSpPr/>
      </xdr:nvSpPr>
      <xdr:spPr>
        <a:xfrm>
          <a:off x="2422525" y="2265363"/>
          <a:ext cx="159385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Sprint 3</a:t>
          </a:r>
        </a:p>
      </xdr:txBody>
    </xdr:sp>
    <xdr:clientData/>
  </xdr:twoCellAnchor>
  <xdr:oneCellAnchor>
    <xdr:from>
      <xdr:col>15</xdr:col>
      <xdr:colOff>178377</xdr:colOff>
      <xdr:row>12</xdr:row>
      <xdr:rowOff>87746</xdr:rowOff>
    </xdr:from>
    <xdr:ext cx="1577975" cy="233205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4D69C0D-D6B6-42E6-8A97-690BA260F461}"/>
            </a:ext>
          </a:extLst>
        </xdr:cNvPr>
        <xdr:cNvSpPr txBox="1"/>
      </xdr:nvSpPr>
      <xdr:spPr>
        <a:xfrm>
          <a:off x="2464377" y="2068946"/>
          <a:ext cx="15779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02/08</a:t>
          </a:r>
          <a:r>
            <a:rPr lang="es-PE" sz="900" b="1" baseline="0"/>
            <a:t> al 27/08</a:t>
          </a:r>
          <a:endParaRPr lang="es-PE" sz="900" b="1"/>
        </a:p>
      </xdr:txBody>
    </xdr:sp>
    <xdr:clientData/>
  </xdr:oneCellAnchor>
  <xdr:twoCellAnchor>
    <xdr:from>
      <xdr:col>19</xdr:col>
      <xdr:colOff>736600</xdr:colOff>
      <xdr:row>14</xdr:row>
      <xdr:rowOff>50800</xdr:rowOff>
    </xdr:from>
    <xdr:to>
      <xdr:col>21</xdr:col>
      <xdr:colOff>730251</xdr:colOff>
      <xdr:row>16</xdr:row>
      <xdr:rowOff>77787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D2CEDA0F-94D8-4BE2-B103-FF0C379B0F4B}"/>
            </a:ext>
          </a:extLst>
        </xdr:cNvPr>
        <xdr:cNvSpPr/>
      </xdr:nvSpPr>
      <xdr:spPr>
        <a:xfrm>
          <a:off x="6070600" y="2413000"/>
          <a:ext cx="1603376" cy="4079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Sprint 5</a:t>
          </a:r>
        </a:p>
      </xdr:txBody>
    </xdr:sp>
    <xdr:clientData/>
  </xdr:twoCellAnchor>
  <xdr:twoCellAnchor>
    <xdr:from>
      <xdr:col>25</xdr:col>
      <xdr:colOff>331119</xdr:colOff>
      <xdr:row>15</xdr:row>
      <xdr:rowOff>50801</xdr:rowOff>
    </xdr:from>
    <xdr:to>
      <xdr:col>27</xdr:col>
      <xdr:colOff>63500</xdr:colOff>
      <xdr:row>17</xdr:row>
      <xdr:rowOff>63501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6AFB907-D1A5-4B4F-9BFA-A82B4B8EA231}"/>
            </a:ext>
          </a:extLst>
        </xdr:cNvPr>
        <xdr:cNvSpPr/>
      </xdr:nvSpPr>
      <xdr:spPr>
        <a:xfrm>
          <a:off x="10475244" y="2603501"/>
          <a:ext cx="1704056" cy="403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Sprint 7</a:t>
          </a:r>
        </a:p>
      </xdr:txBody>
    </xdr:sp>
    <xdr:clientData/>
  </xdr:twoCellAnchor>
  <xdr:twoCellAnchor>
    <xdr:from>
      <xdr:col>17</xdr:col>
      <xdr:colOff>263524</xdr:colOff>
      <xdr:row>12</xdr:row>
      <xdr:rowOff>19050</xdr:rowOff>
    </xdr:from>
    <xdr:to>
      <xdr:col>17</xdr:col>
      <xdr:colOff>269874</xdr:colOff>
      <xdr:row>25</xdr:row>
      <xdr:rowOff>15876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CAD66286-BDBF-4366-833C-14EF5E67AD6E}"/>
            </a:ext>
          </a:extLst>
        </xdr:cNvPr>
        <xdr:cNvCxnSpPr/>
      </xdr:nvCxnSpPr>
      <xdr:spPr>
        <a:xfrm>
          <a:off x="4073524" y="2000250"/>
          <a:ext cx="6350" cy="2559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87313</xdr:colOff>
      <xdr:row>10</xdr:row>
      <xdr:rowOff>100012</xdr:rowOff>
    </xdr:from>
    <xdr:to>
      <xdr:col>17</xdr:col>
      <xdr:colOff>455613</xdr:colOff>
      <xdr:row>12</xdr:row>
      <xdr:rowOff>111125</xdr:rowOff>
    </xdr:to>
    <xdr:sp macro="" textlink="">
      <xdr:nvSpPr>
        <xdr:cNvPr id="7" name="Estrella: 5 puntas 6">
          <a:extLst>
            <a:ext uri="{FF2B5EF4-FFF2-40B4-BE49-F238E27FC236}">
              <a16:creationId xmlns:a16="http://schemas.microsoft.com/office/drawing/2014/main" id="{41FB5704-3A68-4F3C-9D1C-96B736D2493B}"/>
            </a:ext>
          </a:extLst>
        </xdr:cNvPr>
        <xdr:cNvSpPr/>
      </xdr:nvSpPr>
      <xdr:spPr>
        <a:xfrm>
          <a:off x="3897313" y="1700212"/>
          <a:ext cx="368300" cy="392113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25</xdr:col>
      <xdr:colOff>108858</xdr:colOff>
      <xdr:row>14</xdr:row>
      <xdr:rowOff>101600</xdr:rowOff>
    </xdr:from>
    <xdr:to>
      <xdr:col>25</xdr:col>
      <xdr:colOff>120650</xdr:colOff>
      <xdr:row>26</xdr:row>
      <xdr:rowOff>81643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40B8969E-594E-4F73-B9EE-4487D2E7757A}"/>
            </a:ext>
          </a:extLst>
        </xdr:cNvPr>
        <xdr:cNvCxnSpPr/>
      </xdr:nvCxnSpPr>
      <xdr:spPr>
        <a:xfrm flipH="1">
          <a:off x="10252983" y="2463800"/>
          <a:ext cx="11792" cy="23612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603250</xdr:colOff>
      <xdr:row>12</xdr:row>
      <xdr:rowOff>158750</xdr:rowOff>
    </xdr:from>
    <xdr:to>
      <xdr:col>19</xdr:col>
      <xdr:colOff>609600</xdr:colOff>
      <xdr:row>26</xdr:row>
      <xdr:rowOff>87312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882E1CCB-7A07-4B50-8934-92353435BBBA}"/>
            </a:ext>
          </a:extLst>
        </xdr:cNvPr>
        <xdr:cNvCxnSpPr/>
      </xdr:nvCxnSpPr>
      <xdr:spPr>
        <a:xfrm>
          <a:off x="5937250" y="2139950"/>
          <a:ext cx="6350" cy="26908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273050</xdr:colOff>
      <xdr:row>8</xdr:row>
      <xdr:rowOff>79375</xdr:rowOff>
    </xdr:from>
    <xdr:to>
      <xdr:col>15</xdr:col>
      <xdr:colOff>463550</xdr:colOff>
      <xdr:row>10</xdr:row>
      <xdr:rowOff>38100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F0369CB6-471C-4983-9AAB-A1E057CEB0EA}"/>
            </a:ext>
          </a:extLst>
        </xdr:cNvPr>
        <xdr:cNvSpPr/>
      </xdr:nvSpPr>
      <xdr:spPr>
        <a:xfrm>
          <a:off x="273050" y="1298575"/>
          <a:ext cx="2476500" cy="339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Inception - HCE - Salud Ocupacional</a:t>
          </a:r>
        </a:p>
      </xdr:txBody>
    </xdr:sp>
    <xdr:clientData/>
  </xdr:twoCellAnchor>
  <xdr:oneCellAnchor>
    <xdr:from>
      <xdr:col>12</xdr:col>
      <xdr:colOff>673100</xdr:colOff>
      <xdr:row>10</xdr:row>
      <xdr:rowOff>88900</xdr:rowOff>
    </xdr:from>
    <xdr:ext cx="1860550" cy="436786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BEB2D86B-2C6F-41CC-A630-6B2BEA8B48EA}"/>
            </a:ext>
          </a:extLst>
        </xdr:cNvPr>
        <xdr:cNvSpPr txBox="1"/>
      </xdr:nvSpPr>
      <xdr:spPr>
        <a:xfrm>
          <a:off x="673100" y="1689100"/>
          <a:ext cx="18605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/>
            <a:t>Termino</a:t>
          </a:r>
          <a:r>
            <a:rPr lang="es-PE" sz="1100" baseline="0"/>
            <a:t> de Relevamiento, Documentación y Prototipos</a:t>
          </a:r>
          <a:endParaRPr lang="es-PE" sz="1100"/>
        </a:p>
      </xdr:txBody>
    </xdr:sp>
    <xdr:clientData/>
  </xdr:oneCellAnchor>
  <xdr:twoCellAnchor>
    <xdr:from>
      <xdr:col>15</xdr:col>
      <xdr:colOff>527050</xdr:colOff>
      <xdr:row>5</xdr:row>
      <xdr:rowOff>31750</xdr:rowOff>
    </xdr:from>
    <xdr:to>
      <xdr:col>15</xdr:col>
      <xdr:colOff>533400</xdr:colOff>
      <xdr:row>12</xdr:row>
      <xdr:rowOff>101600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402BB312-238A-425B-B06F-37B45C1AEB4C}"/>
            </a:ext>
          </a:extLst>
        </xdr:cNvPr>
        <xdr:cNvCxnSpPr/>
      </xdr:nvCxnSpPr>
      <xdr:spPr>
        <a:xfrm>
          <a:off x="2813050" y="679450"/>
          <a:ext cx="6350" cy="140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254000</xdr:colOff>
      <xdr:row>3</xdr:row>
      <xdr:rowOff>0</xdr:rowOff>
    </xdr:from>
    <xdr:ext cx="533400" cy="2645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8939ADF2-7C68-49DF-B472-81E3F984DEC4}"/>
            </a:ext>
          </a:extLst>
        </xdr:cNvPr>
        <xdr:cNvSpPr txBox="1"/>
      </xdr:nvSpPr>
      <xdr:spPr>
        <a:xfrm>
          <a:off x="2540000" y="266700"/>
          <a:ext cx="53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aseline="0"/>
            <a:t>09/08</a:t>
          </a:r>
          <a:endParaRPr lang="es-PE" sz="1100"/>
        </a:p>
      </xdr:txBody>
    </xdr:sp>
    <xdr:clientData/>
  </xdr:oneCellAnchor>
  <xdr:twoCellAnchor>
    <xdr:from>
      <xdr:col>27</xdr:col>
      <xdr:colOff>341313</xdr:colOff>
      <xdr:row>14</xdr:row>
      <xdr:rowOff>136525</xdr:rowOff>
    </xdr:from>
    <xdr:to>
      <xdr:col>27</xdr:col>
      <xdr:colOff>354014</xdr:colOff>
      <xdr:row>27</xdr:row>
      <xdr:rowOff>39688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E4EB4504-057B-4C1F-B25B-3150715D2B28}"/>
            </a:ext>
          </a:extLst>
        </xdr:cNvPr>
        <xdr:cNvCxnSpPr/>
      </xdr:nvCxnSpPr>
      <xdr:spPr>
        <a:xfrm flipH="1">
          <a:off x="12457113" y="2498725"/>
          <a:ext cx="12701" cy="24749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263525</xdr:colOff>
      <xdr:row>13</xdr:row>
      <xdr:rowOff>79375</xdr:rowOff>
    </xdr:from>
    <xdr:to>
      <xdr:col>22</xdr:col>
      <xdr:colOff>269875</xdr:colOff>
      <xdr:row>26</xdr:row>
      <xdr:rowOff>74613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8EC6D53E-5949-46DE-AF4F-96577AA0C5CB}"/>
            </a:ext>
          </a:extLst>
        </xdr:cNvPr>
        <xdr:cNvCxnSpPr/>
      </xdr:nvCxnSpPr>
      <xdr:spPr>
        <a:xfrm flipH="1">
          <a:off x="7969250" y="2251075"/>
          <a:ext cx="6350" cy="25669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452436</xdr:colOff>
      <xdr:row>14</xdr:row>
      <xdr:rowOff>157162</xdr:rowOff>
    </xdr:from>
    <xdr:to>
      <xdr:col>24</xdr:col>
      <xdr:colOff>754063</xdr:colOff>
      <xdr:row>16</xdr:row>
      <xdr:rowOff>185737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9B44E240-D339-49D7-8D6D-523740FD0295}"/>
            </a:ext>
          </a:extLst>
        </xdr:cNvPr>
        <xdr:cNvSpPr/>
      </xdr:nvSpPr>
      <xdr:spPr>
        <a:xfrm>
          <a:off x="8158161" y="2519362"/>
          <a:ext cx="1825627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Sprint 6 </a:t>
          </a:r>
        </a:p>
      </xdr:txBody>
    </xdr:sp>
    <xdr:clientData/>
  </xdr:twoCellAnchor>
  <xdr:twoCellAnchor>
    <xdr:from>
      <xdr:col>15</xdr:col>
      <xdr:colOff>222249</xdr:colOff>
      <xdr:row>4</xdr:row>
      <xdr:rowOff>57150</xdr:rowOff>
    </xdr:from>
    <xdr:to>
      <xdr:col>16</xdr:col>
      <xdr:colOff>123824</xdr:colOff>
      <xdr:row>6</xdr:row>
      <xdr:rowOff>57150</xdr:rowOff>
    </xdr:to>
    <xdr:sp macro="" textlink="">
      <xdr:nvSpPr>
        <xdr:cNvPr id="17" name="Estrella: 5 puntas 16">
          <a:extLst>
            <a:ext uri="{FF2B5EF4-FFF2-40B4-BE49-F238E27FC236}">
              <a16:creationId xmlns:a16="http://schemas.microsoft.com/office/drawing/2014/main" id="{7548C71A-7095-406B-8A60-2DB586ABDBE7}"/>
            </a:ext>
          </a:extLst>
        </xdr:cNvPr>
        <xdr:cNvSpPr/>
      </xdr:nvSpPr>
      <xdr:spPr>
        <a:xfrm>
          <a:off x="12728574" y="895350"/>
          <a:ext cx="663575" cy="762000"/>
        </a:xfrm>
        <a:prstGeom prst="star5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12</xdr:col>
      <xdr:colOff>685800</xdr:colOff>
      <xdr:row>6</xdr:row>
      <xdr:rowOff>165100</xdr:rowOff>
    </xdr:from>
    <xdr:ext cx="1854200" cy="264560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6260BE33-C4ED-4C89-BC0C-33FCEFC0EA32}"/>
            </a:ext>
          </a:extLst>
        </xdr:cNvPr>
        <xdr:cNvSpPr txBox="1"/>
      </xdr:nvSpPr>
      <xdr:spPr>
        <a:xfrm>
          <a:off x="685800" y="1003300"/>
          <a:ext cx="1854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aseline="0"/>
            <a:t>Desde la Fecha  hasta 06/08</a:t>
          </a:r>
          <a:endParaRPr lang="es-PE" sz="1100"/>
        </a:p>
      </xdr:txBody>
    </xdr:sp>
    <xdr:clientData/>
  </xdr:oneCellAnchor>
  <xdr:twoCellAnchor>
    <xdr:from>
      <xdr:col>15</xdr:col>
      <xdr:colOff>19050</xdr:colOff>
      <xdr:row>13</xdr:row>
      <xdr:rowOff>88900</xdr:rowOff>
    </xdr:from>
    <xdr:to>
      <xdr:col>15</xdr:col>
      <xdr:colOff>19050</xdr:colOff>
      <xdr:row>26</xdr:row>
      <xdr:rowOff>50800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C3CD9C92-013D-4C69-A6A9-1A7F2D4EE12D}"/>
            </a:ext>
          </a:extLst>
        </xdr:cNvPr>
        <xdr:cNvCxnSpPr/>
      </xdr:nvCxnSpPr>
      <xdr:spPr>
        <a:xfrm>
          <a:off x="2305050" y="2260600"/>
          <a:ext cx="0" cy="2533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520667</xdr:colOff>
      <xdr:row>13</xdr:row>
      <xdr:rowOff>9829</xdr:rowOff>
    </xdr:from>
    <xdr:ext cx="1054100" cy="233205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A31E3DA9-24BB-4A50-9FBE-2E9B3531630A}"/>
            </a:ext>
          </a:extLst>
        </xdr:cNvPr>
        <xdr:cNvSpPr txBox="1"/>
      </xdr:nvSpPr>
      <xdr:spPr>
        <a:xfrm>
          <a:off x="4330667" y="2181529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31/08</a:t>
          </a:r>
          <a:r>
            <a:rPr lang="es-PE" sz="900" b="1" baseline="0"/>
            <a:t> al 24/09</a:t>
          </a:r>
          <a:endParaRPr lang="es-PE" sz="900" b="1"/>
        </a:p>
      </xdr:txBody>
    </xdr:sp>
    <xdr:clientData/>
  </xdr:oneCellAnchor>
  <xdr:oneCellAnchor>
    <xdr:from>
      <xdr:col>19</xdr:col>
      <xdr:colOff>681566</xdr:colOff>
      <xdr:row>17</xdr:row>
      <xdr:rowOff>18344</xdr:rowOff>
    </xdr:from>
    <xdr:ext cx="1667933" cy="1435101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FE325373-2BD7-4EDE-B554-3C30EA43280A}"/>
            </a:ext>
          </a:extLst>
        </xdr:cNvPr>
        <xdr:cNvSpPr txBox="1"/>
      </xdr:nvSpPr>
      <xdr:spPr>
        <a:xfrm>
          <a:off x="6015566" y="2961569"/>
          <a:ext cx="1667933" cy="14351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 EMO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- VMO.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- Tabajadores reubicados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23</xdr:col>
      <xdr:colOff>202189</xdr:colOff>
      <xdr:row>13</xdr:row>
      <xdr:rowOff>145762</xdr:rowOff>
    </xdr:from>
    <xdr:ext cx="1054100" cy="233205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4457E974-D3A8-405A-AA3E-BFAA06C28736}"/>
            </a:ext>
          </a:extLst>
        </xdr:cNvPr>
        <xdr:cNvSpPr txBox="1"/>
      </xdr:nvSpPr>
      <xdr:spPr>
        <a:xfrm>
          <a:off x="8669914" y="2317462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25/10</a:t>
          </a:r>
          <a:r>
            <a:rPr lang="es-PE" sz="900" b="1" baseline="0"/>
            <a:t> al 19/11</a:t>
          </a:r>
          <a:endParaRPr lang="es-PE" sz="900" b="1"/>
        </a:p>
      </xdr:txBody>
    </xdr:sp>
    <xdr:clientData/>
  </xdr:oneCellAnchor>
  <xdr:oneCellAnchor>
    <xdr:from>
      <xdr:col>25</xdr:col>
      <xdr:colOff>620329</xdr:colOff>
      <xdr:row>14</xdr:row>
      <xdr:rowOff>35807</xdr:rowOff>
    </xdr:from>
    <xdr:ext cx="1054100" cy="233205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3D3978C5-C500-46FA-8030-ADCC73356A9E}"/>
            </a:ext>
          </a:extLst>
        </xdr:cNvPr>
        <xdr:cNvSpPr txBox="1"/>
      </xdr:nvSpPr>
      <xdr:spPr>
        <a:xfrm>
          <a:off x="10764454" y="2398007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22/11</a:t>
          </a:r>
          <a:r>
            <a:rPr lang="es-PE" sz="900" b="1" baseline="0"/>
            <a:t> al 17/12</a:t>
          </a:r>
          <a:endParaRPr lang="es-PE" sz="900" b="1"/>
        </a:p>
      </xdr:txBody>
    </xdr:sp>
    <xdr:clientData/>
  </xdr:oneCellAnchor>
  <xdr:oneCellAnchor>
    <xdr:from>
      <xdr:col>22</xdr:col>
      <xdr:colOff>334784</xdr:colOff>
      <xdr:row>17</xdr:row>
      <xdr:rowOff>34396</xdr:rowOff>
    </xdr:from>
    <xdr:ext cx="1997078" cy="1722438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4957631-3A80-4100-B08E-57902661A17E}"/>
            </a:ext>
          </a:extLst>
        </xdr:cNvPr>
        <xdr:cNvSpPr txBox="1"/>
      </xdr:nvSpPr>
      <xdr:spPr>
        <a:xfrm>
          <a:off x="8040509" y="2977621"/>
          <a:ext cx="1997078" cy="17224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2"/>
              </a:solidFill>
              <a:latin typeface="+mn-lt"/>
              <a:ea typeface="+mn-ea"/>
              <a:cs typeface="+mn-cs"/>
            </a:rPr>
            <a:t>- Informes Médicos Ocupacionales (IMO)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2"/>
              </a:solidFill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-Investigación de enfermedades ocipacionales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</a:rPr>
            <a:t>- Módulo de Covid - Translado de Visitasa a Salud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16</xdr:col>
      <xdr:colOff>512763</xdr:colOff>
      <xdr:row>9</xdr:row>
      <xdr:rowOff>90487</xdr:rowOff>
    </xdr:from>
    <xdr:ext cx="1054100" cy="233205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620C4362-3E5B-4826-8847-0F876351E616}"/>
            </a:ext>
          </a:extLst>
        </xdr:cNvPr>
        <xdr:cNvSpPr txBox="1"/>
      </xdr:nvSpPr>
      <xdr:spPr>
        <a:xfrm>
          <a:off x="3560763" y="1500187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Review</a:t>
          </a:r>
        </a:p>
      </xdr:txBody>
    </xdr:sp>
    <xdr:clientData/>
  </xdr:oneCellAnchor>
  <xdr:oneCellAnchor>
    <xdr:from>
      <xdr:col>19</xdr:col>
      <xdr:colOff>87313</xdr:colOff>
      <xdr:row>10</xdr:row>
      <xdr:rowOff>39686</xdr:rowOff>
    </xdr:from>
    <xdr:ext cx="1054100" cy="233205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5C9010FC-0D30-43E5-82C6-DF7423C159C4}"/>
            </a:ext>
          </a:extLst>
        </xdr:cNvPr>
        <xdr:cNvSpPr txBox="1"/>
      </xdr:nvSpPr>
      <xdr:spPr>
        <a:xfrm>
          <a:off x="5421313" y="1639886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Review</a:t>
          </a:r>
        </a:p>
      </xdr:txBody>
    </xdr:sp>
    <xdr:clientData/>
  </xdr:oneCellAnchor>
  <xdr:oneCellAnchor>
    <xdr:from>
      <xdr:col>21</xdr:col>
      <xdr:colOff>534635</xdr:colOff>
      <xdr:row>10</xdr:row>
      <xdr:rowOff>149931</xdr:rowOff>
    </xdr:from>
    <xdr:ext cx="1054100" cy="233205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1267E455-704C-441B-AB35-470C6743C860}"/>
            </a:ext>
          </a:extLst>
        </xdr:cNvPr>
        <xdr:cNvSpPr txBox="1"/>
      </xdr:nvSpPr>
      <xdr:spPr>
        <a:xfrm>
          <a:off x="7478360" y="1750131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Review</a:t>
          </a:r>
        </a:p>
      </xdr:txBody>
    </xdr:sp>
    <xdr:clientData/>
  </xdr:oneCellAnchor>
  <xdr:oneCellAnchor>
    <xdr:from>
      <xdr:col>24</xdr:col>
      <xdr:colOff>600427</xdr:colOff>
      <xdr:row>12</xdr:row>
      <xdr:rowOff>74789</xdr:rowOff>
    </xdr:from>
    <xdr:ext cx="1054100" cy="233205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3F053170-4325-4E23-81C3-B51B2A99801E}"/>
            </a:ext>
          </a:extLst>
        </xdr:cNvPr>
        <xdr:cNvSpPr txBox="1"/>
      </xdr:nvSpPr>
      <xdr:spPr>
        <a:xfrm>
          <a:off x="9830152" y="2055989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Review</a:t>
          </a:r>
        </a:p>
      </xdr:txBody>
    </xdr:sp>
    <xdr:clientData/>
  </xdr:oneCellAnchor>
  <xdr:oneCellAnchor>
    <xdr:from>
      <xdr:col>26</xdr:col>
      <xdr:colOff>547687</xdr:colOff>
      <xdr:row>13</xdr:row>
      <xdr:rowOff>22225</xdr:rowOff>
    </xdr:from>
    <xdr:ext cx="1054100" cy="233205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6793F55B-F82E-4236-9B6D-44FF684ACCEC}"/>
            </a:ext>
          </a:extLst>
        </xdr:cNvPr>
        <xdr:cNvSpPr txBox="1"/>
      </xdr:nvSpPr>
      <xdr:spPr>
        <a:xfrm>
          <a:off x="11901487" y="2193925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Review</a:t>
          </a:r>
        </a:p>
      </xdr:txBody>
    </xdr:sp>
    <xdr:clientData/>
  </xdr:oneCellAnchor>
  <xdr:twoCellAnchor>
    <xdr:from>
      <xdr:col>25</xdr:col>
      <xdr:colOff>1098550</xdr:colOff>
      <xdr:row>11</xdr:row>
      <xdr:rowOff>19050</xdr:rowOff>
    </xdr:from>
    <xdr:to>
      <xdr:col>25</xdr:col>
      <xdr:colOff>1098550</xdr:colOff>
      <xdr:row>15</xdr:row>
      <xdr:rowOff>106363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B358A1AC-76C2-4A17-9382-7AFBBCA238A9}"/>
            </a:ext>
          </a:extLst>
        </xdr:cNvPr>
        <xdr:cNvCxnSpPr/>
      </xdr:nvCxnSpPr>
      <xdr:spPr>
        <a:xfrm>
          <a:off x="11242675" y="1809750"/>
          <a:ext cx="0" cy="84931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351594</xdr:colOff>
      <xdr:row>23</xdr:row>
      <xdr:rowOff>67331</xdr:rowOff>
    </xdr:from>
    <xdr:ext cx="2011136" cy="473301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83C20C5A-207D-4F03-9255-B6AC7646005D}"/>
            </a:ext>
          </a:extLst>
        </xdr:cNvPr>
        <xdr:cNvSpPr txBox="1"/>
      </xdr:nvSpPr>
      <xdr:spPr>
        <a:xfrm>
          <a:off x="8057319" y="4210706"/>
          <a:ext cx="2011136" cy="4733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28</xdr:col>
      <xdr:colOff>112309</xdr:colOff>
      <xdr:row>12</xdr:row>
      <xdr:rowOff>45393</xdr:rowOff>
    </xdr:from>
    <xdr:ext cx="1418747" cy="1047414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1038B5E6-A9B4-4050-BBB3-2819D6C41CAF}"/>
            </a:ext>
          </a:extLst>
        </xdr:cNvPr>
        <xdr:cNvSpPr txBox="1"/>
      </xdr:nvSpPr>
      <xdr:spPr>
        <a:xfrm>
          <a:off x="12952009" y="2026593"/>
          <a:ext cx="1418747" cy="10474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</a:rPr>
            <a:t>Proceso a Pase a Producción TASA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</a:rPr>
            <a:t>Pruebas de Ratificación   </a:t>
          </a:r>
          <a:endParaRPr lang="es-PE" sz="1000" b="1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>
    <xdr:from>
      <xdr:col>18</xdr:col>
      <xdr:colOff>195629</xdr:colOff>
      <xdr:row>5</xdr:row>
      <xdr:rowOff>147410</xdr:rowOff>
    </xdr:from>
    <xdr:to>
      <xdr:col>30</xdr:col>
      <xdr:colOff>87954</xdr:colOff>
      <xdr:row>7</xdr:row>
      <xdr:rowOff>103186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9475414C-B16A-4B40-8530-B52970BB1718}"/>
            </a:ext>
          </a:extLst>
        </xdr:cNvPr>
        <xdr:cNvSpPr/>
      </xdr:nvSpPr>
      <xdr:spPr>
        <a:xfrm>
          <a:off x="4767629" y="795110"/>
          <a:ext cx="9607825" cy="3367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 b="1"/>
            <a:t>Capacitación</a:t>
          </a:r>
          <a:r>
            <a:rPr lang="es-PE" sz="1100" b="1" baseline="0"/>
            <a:t> con el area usuaria y Documentación</a:t>
          </a:r>
          <a:endParaRPr lang="es-PE" sz="1100" b="1"/>
        </a:p>
      </xdr:txBody>
    </xdr:sp>
    <xdr:clientData/>
  </xdr:twoCellAnchor>
  <xdr:twoCellAnchor>
    <xdr:from>
      <xdr:col>18</xdr:col>
      <xdr:colOff>233846</xdr:colOff>
      <xdr:row>9</xdr:row>
      <xdr:rowOff>174628</xdr:rowOff>
    </xdr:from>
    <xdr:to>
      <xdr:col>18</xdr:col>
      <xdr:colOff>567221</xdr:colOff>
      <xdr:row>11</xdr:row>
      <xdr:rowOff>168279</xdr:rowOff>
    </xdr:to>
    <xdr:sp macro="" textlink="">
      <xdr:nvSpPr>
        <xdr:cNvPr id="34" name="Triángulo isósceles 33">
          <a:extLst>
            <a:ext uri="{FF2B5EF4-FFF2-40B4-BE49-F238E27FC236}">
              <a16:creationId xmlns:a16="http://schemas.microsoft.com/office/drawing/2014/main" id="{463F5DBE-C4E2-43AA-B2A3-CC7E15C882A9}"/>
            </a:ext>
          </a:extLst>
        </xdr:cNvPr>
        <xdr:cNvSpPr/>
      </xdr:nvSpPr>
      <xdr:spPr>
        <a:xfrm rot="5400000">
          <a:off x="4785208" y="1604966"/>
          <a:ext cx="374651" cy="333375"/>
        </a:xfrm>
        <a:prstGeom prst="triangl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18</xdr:col>
      <xdr:colOff>238125</xdr:colOff>
      <xdr:row>10</xdr:row>
      <xdr:rowOff>100014</xdr:rowOff>
    </xdr:from>
    <xdr:to>
      <xdr:col>18</xdr:col>
      <xdr:colOff>238125</xdr:colOff>
      <xdr:row>15</xdr:row>
      <xdr:rowOff>4765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E49D4307-6B44-424F-9445-50C4F2979AB6}"/>
            </a:ext>
          </a:extLst>
        </xdr:cNvPr>
        <xdr:cNvCxnSpPr/>
      </xdr:nvCxnSpPr>
      <xdr:spPr>
        <a:xfrm>
          <a:off x="4810125" y="1700214"/>
          <a:ext cx="0" cy="857251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47625</xdr:colOff>
      <xdr:row>15</xdr:row>
      <xdr:rowOff>127353</xdr:rowOff>
    </xdr:from>
    <xdr:ext cx="1447800" cy="1863372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CBD40244-C4C0-4C5E-AE8A-E54FE40D355D}"/>
            </a:ext>
          </a:extLst>
        </xdr:cNvPr>
        <xdr:cNvSpPr txBox="1"/>
      </xdr:nvSpPr>
      <xdr:spPr>
        <a:xfrm>
          <a:off x="12553950" y="3442053"/>
          <a:ext cx="1447800" cy="1863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 Login  (3 escenarios)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 Interconsultas y transferencias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100" b="1" baseline="0">
            <a:solidFill>
              <a:schemeClr val="accent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 Descansos médicos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100" b="1" baseline="0">
            <a:solidFill>
              <a:schemeClr val="accent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 Atenciones médicas </a:t>
          </a:r>
          <a:endParaRPr lang="es-PE" sz="1000" b="1">
            <a:solidFill>
              <a:schemeClr val="accent2"/>
            </a:solidFill>
          </a:endParaRPr>
        </a:p>
      </xdr:txBody>
    </xdr:sp>
    <xdr:clientData/>
  </xdr:oneCellAnchor>
  <xdr:twoCellAnchor>
    <xdr:from>
      <xdr:col>17</xdr:col>
      <xdr:colOff>396874</xdr:colOff>
      <xdr:row>14</xdr:row>
      <xdr:rowOff>12700</xdr:rowOff>
    </xdr:from>
    <xdr:to>
      <xdr:col>19</xdr:col>
      <xdr:colOff>388938</xdr:colOff>
      <xdr:row>16</xdr:row>
      <xdr:rowOff>25400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1CB4664A-2430-41A5-B773-81DD995FD476}"/>
            </a:ext>
          </a:extLst>
        </xdr:cNvPr>
        <xdr:cNvSpPr/>
      </xdr:nvSpPr>
      <xdr:spPr>
        <a:xfrm>
          <a:off x="4206874" y="2374900"/>
          <a:ext cx="1516064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Sprint 4</a:t>
          </a:r>
        </a:p>
      </xdr:txBody>
    </xdr:sp>
    <xdr:clientData/>
  </xdr:twoCellAnchor>
  <xdr:oneCellAnchor>
    <xdr:from>
      <xdr:col>17</xdr:col>
      <xdr:colOff>289455</xdr:colOff>
      <xdr:row>16</xdr:row>
      <xdr:rowOff>99657</xdr:rowOff>
    </xdr:from>
    <xdr:ext cx="1644650" cy="1960565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A5026554-BCBE-4197-9214-4244F42E0894}"/>
            </a:ext>
          </a:extLst>
        </xdr:cNvPr>
        <xdr:cNvSpPr txBox="1"/>
      </xdr:nvSpPr>
      <xdr:spPr>
        <a:xfrm>
          <a:off x="4099455" y="2842857"/>
          <a:ext cx="1644650" cy="19605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 Exámenes Toxicológicos </a:t>
          </a:r>
        </a:p>
        <a:p>
          <a:pPr marL="0" indent="0"/>
          <a:endParaRPr lang="es-PE" sz="1000" b="1" baseline="0">
            <a:solidFill>
              <a:schemeClr val="accent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s-PE" sz="10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 Accidentes de Trabajo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 SSOMA -  Matriz IPERC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 Enfermedades crónicas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 Kardex de medicamentos </a:t>
          </a:r>
          <a:endParaRPr lang="es-PE" sz="10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>
            <a:effectLst/>
          </a:endParaRPr>
        </a:p>
        <a:p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>
    <xdr:from>
      <xdr:col>21</xdr:col>
      <xdr:colOff>741362</xdr:colOff>
      <xdr:row>16</xdr:row>
      <xdr:rowOff>110771</xdr:rowOff>
    </xdr:from>
    <xdr:to>
      <xdr:col>22</xdr:col>
      <xdr:colOff>222249</xdr:colOff>
      <xdr:row>26</xdr:row>
      <xdr:rowOff>47271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55FB9E88-61CA-4AE2-8587-32F6E88C1C12}"/>
            </a:ext>
          </a:extLst>
        </xdr:cNvPr>
        <xdr:cNvSpPr/>
      </xdr:nvSpPr>
      <xdr:spPr>
        <a:xfrm>
          <a:off x="7685087" y="2853971"/>
          <a:ext cx="242887" cy="193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Pruebas</a:t>
          </a:r>
        </a:p>
      </xdr:txBody>
    </xdr:sp>
    <xdr:clientData/>
  </xdr:twoCellAnchor>
  <xdr:oneCellAnchor>
    <xdr:from>
      <xdr:col>20</xdr:col>
      <xdr:colOff>301368</xdr:colOff>
      <xdr:row>13</xdr:row>
      <xdr:rowOff>45015</xdr:rowOff>
    </xdr:from>
    <xdr:ext cx="1054100" cy="233205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A6A17E11-97B6-4329-9825-E29C0B9160A0}"/>
            </a:ext>
          </a:extLst>
        </xdr:cNvPr>
        <xdr:cNvSpPr txBox="1"/>
      </xdr:nvSpPr>
      <xdr:spPr>
        <a:xfrm>
          <a:off x="6397368" y="2216715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27/09 </a:t>
          </a:r>
          <a:r>
            <a:rPr lang="es-PE" sz="900" b="1" baseline="0"/>
            <a:t>al 22/10</a:t>
          </a:r>
          <a:endParaRPr lang="es-PE" sz="900" b="1"/>
        </a:p>
      </xdr:txBody>
    </xdr:sp>
    <xdr:clientData/>
  </xdr:oneCellAnchor>
  <xdr:twoCellAnchor>
    <xdr:from>
      <xdr:col>20</xdr:col>
      <xdr:colOff>881165</xdr:colOff>
      <xdr:row>9</xdr:row>
      <xdr:rowOff>167397</xdr:rowOff>
    </xdr:from>
    <xdr:to>
      <xdr:col>21</xdr:col>
      <xdr:colOff>325540</xdr:colOff>
      <xdr:row>11</xdr:row>
      <xdr:rowOff>161048</xdr:rowOff>
    </xdr:to>
    <xdr:sp macro="" textlink="">
      <xdr:nvSpPr>
        <xdr:cNvPr id="41" name="Triángulo isósceles 40">
          <a:extLst>
            <a:ext uri="{FF2B5EF4-FFF2-40B4-BE49-F238E27FC236}">
              <a16:creationId xmlns:a16="http://schemas.microsoft.com/office/drawing/2014/main" id="{14054D5F-BC7E-4D22-AEB2-171686659004}"/>
            </a:ext>
          </a:extLst>
        </xdr:cNvPr>
        <xdr:cNvSpPr/>
      </xdr:nvSpPr>
      <xdr:spPr>
        <a:xfrm rot="5400000">
          <a:off x="6916839" y="1599323"/>
          <a:ext cx="374651" cy="330200"/>
        </a:xfrm>
        <a:prstGeom prst="triangl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20</xdr:col>
      <xdr:colOff>883531</xdr:colOff>
      <xdr:row>10</xdr:row>
      <xdr:rowOff>85727</xdr:rowOff>
    </xdr:from>
    <xdr:to>
      <xdr:col>20</xdr:col>
      <xdr:colOff>883531</xdr:colOff>
      <xdr:row>14</xdr:row>
      <xdr:rowOff>173040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4ECE0DC9-9C77-4693-A155-10E523ED4DDB}"/>
            </a:ext>
          </a:extLst>
        </xdr:cNvPr>
        <xdr:cNvCxnSpPr/>
      </xdr:nvCxnSpPr>
      <xdr:spPr>
        <a:xfrm>
          <a:off x="6941431" y="1685927"/>
          <a:ext cx="0" cy="84931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227011</xdr:colOff>
      <xdr:row>17</xdr:row>
      <xdr:rowOff>173565</xdr:rowOff>
    </xdr:from>
    <xdr:ext cx="1892303" cy="1395413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6AE0870E-F2C2-49CB-B55D-DF0E9D046B8E}"/>
            </a:ext>
          </a:extLst>
        </xdr:cNvPr>
        <xdr:cNvSpPr txBox="1"/>
      </xdr:nvSpPr>
      <xdr:spPr>
        <a:xfrm>
          <a:off x="10371136" y="3116790"/>
          <a:ext cx="1892303" cy="13954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4"/>
              </a:solidFill>
              <a:latin typeface="+mn-lt"/>
              <a:ea typeface="+mn-ea"/>
              <a:cs typeface="+mn-cs"/>
            </a:rPr>
            <a:t> -  Registro de Mujeres en edad fértil y Gestantes </a:t>
          </a:r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- PASHO (Plan Anual de Salud e Higiene Ocupacional</a:t>
          </a:r>
        </a:p>
        <a:p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>
    <xdr:from>
      <xdr:col>14</xdr:col>
      <xdr:colOff>758825</xdr:colOff>
      <xdr:row>29</xdr:row>
      <xdr:rowOff>188913</xdr:rowOff>
    </xdr:from>
    <xdr:to>
      <xdr:col>26</xdr:col>
      <xdr:colOff>649060</xdr:colOff>
      <xdr:row>31</xdr:row>
      <xdr:rowOff>104776</xdr:rowOff>
    </xdr:to>
    <xdr:sp macro="" textlink="">
      <xdr:nvSpPr>
        <xdr:cNvPr id="44" name="Rectángulo: esquinas redondeadas 43">
          <a:extLst>
            <a:ext uri="{FF2B5EF4-FFF2-40B4-BE49-F238E27FC236}">
              <a16:creationId xmlns:a16="http://schemas.microsoft.com/office/drawing/2014/main" id="{EA3D5285-E691-4855-B13A-3FDF036F7726}"/>
            </a:ext>
          </a:extLst>
        </xdr:cNvPr>
        <xdr:cNvSpPr/>
      </xdr:nvSpPr>
      <xdr:spPr>
        <a:xfrm>
          <a:off x="12503150" y="6542088"/>
          <a:ext cx="9034235" cy="296863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 b="1"/>
            <a:t>Historia Clinica Electronica (HCE) Registro y Detalle</a:t>
          </a:r>
        </a:p>
      </xdr:txBody>
    </xdr:sp>
    <xdr:clientData/>
  </xdr:twoCellAnchor>
  <xdr:twoCellAnchor>
    <xdr:from>
      <xdr:col>15</xdr:col>
      <xdr:colOff>30162</xdr:colOff>
      <xdr:row>32</xdr:row>
      <xdr:rowOff>7939</xdr:rowOff>
    </xdr:from>
    <xdr:to>
      <xdr:col>26</xdr:col>
      <xdr:colOff>682397</xdr:colOff>
      <xdr:row>33</xdr:row>
      <xdr:rowOff>146189</xdr:rowOff>
    </xdr:to>
    <xdr:sp macro="" textlink="">
      <xdr:nvSpPr>
        <xdr:cNvPr id="45" name="Rectángulo: esquinas redondeadas 44">
          <a:extLst>
            <a:ext uri="{FF2B5EF4-FFF2-40B4-BE49-F238E27FC236}">
              <a16:creationId xmlns:a16="http://schemas.microsoft.com/office/drawing/2014/main" id="{0AF42CA9-7679-4CF9-9EED-729732A6875E}"/>
            </a:ext>
          </a:extLst>
        </xdr:cNvPr>
        <xdr:cNvSpPr/>
      </xdr:nvSpPr>
      <xdr:spPr>
        <a:xfrm>
          <a:off x="12536487" y="6932614"/>
          <a:ext cx="9034235" cy="32875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Indicadores BI (6 Gerenciales y 19 control internos)    </a:t>
          </a:r>
          <a:endParaRPr lang="es-PE" sz="1100" b="1"/>
        </a:p>
      </xdr:txBody>
    </xdr:sp>
    <xdr:clientData/>
  </xdr:twoCellAnchor>
  <xdr:twoCellAnchor>
    <xdr:from>
      <xdr:col>23</xdr:col>
      <xdr:colOff>675266</xdr:colOff>
      <xdr:row>9</xdr:row>
      <xdr:rowOff>177804</xdr:rowOff>
    </xdr:from>
    <xdr:to>
      <xdr:col>24</xdr:col>
      <xdr:colOff>246641</xdr:colOff>
      <xdr:row>11</xdr:row>
      <xdr:rowOff>171455</xdr:rowOff>
    </xdr:to>
    <xdr:sp macro="" textlink="">
      <xdr:nvSpPr>
        <xdr:cNvPr id="46" name="Triángulo isósceles 45">
          <a:extLst>
            <a:ext uri="{FF2B5EF4-FFF2-40B4-BE49-F238E27FC236}">
              <a16:creationId xmlns:a16="http://schemas.microsoft.com/office/drawing/2014/main" id="{59509327-EF81-4634-BD18-FA65CFDB4924}"/>
            </a:ext>
          </a:extLst>
        </xdr:cNvPr>
        <xdr:cNvSpPr/>
      </xdr:nvSpPr>
      <xdr:spPr>
        <a:xfrm rot="5400000">
          <a:off x="9122353" y="1608142"/>
          <a:ext cx="374651" cy="333375"/>
        </a:xfrm>
        <a:prstGeom prst="triangl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23</xdr:col>
      <xdr:colOff>677863</xdr:colOff>
      <xdr:row>10</xdr:row>
      <xdr:rowOff>39690</xdr:rowOff>
    </xdr:from>
    <xdr:to>
      <xdr:col>23</xdr:col>
      <xdr:colOff>677863</xdr:colOff>
      <xdr:row>14</xdr:row>
      <xdr:rowOff>127003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B5CBF86A-B0B7-42AF-B6F1-6BA6D8803BE3}"/>
            </a:ext>
          </a:extLst>
        </xdr:cNvPr>
        <xdr:cNvCxnSpPr/>
      </xdr:nvCxnSpPr>
      <xdr:spPr>
        <a:xfrm>
          <a:off x="9145588" y="1639890"/>
          <a:ext cx="0" cy="84931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104069</xdr:colOff>
      <xdr:row>10</xdr:row>
      <xdr:rowOff>125061</xdr:rowOff>
    </xdr:from>
    <xdr:to>
      <xdr:col>28</xdr:col>
      <xdr:colOff>486832</xdr:colOff>
      <xdr:row>12</xdr:row>
      <xdr:rowOff>105836</xdr:rowOff>
    </xdr:to>
    <xdr:sp macro="" textlink="">
      <xdr:nvSpPr>
        <xdr:cNvPr id="48" name="Triángulo isósceles 47">
          <a:extLst>
            <a:ext uri="{FF2B5EF4-FFF2-40B4-BE49-F238E27FC236}">
              <a16:creationId xmlns:a16="http://schemas.microsoft.com/office/drawing/2014/main" id="{B5D3C66D-A9B7-4A0C-A9AD-A4990206D40B}"/>
            </a:ext>
          </a:extLst>
        </xdr:cNvPr>
        <xdr:cNvSpPr/>
      </xdr:nvSpPr>
      <xdr:spPr>
        <a:xfrm rot="5400000">
          <a:off x="12954263" y="1714767"/>
          <a:ext cx="361775" cy="382763"/>
        </a:xfrm>
        <a:prstGeom prst="triangl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28</xdr:col>
      <xdr:colOff>105833</xdr:colOff>
      <xdr:row>12</xdr:row>
      <xdr:rowOff>20638</xdr:rowOff>
    </xdr:from>
    <xdr:to>
      <xdr:col>28</xdr:col>
      <xdr:colOff>107951</xdr:colOff>
      <xdr:row>31</xdr:row>
      <xdr:rowOff>21166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C30EFF5E-5163-4634-B2AA-413C08493F3A}"/>
            </a:ext>
          </a:extLst>
        </xdr:cNvPr>
        <xdr:cNvCxnSpPr/>
      </xdr:nvCxnSpPr>
      <xdr:spPr>
        <a:xfrm flipH="1">
          <a:off x="12945533" y="2001838"/>
          <a:ext cx="2118" cy="3715278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522561</xdr:colOff>
      <xdr:row>7</xdr:row>
      <xdr:rowOff>154148</xdr:rowOff>
    </xdr:from>
    <xdr:ext cx="1613349" cy="661259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29DDEDED-F600-43E6-B3C3-9B69C7353B7B}"/>
            </a:ext>
          </a:extLst>
        </xdr:cNvPr>
        <xdr:cNvSpPr txBox="1"/>
      </xdr:nvSpPr>
      <xdr:spPr>
        <a:xfrm>
          <a:off x="4332561" y="1182848"/>
          <a:ext cx="1613349" cy="6612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</a:rPr>
            <a:t>Pase a Producción: 10/09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20</xdr:col>
      <xdr:colOff>353341</xdr:colOff>
      <xdr:row>7</xdr:row>
      <xdr:rowOff>157975</xdr:rowOff>
    </xdr:from>
    <xdr:ext cx="1551658" cy="559493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536EA516-EBA6-4D4E-AF59-965A83057E26}"/>
            </a:ext>
          </a:extLst>
        </xdr:cNvPr>
        <xdr:cNvSpPr txBox="1"/>
      </xdr:nvSpPr>
      <xdr:spPr>
        <a:xfrm>
          <a:off x="6449341" y="1186675"/>
          <a:ext cx="1551658" cy="559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</a:rPr>
            <a:t>Pase a Producción: 07/10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23</xdr:col>
      <xdr:colOff>39075</xdr:colOff>
      <xdr:row>7</xdr:row>
      <xdr:rowOff>133640</xdr:rowOff>
    </xdr:from>
    <xdr:ext cx="1629244" cy="661259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57F9FA2D-7406-4D96-90A5-6F2BAB996412}"/>
            </a:ext>
          </a:extLst>
        </xdr:cNvPr>
        <xdr:cNvSpPr txBox="1"/>
      </xdr:nvSpPr>
      <xdr:spPr>
        <a:xfrm>
          <a:off x="8506800" y="1162340"/>
          <a:ext cx="1629244" cy="6612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</a:rPr>
            <a:t>Pase a Producción: 05/11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25</xdr:col>
      <xdr:colOff>376928</xdr:colOff>
      <xdr:row>7</xdr:row>
      <xdr:rowOff>141415</xdr:rowOff>
    </xdr:from>
    <xdr:ext cx="1528073" cy="584023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853CB877-9BAB-4876-9FAD-CE09EAA1CD96}"/>
            </a:ext>
          </a:extLst>
        </xdr:cNvPr>
        <xdr:cNvSpPr txBox="1"/>
      </xdr:nvSpPr>
      <xdr:spPr>
        <a:xfrm>
          <a:off x="10521053" y="1170115"/>
          <a:ext cx="1528073" cy="5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</a:rPr>
            <a:t>Pase a Producción: 03/12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27</xdr:col>
      <xdr:colOff>241868</xdr:colOff>
      <xdr:row>8</xdr:row>
      <xdr:rowOff>117714</xdr:rowOff>
    </xdr:from>
    <xdr:ext cx="1582313" cy="661259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FCADA635-F28E-40E2-8895-A26689C4B84A}"/>
            </a:ext>
          </a:extLst>
        </xdr:cNvPr>
        <xdr:cNvSpPr txBox="1"/>
      </xdr:nvSpPr>
      <xdr:spPr>
        <a:xfrm>
          <a:off x="12357668" y="1336914"/>
          <a:ext cx="1582313" cy="6612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</a:rPr>
            <a:t>Pase a Producción: 30/12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>
    <xdr:from>
      <xdr:col>19</xdr:col>
      <xdr:colOff>331611</xdr:colOff>
      <xdr:row>16</xdr:row>
      <xdr:rowOff>63499</xdr:rowOff>
    </xdr:from>
    <xdr:to>
      <xdr:col>19</xdr:col>
      <xdr:colOff>574498</xdr:colOff>
      <xdr:row>25</xdr:row>
      <xdr:rowOff>197554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B7E1A7C7-AF3C-434B-9C77-03203EC8A506}"/>
            </a:ext>
          </a:extLst>
        </xdr:cNvPr>
        <xdr:cNvSpPr/>
      </xdr:nvSpPr>
      <xdr:spPr>
        <a:xfrm>
          <a:off x="5665611" y="2806699"/>
          <a:ext cx="242887" cy="1934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Pruebas</a:t>
          </a:r>
        </a:p>
      </xdr:txBody>
    </xdr:sp>
    <xdr:clientData/>
  </xdr:twoCellAnchor>
  <xdr:twoCellAnchor>
    <xdr:from>
      <xdr:col>16</xdr:col>
      <xdr:colOff>733778</xdr:colOff>
      <xdr:row>16</xdr:row>
      <xdr:rowOff>14110</xdr:rowOff>
    </xdr:from>
    <xdr:to>
      <xdr:col>17</xdr:col>
      <xdr:colOff>214665</xdr:colOff>
      <xdr:row>25</xdr:row>
      <xdr:rowOff>148165</xdr:rowOff>
    </xdr:to>
    <xdr:sp macro="" textlink="">
      <xdr:nvSpPr>
        <xdr:cNvPr id="56" name="Rectángulo 55">
          <a:extLst>
            <a:ext uri="{FF2B5EF4-FFF2-40B4-BE49-F238E27FC236}">
              <a16:creationId xmlns:a16="http://schemas.microsoft.com/office/drawing/2014/main" id="{1096B276-442B-4077-91B9-CAFC50ED75DD}"/>
            </a:ext>
          </a:extLst>
        </xdr:cNvPr>
        <xdr:cNvSpPr/>
      </xdr:nvSpPr>
      <xdr:spPr>
        <a:xfrm>
          <a:off x="3781778" y="2757310"/>
          <a:ext cx="242887" cy="1934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Pruebas</a:t>
          </a:r>
        </a:p>
      </xdr:txBody>
    </xdr:sp>
    <xdr:clientData/>
  </xdr:twoCellAnchor>
  <xdr:twoCellAnchor>
    <xdr:from>
      <xdr:col>24</xdr:col>
      <xdr:colOff>776111</xdr:colOff>
      <xdr:row>17</xdr:row>
      <xdr:rowOff>0</xdr:rowOff>
    </xdr:from>
    <xdr:to>
      <xdr:col>25</xdr:col>
      <xdr:colOff>59442</xdr:colOff>
      <xdr:row>26</xdr:row>
      <xdr:rowOff>134055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id="{350A7150-E935-45C7-8AC8-2F2479C8BE94}"/>
            </a:ext>
          </a:extLst>
        </xdr:cNvPr>
        <xdr:cNvSpPr/>
      </xdr:nvSpPr>
      <xdr:spPr>
        <a:xfrm>
          <a:off x="10005836" y="2943225"/>
          <a:ext cx="197731" cy="1934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Pruebas</a:t>
          </a:r>
        </a:p>
      </xdr:txBody>
    </xdr:sp>
    <xdr:clientData/>
  </xdr:twoCellAnchor>
  <xdr:twoCellAnchor>
    <xdr:from>
      <xdr:col>27</xdr:col>
      <xdr:colOff>70556</xdr:colOff>
      <xdr:row>17</xdr:row>
      <xdr:rowOff>105833</xdr:rowOff>
    </xdr:from>
    <xdr:to>
      <xdr:col>27</xdr:col>
      <xdr:colOff>313443</xdr:colOff>
      <xdr:row>27</xdr:row>
      <xdr:rowOff>56443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33B9B981-D4B1-489F-B4D3-7802726FF7DF}"/>
            </a:ext>
          </a:extLst>
        </xdr:cNvPr>
        <xdr:cNvSpPr/>
      </xdr:nvSpPr>
      <xdr:spPr>
        <a:xfrm>
          <a:off x="12186356" y="3049058"/>
          <a:ext cx="242887" cy="1941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Pruebas</a:t>
          </a:r>
        </a:p>
      </xdr:txBody>
    </xdr:sp>
    <xdr:clientData/>
  </xdr:twoCellAnchor>
  <xdr:twoCellAnchor>
    <xdr:from>
      <xdr:col>26</xdr:col>
      <xdr:colOff>1764</xdr:colOff>
      <xdr:row>10</xdr:row>
      <xdr:rowOff>56445</xdr:rowOff>
    </xdr:from>
    <xdr:to>
      <xdr:col>26</xdr:col>
      <xdr:colOff>342900</xdr:colOff>
      <xdr:row>12</xdr:row>
      <xdr:rowOff>50095</xdr:rowOff>
    </xdr:to>
    <xdr:sp macro="" textlink="">
      <xdr:nvSpPr>
        <xdr:cNvPr id="59" name="Triángulo isósceles 58">
          <a:extLst>
            <a:ext uri="{FF2B5EF4-FFF2-40B4-BE49-F238E27FC236}">
              <a16:creationId xmlns:a16="http://schemas.microsoft.com/office/drawing/2014/main" id="{2989E3C5-C4E5-4647-9BAD-D0B6EB06ABA9}"/>
            </a:ext>
          </a:extLst>
        </xdr:cNvPr>
        <xdr:cNvSpPr/>
      </xdr:nvSpPr>
      <xdr:spPr>
        <a:xfrm rot="5400000">
          <a:off x="21321007" y="2435402"/>
          <a:ext cx="374650" cy="341136"/>
        </a:xfrm>
        <a:prstGeom prst="triangl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19</xdr:col>
      <xdr:colOff>423334</xdr:colOff>
      <xdr:row>11</xdr:row>
      <xdr:rowOff>70556</xdr:rowOff>
    </xdr:from>
    <xdr:to>
      <xdr:col>20</xdr:col>
      <xdr:colOff>29634</xdr:colOff>
      <xdr:row>13</xdr:row>
      <xdr:rowOff>81669</xdr:rowOff>
    </xdr:to>
    <xdr:sp macro="" textlink="">
      <xdr:nvSpPr>
        <xdr:cNvPr id="60" name="Estrella: 5 puntas 59">
          <a:extLst>
            <a:ext uri="{FF2B5EF4-FFF2-40B4-BE49-F238E27FC236}">
              <a16:creationId xmlns:a16="http://schemas.microsoft.com/office/drawing/2014/main" id="{8BEA2516-9543-48C8-B262-B2F05AEDEFD9}"/>
            </a:ext>
          </a:extLst>
        </xdr:cNvPr>
        <xdr:cNvSpPr/>
      </xdr:nvSpPr>
      <xdr:spPr>
        <a:xfrm>
          <a:off x="5757334" y="1861256"/>
          <a:ext cx="368300" cy="392113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22</xdr:col>
      <xdr:colOff>98778</xdr:colOff>
      <xdr:row>11</xdr:row>
      <xdr:rowOff>176390</xdr:rowOff>
    </xdr:from>
    <xdr:to>
      <xdr:col>22</xdr:col>
      <xdr:colOff>467078</xdr:colOff>
      <xdr:row>14</xdr:row>
      <xdr:rowOff>4058</xdr:rowOff>
    </xdr:to>
    <xdr:sp macro="" textlink="">
      <xdr:nvSpPr>
        <xdr:cNvPr id="61" name="Estrella: 5 puntas 60">
          <a:extLst>
            <a:ext uri="{FF2B5EF4-FFF2-40B4-BE49-F238E27FC236}">
              <a16:creationId xmlns:a16="http://schemas.microsoft.com/office/drawing/2014/main" id="{F4953106-4842-47A8-A61D-E2C64A6F069C}"/>
            </a:ext>
          </a:extLst>
        </xdr:cNvPr>
        <xdr:cNvSpPr/>
      </xdr:nvSpPr>
      <xdr:spPr>
        <a:xfrm>
          <a:off x="7804503" y="1967090"/>
          <a:ext cx="368300" cy="399168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24</xdr:col>
      <xdr:colOff>910167</xdr:colOff>
      <xdr:row>13</xdr:row>
      <xdr:rowOff>84667</xdr:rowOff>
    </xdr:from>
    <xdr:to>
      <xdr:col>25</xdr:col>
      <xdr:colOff>318911</xdr:colOff>
      <xdr:row>15</xdr:row>
      <xdr:rowOff>95780</xdr:rowOff>
    </xdr:to>
    <xdr:sp macro="" textlink="">
      <xdr:nvSpPr>
        <xdr:cNvPr id="62" name="Estrella: 5 puntas 61">
          <a:extLst>
            <a:ext uri="{FF2B5EF4-FFF2-40B4-BE49-F238E27FC236}">
              <a16:creationId xmlns:a16="http://schemas.microsoft.com/office/drawing/2014/main" id="{4560960A-E71D-4CEA-B32A-763563E7C935}"/>
            </a:ext>
          </a:extLst>
        </xdr:cNvPr>
        <xdr:cNvSpPr/>
      </xdr:nvSpPr>
      <xdr:spPr>
        <a:xfrm>
          <a:off x="10139892" y="2256367"/>
          <a:ext cx="323144" cy="392113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27</xdr:col>
      <xdr:colOff>169333</xdr:colOff>
      <xdr:row>14</xdr:row>
      <xdr:rowOff>35278</xdr:rowOff>
    </xdr:from>
    <xdr:to>
      <xdr:col>27</xdr:col>
      <xdr:colOff>537633</xdr:colOff>
      <xdr:row>16</xdr:row>
      <xdr:rowOff>46391</xdr:rowOff>
    </xdr:to>
    <xdr:sp macro="" textlink="">
      <xdr:nvSpPr>
        <xdr:cNvPr id="63" name="Estrella: 5 puntas 62">
          <a:extLst>
            <a:ext uri="{FF2B5EF4-FFF2-40B4-BE49-F238E27FC236}">
              <a16:creationId xmlns:a16="http://schemas.microsoft.com/office/drawing/2014/main" id="{220F73BC-D08F-49B2-9434-A75F9755DD99}"/>
            </a:ext>
          </a:extLst>
        </xdr:cNvPr>
        <xdr:cNvSpPr/>
      </xdr:nvSpPr>
      <xdr:spPr>
        <a:xfrm>
          <a:off x="12285133" y="2397478"/>
          <a:ext cx="368300" cy="392113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151342</xdr:colOff>
      <xdr:row>5</xdr:row>
      <xdr:rowOff>15874</xdr:rowOff>
    </xdr:from>
    <xdr:to>
      <xdr:col>17</xdr:col>
      <xdr:colOff>373944</xdr:colOff>
      <xdr:row>6</xdr:row>
      <xdr:rowOff>131410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CDA20DCB-9027-4D23-A228-B0F0267DC13C}"/>
            </a:ext>
          </a:extLst>
        </xdr:cNvPr>
        <xdr:cNvSpPr/>
      </xdr:nvSpPr>
      <xdr:spPr>
        <a:xfrm>
          <a:off x="3199342" y="6664324"/>
          <a:ext cx="2508602" cy="306036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Inception - Higiene</a:t>
          </a:r>
          <a:r>
            <a:rPr lang="es-PE" sz="1100" baseline="0"/>
            <a:t> Ocupacional</a:t>
          </a:r>
          <a:endParaRPr lang="es-PE" sz="1100"/>
        </a:p>
      </xdr:txBody>
    </xdr:sp>
    <xdr:clientData/>
  </xdr:twoCellAnchor>
  <xdr:twoCellAnchor>
    <xdr:from>
      <xdr:col>16</xdr:col>
      <xdr:colOff>536928</xdr:colOff>
      <xdr:row>8</xdr:row>
      <xdr:rowOff>39511</xdr:rowOff>
    </xdr:from>
    <xdr:to>
      <xdr:col>18</xdr:col>
      <xdr:colOff>130528</xdr:colOff>
      <xdr:row>10</xdr:row>
      <xdr:rowOff>52212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E02C490F-EC15-4FF1-8DB8-44CD9EEA81FC}"/>
            </a:ext>
          </a:extLst>
        </xdr:cNvPr>
        <xdr:cNvSpPr/>
      </xdr:nvSpPr>
      <xdr:spPr>
        <a:xfrm>
          <a:off x="5108928" y="7259461"/>
          <a:ext cx="1117600" cy="393701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Sprint 3</a:t>
          </a:r>
        </a:p>
      </xdr:txBody>
    </xdr:sp>
    <xdr:clientData/>
  </xdr:twoCellAnchor>
  <xdr:twoCellAnchor>
    <xdr:from>
      <xdr:col>18</xdr:col>
      <xdr:colOff>402166</xdr:colOff>
      <xdr:row>8</xdr:row>
      <xdr:rowOff>126999</xdr:rowOff>
    </xdr:from>
    <xdr:to>
      <xdr:col>19</xdr:col>
      <xdr:colOff>663222</xdr:colOff>
      <xdr:row>10</xdr:row>
      <xdr:rowOff>139700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17062041-C604-41CB-B947-55C1D6157DDE}"/>
            </a:ext>
          </a:extLst>
        </xdr:cNvPr>
        <xdr:cNvSpPr/>
      </xdr:nvSpPr>
      <xdr:spPr>
        <a:xfrm>
          <a:off x="6498166" y="7346949"/>
          <a:ext cx="1108781" cy="393701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PE" sz="1100">
              <a:solidFill>
                <a:schemeClr val="lt1"/>
              </a:solidFill>
              <a:latin typeface="+mn-lt"/>
              <a:ea typeface="+mn-ea"/>
              <a:cs typeface="+mn-cs"/>
            </a:rPr>
            <a:t>Sprint 4</a:t>
          </a:r>
        </a:p>
      </xdr:txBody>
    </xdr:sp>
    <xdr:clientData/>
  </xdr:twoCellAnchor>
  <xdr:twoCellAnchor>
    <xdr:from>
      <xdr:col>20</xdr:col>
      <xdr:colOff>292100</xdr:colOff>
      <xdr:row>9</xdr:row>
      <xdr:rowOff>91722</xdr:rowOff>
    </xdr:from>
    <xdr:to>
      <xdr:col>21</xdr:col>
      <xdr:colOff>592667</xdr:colOff>
      <xdr:row>11</xdr:row>
      <xdr:rowOff>104422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4CC14258-7B16-4DF8-BF26-CB87AE175B6A}"/>
            </a:ext>
          </a:extLst>
        </xdr:cNvPr>
        <xdr:cNvSpPr/>
      </xdr:nvSpPr>
      <xdr:spPr>
        <a:xfrm>
          <a:off x="7997825" y="7502172"/>
          <a:ext cx="1062567" cy="3937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PE" sz="1100">
              <a:solidFill>
                <a:schemeClr val="lt1"/>
              </a:solidFill>
              <a:latin typeface="+mn-lt"/>
              <a:ea typeface="+mn-ea"/>
              <a:cs typeface="+mn-cs"/>
            </a:rPr>
            <a:t>Sprint 5</a:t>
          </a:r>
        </a:p>
      </xdr:txBody>
    </xdr:sp>
    <xdr:clientData/>
  </xdr:twoCellAnchor>
  <xdr:twoCellAnchor>
    <xdr:from>
      <xdr:col>22</xdr:col>
      <xdr:colOff>87489</xdr:colOff>
      <xdr:row>10</xdr:row>
      <xdr:rowOff>17639</xdr:rowOff>
    </xdr:from>
    <xdr:to>
      <xdr:col>23</xdr:col>
      <xdr:colOff>245533</xdr:colOff>
      <xdr:row>12</xdr:row>
      <xdr:rowOff>29633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5B1A89E7-05A9-4BF9-816B-0631E80EE5A5}"/>
            </a:ext>
          </a:extLst>
        </xdr:cNvPr>
        <xdr:cNvSpPr/>
      </xdr:nvSpPr>
      <xdr:spPr>
        <a:xfrm>
          <a:off x="9317214" y="7618589"/>
          <a:ext cx="1072444" cy="392994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PE" sz="1100">
              <a:solidFill>
                <a:schemeClr val="lt1"/>
              </a:solidFill>
              <a:latin typeface="+mn-lt"/>
              <a:ea typeface="+mn-ea"/>
              <a:cs typeface="+mn-cs"/>
            </a:rPr>
            <a:t>Sprint 6</a:t>
          </a:r>
        </a:p>
      </xdr:txBody>
    </xdr:sp>
    <xdr:clientData/>
  </xdr:twoCellAnchor>
  <xdr:twoCellAnchor>
    <xdr:from>
      <xdr:col>23</xdr:col>
      <xdr:colOff>476249</xdr:colOff>
      <xdr:row>10</xdr:row>
      <xdr:rowOff>86783</xdr:rowOff>
    </xdr:from>
    <xdr:to>
      <xdr:col>24</xdr:col>
      <xdr:colOff>422627</xdr:colOff>
      <xdr:row>12</xdr:row>
      <xdr:rowOff>99483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19EC57E3-BE86-4E25-B688-B79F128A42E5}"/>
            </a:ext>
          </a:extLst>
        </xdr:cNvPr>
        <xdr:cNvSpPr/>
      </xdr:nvSpPr>
      <xdr:spPr>
        <a:xfrm>
          <a:off x="10620374" y="7687733"/>
          <a:ext cx="1156053" cy="3937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PE" sz="1100">
              <a:solidFill>
                <a:schemeClr val="lt1"/>
              </a:solidFill>
              <a:latin typeface="+mn-lt"/>
              <a:ea typeface="+mn-ea"/>
              <a:cs typeface="+mn-cs"/>
            </a:rPr>
            <a:t>Sprint7 </a:t>
          </a:r>
        </a:p>
      </xdr:txBody>
    </xdr:sp>
    <xdr:clientData/>
  </xdr:twoCellAnchor>
  <xdr:twoCellAnchor>
    <xdr:from>
      <xdr:col>16</xdr:col>
      <xdr:colOff>554936</xdr:colOff>
      <xdr:row>23</xdr:row>
      <xdr:rowOff>31750</xdr:rowOff>
    </xdr:from>
    <xdr:to>
      <xdr:col>28</xdr:col>
      <xdr:colOff>480391</xdr:colOff>
      <xdr:row>24</xdr:row>
      <xdr:rowOff>190499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25F1E2B0-A091-4F0F-9D18-D9AD586D345A}"/>
            </a:ext>
          </a:extLst>
        </xdr:cNvPr>
        <xdr:cNvSpPr/>
      </xdr:nvSpPr>
      <xdr:spPr>
        <a:xfrm>
          <a:off x="5126936" y="10109200"/>
          <a:ext cx="9640955" cy="349249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PE" sz="1100" b="1">
              <a:solidFill>
                <a:schemeClr val="lt1"/>
              </a:solidFill>
              <a:latin typeface="+mn-lt"/>
              <a:ea typeface="+mn-ea"/>
              <a:cs typeface="+mn-cs"/>
            </a:rPr>
            <a:t>Documentación, Capacitación con usuarios, Pruebas por Sprint</a:t>
          </a:r>
        </a:p>
      </xdr:txBody>
    </xdr:sp>
    <xdr:clientData/>
  </xdr:twoCellAnchor>
  <xdr:twoCellAnchor>
    <xdr:from>
      <xdr:col>18</xdr:col>
      <xdr:colOff>268816</xdr:colOff>
      <xdr:row>7</xdr:row>
      <xdr:rowOff>168629</xdr:rowOff>
    </xdr:from>
    <xdr:to>
      <xdr:col>18</xdr:col>
      <xdr:colOff>275166</xdr:colOff>
      <xdr:row>20</xdr:row>
      <xdr:rowOff>149579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89162FAD-234F-4A56-BE54-F9F5EC280798}"/>
            </a:ext>
          </a:extLst>
        </xdr:cNvPr>
        <xdr:cNvCxnSpPr/>
      </xdr:nvCxnSpPr>
      <xdr:spPr>
        <a:xfrm>
          <a:off x="6364816" y="7198079"/>
          <a:ext cx="6350" cy="245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732366</xdr:colOff>
      <xdr:row>6</xdr:row>
      <xdr:rowOff>32809</xdr:rowOff>
    </xdr:from>
    <xdr:to>
      <xdr:col>18</xdr:col>
      <xdr:colOff>657225</xdr:colOff>
      <xdr:row>8</xdr:row>
      <xdr:rowOff>44804</xdr:rowOff>
    </xdr:to>
    <xdr:sp macro="" textlink="">
      <xdr:nvSpPr>
        <xdr:cNvPr id="10" name="Estrella: 5 puntas 9">
          <a:extLst>
            <a:ext uri="{FF2B5EF4-FFF2-40B4-BE49-F238E27FC236}">
              <a16:creationId xmlns:a16="http://schemas.microsoft.com/office/drawing/2014/main" id="{419E6AF2-CCCC-4DBC-8EAA-0F92250938E5}"/>
            </a:ext>
          </a:extLst>
        </xdr:cNvPr>
        <xdr:cNvSpPr/>
      </xdr:nvSpPr>
      <xdr:spPr>
        <a:xfrm>
          <a:off x="14553141" y="1556809"/>
          <a:ext cx="791634" cy="773995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16</xdr:col>
      <xdr:colOff>524933</xdr:colOff>
      <xdr:row>11</xdr:row>
      <xdr:rowOff>33164</xdr:rowOff>
    </xdr:from>
    <xdr:ext cx="1154289" cy="1236836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90BAE0CD-0217-45DE-B064-211962EF9B0F}"/>
            </a:ext>
          </a:extLst>
        </xdr:cNvPr>
        <xdr:cNvSpPr txBox="1"/>
      </xdr:nvSpPr>
      <xdr:spPr>
        <a:xfrm>
          <a:off x="5096933" y="7824614"/>
          <a:ext cx="1154289" cy="12368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s-PE" sz="1000" b="1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1.Gestión Agentes</a:t>
          </a:r>
        </a:p>
        <a:p>
          <a:pPr marL="0" indent="0"/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s-PE" sz="1000" b="1" baseline="0">
              <a:solidFill>
                <a:schemeClr val="accent4"/>
              </a:solidFill>
              <a:latin typeface="+mn-lt"/>
              <a:ea typeface="+mn-ea"/>
              <a:cs typeface="+mn-cs"/>
            </a:rPr>
            <a:t>2.Gestión de GES</a:t>
          </a:r>
        </a:p>
        <a:p>
          <a:pPr marL="0" indent="0"/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s-PE" sz="1000" b="1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3.  Módulo de Programación de Monitoreos.</a:t>
          </a:r>
        </a:p>
        <a:p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18</xdr:col>
      <xdr:colOff>345281</xdr:colOff>
      <xdr:row>11</xdr:row>
      <xdr:rowOff>113474</xdr:rowOff>
    </xdr:from>
    <xdr:ext cx="1302037" cy="1294569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3EC3BE26-998D-4250-94EF-4AE4851369D1}"/>
            </a:ext>
          </a:extLst>
        </xdr:cNvPr>
        <xdr:cNvSpPr txBox="1"/>
      </xdr:nvSpPr>
      <xdr:spPr>
        <a:xfrm>
          <a:off x="6441281" y="7904924"/>
          <a:ext cx="1302037" cy="1294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s-PE" sz="1000" b="1" baseline="0">
              <a:solidFill>
                <a:srgbClr val="FF0000"/>
              </a:solidFill>
            </a:rPr>
            <a:t>4. Módulo Monitoreo Ocupacional: TASA y Terceros.</a:t>
          </a:r>
        </a:p>
        <a:p>
          <a:pPr marL="0" indent="0"/>
          <a:endParaRPr lang="es-PE" sz="1000" b="1" baseline="0">
            <a:solidFill>
              <a:srgbClr val="FF0000"/>
            </a:solidFill>
          </a:endParaRPr>
        </a:p>
        <a:p>
          <a:pPr marL="0" indent="0"/>
          <a:endParaRPr lang="es-PE" sz="1000" b="1" baseline="0">
            <a:solidFill>
              <a:srgbClr val="FF0000"/>
            </a:solidFill>
          </a:endParaRPr>
        </a:p>
      </xdr:txBody>
    </xdr:sp>
    <xdr:clientData/>
  </xdr:oneCellAnchor>
  <xdr:twoCellAnchor>
    <xdr:from>
      <xdr:col>20</xdr:col>
      <xdr:colOff>131938</xdr:colOff>
      <xdr:row>8</xdr:row>
      <xdr:rowOff>109361</xdr:rowOff>
    </xdr:from>
    <xdr:to>
      <xdr:col>20</xdr:col>
      <xdr:colOff>138288</xdr:colOff>
      <xdr:row>21</xdr:row>
      <xdr:rowOff>90312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86259C93-9CCD-4966-9BDF-7BF886175D4F}"/>
            </a:ext>
          </a:extLst>
        </xdr:cNvPr>
        <xdr:cNvCxnSpPr/>
      </xdr:nvCxnSpPr>
      <xdr:spPr>
        <a:xfrm>
          <a:off x="7837663" y="7329311"/>
          <a:ext cx="6350" cy="2457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528812</xdr:colOff>
      <xdr:row>6</xdr:row>
      <xdr:rowOff>174449</xdr:rowOff>
    </xdr:from>
    <xdr:to>
      <xdr:col>20</xdr:col>
      <xdr:colOff>514349</xdr:colOff>
      <xdr:row>9</xdr:row>
      <xdr:rowOff>3881</xdr:rowOff>
    </xdr:to>
    <xdr:sp macro="" textlink="">
      <xdr:nvSpPr>
        <xdr:cNvPr id="14" name="Estrella: 5 puntas 13">
          <a:extLst>
            <a:ext uri="{FF2B5EF4-FFF2-40B4-BE49-F238E27FC236}">
              <a16:creationId xmlns:a16="http://schemas.microsoft.com/office/drawing/2014/main" id="{012D9EA4-1FC3-4EA7-8BAB-E7B091BBC938}"/>
            </a:ext>
          </a:extLst>
        </xdr:cNvPr>
        <xdr:cNvSpPr/>
      </xdr:nvSpPr>
      <xdr:spPr>
        <a:xfrm>
          <a:off x="16178387" y="1698449"/>
          <a:ext cx="747537" cy="781932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21</xdr:col>
      <xdr:colOff>705556</xdr:colOff>
      <xdr:row>9</xdr:row>
      <xdr:rowOff>35983</xdr:rowOff>
    </xdr:from>
    <xdr:to>
      <xdr:col>21</xdr:col>
      <xdr:colOff>707671</xdr:colOff>
      <xdr:row>21</xdr:row>
      <xdr:rowOff>77611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3ECFC28-1491-4A55-A2BE-BC3D20FEA4FF}"/>
            </a:ext>
          </a:extLst>
        </xdr:cNvPr>
        <xdr:cNvCxnSpPr/>
      </xdr:nvCxnSpPr>
      <xdr:spPr>
        <a:xfrm flipH="1">
          <a:off x="9173281" y="7446433"/>
          <a:ext cx="2115" cy="23276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523521</xdr:colOff>
      <xdr:row>7</xdr:row>
      <xdr:rowOff>101071</xdr:rowOff>
    </xdr:from>
    <xdr:to>
      <xdr:col>22</xdr:col>
      <xdr:colOff>129821</xdr:colOff>
      <xdr:row>9</xdr:row>
      <xdr:rowOff>113066</xdr:rowOff>
    </xdr:to>
    <xdr:sp macro="" textlink="">
      <xdr:nvSpPr>
        <xdr:cNvPr id="16" name="Estrella: 5 puntas 15">
          <a:extLst>
            <a:ext uri="{FF2B5EF4-FFF2-40B4-BE49-F238E27FC236}">
              <a16:creationId xmlns:a16="http://schemas.microsoft.com/office/drawing/2014/main" id="{4BF5CFEB-4A56-4CD0-993B-FBE6EEC97722}"/>
            </a:ext>
          </a:extLst>
        </xdr:cNvPr>
        <xdr:cNvSpPr/>
      </xdr:nvSpPr>
      <xdr:spPr>
        <a:xfrm>
          <a:off x="8991246" y="7130521"/>
          <a:ext cx="368300" cy="392995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23</xdr:col>
      <xdr:colOff>359833</xdr:colOff>
      <xdr:row>9</xdr:row>
      <xdr:rowOff>124883</xdr:rowOff>
    </xdr:from>
    <xdr:to>
      <xdr:col>23</xdr:col>
      <xdr:colOff>366182</xdr:colOff>
      <xdr:row>21</xdr:row>
      <xdr:rowOff>35278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30B53593-614B-42F9-9FBB-856FA6159A82}"/>
            </a:ext>
          </a:extLst>
        </xdr:cNvPr>
        <xdr:cNvCxnSpPr/>
      </xdr:nvCxnSpPr>
      <xdr:spPr>
        <a:xfrm flipH="1">
          <a:off x="10503958" y="7535333"/>
          <a:ext cx="6349" cy="21963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182032</xdr:colOff>
      <xdr:row>7</xdr:row>
      <xdr:rowOff>182033</xdr:rowOff>
    </xdr:from>
    <xdr:to>
      <xdr:col>23</xdr:col>
      <xdr:colOff>550332</xdr:colOff>
      <xdr:row>10</xdr:row>
      <xdr:rowOff>10584</xdr:rowOff>
    </xdr:to>
    <xdr:sp macro="" textlink="">
      <xdr:nvSpPr>
        <xdr:cNvPr id="18" name="Estrella: 5 puntas 17">
          <a:extLst>
            <a:ext uri="{FF2B5EF4-FFF2-40B4-BE49-F238E27FC236}">
              <a16:creationId xmlns:a16="http://schemas.microsoft.com/office/drawing/2014/main" id="{50E318E0-8C7C-4367-9022-C9F0731E94B1}"/>
            </a:ext>
          </a:extLst>
        </xdr:cNvPr>
        <xdr:cNvSpPr/>
      </xdr:nvSpPr>
      <xdr:spPr>
        <a:xfrm>
          <a:off x="10326157" y="7211483"/>
          <a:ext cx="368300" cy="400051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16</xdr:col>
      <xdr:colOff>561377</xdr:colOff>
      <xdr:row>6</xdr:row>
      <xdr:rowOff>165653</xdr:rowOff>
    </xdr:from>
    <xdr:ext cx="1054100" cy="233205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80A7E867-1914-4C14-BF16-FB0C84CC78B9}"/>
            </a:ext>
          </a:extLst>
        </xdr:cNvPr>
        <xdr:cNvSpPr txBox="1"/>
      </xdr:nvSpPr>
      <xdr:spPr>
        <a:xfrm>
          <a:off x="5133377" y="7004603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23/08</a:t>
          </a:r>
          <a:r>
            <a:rPr lang="es-PE" sz="900" b="1" baseline="0"/>
            <a:t> al 03/09</a:t>
          </a:r>
          <a:endParaRPr lang="es-PE" sz="900" b="1"/>
        </a:p>
      </xdr:txBody>
    </xdr:sp>
    <xdr:clientData/>
  </xdr:oneCellAnchor>
  <xdr:oneCellAnchor>
    <xdr:from>
      <xdr:col>20</xdr:col>
      <xdr:colOff>101422</xdr:colOff>
      <xdr:row>12</xdr:row>
      <xdr:rowOff>89989</xdr:rowOff>
    </xdr:from>
    <xdr:ext cx="1482110" cy="1176836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6028FA16-ACED-4728-A97C-A631CCBB522E}"/>
            </a:ext>
          </a:extLst>
        </xdr:cNvPr>
        <xdr:cNvSpPr txBox="1"/>
      </xdr:nvSpPr>
      <xdr:spPr>
        <a:xfrm>
          <a:off x="7807147" y="8071939"/>
          <a:ext cx="1482110" cy="11768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5. Módulo Difusión de Resultados de Monitoreos</a:t>
          </a:r>
          <a:endParaRPr lang="es-PE" sz="1000">
            <a:solidFill>
              <a:schemeClr val="accent1">
                <a:lumMod val="50000"/>
              </a:schemeClr>
            </a:solidFill>
            <a:effectLst/>
          </a:endParaRPr>
        </a:p>
        <a:p>
          <a:pPr marL="0" indent="0"/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6.Módulo de Seguimiento de Controles.</a:t>
          </a:r>
          <a:endParaRPr lang="es-PE" sz="1000">
            <a:solidFill>
              <a:schemeClr val="accent1">
                <a:lumMod val="50000"/>
              </a:schemeClr>
            </a:solidFill>
            <a:effectLst/>
          </a:endParaRPr>
        </a:p>
        <a:p>
          <a:pPr marL="0" indent="0"/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21</xdr:col>
      <xdr:colOff>690390</xdr:colOff>
      <xdr:row>11</xdr:row>
      <xdr:rowOff>114746</xdr:rowOff>
    </xdr:from>
    <xdr:ext cx="1472579" cy="1647379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39BA3C56-45A3-4D85-BDCB-6ECD07722D36}"/>
            </a:ext>
          </a:extLst>
        </xdr:cNvPr>
        <xdr:cNvSpPr txBox="1"/>
      </xdr:nvSpPr>
      <xdr:spPr>
        <a:xfrm>
          <a:off x="9158115" y="7906196"/>
          <a:ext cx="1472579" cy="1647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7. Registro de Inspección de Instalaciones </a:t>
          </a:r>
          <a:endParaRPr lang="es-PE" sz="1000">
            <a:solidFill>
              <a:schemeClr val="accent1">
                <a:lumMod val="50000"/>
              </a:schemeClr>
            </a:solidFill>
            <a:effectLst/>
          </a:endParaRPr>
        </a:p>
        <a:p>
          <a:pPr marL="0" indent="0"/>
          <a:endParaRPr lang="es-PE" sz="1000" b="1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s-PE" sz="10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8.  Módulo de Incidencias  </a:t>
          </a:r>
        </a:p>
        <a:p>
          <a:pPr marL="0" indent="0"/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9. Conexión con aplicativo SALVA</a:t>
          </a:r>
          <a:endParaRPr lang="es-PE" sz="1000">
            <a:solidFill>
              <a:schemeClr val="accent1">
                <a:lumMod val="50000"/>
              </a:schemeClr>
            </a:solidFill>
            <a:effectLst/>
          </a:endParaRPr>
        </a:p>
        <a:p>
          <a:pPr marL="0" indent="0"/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24</xdr:col>
      <xdr:colOff>684696</xdr:colOff>
      <xdr:row>13</xdr:row>
      <xdr:rowOff>21452</xdr:rowOff>
    </xdr:from>
    <xdr:ext cx="1306029" cy="1102498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1C0929FC-FEEE-4E86-AE86-DA1A5D871E0C}"/>
            </a:ext>
          </a:extLst>
        </xdr:cNvPr>
        <xdr:cNvSpPr txBox="1"/>
      </xdr:nvSpPr>
      <xdr:spPr>
        <a:xfrm>
          <a:off x="20868171" y="3259952"/>
          <a:ext cx="1306029" cy="11024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r>
            <a:rPr lang="es-PE" sz="10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10.   Módulo de Gestión de Condiciones a Evaluar - Ergovisor</a:t>
          </a:r>
          <a:endParaRPr lang="es-PE" sz="1000">
            <a:solidFill>
              <a:schemeClr val="accent1">
                <a:lumMod val="50000"/>
              </a:schemeClr>
            </a:solidFill>
            <a:effectLst/>
          </a:endParaRPr>
        </a:p>
        <a:p>
          <a:pPr marL="0" indent="0"/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>
    <xdr:from>
      <xdr:col>24</xdr:col>
      <xdr:colOff>659079</xdr:colOff>
      <xdr:row>11</xdr:row>
      <xdr:rowOff>45676</xdr:rowOff>
    </xdr:from>
    <xdr:to>
      <xdr:col>26</xdr:col>
      <xdr:colOff>246545</xdr:colOff>
      <xdr:row>13</xdr:row>
      <xdr:rowOff>58376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9A6D6A55-0338-43FD-91D8-95D85600F634}"/>
            </a:ext>
          </a:extLst>
        </xdr:cNvPr>
        <xdr:cNvSpPr/>
      </xdr:nvSpPr>
      <xdr:spPr>
        <a:xfrm>
          <a:off x="12012879" y="7837126"/>
          <a:ext cx="1073366" cy="3937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PE" sz="1100">
              <a:solidFill>
                <a:schemeClr val="lt1"/>
              </a:solidFill>
              <a:latin typeface="+mn-lt"/>
              <a:ea typeface="+mn-ea"/>
              <a:cs typeface="+mn-cs"/>
            </a:rPr>
            <a:t>Sprint 8 </a:t>
          </a:r>
        </a:p>
      </xdr:txBody>
    </xdr:sp>
    <xdr:clientData/>
  </xdr:twoCellAnchor>
  <xdr:oneCellAnchor>
    <xdr:from>
      <xdr:col>26</xdr:col>
      <xdr:colOff>435080</xdr:colOff>
      <xdr:row>13</xdr:row>
      <xdr:rowOff>134270</xdr:rowOff>
    </xdr:from>
    <xdr:ext cx="1438171" cy="1452437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313B6FE6-24CB-4F42-9959-A94C2458214D}"/>
            </a:ext>
          </a:extLst>
        </xdr:cNvPr>
        <xdr:cNvSpPr txBox="1"/>
      </xdr:nvSpPr>
      <xdr:spPr>
        <a:xfrm>
          <a:off x="13274780" y="8306720"/>
          <a:ext cx="1438171" cy="14524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11.  Módulo de protección respiratoria, auditiva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>
            <a:solidFill>
              <a:schemeClr val="accent1">
                <a:lumMod val="50000"/>
              </a:schemeClr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12. Gestión de Equipos</a:t>
          </a:r>
          <a:endParaRPr lang="es-PE" sz="1000">
            <a:solidFill>
              <a:schemeClr val="accent1">
                <a:lumMod val="50000"/>
              </a:schemeClr>
            </a:solidFill>
            <a:effectLst/>
          </a:endParaRPr>
        </a:p>
        <a:p>
          <a:pPr marL="0" indent="0"/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>
    <xdr:from>
      <xdr:col>26</xdr:col>
      <xdr:colOff>388146</xdr:colOff>
      <xdr:row>11</xdr:row>
      <xdr:rowOff>142858</xdr:rowOff>
    </xdr:from>
    <xdr:to>
      <xdr:col>27</xdr:col>
      <xdr:colOff>739453</xdr:colOff>
      <xdr:row>13</xdr:row>
      <xdr:rowOff>155558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C66007F6-6D7D-47D7-9A41-116C40CDEA64}"/>
            </a:ext>
          </a:extLst>
        </xdr:cNvPr>
        <xdr:cNvSpPr/>
      </xdr:nvSpPr>
      <xdr:spPr>
        <a:xfrm>
          <a:off x="13227846" y="7934308"/>
          <a:ext cx="1056157" cy="3937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PE" sz="1100">
              <a:solidFill>
                <a:schemeClr val="lt1"/>
              </a:solidFill>
              <a:latin typeface="+mn-lt"/>
              <a:ea typeface="+mn-ea"/>
              <a:cs typeface="+mn-cs"/>
            </a:rPr>
            <a:t>Sprint 9 </a:t>
          </a:r>
        </a:p>
      </xdr:txBody>
    </xdr:sp>
    <xdr:clientData/>
  </xdr:twoCellAnchor>
  <xdr:oneCellAnchor>
    <xdr:from>
      <xdr:col>14</xdr:col>
      <xdr:colOff>705068</xdr:colOff>
      <xdr:row>3</xdr:row>
      <xdr:rowOff>143359</xdr:rowOff>
    </xdr:from>
    <xdr:ext cx="1854200" cy="264560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2CB7D6D7-D80C-4CCB-9544-6A77C72B1B66}"/>
            </a:ext>
          </a:extLst>
        </xdr:cNvPr>
        <xdr:cNvSpPr txBox="1"/>
      </xdr:nvSpPr>
      <xdr:spPr>
        <a:xfrm>
          <a:off x="3753068" y="6410809"/>
          <a:ext cx="1854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aseline="0"/>
            <a:t>11/08 hasta  31/08</a:t>
          </a:r>
          <a:endParaRPr lang="es-PE" sz="1100"/>
        </a:p>
      </xdr:txBody>
    </xdr:sp>
    <xdr:clientData/>
  </xdr:oneCellAnchor>
  <xdr:oneCellAnchor>
    <xdr:from>
      <xdr:col>18</xdr:col>
      <xdr:colOff>456095</xdr:colOff>
      <xdr:row>7</xdr:row>
      <xdr:rowOff>69575</xdr:rowOff>
    </xdr:from>
    <xdr:ext cx="1054100" cy="233205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3F53A93-FE38-46F0-BD30-05BC40BE5588}"/>
            </a:ext>
          </a:extLst>
        </xdr:cNvPr>
        <xdr:cNvSpPr txBox="1"/>
      </xdr:nvSpPr>
      <xdr:spPr>
        <a:xfrm>
          <a:off x="6552095" y="7099025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06/09 </a:t>
          </a:r>
          <a:r>
            <a:rPr lang="es-PE" sz="900" b="1" baseline="0"/>
            <a:t>al 17/09</a:t>
          </a:r>
          <a:endParaRPr lang="es-PE" sz="900" b="1"/>
        </a:p>
      </xdr:txBody>
    </xdr:sp>
    <xdr:clientData/>
  </xdr:oneCellAnchor>
  <xdr:oneCellAnchor>
    <xdr:from>
      <xdr:col>20</xdr:col>
      <xdr:colOff>343820</xdr:colOff>
      <xdr:row>8</xdr:row>
      <xdr:rowOff>55157</xdr:rowOff>
    </xdr:from>
    <xdr:ext cx="1054100" cy="233205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47F3299C-EEC7-4A8C-817A-09D453E69910}"/>
            </a:ext>
          </a:extLst>
        </xdr:cNvPr>
        <xdr:cNvSpPr txBox="1"/>
      </xdr:nvSpPr>
      <xdr:spPr>
        <a:xfrm>
          <a:off x="8049545" y="7275107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20/09 </a:t>
          </a:r>
          <a:r>
            <a:rPr lang="es-PE" sz="900" b="1" baseline="0"/>
            <a:t>al 01/10</a:t>
          </a:r>
          <a:endParaRPr lang="es-PE" sz="900" b="1"/>
        </a:p>
      </xdr:txBody>
    </xdr:sp>
    <xdr:clientData/>
  </xdr:oneCellAnchor>
  <xdr:oneCellAnchor>
    <xdr:from>
      <xdr:col>22</xdr:col>
      <xdr:colOff>176388</xdr:colOff>
      <xdr:row>8</xdr:row>
      <xdr:rowOff>155222</xdr:rowOff>
    </xdr:from>
    <xdr:ext cx="1054100" cy="233205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FB46684B-95F2-46A4-87BB-79DB08B57A8F}"/>
            </a:ext>
          </a:extLst>
        </xdr:cNvPr>
        <xdr:cNvSpPr txBox="1"/>
      </xdr:nvSpPr>
      <xdr:spPr>
        <a:xfrm>
          <a:off x="9406113" y="7375172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04/10</a:t>
          </a:r>
          <a:r>
            <a:rPr lang="es-PE" sz="900" b="1" baseline="0"/>
            <a:t> al 15/10</a:t>
          </a:r>
          <a:endParaRPr lang="es-PE" sz="900" b="1"/>
        </a:p>
      </xdr:txBody>
    </xdr:sp>
    <xdr:clientData/>
  </xdr:oneCellAnchor>
  <xdr:oneCellAnchor>
    <xdr:from>
      <xdr:col>23</xdr:col>
      <xdr:colOff>582346</xdr:colOff>
      <xdr:row>9</xdr:row>
      <xdr:rowOff>46126</xdr:rowOff>
    </xdr:from>
    <xdr:ext cx="1054100" cy="233205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1272C9E4-EA8F-4EA7-89F1-00AEFC884882}"/>
            </a:ext>
          </a:extLst>
        </xdr:cNvPr>
        <xdr:cNvSpPr txBox="1"/>
      </xdr:nvSpPr>
      <xdr:spPr>
        <a:xfrm>
          <a:off x="10726471" y="7456576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18/10</a:t>
          </a:r>
          <a:r>
            <a:rPr lang="es-PE" sz="900" b="1" baseline="0"/>
            <a:t> al </a:t>
          </a:r>
          <a:r>
            <a:rPr lang="es-PE" sz="900" b="1" u="sng" baseline="0">
              <a:solidFill>
                <a:schemeClr val="tx1"/>
              </a:solidFill>
            </a:rPr>
            <a:t>29/10</a:t>
          </a:r>
          <a:r>
            <a:rPr lang="es-PE" sz="900" b="1" baseline="0"/>
            <a:t> </a:t>
          </a:r>
          <a:endParaRPr lang="es-PE" sz="900" b="1"/>
        </a:p>
      </xdr:txBody>
    </xdr:sp>
    <xdr:clientData/>
  </xdr:oneCellAnchor>
  <xdr:twoCellAnchor>
    <xdr:from>
      <xdr:col>24</xdr:col>
      <xdr:colOff>561622</xdr:colOff>
      <xdr:row>9</xdr:row>
      <xdr:rowOff>107950</xdr:rowOff>
    </xdr:from>
    <xdr:to>
      <xdr:col>24</xdr:col>
      <xdr:colOff>567971</xdr:colOff>
      <xdr:row>21</xdr:row>
      <xdr:rowOff>18345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B4513D9F-48A0-4A5B-BE9D-D3429F5E1F58}"/>
            </a:ext>
          </a:extLst>
        </xdr:cNvPr>
        <xdr:cNvCxnSpPr/>
      </xdr:nvCxnSpPr>
      <xdr:spPr>
        <a:xfrm flipH="1">
          <a:off x="11915422" y="7518400"/>
          <a:ext cx="6349" cy="21963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383821</xdr:colOff>
      <xdr:row>7</xdr:row>
      <xdr:rowOff>165100</xdr:rowOff>
    </xdr:from>
    <xdr:to>
      <xdr:col>24</xdr:col>
      <xdr:colOff>752121</xdr:colOff>
      <xdr:row>9</xdr:row>
      <xdr:rowOff>177095</xdr:rowOff>
    </xdr:to>
    <xdr:sp macro="" textlink="">
      <xdr:nvSpPr>
        <xdr:cNvPr id="32" name="Estrella: 5 puntas 31">
          <a:extLst>
            <a:ext uri="{FF2B5EF4-FFF2-40B4-BE49-F238E27FC236}">
              <a16:creationId xmlns:a16="http://schemas.microsoft.com/office/drawing/2014/main" id="{60647738-CC3E-4D6C-9239-B5AE393AFE05}"/>
            </a:ext>
          </a:extLst>
        </xdr:cNvPr>
        <xdr:cNvSpPr/>
      </xdr:nvSpPr>
      <xdr:spPr>
        <a:xfrm>
          <a:off x="11737621" y="7194550"/>
          <a:ext cx="368300" cy="392995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24</xdr:col>
      <xdr:colOff>711110</xdr:colOff>
      <xdr:row>10</xdr:row>
      <xdr:rowOff>33778</xdr:rowOff>
    </xdr:from>
    <xdr:ext cx="1054100" cy="233205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7DC6C4DA-0284-4D66-8FB0-5F0DC425988C}"/>
            </a:ext>
          </a:extLst>
        </xdr:cNvPr>
        <xdr:cNvSpPr txBox="1"/>
      </xdr:nvSpPr>
      <xdr:spPr>
        <a:xfrm>
          <a:off x="12064910" y="7634728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02/11 </a:t>
          </a:r>
          <a:r>
            <a:rPr lang="es-PE" sz="900" b="1" baseline="0"/>
            <a:t>al 12/11</a:t>
          </a:r>
          <a:endParaRPr lang="es-PE" sz="900" b="1"/>
        </a:p>
      </xdr:txBody>
    </xdr:sp>
    <xdr:clientData/>
  </xdr:oneCellAnchor>
  <xdr:oneCellAnchor>
    <xdr:from>
      <xdr:col>26</xdr:col>
      <xdr:colOff>549097</xdr:colOff>
      <xdr:row>10</xdr:row>
      <xdr:rowOff>124442</xdr:rowOff>
    </xdr:from>
    <xdr:ext cx="1054100" cy="233205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30A8565B-EDD3-4E52-B568-0A84B1582846}"/>
            </a:ext>
          </a:extLst>
        </xdr:cNvPr>
        <xdr:cNvSpPr txBox="1"/>
      </xdr:nvSpPr>
      <xdr:spPr>
        <a:xfrm>
          <a:off x="13388797" y="7725392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15/11 </a:t>
          </a:r>
          <a:r>
            <a:rPr lang="es-PE" sz="900" b="1" baseline="0"/>
            <a:t>al 26/11</a:t>
          </a:r>
          <a:endParaRPr lang="es-PE" sz="900" b="1"/>
        </a:p>
      </xdr:txBody>
    </xdr:sp>
    <xdr:clientData/>
  </xdr:oneCellAnchor>
  <xdr:twoCellAnchor>
    <xdr:from>
      <xdr:col>26</xdr:col>
      <xdr:colOff>355197</xdr:colOff>
      <xdr:row>9</xdr:row>
      <xdr:rowOff>147462</xdr:rowOff>
    </xdr:from>
    <xdr:to>
      <xdr:col>26</xdr:col>
      <xdr:colOff>361546</xdr:colOff>
      <xdr:row>21</xdr:row>
      <xdr:rowOff>57857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BBFF2584-2DEB-4F79-871C-4202972365DC}"/>
            </a:ext>
          </a:extLst>
        </xdr:cNvPr>
        <xdr:cNvCxnSpPr/>
      </xdr:nvCxnSpPr>
      <xdr:spPr>
        <a:xfrm flipH="1">
          <a:off x="13194897" y="7557912"/>
          <a:ext cx="6349" cy="21963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193522</xdr:colOff>
      <xdr:row>8</xdr:row>
      <xdr:rowOff>27214</xdr:rowOff>
    </xdr:from>
    <xdr:to>
      <xdr:col>26</xdr:col>
      <xdr:colOff>561822</xdr:colOff>
      <xdr:row>10</xdr:row>
      <xdr:rowOff>39210</xdr:rowOff>
    </xdr:to>
    <xdr:sp macro="" textlink="">
      <xdr:nvSpPr>
        <xdr:cNvPr id="36" name="Estrella: 5 puntas 35">
          <a:extLst>
            <a:ext uri="{FF2B5EF4-FFF2-40B4-BE49-F238E27FC236}">
              <a16:creationId xmlns:a16="http://schemas.microsoft.com/office/drawing/2014/main" id="{5169DECB-96BB-43D2-A58C-461EEBAC9BA3}"/>
            </a:ext>
          </a:extLst>
        </xdr:cNvPr>
        <xdr:cNvSpPr/>
      </xdr:nvSpPr>
      <xdr:spPr>
        <a:xfrm>
          <a:off x="13033222" y="7247164"/>
          <a:ext cx="368300" cy="392996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17</xdr:col>
      <xdr:colOff>493889</xdr:colOff>
      <xdr:row>5</xdr:row>
      <xdr:rowOff>28222</xdr:rowOff>
    </xdr:from>
    <xdr:ext cx="1054100" cy="233205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2C8DB77E-0851-46D7-8F6C-F85006426CA2}"/>
            </a:ext>
          </a:extLst>
        </xdr:cNvPr>
        <xdr:cNvSpPr txBox="1"/>
      </xdr:nvSpPr>
      <xdr:spPr>
        <a:xfrm>
          <a:off x="5827889" y="6676672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Review</a:t>
          </a:r>
        </a:p>
      </xdr:txBody>
    </xdr:sp>
    <xdr:clientData/>
  </xdr:oneCellAnchor>
  <xdr:oneCellAnchor>
    <xdr:from>
      <xdr:col>19</xdr:col>
      <xdr:colOff>399345</xdr:colOff>
      <xdr:row>5</xdr:row>
      <xdr:rowOff>110066</xdr:rowOff>
    </xdr:from>
    <xdr:ext cx="1054100" cy="233205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C6BA7E8A-DC7B-4763-92F9-9B1A1DE6E5ED}"/>
            </a:ext>
          </a:extLst>
        </xdr:cNvPr>
        <xdr:cNvSpPr txBox="1"/>
      </xdr:nvSpPr>
      <xdr:spPr>
        <a:xfrm>
          <a:off x="7343070" y="6758516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Review</a:t>
          </a:r>
        </a:p>
      </xdr:txBody>
    </xdr:sp>
    <xdr:clientData/>
  </xdr:oneCellAnchor>
  <xdr:oneCellAnchor>
    <xdr:from>
      <xdr:col>21</xdr:col>
      <xdr:colOff>165453</xdr:colOff>
      <xdr:row>6</xdr:row>
      <xdr:rowOff>412396</xdr:rowOff>
    </xdr:from>
    <xdr:ext cx="1054100" cy="233205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48E922FA-C355-4BC0-96EA-A75D144849F5}"/>
            </a:ext>
          </a:extLst>
        </xdr:cNvPr>
        <xdr:cNvSpPr txBox="1"/>
      </xdr:nvSpPr>
      <xdr:spPr>
        <a:xfrm>
          <a:off x="17453328" y="1936396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Review</a:t>
          </a:r>
        </a:p>
      </xdr:txBody>
    </xdr:sp>
    <xdr:clientData/>
  </xdr:oneCellAnchor>
  <xdr:oneCellAnchor>
    <xdr:from>
      <xdr:col>22</xdr:col>
      <xdr:colOff>785989</xdr:colOff>
      <xdr:row>6</xdr:row>
      <xdr:rowOff>541866</xdr:rowOff>
    </xdr:from>
    <xdr:ext cx="1054100" cy="233205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3A0271E1-C5D8-4C7F-BC3B-407A1F620F5F}"/>
            </a:ext>
          </a:extLst>
        </xdr:cNvPr>
        <xdr:cNvSpPr txBox="1"/>
      </xdr:nvSpPr>
      <xdr:spPr>
        <a:xfrm>
          <a:off x="18731089" y="2065866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Review</a:t>
          </a:r>
        </a:p>
      </xdr:txBody>
    </xdr:sp>
    <xdr:clientData/>
  </xdr:oneCellAnchor>
  <xdr:oneCellAnchor>
    <xdr:from>
      <xdr:col>24</xdr:col>
      <xdr:colOff>33161</xdr:colOff>
      <xdr:row>6</xdr:row>
      <xdr:rowOff>465666</xdr:rowOff>
    </xdr:from>
    <xdr:ext cx="1054100" cy="233205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947B50C2-FCD6-41EA-9C0C-D0794D4A79CA}"/>
            </a:ext>
          </a:extLst>
        </xdr:cNvPr>
        <xdr:cNvSpPr txBox="1"/>
      </xdr:nvSpPr>
      <xdr:spPr>
        <a:xfrm>
          <a:off x="20216636" y="1989666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Review</a:t>
          </a:r>
        </a:p>
      </xdr:txBody>
    </xdr:sp>
    <xdr:clientData/>
  </xdr:oneCellAnchor>
  <xdr:oneCellAnchor>
    <xdr:from>
      <xdr:col>25</xdr:col>
      <xdr:colOff>718406</xdr:colOff>
      <xdr:row>6</xdr:row>
      <xdr:rowOff>568124</xdr:rowOff>
    </xdr:from>
    <xdr:ext cx="1054100" cy="233205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D43D0542-7E26-498A-BDDD-0B1E83B38B8B}"/>
            </a:ext>
          </a:extLst>
        </xdr:cNvPr>
        <xdr:cNvSpPr txBox="1"/>
      </xdr:nvSpPr>
      <xdr:spPr>
        <a:xfrm>
          <a:off x="21663881" y="2092124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Review</a:t>
          </a:r>
        </a:p>
      </xdr:txBody>
    </xdr:sp>
    <xdr:clientData/>
  </xdr:oneCellAnchor>
  <xdr:twoCellAnchor>
    <xdr:from>
      <xdr:col>28</xdr:col>
      <xdr:colOff>654150</xdr:colOff>
      <xdr:row>6</xdr:row>
      <xdr:rowOff>162276</xdr:rowOff>
    </xdr:from>
    <xdr:to>
      <xdr:col>29</xdr:col>
      <xdr:colOff>225525</xdr:colOff>
      <xdr:row>8</xdr:row>
      <xdr:rowOff>155927</xdr:rowOff>
    </xdr:to>
    <xdr:sp macro="" textlink="">
      <xdr:nvSpPr>
        <xdr:cNvPr id="43" name="Triángulo isósceles 42">
          <a:extLst>
            <a:ext uri="{FF2B5EF4-FFF2-40B4-BE49-F238E27FC236}">
              <a16:creationId xmlns:a16="http://schemas.microsoft.com/office/drawing/2014/main" id="{973FF19C-F82C-4149-86CD-CCC066DE94A5}"/>
            </a:ext>
          </a:extLst>
        </xdr:cNvPr>
        <xdr:cNvSpPr/>
      </xdr:nvSpPr>
      <xdr:spPr>
        <a:xfrm rot="5400000">
          <a:off x="14901962" y="7040914"/>
          <a:ext cx="374651" cy="295275"/>
        </a:xfrm>
        <a:prstGeom prst="triangl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28</xdr:col>
      <xdr:colOff>654755</xdr:colOff>
      <xdr:row>7</xdr:row>
      <xdr:rowOff>149577</xdr:rowOff>
    </xdr:from>
    <xdr:to>
      <xdr:col>28</xdr:col>
      <xdr:colOff>679174</xdr:colOff>
      <xdr:row>27</xdr:row>
      <xdr:rowOff>57978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602CB2CB-2F71-4CA1-B16B-0688B4604DDC}"/>
            </a:ext>
          </a:extLst>
        </xdr:cNvPr>
        <xdr:cNvCxnSpPr/>
      </xdr:nvCxnSpPr>
      <xdr:spPr>
        <a:xfrm>
          <a:off x="14942255" y="7179027"/>
          <a:ext cx="24419" cy="3718401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369094</xdr:colOff>
      <xdr:row>3</xdr:row>
      <xdr:rowOff>95250</xdr:rowOff>
    </xdr:from>
    <xdr:to>
      <xdr:col>17</xdr:col>
      <xdr:colOff>372950</xdr:colOff>
      <xdr:row>5</xdr:row>
      <xdr:rowOff>166347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39E0FB8C-7162-46F3-838C-801D8FEDA42A}"/>
            </a:ext>
          </a:extLst>
        </xdr:cNvPr>
        <xdr:cNvCxnSpPr/>
      </xdr:nvCxnSpPr>
      <xdr:spPr>
        <a:xfrm>
          <a:off x="5703094" y="6362700"/>
          <a:ext cx="3856" cy="4520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15193</xdr:colOff>
      <xdr:row>1</xdr:row>
      <xdr:rowOff>153988</xdr:rowOff>
    </xdr:from>
    <xdr:to>
      <xdr:col>17</xdr:col>
      <xdr:colOff>695324</xdr:colOff>
      <xdr:row>3</xdr:row>
      <xdr:rowOff>508452</xdr:rowOff>
    </xdr:to>
    <xdr:sp macro="" textlink="">
      <xdr:nvSpPr>
        <xdr:cNvPr id="46" name="Estrella: 5 puntas 45">
          <a:extLst>
            <a:ext uri="{FF2B5EF4-FFF2-40B4-BE49-F238E27FC236}">
              <a16:creationId xmlns:a16="http://schemas.microsoft.com/office/drawing/2014/main" id="{E5420966-8E7D-4992-89F8-8BD7CF3D4E1F}"/>
            </a:ext>
          </a:extLst>
        </xdr:cNvPr>
        <xdr:cNvSpPr/>
      </xdr:nvSpPr>
      <xdr:spPr>
        <a:xfrm>
          <a:off x="13835968" y="344488"/>
          <a:ext cx="680131" cy="735464"/>
        </a:xfrm>
        <a:prstGeom prst="star5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513866</xdr:colOff>
      <xdr:row>25</xdr:row>
      <xdr:rowOff>146672</xdr:rowOff>
    </xdr:from>
    <xdr:to>
      <xdr:col>28</xdr:col>
      <xdr:colOff>528340</xdr:colOff>
      <xdr:row>27</xdr:row>
      <xdr:rowOff>94422</xdr:rowOff>
    </xdr:to>
    <xdr:sp macro="" textlink="">
      <xdr:nvSpPr>
        <xdr:cNvPr id="47" name="Rectángulo: esquinas redondeadas 46">
          <a:extLst>
            <a:ext uri="{FF2B5EF4-FFF2-40B4-BE49-F238E27FC236}">
              <a16:creationId xmlns:a16="http://schemas.microsoft.com/office/drawing/2014/main" id="{BCD9000A-066B-4384-BB24-39FF76C16B68}"/>
            </a:ext>
          </a:extLst>
        </xdr:cNvPr>
        <xdr:cNvSpPr/>
      </xdr:nvSpPr>
      <xdr:spPr>
        <a:xfrm>
          <a:off x="5085866" y="10605122"/>
          <a:ext cx="9729974" cy="32875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Indicadores BI (4 Gerenciales y 22 control internos)    </a:t>
          </a:r>
          <a:endParaRPr lang="es-PE" sz="1100" b="1"/>
        </a:p>
      </xdr:txBody>
    </xdr:sp>
    <xdr:clientData/>
  </xdr:twoCellAnchor>
  <xdr:twoCellAnchor>
    <xdr:from>
      <xdr:col>23</xdr:col>
      <xdr:colOff>339516</xdr:colOff>
      <xdr:row>3</xdr:row>
      <xdr:rowOff>552147</xdr:rowOff>
    </xdr:from>
    <xdr:to>
      <xdr:col>23</xdr:col>
      <xdr:colOff>631478</xdr:colOff>
      <xdr:row>6</xdr:row>
      <xdr:rowOff>355298</xdr:rowOff>
    </xdr:to>
    <xdr:sp macro="" textlink="">
      <xdr:nvSpPr>
        <xdr:cNvPr id="48" name="Triángulo isósceles 47">
          <a:extLst>
            <a:ext uri="{FF2B5EF4-FFF2-40B4-BE49-F238E27FC236}">
              <a16:creationId xmlns:a16="http://schemas.microsoft.com/office/drawing/2014/main" id="{216D835B-4433-42C5-B6B8-F94578B6BBA7}"/>
            </a:ext>
          </a:extLst>
        </xdr:cNvPr>
        <xdr:cNvSpPr/>
      </xdr:nvSpPr>
      <xdr:spPr>
        <a:xfrm rot="5400000">
          <a:off x="19033846" y="1355492"/>
          <a:ext cx="755651" cy="291962"/>
        </a:xfrm>
        <a:prstGeom prst="triangl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23</xdr:col>
      <xdr:colOff>336409</xdr:colOff>
      <xdr:row>6</xdr:row>
      <xdr:rowOff>278180</xdr:rowOff>
    </xdr:from>
    <xdr:to>
      <xdr:col>23</xdr:col>
      <xdr:colOff>338137</xdr:colOff>
      <xdr:row>6</xdr:row>
      <xdr:rowOff>569913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35A270A0-780E-402E-8FC4-3EE891096C10}"/>
            </a:ext>
          </a:extLst>
        </xdr:cNvPr>
        <xdr:cNvCxnSpPr/>
      </xdr:nvCxnSpPr>
      <xdr:spPr>
        <a:xfrm>
          <a:off x="19262584" y="1802180"/>
          <a:ext cx="1728" cy="29173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1060172</xdr:colOff>
      <xdr:row>1</xdr:row>
      <xdr:rowOff>116407</xdr:rowOff>
    </xdr:from>
    <xdr:to>
      <xdr:col>29</xdr:col>
      <xdr:colOff>704021</xdr:colOff>
      <xdr:row>3</xdr:row>
      <xdr:rowOff>63112</xdr:rowOff>
    </xdr:to>
    <xdr:sp macro="" textlink="">
      <xdr:nvSpPr>
        <xdr:cNvPr id="50" name="Rectángulo: esquinas redondeadas 49">
          <a:extLst>
            <a:ext uri="{FF2B5EF4-FFF2-40B4-BE49-F238E27FC236}">
              <a16:creationId xmlns:a16="http://schemas.microsoft.com/office/drawing/2014/main" id="{E66DA3BC-2498-440E-A17A-EE6740681E5B}"/>
            </a:ext>
          </a:extLst>
        </xdr:cNvPr>
        <xdr:cNvSpPr/>
      </xdr:nvSpPr>
      <xdr:spPr>
        <a:xfrm>
          <a:off x="11204297" y="6002857"/>
          <a:ext cx="4511124" cy="327705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PE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Capacitación con el area usuaria y Documentación</a:t>
          </a:r>
        </a:p>
      </xdr:txBody>
    </xdr:sp>
    <xdr:clientData/>
  </xdr:twoCellAnchor>
  <xdr:oneCellAnchor>
    <xdr:from>
      <xdr:col>22</xdr:col>
      <xdr:colOff>560371</xdr:colOff>
      <xdr:row>3</xdr:row>
      <xdr:rowOff>142382</xdr:rowOff>
    </xdr:from>
    <xdr:ext cx="1633289" cy="646972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0FE8BC0E-1FFD-4262-9D25-4829FBF9E437}"/>
            </a:ext>
          </a:extLst>
        </xdr:cNvPr>
        <xdr:cNvSpPr txBox="1"/>
      </xdr:nvSpPr>
      <xdr:spPr>
        <a:xfrm>
          <a:off x="18505471" y="713882"/>
          <a:ext cx="1633289" cy="6469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</a:rPr>
            <a:t>Pase a Producción: 15/10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28</xdr:col>
      <xdr:colOff>564683</xdr:colOff>
      <xdr:row>4</xdr:row>
      <xdr:rowOff>169334</xdr:rowOff>
    </xdr:from>
    <xdr:ext cx="1636650" cy="481541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236AB216-3C5F-461D-ABAA-BB1AEB71D937}"/>
            </a:ext>
          </a:extLst>
        </xdr:cNvPr>
        <xdr:cNvSpPr txBox="1"/>
      </xdr:nvSpPr>
      <xdr:spPr>
        <a:xfrm>
          <a:off x="14852183" y="6627284"/>
          <a:ext cx="1636650" cy="481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</a:rPr>
            <a:t>Pase a Producción: 10/12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23</xdr:col>
      <xdr:colOff>350209</xdr:colOff>
      <xdr:row>13</xdr:row>
      <xdr:rowOff>31217</xdr:rowOff>
    </xdr:from>
    <xdr:ext cx="1422233" cy="1178458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48D75253-C80C-460E-9BE8-9ACA1CA6D678}"/>
            </a:ext>
          </a:extLst>
        </xdr:cNvPr>
        <xdr:cNvSpPr txBox="1"/>
      </xdr:nvSpPr>
      <xdr:spPr>
        <a:xfrm>
          <a:off x="10494334" y="8203667"/>
          <a:ext cx="1422233" cy="11784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5. Módulo Difusión de Resultados de Monitoreos (incidencias)</a:t>
          </a:r>
          <a:endParaRPr lang="es-PE" sz="1000">
            <a:solidFill>
              <a:schemeClr val="accent1">
                <a:lumMod val="50000"/>
              </a:schemeClr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6.Módulo de Seguimiento de Controles. (incidencias)</a:t>
          </a:r>
          <a:endParaRPr lang="es-PE" sz="1000">
            <a:solidFill>
              <a:schemeClr val="accent1">
                <a:lumMod val="50000"/>
              </a:schemeClr>
            </a:solidFill>
            <a:effectLst/>
          </a:endParaRPr>
        </a:p>
        <a:p>
          <a:pPr marL="0" indent="0"/>
          <a:endParaRPr lang="es-PE" sz="1000" b="1" baseline="0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27</xdr:col>
      <xdr:colOff>711819</xdr:colOff>
      <xdr:row>6</xdr:row>
      <xdr:rowOff>25064</xdr:rowOff>
    </xdr:from>
    <xdr:to>
      <xdr:col>28</xdr:col>
      <xdr:colOff>241781</xdr:colOff>
      <xdr:row>8</xdr:row>
      <xdr:rowOff>18715</xdr:rowOff>
    </xdr:to>
    <xdr:sp macro="" textlink="">
      <xdr:nvSpPr>
        <xdr:cNvPr id="54" name="Triángulo isósceles 53">
          <a:extLst>
            <a:ext uri="{FF2B5EF4-FFF2-40B4-BE49-F238E27FC236}">
              <a16:creationId xmlns:a16="http://schemas.microsoft.com/office/drawing/2014/main" id="{3E4E8C6B-3B69-4329-8343-F797F5248B05}"/>
            </a:ext>
          </a:extLst>
        </xdr:cNvPr>
        <xdr:cNvSpPr/>
      </xdr:nvSpPr>
      <xdr:spPr>
        <a:xfrm rot="5400000">
          <a:off x="23073274" y="1780909"/>
          <a:ext cx="755651" cy="291962"/>
        </a:xfrm>
        <a:prstGeom prst="triangl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27</xdr:col>
      <xdr:colOff>708455</xdr:colOff>
      <xdr:row>7</xdr:row>
      <xdr:rowOff>12365</xdr:rowOff>
    </xdr:from>
    <xdr:to>
      <xdr:col>27</xdr:col>
      <xdr:colOff>708455</xdr:colOff>
      <xdr:row>11</xdr:row>
      <xdr:rowOff>107616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024A1249-506B-4AFD-89B7-CBE465F36429}"/>
            </a:ext>
          </a:extLst>
        </xdr:cNvPr>
        <xdr:cNvCxnSpPr/>
      </xdr:nvCxnSpPr>
      <xdr:spPr>
        <a:xfrm>
          <a:off x="23301755" y="2107865"/>
          <a:ext cx="0" cy="857251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688464</xdr:colOff>
      <xdr:row>4</xdr:row>
      <xdr:rowOff>39428</xdr:rowOff>
    </xdr:from>
    <xdr:ext cx="1639870" cy="510907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E7D898A2-A921-4CAA-ACAE-0B3C6B88E854}"/>
            </a:ext>
          </a:extLst>
        </xdr:cNvPr>
        <xdr:cNvSpPr txBox="1"/>
      </xdr:nvSpPr>
      <xdr:spPr>
        <a:xfrm>
          <a:off x="22519764" y="1182428"/>
          <a:ext cx="1639870" cy="510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000" b="1" baseline="0">
              <a:solidFill>
                <a:schemeClr val="accent1">
                  <a:lumMod val="50000"/>
                </a:schemeClr>
              </a:solidFill>
            </a:rPr>
            <a:t>Pase a Producción: 26/11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0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>
    <xdr:from>
      <xdr:col>27</xdr:col>
      <xdr:colOff>716138</xdr:colOff>
      <xdr:row>10</xdr:row>
      <xdr:rowOff>166512</xdr:rowOff>
    </xdr:from>
    <xdr:to>
      <xdr:col>27</xdr:col>
      <xdr:colOff>722487</xdr:colOff>
      <xdr:row>22</xdr:row>
      <xdr:rowOff>76907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9E8B2E11-219C-4965-88B9-2B45FEF169D7}"/>
            </a:ext>
          </a:extLst>
        </xdr:cNvPr>
        <xdr:cNvCxnSpPr/>
      </xdr:nvCxnSpPr>
      <xdr:spPr>
        <a:xfrm flipH="1">
          <a:off x="23709488" y="2833512"/>
          <a:ext cx="6349" cy="2767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554463</xdr:colOff>
      <xdr:row>9</xdr:row>
      <xdr:rowOff>46264</xdr:rowOff>
    </xdr:from>
    <xdr:to>
      <xdr:col>28</xdr:col>
      <xdr:colOff>160763</xdr:colOff>
      <xdr:row>11</xdr:row>
      <xdr:rowOff>58260</xdr:rowOff>
    </xdr:to>
    <xdr:sp macro="" textlink="">
      <xdr:nvSpPr>
        <xdr:cNvPr id="58" name="Estrella: 5 puntas 57">
          <a:extLst>
            <a:ext uri="{FF2B5EF4-FFF2-40B4-BE49-F238E27FC236}">
              <a16:creationId xmlns:a16="http://schemas.microsoft.com/office/drawing/2014/main" id="{6AC813F1-98AC-460F-94B5-A1789720960A}"/>
            </a:ext>
          </a:extLst>
        </xdr:cNvPr>
        <xdr:cNvSpPr/>
      </xdr:nvSpPr>
      <xdr:spPr>
        <a:xfrm>
          <a:off x="23547813" y="2522764"/>
          <a:ext cx="368300" cy="392996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27</xdr:col>
      <xdr:colOff>193522</xdr:colOff>
      <xdr:row>8</xdr:row>
      <xdr:rowOff>15674</xdr:rowOff>
    </xdr:from>
    <xdr:ext cx="1054100" cy="233205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2B461B49-B41F-4603-B45C-6A9F7344C512}"/>
            </a:ext>
          </a:extLst>
        </xdr:cNvPr>
        <xdr:cNvSpPr txBox="1"/>
      </xdr:nvSpPr>
      <xdr:spPr>
        <a:xfrm>
          <a:off x="23186872" y="2301674"/>
          <a:ext cx="10541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PE" sz="900" b="1"/>
            <a:t>Review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A415-957E-4FB0-9B88-520EB3C2EB5E}">
  <dimension ref="B1:O42"/>
  <sheetViews>
    <sheetView workbookViewId="0">
      <selection activeCell="C9" sqref="C9"/>
    </sheetView>
  </sheetViews>
  <sheetFormatPr baseColWidth="10" defaultRowHeight="15" x14ac:dyDescent="0.25"/>
  <cols>
    <col min="2" max="2" width="21.28515625" bestFit="1" customWidth="1"/>
    <col min="4" max="4" width="17.28515625" bestFit="1" customWidth="1"/>
    <col min="7" max="7" width="21.28515625" bestFit="1" customWidth="1"/>
    <col min="9" max="9" width="17.28515625" bestFit="1" customWidth="1"/>
  </cols>
  <sheetData>
    <row r="1" spans="2:15" ht="15.75" thickBot="1" x14ac:dyDescent="0.3">
      <c r="B1" s="45" t="s">
        <v>66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54"/>
    </row>
    <row r="2" spans="2:15" ht="30" x14ac:dyDescent="0.25">
      <c r="B2" s="47" t="s">
        <v>0</v>
      </c>
      <c r="C2" s="2" t="s">
        <v>1</v>
      </c>
      <c r="D2" s="3" t="s">
        <v>29</v>
      </c>
      <c r="E2" s="3" t="s">
        <v>30</v>
      </c>
      <c r="F2" s="18"/>
      <c r="G2" s="18"/>
      <c r="H2" s="18"/>
      <c r="I2" s="18"/>
      <c r="J2" s="18"/>
      <c r="K2" s="24" t="s">
        <v>10</v>
      </c>
      <c r="L2" s="25"/>
      <c r="M2" s="25"/>
      <c r="N2" s="26"/>
      <c r="O2" s="28"/>
    </row>
    <row r="3" spans="2:15" x14ac:dyDescent="0.25">
      <c r="B3" s="48"/>
      <c r="C3" s="2">
        <v>4</v>
      </c>
      <c r="D3" s="2">
        <v>3</v>
      </c>
      <c r="E3" s="2">
        <v>2</v>
      </c>
      <c r="F3" s="18"/>
      <c r="G3" s="18"/>
      <c r="H3" s="18"/>
      <c r="I3" s="18"/>
      <c r="J3" s="18"/>
      <c r="K3" s="27"/>
      <c r="L3" s="18"/>
      <c r="M3" s="18"/>
      <c r="N3" s="28"/>
      <c r="O3" s="28"/>
    </row>
    <row r="4" spans="2:15" x14ac:dyDescent="0.25">
      <c r="B4" s="27"/>
      <c r="C4" s="18"/>
      <c r="D4" s="18"/>
      <c r="E4" s="18"/>
      <c r="F4" s="18"/>
      <c r="G4" s="18"/>
      <c r="H4" s="18"/>
      <c r="I4" s="18"/>
      <c r="J4" s="18"/>
      <c r="K4" s="29" t="s">
        <v>22</v>
      </c>
      <c r="L4" s="22"/>
      <c r="M4" s="22"/>
      <c r="N4" s="28"/>
      <c r="O4" s="28"/>
    </row>
    <row r="5" spans="2:15" x14ac:dyDescent="0.25">
      <c r="B5" s="27"/>
      <c r="C5" s="18"/>
      <c r="D5" s="18"/>
      <c r="E5" s="18"/>
      <c r="F5" s="18"/>
      <c r="G5" s="18"/>
      <c r="H5" s="18"/>
      <c r="I5" s="18"/>
      <c r="J5" s="18"/>
      <c r="K5" s="27"/>
      <c r="L5" s="18"/>
      <c r="M5" s="18"/>
      <c r="N5" s="28"/>
      <c r="O5" s="28"/>
    </row>
    <row r="6" spans="2:15" x14ac:dyDescent="0.25">
      <c r="B6" s="27"/>
      <c r="C6" s="18"/>
      <c r="D6" s="18"/>
      <c r="E6" s="18"/>
      <c r="F6" s="18"/>
      <c r="G6" s="18"/>
      <c r="H6" s="18"/>
      <c r="I6" s="18"/>
      <c r="J6" s="18"/>
      <c r="K6" s="23" t="s">
        <v>91</v>
      </c>
      <c r="L6" s="23"/>
      <c r="M6" s="23" t="s">
        <v>31</v>
      </c>
      <c r="N6" s="30"/>
      <c r="O6" s="28"/>
    </row>
    <row r="7" spans="2:15" x14ac:dyDescent="0.25">
      <c r="B7" s="49" t="s">
        <v>22</v>
      </c>
      <c r="C7" s="1"/>
      <c r="D7" s="1"/>
      <c r="E7" s="18"/>
      <c r="F7" s="18"/>
      <c r="G7" s="1" t="s">
        <v>31</v>
      </c>
      <c r="H7" s="1"/>
      <c r="I7" s="1"/>
      <c r="J7" s="18"/>
      <c r="K7" s="27"/>
      <c r="L7" s="18"/>
      <c r="M7" s="18"/>
      <c r="N7" s="28"/>
      <c r="O7" s="28"/>
    </row>
    <row r="8" spans="2:15" x14ac:dyDescent="0.25">
      <c r="B8" s="50" t="s">
        <v>26</v>
      </c>
      <c r="C8" s="2" t="s">
        <v>25</v>
      </c>
      <c r="D8" s="2" t="s">
        <v>24</v>
      </c>
      <c r="E8" s="18"/>
      <c r="F8" s="18"/>
      <c r="G8" s="2" t="s">
        <v>26</v>
      </c>
      <c r="H8" s="2" t="s">
        <v>25</v>
      </c>
      <c r="I8" s="2" t="s">
        <v>24</v>
      </c>
      <c r="J8" s="18"/>
      <c r="K8" s="27"/>
      <c r="L8" s="18"/>
      <c r="M8" s="22" t="s">
        <v>46</v>
      </c>
      <c r="N8" s="31"/>
      <c r="O8" s="28"/>
    </row>
    <row r="9" spans="2:15" x14ac:dyDescent="0.25">
      <c r="B9" s="50" t="s">
        <v>23</v>
      </c>
      <c r="C9" s="2">
        <v>8</v>
      </c>
      <c r="D9" s="2" t="s">
        <v>5</v>
      </c>
      <c r="E9" s="18"/>
      <c r="F9" s="18"/>
      <c r="G9" s="2" t="s">
        <v>23</v>
      </c>
      <c r="H9" s="2">
        <v>8</v>
      </c>
      <c r="I9" s="2" t="s">
        <v>5</v>
      </c>
      <c r="J9" s="18"/>
      <c r="K9" s="27"/>
      <c r="L9" s="18"/>
      <c r="M9" s="18"/>
      <c r="N9" s="28"/>
      <c r="O9" s="28"/>
    </row>
    <row r="10" spans="2:15" ht="15.75" thickBot="1" x14ac:dyDescent="0.3">
      <c r="B10" s="50" t="s">
        <v>27</v>
      </c>
      <c r="C10" s="2">
        <v>5</v>
      </c>
      <c r="D10" s="2" t="s">
        <v>19</v>
      </c>
      <c r="E10" s="18"/>
      <c r="F10" s="18"/>
      <c r="G10" s="2" t="s">
        <v>27</v>
      </c>
      <c r="H10" s="2">
        <v>5</v>
      </c>
      <c r="I10" s="2" t="s">
        <v>19</v>
      </c>
      <c r="J10" s="18"/>
      <c r="K10" s="32"/>
      <c r="L10" s="33"/>
      <c r="M10" s="33"/>
      <c r="N10" s="34" t="s">
        <v>47</v>
      </c>
      <c r="O10" s="28"/>
    </row>
    <row r="11" spans="2:15" x14ac:dyDescent="0.25">
      <c r="B11" s="51" t="s">
        <v>28</v>
      </c>
      <c r="C11" s="2">
        <f>+C10*C9</f>
        <v>40</v>
      </c>
      <c r="D11" s="2" t="s">
        <v>20</v>
      </c>
      <c r="E11" s="18"/>
      <c r="F11" s="18"/>
      <c r="G11" s="9" t="s">
        <v>28</v>
      </c>
      <c r="H11" s="2">
        <f>+H10*H9</f>
        <v>40</v>
      </c>
      <c r="I11" s="2" t="s">
        <v>20</v>
      </c>
      <c r="J11" s="18"/>
      <c r="K11" s="18"/>
      <c r="L11" s="18"/>
      <c r="M11" s="18"/>
      <c r="N11" s="18"/>
      <c r="O11" s="28"/>
    </row>
    <row r="12" spans="2:15" x14ac:dyDescent="0.25">
      <c r="B12" s="52" t="s">
        <v>33</v>
      </c>
      <c r="C12" s="5">
        <v>3</v>
      </c>
      <c r="D12" s="5" t="s">
        <v>32</v>
      </c>
      <c r="E12" s="18"/>
      <c r="F12" s="18"/>
      <c r="G12" s="5" t="s">
        <v>33</v>
      </c>
      <c r="H12" s="5">
        <v>2</v>
      </c>
      <c r="I12" s="5" t="s">
        <v>18</v>
      </c>
      <c r="J12" s="18"/>
      <c r="K12" s="18"/>
      <c r="L12" s="18"/>
      <c r="M12" s="18"/>
      <c r="N12" s="18"/>
      <c r="O12" s="28"/>
    </row>
    <row r="13" spans="2:15" x14ac:dyDescent="0.25">
      <c r="B13" s="52" t="s">
        <v>28</v>
      </c>
      <c r="C13" s="2">
        <f>+C11*C12</f>
        <v>120</v>
      </c>
      <c r="D13" s="5" t="s">
        <v>21</v>
      </c>
      <c r="E13" s="18"/>
      <c r="F13" s="18"/>
      <c r="G13" s="5" t="s">
        <v>28</v>
      </c>
      <c r="H13" s="2">
        <f>+H12*H11</f>
        <v>80</v>
      </c>
      <c r="I13" s="5" t="s">
        <v>21</v>
      </c>
      <c r="J13" s="18"/>
      <c r="K13" s="18"/>
      <c r="L13" s="18"/>
      <c r="M13" s="18"/>
      <c r="N13" s="18"/>
      <c r="O13" s="28"/>
    </row>
    <row r="14" spans="2:15" x14ac:dyDescent="0.25">
      <c r="B14" s="52" t="s">
        <v>34</v>
      </c>
      <c r="C14" s="2">
        <v>2</v>
      </c>
      <c r="D14" s="5" t="s">
        <v>36</v>
      </c>
      <c r="E14" s="18"/>
      <c r="F14" s="18"/>
      <c r="G14" s="5" t="s">
        <v>34</v>
      </c>
      <c r="H14" s="2">
        <v>1</v>
      </c>
      <c r="I14" s="5" t="s">
        <v>36</v>
      </c>
      <c r="J14" s="18"/>
      <c r="K14" s="18"/>
      <c r="L14" s="18"/>
      <c r="M14" s="18"/>
      <c r="N14" s="18"/>
      <c r="O14" s="28"/>
    </row>
    <row r="15" spans="2:15" x14ac:dyDescent="0.25">
      <c r="B15" s="52" t="s">
        <v>35</v>
      </c>
      <c r="C15" s="2">
        <f>+C14*C13</f>
        <v>240</v>
      </c>
      <c r="D15" s="5" t="s">
        <v>21</v>
      </c>
      <c r="E15" s="18"/>
      <c r="F15" s="18"/>
      <c r="G15" s="5" t="s">
        <v>35</v>
      </c>
      <c r="H15" s="2">
        <f>+H14*H13</f>
        <v>80</v>
      </c>
      <c r="I15" s="5" t="s">
        <v>21</v>
      </c>
      <c r="J15" s="18"/>
      <c r="K15" s="18"/>
      <c r="L15" s="18"/>
      <c r="M15" s="18"/>
      <c r="N15" s="18"/>
      <c r="O15" s="28"/>
    </row>
    <row r="16" spans="2:15" x14ac:dyDescent="0.25">
      <c r="B16" s="2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28"/>
    </row>
    <row r="17" spans="2:15" ht="15.75" thickBot="1" x14ac:dyDescent="0.3"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53"/>
    </row>
    <row r="20" spans="2:15" ht="15.75" thickBot="1" x14ac:dyDescent="0.3"/>
    <row r="21" spans="2:15" ht="15.75" thickBot="1" x14ac:dyDescent="0.3">
      <c r="B21" s="45" t="s">
        <v>71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4"/>
    </row>
    <row r="22" spans="2:15" ht="30" x14ac:dyDescent="0.25">
      <c r="B22" s="47" t="s">
        <v>0</v>
      </c>
      <c r="C22" s="2" t="s">
        <v>1</v>
      </c>
      <c r="D22" s="3" t="s">
        <v>29</v>
      </c>
      <c r="E22" s="3" t="s">
        <v>30</v>
      </c>
      <c r="F22" s="18"/>
      <c r="G22" s="18"/>
      <c r="H22" s="18"/>
      <c r="I22" s="18"/>
      <c r="J22" s="18"/>
      <c r="K22" s="24" t="s">
        <v>10</v>
      </c>
      <c r="L22" s="25"/>
      <c r="M22" s="25"/>
      <c r="N22" s="26"/>
      <c r="O22" s="28"/>
    </row>
    <row r="23" spans="2:15" x14ac:dyDescent="0.25">
      <c r="B23" s="48"/>
      <c r="C23" s="2">
        <v>2</v>
      </c>
      <c r="D23" s="2">
        <v>2</v>
      </c>
      <c r="E23" s="2">
        <v>1</v>
      </c>
      <c r="F23" s="18"/>
      <c r="G23" s="18"/>
      <c r="H23" s="18"/>
      <c r="I23" s="18"/>
      <c r="J23" s="18"/>
      <c r="K23" s="27"/>
      <c r="L23" s="18"/>
      <c r="M23" s="18"/>
      <c r="N23" s="28"/>
      <c r="O23" s="28"/>
    </row>
    <row r="24" spans="2:15" x14ac:dyDescent="0.25">
      <c r="B24" s="27"/>
      <c r="C24" s="18"/>
      <c r="D24" s="18"/>
      <c r="E24" s="18"/>
      <c r="F24" s="18"/>
      <c r="G24" s="18"/>
      <c r="H24" s="18"/>
      <c r="I24" s="18"/>
      <c r="J24" s="18"/>
      <c r="K24" s="22" t="s">
        <v>22</v>
      </c>
      <c r="L24" s="22"/>
      <c r="M24" s="22"/>
      <c r="N24" s="22"/>
      <c r="O24" s="28"/>
    </row>
    <row r="25" spans="2:15" x14ac:dyDescent="0.25">
      <c r="B25" s="27"/>
      <c r="C25" s="18"/>
      <c r="D25" s="18"/>
      <c r="E25" s="18"/>
      <c r="F25" s="18"/>
      <c r="G25" s="18"/>
      <c r="H25" s="18"/>
      <c r="I25" s="18"/>
      <c r="J25" s="18"/>
      <c r="K25" s="27"/>
      <c r="L25" s="18"/>
      <c r="M25" s="18"/>
      <c r="N25" s="28"/>
      <c r="O25" s="28"/>
    </row>
    <row r="26" spans="2:15" x14ac:dyDescent="0.25">
      <c r="B26" s="27"/>
      <c r="C26" s="18"/>
      <c r="D26" s="18"/>
      <c r="E26" s="18"/>
      <c r="F26" s="18"/>
      <c r="G26" s="18"/>
      <c r="H26" s="18"/>
      <c r="I26" s="18"/>
      <c r="J26" s="18"/>
      <c r="K26" s="27"/>
      <c r="L26" s="18"/>
      <c r="M26" s="23" t="s">
        <v>31</v>
      </c>
      <c r="N26" s="30"/>
      <c r="O26" s="28"/>
    </row>
    <row r="27" spans="2:15" x14ac:dyDescent="0.25">
      <c r="B27" s="49" t="s">
        <v>22</v>
      </c>
      <c r="C27" s="1"/>
      <c r="D27" s="1"/>
      <c r="E27" s="18"/>
      <c r="F27" s="18"/>
      <c r="G27" s="1" t="s">
        <v>31</v>
      </c>
      <c r="H27" s="1"/>
      <c r="I27" s="1"/>
      <c r="J27" s="18"/>
      <c r="K27" s="27"/>
      <c r="L27" s="18"/>
      <c r="M27" s="18"/>
      <c r="N27" s="28"/>
      <c r="O27" s="28"/>
    </row>
    <row r="28" spans="2:15" x14ac:dyDescent="0.25">
      <c r="B28" s="50" t="s">
        <v>26</v>
      </c>
      <c r="C28" s="2" t="s">
        <v>25</v>
      </c>
      <c r="D28" s="2" t="s">
        <v>24</v>
      </c>
      <c r="E28" s="18"/>
      <c r="F28" s="18"/>
      <c r="G28" s="2" t="s">
        <v>26</v>
      </c>
      <c r="H28" s="2" t="s">
        <v>25</v>
      </c>
      <c r="I28" s="2" t="s">
        <v>24</v>
      </c>
      <c r="J28" s="18"/>
      <c r="K28" s="27"/>
      <c r="L28" s="18"/>
      <c r="M28" s="22" t="s">
        <v>46</v>
      </c>
      <c r="N28" s="31"/>
      <c r="O28" s="28"/>
    </row>
    <row r="29" spans="2:15" x14ac:dyDescent="0.25">
      <c r="B29" s="50" t="s">
        <v>23</v>
      </c>
      <c r="C29" s="2">
        <v>8</v>
      </c>
      <c r="D29" s="2" t="s">
        <v>5</v>
      </c>
      <c r="E29" s="18"/>
      <c r="F29" s="18"/>
      <c r="G29" s="2" t="s">
        <v>23</v>
      </c>
      <c r="H29" s="2">
        <v>8</v>
      </c>
      <c r="I29" s="2" t="s">
        <v>5</v>
      </c>
      <c r="J29" s="18"/>
      <c r="K29" s="27"/>
      <c r="L29" s="18"/>
      <c r="M29" s="18"/>
      <c r="N29" s="28"/>
      <c r="O29" s="28"/>
    </row>
    <row r="30" spans="2:15" ht="15.75" thickBot="1" x14ac:dyDescent="0.3">
      <c r="B30" s="50" t="s">
        <v>27</v>
      </c>
      <c r="C30" s="2">
        <v>5</v>
      </c>
      <c r="D30" s="2" t="s">
        <v>19</v>
      </c>
      <c r="E30" s="18"/>
      <c r="F30" s="18"/>
      <c r="G30" s="2" t="s">
        <v>27</v>
      </c>
      <c r="H30" s="2">
        <v>5</v>
      </c>
      <c r="I30" s="2" t="s">
        <v>19</v>
      </c>
      <c r="J30" s="18"/>
      <c r="K30" s="32"/>
      <c r="L30" s="33"/>
      <c r="M30" s="33"/>
      <c r="N30" s="34" t="s">
        <v>47</v>
      </c>
      <c r="O30" s="28"/>
    </row>
    <row r="31" spans="2:15" x14ac:dyDescent="0.25">
      <c r="B31" s="51" t="s">
        <v>28</v>
      </c>
      <c r="C31" s="2">
        <f>+C30*C29</f>
        <v>40</v>
      </c>
      <c r="D31" s="2" t="s">
        <v>20</v>
      </c>
      <c r="E31" s="18"/>
      <c r="F31" s="18"/>
      <c r="G31" s="9" t="s">
        <v>28</v>
      </c>
      <c r="H31" s="2">
        <f>+H30*H29</f>
        <v>40</v>
      </c>
      <c r="I31" s="2" t="s">
        <v>20</v>
      </c>
      <c r="J31" s="18"/>
      <c r="K31" s="18"/>
      <c r="L31" s="18"/>
      <c r="M31" s="18"/>
      <c r="N31" s="18"/>
      <c r="O31" s="28"/>
    </row>
    <row r="32" spans="2:15" x14ac:dyDescent="0.25">
      <c r="B32" s="52" t="s">
        <v>33</v>
      </c>
      <c r="C32" s="5">
        <v>2</v>
      </c>
      <c r="D32" s="5" t="s">
        <v>32</v>
      </c>
      <c r="E32" s="18"/>
      <c r="F32" s="18"/>
      <c r="G32" s="5" t="s">
        <v>33</v>
      </c>
      <c r="H32" s="5">
        <v>1</v>
      </c>
      <c r="I32" s="5" t="s">
        <v>18</v>
      </c>
      <c r="J32" s="18"/>
      <c r="K32" s="18"/>
      <c r="L32" s="18"/>
      <c r="M32" s="18"/>
      <c r="N32" s="18"/>
      <c r="O32" s="28"/>
    </row>
    <row r="33" spans="2:15" x14ac:dyDescent="0.25">
      <c r="B33" s="52" t="s">
        <v>28</v>
      </c>
      <c r="C33" s="2">
        <f>+C31*C32</f>
        <v>80</v>
      </c>
      <c r="D33" s="5" t="s">
        <v>21</v>
      </c>
      <c r="E33" s="18"/>
      <c r="F33" s="18"/>
      <c r="G33" s="5" t="s">
        <v>28</v>
      </c>
      <c r="H33" s="2">
        <f>+H32*H31</f>
        <v>40</v>
      </c>
      <c r="I33" s="5" t="s">
        <v>21</v>
      </c>
      <c r="J33" s="18"/>
      <c r="K33" s="18"/>
      <c r="L33" s="18"/>
      <c r="M33" s="18"/>
      <c r="N33" s="18"/>
      <c r="O33" s="28"/>
    </row>
    <row r="34" spans="2:15" x14ac:dyDescent="0.25">
      <c r="B34" s="52" t="s">
        <v>34</v>
      </c>
      <c r="C34" s="2">
        <v>2</v>
      </c>
      <c r="D34" s="5" t="s">
        <v>36</v>
      </c>
      <c r="E34" s="18"/>
      <c r="F34" s="18"/>
      <c r="G34" s="5" t="s">
        <v>34</v>
      </c>
      <c r="H34" s="2">
        <v>1</v>
      </c>
      <c r="I34" s="5" t="s">
        <v>36</v>
      </c>
      <c r="J34" s="18"/>
      <c r="K34" s="18"/>
      <c r="L34" s="18"/>
      <c r="M34" s="18"/>
      <c r="N34" s="18"/>
      <c r="O34" s="28"/>
    </row>
    <row r="35" spans="2:15" x14ac:dyDescent="0.25">
      <c r="B35" s="52" t="s">
        <v>35</v>
      </c>
      <c r="C35" s="2">
        <f>+C34*C33</f>
        <v>160</v>
      </c>
      <c r="D35" s="5" t="s">
        <v>21</v>
      </c>
      <c r="E35" s="18"/>
      <c r="F35" s="18"/>
      <c r="G35" s="5" t="s">
        <v>35</v>
      </c>
      <c r="H35" s="2">
        <f>+H34*H33</f>
        <v>40</v>
      </c>
      <c r="I35" s="5" t="s">
        <v>21</v>
      </c>
      <c r="J35" s="18"/>
      <c r="K35" s="18"/>
      <c r="L35" s="18"/>
      <c r="M35" s="18"/>
      <c r="N35" s="18"/>
      <c r="O35" s="28"/>
    </row>
    <row r="36" spans="2:15" x14ac:dyDescent="0.25">
      <c r="B36" s="2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28"/>
    </row>
    <row r="37" spans="2:15" ht="15.75" thickBot="1" x14ac:dyDescent="0.3"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53"/>
    </row>
    <row r="40" spans="2:15" x14ac:dyDescent="0.25">
      <c r="C40" s="2"/>
      <c r="D40" s="2" t="s">
        <v>22</v>
      </c>
      <c r="E40" s="2" t="s">
        <v>31</v>
      </c>
    </row>
    <row r="41" spans="2:15" x14ac:dyDescent="0.25">
      <c r="C41" s="2" t="s">
        <v>66</v>
      </c>
      <c r="D41" s="2">
        <v>2</v>
      </c>
      <c r="E41" s="2">
        <v>1</v>
      </c>
      <c r="F41" s="1">
        <v>1</v>
      </c>
    </row>
    <row r="42" spans="2:15" x14ac:dyDescent="0.25">
      <c r="C42" s="2" t="s">
        <v>71</v>
      </c>
      <c r="D42" s="2">
        <v>2</v>
      </c>
      <c r="E42" s="2">
        <v>1</v>
      </c>
      <c r="F42" s="1"/>
    </row>
  </sheetData>
  <mergeCells count="18">
    <mergeCell ref="M28:N28"/>
    <mergeCell ref="K24:N24"/>
    <mergeCell ref="K6:L6"/>
    <mergeCell ref="F41:F42"/>
    <mergeCell ref="B22:B23"/>
    <mergeCell ref="K22:N22"/>
    <mergeCell ref="M26:N26"/>
    <mergeCell ref="B27:D27"/>
    <mergeCell ref="G27:I27"/>
    <mergeCell ref="M8:N8"/>
    <mergeCell ref="B1:O1"/>
    <mergeCell ref="B21:O21"/>
    <mergeCell ref="B7:D7"/>
    <mergeCell ref="B2:B3"/>
    <mergeCell ref="G7:I7"/>
    <mergeCell ref="K2:N2"/>
    <mergeCell ref="K4:M4"/>
    <mergeCell ref="M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B36-C331-4612-B03D-18A810F605F2}">
  <dimension ref="A3:AG67"/>
  <sheetViews>
    <sheetView showGridLines="0" tabSelected="1" workbookViewId="0">
      <selection activeCell="L1" sqref="L1:L1048576"/>
    </sheetView>
  </sheetViews>
  <sheetFormatPr baseColWidth="10" defaultRowHeight="15" x14ac:dyDescent="0.25"/>
  <cols>
    <col min="1" max="1" width="11.42578125" style="18"/>
    <col min="2" max="2" width="11.42578125" style="36"/>
    <col min="3" max="3" width="23.7109375" bestFit="1" customWidth="1"/>
    <col min="4" max="4" width="13.5703125" customWidth="1"/>
    <col min="5" max="5" width="11.5703125" customWidth="1"/>
    <col min="6" max="6" width="13" customWidth="1"/>
    <col min="7" max="7" width="10.5703125" customWidth="1"/>
    <col min="8" max="8" width="12.28515625" bestFit="1" customWidth="1"/>
    <col min="25" max="25" width="15.28515625" customWidth="1"/>
    <col min="26" max="26" width="14.28515625" customWidth="1"/>
    <col min="27" max="27" width="18.140625" customWidth="1"/>
    <col min="28" max="28" width="11.42578125" customWidth="1"/>
  </cols>
  <sheetData>
    <row r="3" spans="1:33" ht="21" x14ac:dyDescent="0.35">
      <c r="M3" s="38" t="s">
        <v>60</v>
      </c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</row>
    <row r="4" spans="1:33" ht="15" customHeight="1" x14ac:dyDescent="0.25">
      <c r="A4" s="11"/>
      <c r="C4" s="12" t="s">
        <v>52</v>
      </c>
      <c r="D4" s="13"/>
      <c r="E4" s="13"/>
      <c r="F4" s="13"/>
      <c r="G4" s="13"/>
      <c r="H4" s="14"/>
      <c r="I4" s="19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</row>
    <row r="5" spans="1:33" ht="45" x14ac:dyDescent="0.25">
      <c r="A5" s="11"/>
      <c r="C5" s="4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7" t="s">
        <v>11</v>
      </c>
      <c r="I5" s="19"/>
      <c r="M5" s="40"/>
      <c r="N5" s="41"/>
      <c r="O5" s="41"/>
      <c r="P5" s="41"/>
      <c r="Q5" s="41"/>
      <c r="R5" s="40"/>
      <c r="S5" s="41"/>
      <c r="T5" s="42"/>
      <c r="U5" s="41"/>
      <c r="V5" s="41"/>
      <c r="W5" s="41"/>
      <c r="X5" s="41"/>
      <c r="Y5" s="41"/>
      <c r="Z5" s="41"/>
      <c r="AA5" s="40"/>
      <c r="AB5" s="40"/>
      <c r="AC5" s="40"/>
      <c r="AD5" s="40"/>
      <c r="AE5" s="40"/>
      <c r="AF5" s="40"/>
      <c r="AG5" s="40"/>
    </row>
    <row r="6" spans="1:33" x14ac:dyDescent="0.25">
      <c r="B6" s="36">
        <v>1</v>
      </c>
      <c r="C6" s="2" t="s">
        <v>2</v>
      </c>
      <c r="D6" s="2">
        <v>24</v>
      </c>
      <c r="E6" s="2">
        <f>+D6*0.4</f>
        <v>9.6000000000000014</v>
      </c>
      <c r="F6" s="2"/>
      <c r="G6" s="2"/>
      <c r="H6" s="5"/>
      <c r="I6" s="8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1:33" x14ac:dyDescent="0.25">
      <c r="B7" s="36">
        <v>2</v>
      </c>
      <c r="C7" s="2" t="s">
        <v>4</v>
      </c>
      <c r="D7" s="2">
        <v>50</v>
      </c>
      <c r="E7" s="2">
        <f t="shared" ref="E7:E8" si="0">+D7*0.4</f>
        <v>20</v>
      </c>
      <c r="F7" s="2"/>
      <c r="G7" s="2"/>
      <c r="H7" s="5"/>
      <c r="I7" s="8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</row>
    <row r="8" spans="1:33" x14ac:dyDescent="0.25">
      <c r="B8" s="36">
        <v>3</v>
      </c>
      <c r="C8" s="2" t="s">
        <v>12</v>
      </c>
      <c r="D8" s="2">
        <v>50</v>
      </c>
      <c r="E8" s="2">
        <f t="shared" si="0"/>
        <v>20</v>
      </c>
      <c r="F8" s="2"/>
      <c r="G8" s="2"/>
      <c r="H8" s="5"/>
      <c r="I8" s="8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</row>
    <row r="9" spans="1:33" x14ac:dyDescent="0.25">
      <c r="B9" s="37">
        <v>4</v>
      </c>
      <c r="C9" s="5" t="s">
        <v>3</v>
      </c>
      <c r="D9" s="2">
        <v>50</v>
      </c>
      <c r="E9" s="2">
        <f>+D9*0.4</f>
        <v>20</v>
      </c>
      <c r="F9" s="2"/>
      <c r="G9" s="2"/>
      <c r="H9" s="5"/>
      <c r="I9" s="8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</row>
    <row r="10" spans="1:33" x14ac:dyDescent="0.25">
      <c r="B10" s="37" t="s">
        <v>53</v>
      </c>
      <c r="C10" s="2" t="s">
        <v>49</v>
      </c>
      <c r="D10" s="2">
        <f>90*0.4</f>
        <v>36</v>
      </c>
      <c r="E10" s="2">
        <f>+D10*0.4</f>
        <v>14.4</v>
      </c>
      <c r="F10" s="2"/>
      <c r="G10" s="2"/>
      <c r="H10" s="5" t="s">
        <v>17</v>
      </c>
      <c r="I10" s="8"/>
      <c r="M10" s="40"/>
      <c r="N10" s="40"/>
      <c r="O10" s="40"/>
      <c r="P10" s="40"/>
      <c r="Q10" s="43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</row>
    <row r="11" spans="1:33" x14ac:dyDescent="0.25">
      <c r="B11" s="37" t="s">
        <v>54</v>
      </c>
      <c r="C11" s="2" t="s">
        <v>41</v>
      </c>
      <c r="D11" s="2">
        <f>90*0.2</f>
        <v>18</v>
      </c>
      <c r="E11" s="2">
        <f>+D11*0.4</f>
        <v>7.2</v>
      </c>
      <c r="F11" s="2"/>
      <c r="G11" s="2"/>
      <c r="H11" s="5" t="s">
        <v>17</v>
      </c>
      <c r="I11" s="8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</row>
    <row r="12" spans="1:33" s="15" customFormat="1" x14ac:dyDescent="0.25">
      <c r="A12" s="8"/>
      <c r="B12" s="37"/>
      <c r="C12" s="21" t="s">
        <v>43</v>
      </c>
      <c r="D12" s="5">
        <f>SUM(D6:D11)</f>
        <v>228</v>
      </c>
      <c r="E12" s="16">
        <f>+SUM(E6:E11)</f>
        <v>91.2</v>
      </c>
      <c r="F12" s="8"/>
      <c r="G12" s="8"/>
      <c r="H12" s="8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</row>
    <row r="13" spans="1:33" s="8" customFormat="1" x14ac:dyDescent="0.25">
      <c r="B13" s="37"/>
      <c r="C13" s="21" t="s">
        <v>44</v>
      </c>
      <c r="D13" s="16">
        <f>+'Est. esf. Sprint'!$C$15</f>
        <v>240</v>
      </c>
      <c r="E13" s="5">
        <f>+'Est. esf. Sprint'!$H$15</f>
        <v>80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</row>
    <row r="14" spans="1:33" s="8" customFormat="1" x14ac:dyDescent="0.25">
      <c r="B14" s="37"/>
      <c r="C14" s="21" t="s">
        <v>45</v>
      </c>
      <c r="D14" s="20">
        <f>+(D12-D13)/D13</f>
        <v>-0.05</v>
      </c>
      <c r="E14" s="20">
        <f>+(E12-E13)/E13</f>
        <v>0.14000000000000004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</row>
    <row r="15" spans="1:33" s="8" customFormat="1" x14ac:dyDescent="0.25">
      <c r="B15" s="37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</row>
    <row r="16" spans="1:33" s="8" customFormat="1" x14ac:dyDescent="0.25">
      <c r="B16" s="37"/>
      <c r="M16" s="44"/>
      <c r="N16" s="44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</row>
    <row r="17" spans="1:33" s="8" customFormat="1" x14ac:dyDescent="0.25">
      <c r="B17" s="37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</row>
    <row r="18" spans="1:33" s="15" customFormat="1" x14ac:dyDescent="0.25">
      <c r="A18" s="8"/>
      <c r="B18" s="37"/>
      <c r="C18" s="10" t="s">
        <v>55</v>
      </c>
      <c r="D18" s="10"/>
      <c r="E18" s="10"/>
      <c r="F18" s="10"/>
      <c r="G18" s="10"/>
      <c r="H18" s="1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</row>
    <row r="19" spans="1:33" s="15" customFormat="1" ht="45" x14ac:dyDescent="0.25">
      <c r="A19" s="8"/>
      <c r="B19" s="37"/>
      <c r="C19" s="4" t="s">
        <v>9</v>
      </c>
      <c r="D19" s="3" t="s">
        <v>37</v>
      </c>
      <c r="E19" s="3" t="s">
        <v>38</v>
      </c>
      <c r="F19" s="3" t="s">
        <v>39</v>
      </c>
      <c r="G19" s="3" t="s">
        <v>40</v>
      </c>
      <c r="H19" s="7" t="s">
        <v>11</v>
      </c>
      <c r="M19" s="40"/>
      <c r="N19" s="40"/>
      <c r="O19" s="40"/>
      <c r="P19" s="40"/>
      <c r="Q19" s="40"/>
      <c r="R19" s="40"/>
      <c r="S19" s="40"/>
      <c r="T19" s="40"/>
      <c r="U19" s="42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</row>
    <row r="20" spans="1:33" ht="14.25" customHeight="1" x14ac:dyDescent="0.25">
      <c r="B20" s="36">
        <v>7</v>
      </c>
      <c r="C20" s="4" t="s">
        <v>6</v>
      </c>
      <c r="D20" s="2">
        <v>40</v>
      </c>
      <c r="E20" s="2">
        <f>+D20*0.4</f>
        <v>16</v>
      </c>
      <c r="F20" s="2"/>
      <c r="G20" s="2"/>
      <c r="H20" s="5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 x14ac:dyDescent="0.25">
      <c r="B21" s="36">
        <v>8</v>
      </c>
      <c r="C21" s="2" t="s">
        <v>7</v>
      </c>
      <c r="D21" s="2">
        <v>40</v>
      </c>
      <c r="E21" s="2">
        <f>+D21*0.4</f>
        <v>16</v>
      </c>
      <c r="F21" s="2"/>
      <c r="G21" s="2"/>
      <c r="H21" s="5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</row>
    <row r="22" spans="1:33" x14ac:dyDescent="0.25">
      <c r="B22" s="36">
        <v>9</v>
      </c>
      <c r="C22" s="55" t="s">
        <v>8</v>
      </c>
      <c r="D22" s="2">
        <v>0</v>
      </c>
      <c r="E22" s="2">
        <v>0</v>
      </c>
      <c r="F22" s="2">
        <v>40</v>
      </c>
      <c r="G22" s="2">
        <v>16</v>
      </c>
      <c r="H22" s="5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 x14ac:dyDescent="0.25">
      <c r="B23" s="37">
        <v>10</v>
      </c>
      <c r="C23" s="2" t="s">
        <v>42</v>
      </c>
      <c r="D23" s="2">
        <v>60</v>
      </c>
      <c r="E23" s="2">
        <f>+D23*0.4</f>
        <v>24</v>
      </c>
      <c r="F23" s="2"/>
      <c r="G23" s="2"/>
      <c r="H23" s="5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</row>
    <row r="24" spans="1:33" x14ac:dyDescent="0.25">
      <c r="B24" s="37">
        <v>11</v>
      </c>
      <c r="C24" s="2" t="s">
        <v>61</v>
      </c>
      <c r="D24" s="2">
        <v>50</v>
      </c>
      <c r="E24" s="2">
        <f>+D24*0.4</f>
        <v>20</v>
      </c>
      <c r="F24" s="2"/>
      <c r="G24" s="2"/>
      <c r="H24" s="5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</row>
    <row r="25" spans="1:33" x14ac:dyDescent="0.25">
      <c r="B25" s="37" t="s">
        <v>53</v>
      </c>
      <c r="C25" s="2" t="s">
        <v>50</v>
      </c>
      <c r="D25" s="2">
        <f>90*0.15</f>
        <v>13.5</v>
      </c>
      <c r="E25" s="2">
        <f>+D25*0.4</f>
        <v>5.4</v>
      </c>
      <c r="F25" s="2"/>
      <c r="G25" s="2"/>
      <c r="H25" s="5" t="s">
        <v>17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</row>
    <row r="26" spans="1:33" x14ac:dyDescent="0.25">
      <c r="B26" s="37" t="s">
        <v>54</v>
      </c>
      <c r="C26" s="2" t="s">
        <v>51</v>
      </c>
      <c r="D26" s="2">
        <f>90*0.2</f>
        <v>18</v>
      </c>
      <c r="E26" s="2">
        <f>+D26*0.4</f>
        <v>7.2</v>
      </c>
      <c r="F26" s="2"/>
      <c r="G26" s="2"/>
      <c r="H26" s="5" t="s">
        <v>17</v>
      </c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Y26" s="40"/>
      <c r="Z26" s="40"/>
      <c r="AA26" s="40"/>
      <c r="AB26" s="40"/>
      <c r="AC26" s="40"/>
      <c r="AD26" s="40"/>
      <c r="AE26" s="40"/>
      <c r="AF26" s="40"/>
      <c r="AG26" s="40"/>
    </row>
    <row r="27" spans="1:33" x14ac:dyDescent="0.25">
      <c r="C27" s="35" t="s">
        <v>43</v>
      </c>
      <c r="D27" s="16">
        <f>SUM(D20:D26)</f>
        <v>221.5</v>
      </c>
      <c r="E27" s="16">
        <f>+SUM(E20:E26)</f>
        <v>88.600000000000009</v>
      </c>
      <c r="M27" s="40"/>
      <c r="N27" s="40"/>
      <c r="O27" s="40"/>
      <c r="P27" s="40"/>
      <c r="Q27" s="40"/>
      <c r="R27" s="40"/>
      <c r="S27" s="40"/>
      <c r="T27" s="40"/>
      <c r="U27" s="40"/>
      <c r="V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</row>
    <row r="28" spans="1:33" x14ac:dyDescent="0.25">
      <c r="C28" s="21" t="s">
        <v>44</v>
      </c>
      <c r="D28" s="16">
        <f>+'Est. esf. Sprint'!$C$15</f>
        <v>240</v>
      </c>
      <c r="E28" s="5">
        <f>+'Est. esf. Sprint'!$H$15</f>
        <v>80</v>
      </c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 spans="1:33" x14ac:dyDescent="0.25">
      <c r="C29" s="21" t="s">
        <v>45</v>
      </c>
      <c r="D29" s="20">
        <f>+(D27-D28)/D28</f>
        <v>-7.7083333333333337E-2</v>
      </c>
      <c r="E29" s="20">
        <f>+(E27-E28)/E28</f>
        <v>0.10750000000000011</v>
      </c>
      <c r="M29" s="40"/>
      <c r="N29" s="40"/>
      <c r="O29" s="40"/>
      <c r="P29" s="40"/>
      <c r="Q29" s="40"/>
      <c r="S29" s="40"/>
      <c r="T29" s="40"/>
      <c r="U29" s="40"/>
      <c r="V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</row>
    <row r="30" spans="1:33" x14ac:dyDescent="0.25">
      <c r="C30" s="18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</row>
    <row r="31" spans="1:33" x14ac:dyDescent="0.25">
      <c r="C31" s="8"/>
      <c r="M31" s="40"/>
      <c r="N31" s="40"/>
      <c r="O31" s="40"/>
      <c r="P31" s="40"/>
      <c r="Q31" s="40"/>
      <c r="R31" s="40"/>
      <c r="S31" s="40"/>
      <c r="T31" s="40"/>
      <c r="U31" s="40"/>
      <c r="V31" s="40"/>
      <c r="AB31" s="40"/>
      <c r="AC31" s="40"/>
      <c r="AD31" s="40"/>
      <c r="AE31" s="40"/>
      <c r="AF31" s="40"/>
      <c r="AG31" s="40"/>
    </row>
    <row r="32" spans="1:33" x14ac:dyDescent="0.25">
      <c r="C32" s="8"/>
      <c r="M32" s="40"/>
      <c r="N32" s="40"/>
      <c r="O32" s="40"/>
      <c r="P32" s="40"/>
      <c r="Q32" s="40"/>
      <c r="R32" s="40"/>
      <c r="S32" s="40"/>
      <c r="T32" s="40"/>
      <c r="U32" s="40"/>
      <c r="V32" s="40"/>
      <c r="AB32" s="40"/>
      <c r="AC32" s="40"/>
      <c r="AD32" s="40"/>
      <c r="AE32" s="40"/>
      <c r="AF32" s="40"/>
      <c r="AG32" s="40"/>
    </row>
    <row r="33" spans="2:33" x14ac:dyDescent="0.25">
      <c r="C33" s="10" t="s">
        <v>56</v>
      </c>
      <c r="D33" s="10"/>
      <c r="E33" s="10"/>
      <c r="F33" s="10"/>
      <c r="G33" s="10"/>
      <c r="H33" s="10"/>
      <c r="M33" s="40"/>
      <c r="N33" s="40"/>
      <c r="O33" s="40"/>
      <c r="P33" s="40"/>
      <c r="Q33" s="40"/>
      <c r="R33" s="40"/>
      <c r="S33" s="40"/>
      <c r="T33" s="40"/>
      <c r="U33" s="40"/>
      <c r="V33" s="40"/>
      <c r="AB33" s="40"/>
      <c r="AC33" s="40"/>
      <c r="AD33" s="40"/>
      <c r="AE33" s="40"/>
      <c r="AF33" s="40"/>
      <c r="AG33" s="40"/>
    </row>
    <row r="34" spans="2:33" ht="45" x14ac:dyDescent="0.25">
      <c r="C34" s="4" t="s">
        <v>9</v>
      </c>
      <c r="D34" s="3" t="s">
        <v>37</v>
      </c>
      <c r="E34" s="3" t="s">
        <v>38</v>
      </c>
      <c r="F34" s="3" t="s">
        <v>39</v>
      </c>
      <c r="G34" s="3" t="s">
        <v>40</v>
      </c>
      <c r="H34" s="7" t="s">
        <v>11</v>
      </c>
    </row>
    <row r="35" spans="2:33" x14ac:dyDescent="0.25">
      <c r="B35" s="36">
        <v>12</v>
      </c>
      <c r="C35" s="5" t="s">
        <v>48</v>
      </c>
      <c r="D35" s="2">
        <v>80</v>
      </c>
      <c r="E35" s="2">
        <f>+D35*0.4</f>
        <v>32</v>
      </c>
      <c r="F35" s="2"/>
      <c r="G35" s="2"/>
      <c r="H35" s="2"/>
    </row>
    <row r="36" spans="2:33" x14ac:dyDescent="0.25">
      <c r="B36" s="36">
        <v>13</v>
      </c>
      <c r="C36" s="5" t="s">
        <v>13</v>
      </c>
      <c r="D36" s="2">
        <v>80</v>
      </c>
      <c r="E36" s="2">
        <f>+D36*0.4</f>
        <v>32</v>
      </c>
      <c r="F36" s="2"/>
      <c r="G36" s="2"/>
      <c r="H36" s="2"/>
    </row>
    <row r="37" spans="2:33" x14ac:dyDescent="0.25">
      <c r="B37" s="36">
        <v>14</v>
      </c>
      <c r="C37" s="5" t="s">
        <v>16</v>
      </c>
      <c r="D37" s="2">
        <v>50</v>
      </c>
      <c r="E37" s="2">
        <f>+D37*0.4</f>
        <v>20</v>
      </c>
      <c r="F37" s="2"/>
      <c r="G37" s="2"/>
      <c r="H37" s="2"/>
    </row>
    <row r="38" spans="2:33" x14ac:dyDescent="0.25">
      <c r="B38" s="36" t="s">
        <v>53</v>
      </c>
      <c r="C38" s="2" t="s">
        <v>50</v>
      </c>
      <c r="D38" s="2">
        <f>90*0.15</f>
        <v>13.5</v>
      </c>
      <c r="E38" s="2">
        <f>+D38*0.4</f>
        <v>5.4</v>
      </c>
      <c r="F38" s="2"/>
      <c r="G38" s="2"/>
      <c r="H38" s="5" t="s">
        <v>17</v>
      </c>
    </row>
    <row r="39" spans="2:33" x14ac:dyDescent="0.25">
      <c r="B39" s="36" t="s">
        <v>54</v>
      </c>
      <c r="C39" s="2" t="s">
        <v>51</v>
      </c>
      <c r="D39" s="2">
        <f>90*0.2</f>
        <v>18</v>
      </c>
      <c r="E39" s="2">
        <f>+D39*0.4</f>
        <v>7.2</v>
      </c>
      <c r="F39" s="2"/>
      <c r="G39" s="2"/>
      <c r="H39" s="5" t="s">
        <v>17</v>
      </c>
    </row>
    <row r="40" spans="2:33" x14ac:dyDescent="0.25">
      <c r="C40" s="21" t="s">
        <v>43</v>
      </c>
      <c r="D40" s="2">
        <f>SUM(D35:D39)</f>
        <v>241.5</v>
      </c>
      <c r="E40" s="6">
        <f>SUM(E35:E39)</f>
        <v>96.600000000000009</v>
      </c>
    </row>
    <row r="41" spans="2:33" x14ac:dyDescent="0.25">
      <c r="C41" s="35" t="s">
        <v>44</v>
      </c>
      <c r="D41" s="16">
        <f>+'Est. esf. Sprint'!$C$15</f>
        <v>240</v>
      </c>
      <c r="E41" s="5">
        <f>+'Est. esf. Sprint'!$H$15</f>
        <v>80</v>
      </c>
    </row>
    <row r="42" spans="2:33" x14ac:dyDescent="0.25">
      <c r="C42" s="21" t="s">
        <v>45</v>
      </c>
      <c r="D42" s="20">
        <f>+(D40-D41)/D41</f>
        <v>6.2500000000000003E-3</v>
      </c>
      <c r="E42" s="20">
        <f>+(E40-E41)/E41</f>
        <v>0.2075000000000001</v>
      </c>
    </row>
    <row r="43" spans="2:33" x14ac:dyDescent="0.25">
      <c r="C43" s="18"/>
    </row>
    <row r="46" spans="2:33" x14ac:dyDescent="0.25">
      <c r="C46" s="10" t="s">
        <v>57</v>
      </c>
      <c r="D46" s="10"/>
      <c r="E46" s="10"/>
      <c r="F46" s="10"/>
      <c r="G46" s="10"/>
      <c r="H46" s="10"/>
    </row>
    <row r="47" spans="2:33" ht="45" x14ac:dyDescent="0.25">
      <c r="C47" s="4" t="s">
        <v>9</v>
      </c>
      <c r="D47" s="3" t="s">
        <v>37</v>
      </c>
      <c r="E47" s="3" t="s">
        <v>38</v>
      </c>
      <c r="F47" s="3" t="s">
        <v>39</v>
      </c>
      <c r="G47" s="3" t="s">
        <v>40</v>
      </c>
      <c r="H47" s="7" t="s">
        <v>11</v>
      </c>
    </row>
    <row r="48" spans="2:33" x14ac:dyDescent="0.25">
      <c r="B48" s="36">
        <v>15</v>
      </c>
      <c r="C48" s="2" t="s">
        <v>15</v>
      </c>
      <c r="D48" s="2">
        <v>90</v>
      </c>
      <c r="E48" s="2">
        <f>+D48*0.4</f>
        <v>36</v>
      </c>
      <c r="F48" s="2"/>
      <c r="G48" s="2"/>
      <c r="H48" s="2"/>
    </row>
    <row r="49" spans="2:8" x14ac:dyDescent="0.25">
      <c r="B49" s="36">
        <v>16</v>
      </c>
      <c r="C49" s="55" t="s">
        <v>79</v>
      </c>
      <c r="D49" s="2">
        <v>0</v>
      </c>
      <c r="E49" s="2">
        <v>0</v>
      </c>
      <c r="F49" s="2">
        <v>139</v>
      </c>
      <c r="G49" s="2">
        <v>55.6</v>
      </c>
      <c r="H49" s="2"/>
    </row>
    <row r="50" spans="2:8" ht="45" x14ac:dyDescent="0.25">
      <c r="B50" s="36">
        <v>17</v>
      </c>
      <c r="C50" s="3" t="s">
        <v>58</v>
      </c>
      <c r="D50" s="2">
        <v>90</v>
      </c>
      <c r="E50" s="2">
        <f>+D50*0.4</f>
        <v>36</v>
      </c>
      <c r="F50" s="2"/>
      <c r="G50" s="2"/>
      <c r="H50" s="2"/>
    </row>
    <row r="51" spans="2:8" x14ac:dyDescent="0.25">
      <c r="C51" s="2" t="s">
        <v>50</v>
      </c>
      <c r="D51" s="2">
        <f>90*0.15</f>
        <v>13.5</v>
      </c>
      <c r="E51" s="2">
        <f>+D51*0.4</f>
        <v>5.4</v>
      </c>
      <c r="F51" s="2"/>
      <c r="G51" s="2"/>
      <c r="H51" s="5" t="s">
        <v>17</v>
      </c>
    </row>
    <row r="52" spans="2:8" x14ac:dyDescent="0.25">
      <c r="C52" s="2" t="s">
        <v>51</v>
      </c>
      <c r="D52" s="2">
        <f>90*0.2</f>
        <v>18</v>
      </c>
      <c r="E52" s="2">
        <f>+D52*0.4</f>
        <v>7.2</v>
      </c>
      <c r="F52" s="2"/>
      <c r="G52" s="2"/>
      <c r="H52" s="5" t="s">
        <v>17</v>
      </c>
    </row>
    <row r="53" spans="2:8" x14ac:dyDescent="0.25">
      <c r="C53" s="21" t="s">
        <v>43</v>
      </c>
      <c r="D53" s="2">
        <f>SUM(D48:D52)</f>
        <v>211.5</v>
      </c>
      <c r="E53" s="2">
        <f>SUM(E48:E52)</f>
        <v>84.600000000000009</v>
      </c>
    </row>
    <row r="54" spans="2:8" x14ac:dyDescent="0.25">
      <c r="C54" s="21" t="s">
        <v>44</v>
      </c>
      <c r="D54" s="5">
        <f>+'Est. esf. Sprint'!$C$15</f>
        <v>240</v>
      </c>
      <c r="E54" s="5">
        <f>+'Est. esf. Sprint'!$H$15</f>
        <v>80</v>
      </c>
    </row>
    <row r="55" spans="2:8" x14ac:dyDescent="0.25">
      <c r="C55" s="21" t="s">
        <v>45</v>
      </c>
      <c r="D55" s="20">
        <f>+(D53-D54)/D54</f>
        <v>-0.11874999999999999</v>
      </c>
      <c r="E55" s="20">
        <f>+(E53-E54)/E54</f>
        <v>5.7500000000000107E-2</v>
      </c>
    </row>
    <row r="59" spans="2:8" x14ac:dyDescent="0.25">
      <c r="C59" s="10" t="s">
        <v>92</v>
      </c>
      <c r="D59" s="10"/>
      <c r="E59" s="10"/>
      <c r="F59" s="10"/>
      <c r="G59" s="10"/>
      <c r="H59" s="10"/>
    </row>
    <row r="60" spans="2:8" ht="45" x14ac:dyDescent="0.25">
      <c r="C60" s="4" t="s">
        <v>9</v>
      </c>
      <c r="D60" s="3" t="s">
        <v>37</v>
      </c>
      <c r="E60" s="3" t="s">
        <v>38</v>
      </c>
      <c r="F60" s="3" t="s">
        <v>39</v>
      </c>
      <c r="G60" s="3" t="s">
        <v>40</v>
      </c>
      <c r="H60" s="7" t="s">
        <v>11</v>
      </c>
    </row>
    <row r="61" spans="2:8" ht="45" x14ac:dyDescent="0.25">
      <c r="C61" s="3" t="s">
        <v>59</v>
      </c>
      <c r="D61" s="2">
        <v>96</v>
      </c>
      <c r="E61" s="2">
        <f>+D61*0.4</f>
        <v>38.400000000000006</v>
      </c>
      <c r="F61" s="2"/>
      <c r="G61" s="2"/>
      <c r="H61" s="2"/>
    </row>
    <row r="62" spans="2:8" x14ac:dyDescent="0.25">
      <c r="C62" s="2" t="s">
        <v>14</v>
      </c>
      <c r="D62" s="2">
        <v>112</v>
      </c>
      <c r="E62" s="2">
        <f>+D62*0.4</f>
        <v>44.800000000000004</v>
      </c>
      <c r="F62" s="2"/>
      <c r="G62" s="2"/>
      <c r="H62" s="2"/>
    </row>
    <row r="63" spans="2:8" x14ac:dyDescent="0.25">
      <c r="C63" s="2" t="s">
        <v>50</v>
      </c>
      <c r="D63" s="2">
        <f>90*0.15</f>
        <v>13.5</v>
      </c>
      <c r="E63" s="2">
        <f>+D63*0.4</f>
        <v>5.4</v>
      </c>
      <c r="F63" s="2"/>
      <c r="G63" s="2"/>
      <c r="H63" s="5" t="s">
        <v>17</v>
      </c>
    </row>
    <row r="64" spans="2:8" x14ac:dyDescent="0.25">
      <c r="C64" s="2" t="s">
        <v>51</v>
      </c>
      <c r="D64" s="2">
        <f>90*0.2</f>
        <v>18</v>
      </c>
      <c r="E64" s="2">
        <f>+D64*0.4</f>
        <v>7.2</v>
      </c>
      <c r="F64" s="2"/>
      <c r="G64" s="2"/>
      <c r="H64" s="5" t="s">
        <v>17</v>
      </c>
    </row>
    <row r="65" spans="3:5" x14ac:dyDescent="0.25">
      <c r="C65" s="21" t="s">
        <v>43</v>
      </c>
      <c r="D65">
        <f>SUM(D61:D64)</f>
        <v>239.5</v>
      </c>
      <c r="E65" s="6">
        <f>SUM(E61:E64)</f>
        <v>95.800000000000026</v>
      </c>
    </row>
    <row r="66" spans="3:5" x14ac:dyDescent="0.25">
      <c r="C66" s="21" t="s">
        <v>44</v>
      </c>
      <c r="D66" s="5">
        <f>+'Est. esf. Sprint'!$C$15</f>
        <v>240</v>
      </c>
      <c r="E66" s="5">
        <f>+'Est. esf. Sprint'!$H$15</f>
        <v>80</v>
      </c>
    </row>
    <row r="67" spans="3:5" x14ac:dyDescent="0.25">
      <c r="C67" s="21" t="s">
        <v>45</v>
      </c>
      <c r="D67" s="20">
        <f>+(D65-D66)/D66</f>
        <v>-2.0833333333333333E-3</v>
      </c>
      <c r="E67" s="20">
        <f>+(E65-E66)/E66</f>
        <v>0.19750000000000031</v>
      </c>
    </row>
  </sheetData>
  <mergeCells count="8">
    <mergeCell ref="C4:H4"/>
    <mergeCell ref="C33:H33"/>
    <mergeCell ref="C46:H46"/>
    <mergeCell ref="C59:H59"/>
    <mergeCell ref="M3:AG3"/>
    <mergeCell ref="M16:N16"/>
    <mergeCell ref="C18:H18"/>
    <mergeCell ref="A4:A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5B0D-D887-4477-B3DF-70B5AAC17124}">
  <dimension ref="A2:AE101"/>
  <sheetViews>
    <sheetView showGridLines="0" workbookViewId="0">
      <selection activeCell="E23" sqref="E23"/>
    </sheetView>
  </sheetViews>
  <sheetFormatPr baseColWidth="10" defaultRowHeight="15" x14ac:dyDescent="0.25"/>
  <cols>
    <col min="3" max="3" width="21" customWidth="1"/>
    <col min="4" max="4" width="11.42578125" customWidth="1"/>
    <col min="8" max="8" width="14.85546875" customWidth="1"/>
    <col min="18" max="18" width="13" customWidth="1"/>
    <col min="19" max="19" width="14.42578125" customWidth="1"/>
    <col min="21" max="21" width="13.140625" customWidth="1"/>
    <col min="22" max="22" width="11.42578125" customWidth="1"/>
    <col min="23" max="23" width="14.7109375" customWidth="1"/>
    <col min="24" max="24" width="18.85546875" customWidth="1"/>
    <col min="26" max="26" width="13.28515625" customWidth="1"/>
    <col min="27" max="27" width="17.42578125" customWidth="1"/>
  </cols>
  <sheetData>
    <row r="2" spans="3:31" x14ac:dyDescent="0.25">
      <c r="N2" s="40"/>
      <c r="O2" s="40"/>
      <c r="P2" s="40"/>
      <c r="Q2" s="40"/>
      <c r="R2" s="40"/>
      <c r="S2" s="40"/>
      <c r="T2" s="40"/>
      <c r="Z2" s="40"/>
      <c r="AA2" s="40"/>
      <c r="AB2" s="40"/>
      <c r="AC2" s="40"/>
      <c r="AD2" s="40"/>
      <c r="AE2" s="40"/>
    </row>
    <row r="3" spans="3:31" ht="15" customHeight="1" x14ac:dyDescent="0.25">
      <c r="C3" s="12" t="s">
        <v>67</v>
      </c>
      <c r="D3" s="13"/>
      <c r="E3" s="13"/>
      <c r="F3" s="13"/>
      <c r="G3" s="13"/>
      <c r="H3" s="14"/>
      <c r="N3" s="40"/>
      <c r="O3" s="40"/>
      <c r="P3" s="40"/>
      <c r="Q3" s="40"/>
      <c r="R3" s="40"/>
      <c r="S3" s="40"/>
      <c r="T3" s="40"/>
      <c r="Z3" s="40"/>
      <c r="AA3" s="40"/>
      <c r="AB3" s="40"/>
      <c r="AC3" s="40"/>
      <c r="AD3" s="40"/>
      <c r="AE3" s="40"/>
    </row>
    <row r="4" spans="3:31" ht="45" x14ac:dyDescent="0.25">
      <c r="C4" s="4" t="s">
        <v>9</v>
      </c>
      <c r="D4" s="3" t="s">
        <v>37</v>
      </c>
      <c r="E4" s="3" t="s">
        <v>38</v>
      </c>
      <c r="F4" s="3" t="s">
        <v>39</v>
      </c>
      <c r="G4" s="3" t="s">
        <v>40</v>
      </c>
      <c r="H4" s="7" t="s">
        <v>11</v>
      </c>
      <c r="N4" s="40"/>
      <c r="O4" s="40"/>
      <c r="P4" s="40"/>
      <c r="Q4" s="40"/>
      <c r="R4" s="40"/>
      <c r="S4" s="40"/>
      <c r="T4" s="40"/>
      <c r="Z4" s="40"/>
      <c r="AA4" s="40"/>
      <c r="AB4" s="40"/>
      <c r="AC4" s="40"/>
      <c r="AD4" s="40"/>
      <c r="AE4" s="40"/>
    </row>
    <row r="5" spans="3:31" x14ac:dyDescent="0.25">
      <c r="C5" s="2" t="s">
        <v>62</v>
      </c>
      <c r="D5" s="2">
        <v>30</v>
      </c>
      <c r="E5" s="2">
        <f>+D5*0.4</f>
        <v>12</v>
      </c>
      <c r="F5" s="2"/>
      <c r="G5" s="2"/>
      <c r="H5" s="2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</row>
    <row r="6" spans="3:31" x14ac:dyDescent="0.25">
      <c r="C6" s="2" t="s">
        <v>63</v>
      </c>
      <c r="D6" s="2">
        <v>40</v>
      </c>
      <c r="E6" s="2">
        <f t="shared" ref="E6:E9" si="0">+D6*0.4</f>
        <v>16</v>
      </c>
      <c r="F6" s="2"/>
      <c r="G6" s="2"/>
      <c r="H6" s="2"/>
      <c r="N6" s="40"/>
      <c r="O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</row>
    <row r="7" spans="3:31" ht="45" x14ac:dyDescent="0.25">
      <c r="C7" s="3" t="s">
        <v>64</v>
      </c>
      <c r="D7" s="2">
        <v>50</v>
      </c>
      <c r="E7" s="2">
        <f t="shared" si="0"/>
        <v>20</v>
      </c>
      <c r="F7" s="2"/>
      <c r="G7" s="2"/>
      <c r="H7" s="2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</row>
    <row r="8" spans="3:31" x14ac:dyDescent="0.25">
      <c r="C8" s="2" t="s">
        <v>65</v>
      </c>
      <c r="D8" s="2">
        <f>90*0.125</f>
        <v>11.25</v>
      </c>
      <c r="E8" s="2">
        <f t="shared" si="0"/>
        <v>4.5</v>
      </c>
      <c r="F8" s="2"/>
      <c r="G8" s="2"/>
      <c r="H8" s="2" t="s">
        <v>17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</row>
    <row r="9" spans="3:31" x14ac:dyDescent="0.25">
      <c r="C9" s="35" t="s">
        <v>43</v>
      </c>
      <c r="D9" s="2">
        <f>SUM(D5:D8)</f>
        <v>131.25</v>
      </c>
      <c r="E9" s="5">
        <f t="shared" si="0"/>
        <v>52.5</v>
      </c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</row>
    <row r="10" spans="3:31" x14ac:dyDescent="0.25">
      <c r="C10" s="21" t="s">
        <v>44</v>
      </c>
      <c r="D10" s="2">
        <f>+'Est. esf. Sprint'!$C$35</f>
        <v>160</v>
      </c>
      <c r="E10" s="5">
        <f>+'Est. esf. Sprint'!$H$35</f>
        <v>40</v>
      </c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</row>
    <row r="11" spans="3:31" x14ac:dyDescent="0.25">
      <c r="C11" s="21" t="s">
        <v>45</v>
      </c>
      <c r="D11" s="20">
        <f>+(D9-D10)/D10</f>
        <v>-0.1796875</v>
      </c>
      <c r="E11" s="20">
        <f>+(E9-E10)/E10</f>
        <v>0.3125</v>
      </c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</row>
    <row r="12" spans="3:31" x14ac:dyDescent="0.25"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</row>
    <row r="13" spans="3:31" x14ac:dyDescent="0.25"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</row>
    <row r="14" spans="3:31" x14ac:dyDescent="0.25"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</row>
    <row r="15" spans="3:31" x14ac:dyDescent="0.25"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56"/>
      <c r="AC15" s="40"/>
      <c r="AD15" s="42"/>
      <c r="AE15" s="40"/>
    </row>
    <row r="16" spans="3:31" x14ac:dyDescent="0.25"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2"/>
      <c r="AE16" s="40"/>
    </row>
    <row r="17" spans="3:31" ht="15" customHeight="1" x14ac:dyDescent="0.25">
      <c r="C17" s="12" t="s">
        <v>68</v>
      </c>
      <c r="D17" s="13"/>
      <c r="E17" s="13"/>
      <c r="F17" s="13"/>
      <c r="G17" s="13"/>
      <c r="H17" s="14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2"/>
      <c r="AE17" s="40"/>
    </row>
    <row r="18" spans="3:31" ht="45" x14ac:dyDescent="0.25">
      <c r="C18" s="4" t="s">
        <v>9</v>
      </c>
      <c r="D18" s="3" t="s">
        <v>37</v>
      </c>
      <c r="E18" s="3" t="s">
        <v>38</v>
      </c>
      <c r="F18" s="3" t="s">
        <v>39</v>
      </c>
      <c r="G18" s="3" t="s">
        <v>40</v>
      </c>
      <c r="H18" s="7" t="s">
        <v>11</v>
      </c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2"/>
      <c r="AE18" s="40"/>
    </row>
    <row r="19" spans="3:31" ht="30" x14ac:dyDescent="0.25">
      <c r="C19" s="3" t="s">
        <v>70</v>
      </c>
      <c r="D19" s="2">
        <v>160</v>
      </c>
      <c r="E19" s="2">
        <f>+D19*0.4</f>
        <v>64</v>
      </c>
      <c r="F19" s="17"/>
      <c r="G19" s="2"/>
      <c r="H19" s="2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</row>
    <row r="20" spans="3:31" x14ac:dyDescent="0.25">
      <c r="C20" s="2" t="s">
        <v>65</v>
      </c>
      <c r="D20" s="2">
        <f>90*0.125</f>
        <v>11.25</v>
      </c>
      <c r="E20" s="2">
        <f>+D20*0.4</f>
        <v>4.5</v>
      </c>
      <c r="F20" s="17"/>
      <c r="G20" s="2"/>
      <c r="H20" s="2" t="s">
        <v>17</v>
      </c>
      <c r="N20" s="40"/>
      <c r="O20" s="40"/>
      <c r="P20" s="40"/>
      <c r="Q20" s="40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40"/>
    </row>
    <row r="21" spans="3:31" x14ac:dyDescent="0.25">
      <c r="C21" s="35" t="s">
        <v>43</v>
      </c>
      <c r="D21" s="2">
        <f>SUM(D19:D20)</f>
        <v>171.25</v>
      </c>
      <c r="E21" s="2">
        <f>SUM(E19:E20)</f>
        <v>68.5</v>
      </c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</row>
    <row r="22" spans="3:31" x14ac:dyDescent="0.25">
      <c r="C22" s="21" t="s">
        <v>44</v>
      </c>
      <c r="D22" s="2">
        <f>+'Est. esf. Sprint'!$C$35</f>
        <v>160</v>
      </c>
      <c r="E22" s="5">
        <f>+'Est. esf. Sprint'!$H$35</f>
        <v>40</v>
      </c>
      <c r="N22" s="40"/>
      <c r="O22" s="40"/>
      <c r="P22" s="40"/>
      <c r="Q22" s="40"/>
      <c r="R22" s="40"/>
      <c r="S22" s="40"/>
      <c r="T22" s="40"/>
      <c r="U22" s="40"/>
      <c r="V22" s="40"/>
      <c r="W22" s="57"/>
      <c r="X22" s="57"/>
      <c r="Y22" s="57"/>
      <c r="Z22" s="57"/>
      <c r="AA22" s="57"/>
      <c r="AB22" s="57"/>
      <c r="AC22" s="40"/>
      <c r="AD22" s="40"/>
      <c r="AE22" s="40"/>
    </row>
    <row r="23" spans="3:31" x14ac:dyDescent="0.25">
      <c r="C23" s="21" t="s">
        <v>45</v>
      </c>
      <c r="D23" s="20">
        <f>+(D21-D22)/D22</f>
        <v>7.03125E-2</v>
      </c>
      <c r="E23" s="20">
        <f>+(E21-E22)/E22</f>
        <v>0.71250000000000002</v>
      </c>
      <c r="N23" s="40"/>
      <c r="O23" s="40"/>
      <c r="P23" s="40"/>
      <c r="Q23" s="40"/>
      <c r="R23" s="40"/>
      <c r="S23" s="40"/>
      <c r="T23" s="40"/>
      <c r="U23" s="40"/>
      <c r="V23" s="40"/>
      <c r="W23" s="57"/>
      <c r="X23" s="57"/>
      <c r="Y23" s="57"/>
      <c r="Z23" s="57"/>
      <c r="AA23" s="57"/>
      <c r="AB23" s="57"/>
      <c r="AC23" s="40"/>
      <c r="AD23" s="40"/>
      <c r="AE23" s="40"/>
    </row>
    <row r="24" spans="3:31" x14ac:dyDescent="0.25"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</row>
    <row r="25" spans="3:31" x14ac:dyDescent="0.25">
      <c r="Z25" s="40"/>
      <c r="AA25" s="40"/>
      <c r="AB25" s="40"/>
      <c r="AC25" s="40"/>
      <c r="AD25" s="40"/>
      <c r="AE25" s="40"/>
    </row>
    <row r="26" spans="3:31" x14ac:dyDescent="0.25">
      <c r="Z26" s="40"/>
      <c r="AA26" s="40"/>
      <c r="AB26" s="40"/>
      <c r="AC26" s="40"/>
      <c r="AD26" s="40"/>
      <c r="AE26" s="40"/>
    </row>
    <row r="27" spans="3:31" x14ac:dyDescent="0.25">
      <c r="Z27" s="40"/>
      <c r="AA27" s="40"/>
      <c r="AB27" s="40"/>
      <c r="AC27" s="40"/>
      <c r="AD27" s="40"/>
      <c r="AE27" s="40"/>
    </row>
    <row r="28" spans="3:31" x14ac:dyDescent="0.25">
      <c r="Z28" s="40"/>
      <c r="AA28" s="40"/>
      <c r="AB28" s="40"/>
      <c r="AC28" s="40"/>
      <c r="AD28" s="40"/>
      <c r="AE28" s="40"/>
    </row>
    <row r="29" spans="3:31" x14ac:dyDescent="0.25">
      <c r="Z29" s="40"/>
      <c r="AA29" s="40"/>
      <c r="AB29" s="40"/>
      <c r="AC29" s="40"/>
      <c r="AD29" s="40"/>
      <c r="AE29" s="40"/>
    </row>
    <row r="31" spans="3:31" x14ac:dyDescent="0.25">
      <c r="C31" s="12" t="s">
        <v>69</v>
      </c>
      <c r="D31" s="13"/>
      <c r="E31" s="13"/>
      <c r="F31" s="13"/>
      <c r="G31" s="13"/>
      <c r="H31" s="14"/>
    </row>
    <row r="32" spans="3:31" ht="45" x14ac:dyDescent="0.25">
      <c r="C32" s="4" t="s">
        <v>9</v>
      </c>
      <c r="D32" s="3" t="s">
        <v>37</v>
      </c>
      <c r="E32" s="3" t="s">
        <v>38</v>
      </c>
      <c r="F32" s="3" t="s">
        <v>39</v>
      </c>
      <c r="G32" s="3" t="s">
        <v>40</v>
      </c>
      <c r="H32" s="7" t="s">
        <v>11</v>
      </c>
    </row>
    <row r="33" spans="1:13" ht="60" x14ac:dyDescent="0.25">
      <c r="C33" s="3" t="s">
        <v>76</v>
      </c>
      <c r="D33" s="2">
        <f>80*0.7</f>
        <v>56</v>
      </c>
      <c r="E33" s="2">
        <f>+D33*0.4</f>
        <v>22.400000000000002</v>
      </c>
      <c r="F33" s="2"/>
      <c r="G33" s="2"/>
      <c r="H33" s="3" t="s">
        <v>77</v>
      </c>
    </row>
    <row r="34" spans="1:13" ht="45" x14ac:dyDescent="0.25">
      <c r="C34" s="3" t="s">
        <v>78</v>
      </c>
      <c r="D34" s="2">
        <f>80*0.8</f>
        <v>64</v>
      </c>
      <c r="E34" s="2">
        <f>+D34*0.4</f>
        <v>25.6</v>
      </c>
      <c r="F34" s="2"/>
      <c r="G34" s="2"/>
      <c r="H34" s="3" t="s">
        <v>77</v>
      </c>
    </row>
    <row r="35" spans="1:13" x14ac:dyDescent="0.25">
      <c r="C35" s="2" t="s">
        <v>65</v>
      </c>
      <c r="D35" s="2">
        <f>90*0.125</f>
        <v>11.25</v>
      </c>
      <c r="E35" s="2">
        <f>+D35*0.4</f>
        <v>4.5</v>
      </c>
      <c r="F35" s="17"/>
      <c r="G35" s="2"/>
      <c r="H35" s="2" t="s">
        <v>17</v>
      </c>
    </row>
    <row r="36" spans="1:13" x14ac:dyDescent="0.25">
      <c r="C36" s="35" t="s">
        <v>43</v>
      </c>
      <c r="D36" s="2">
        <f>SUM(D33:D35)</f>
        <v>131.25</v>
      </c>
      <c r="E36" s="2">
        <f>SUM(E33:E35)</f>
        <v>52.5</v>
      </c>
    </row>
    <row r="37" spans="1:13" x14ac:dyDescent="0.25">
      <c r="C37" s="21" t="s">
        <v>44</v>
      </c>
      <c r="D37" s="2">
        <f>+'Est. esf. Sprint'!$C$35</f>
        <v>160</v>
      </c>
      <c r="E37" s="5">
        <f>+'Est. esf. Sprint'!$H$35</f>
        <v>40</v>
      </c>
    </row>
    <row r="38" spans="1:13" x14ac:dyDescent="0.25">
      <c r="C38" s="21" t="s">
        <v>45</v>
      </c>
      <c r="D38" s="20">
        <f>+(D36-D37)/D37</f>
        <v>-0.1796875</v>
      </c>
      <c r="E38" s="20">
        <f>+(E36-E37)/E37</f>
        <v>0.3125</v>
      </c>
    </row>
    <row r="41" spans="1:13" x14ac:dyDescent="0.25">
      <c r="A41" s="23" t="s">
        <v>80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5" spans="1:13" x14ac:dyDescent="0.25">
      <c r="C45" s="12" t="s">
        <v>72</v>
      </c>
      <c r="D45" s="13"/>
      <c r="E45" s="13"/>
      <c r="F45" s="13"/>
      <c r="G45" s="13"/>
      <c r="H45" s="14"/>
    </row>
    <row r="46" spans="1:13" ht="45" x14ac:dyDescent="0.25">
      <c r="C46" s="4" t="s">
        <v>9</v>
      </c>
      <c r="D46" s="3" t="s">
        <v>37</v>
      </c>
      <c r="E46" s="3" t="s">
        <v>38</v>
      </c>
      <c r="F46" s="3" t="s">
        <v>39</v>
      </c>
      <c r="G46" s="3" t="s">
        <v>40</v>
      </c>
      <c r="H46" s="7" t="s">
        <v>11</v>
      </c>
    </row>
    <row r="47" spans="1:13" ht="30" x14ac:dyDescent="0.25">
      <c r="C47" s="3" t="s">
        <v>81</v>
      </c>
      <c r="D47" s="2">
        <v>80</v>
      </c>
      <c r="E47" s="2">
        <f>+D47*0.4</f>
        <v>32</v>
      </c>
      <c r="F47" s="2"/>
      <c r="G47" s="2"/>
      <c r="H47" s="2"/>
    </row>
    <row r="48" spans="1:13" x14ac:dyDescent="0.25">
      <c r="C48" s="58" t="s">
        <v>90</v>
      </c>
      <c r="D48" s="2"/>
      <c r="E48" s="2"/>
      <c r="F48" s="2">
        <v>112</v>
      </c>
      <c r="G48" s="2">
        <f>+F48*0.4</f>
        <v>44.800000000000004</v>
      </c>
      <c r="H48" s="2"/>
    </row>
    <row r="49" spans="3:8" ht="45" x14ac:dyDescent="0.25">
      <c r="C49" s="3" t="s">
        <v>87</v>
      </c>
      <c r="D49" s="2">
        <v>40</v>
      </c>
      <c r="E49" s="2">
        <f>+D49*0.4</f>
        <v>16</v>
      </c>
      <c r="F49" s="2"/>
      <c r="G49" s="2"/>
      <c r="H49" s="3" t="s">
        <v>83</v>
      </c>
    </row>
    <row r="50" spans="3:8" ht="30" x14ac:dyDescent="0.25">
      <c r="C50" s="2" t="s">
        <v>84</v>
      </c>
      <c r="D50" s="2">
        <v>16</v>
      </c>
      <c r="E50" s="2">
        <f t="shared" ref="E49:E50" si="1">+D50*0.4</f>
        <v>6.4</v>
      </c>
      <c r="F50" s="2"/>
      <c r="G50" s="2"/>
      <c r="H50" s="3" t="s">
        <v>83</v>
      </c>
    </row>
    <row r="51" spans="3:8" x14ac:dyDescent="0.25">
      <c r="C51" s="2" t="s">
        <v>65</v>
      </c>
      <c r="D51" s="2">
        <f>90*0.125</f>
        <v>11.25</v>
      </c>
      <c r="E51" s="2">
        <f>+D51*0.4</f>
        <v>4.5</v>
      </c>
      <c r="F51" s="2"/>
      <c r="G51" s="2"/>
      <c r="H51" s="2" t="s">
        <v>17</v>
      </c>
    </row>
    <row r="52" spans="3:8" x14ac:dyDescent="0.25">
      <c r="C52" s="35" t="s">
        <v>43</v>
      </c>
      <c r="D52" s="2">
        <f>SUM(D47:D51)</f>
        <v>147.25</v>
      </c>
      <c r="E52" s="2">
        <f>SUM(E47:E51)</f>
        <v>58.9</v>
      </c>
    </row>
    <row r="53" spans="3:8" x14ac:dyDescent="0.25">
      <c r="C53" s="21" t="s">
        <v>44</v>
      </c>
      <c r="D53" s="2">
        <f>+'Est. esf. Sprint'!$C$35</f>
        <v>160</v>
      </c>
      <c r="E53" s="5">
        <f>+'Est. esf. Sprint'!$H$35</f>
        <v>40</v>
      </c>
    </row>
    <row r="54" spans="3:8" x14ac:dyDescent="0.25">
      <c r="C54" s="21" t="s">
        <v>45</v>
      </c>
      <c r="D54" s="20">
        <f>+(D52-D53)/D53</f>
        <v>-7.9687499999999994E-2</v>
      </c>
      <c r="E54" s="20">
        <f>+(E52-E53)/E53</f>
        <v>0.47249999999999998</v>
      </c>
    </row>
    <row r="60" spans="3:8" x14ac:dyDescent="0.25">
      <c r="C60" s="12" t="s">
        <v>73</v>
      </c>
      <c r="D60" s="13"/>
      <c r="E60" s="13"/>
      <c r="F60" s="13"/>
      <c r="G60" s="13"/>
      <c r="H60" s="14"/>
    </row>
    <row r="61" spans="3:8" ht="45" x14ac:dyDescent="0.25">
      <c r="C61" s="4" t="s">
        <v>9</v>
      </c>
      <c r="D61" s="3" t="s">
        <v>37</v>
      </c>
      <c r="E61" s="3" t="s">
        <v>38</v>
      </c>
      <c r="F61" s="3" t="s">
        <v>39</v>
      </c>
      <c r="G61" s="3" t="s">
        <v>40</v>
      </c>
      <c r="H61" s="7" t="s">
        <v>11</v>
      </c>
    </row>
    <row r="62" spans="3:8" ht="30" x14ac:dyDescent="0.25">
      <c r="C62" s="3" t="s">
        <v>82</v>
      </c>
      <c r="D62" s="2">
        <v>80</v>
      </c>
      <c r="E62" s="2">
        <f>+D62*0.4</f>
        <v>32</v>
      </c>
      <c r="F62" s="2"/>
      <c r="G62" s="2"/>
      <c r="H62" s="3" t="s">
        <v>83</v>
      </c>
    </row>
    <row r="63" spans="3:8" ht="60" x14ac:dyDescent="0.25">
      <c r="C63" s="3" t="s">
        <v>85</v>
      </c>
      <c r="D63" s="2">
        <f>80-D33</f>
        <v>24</v>
      </c>
      <c r="E63" s="2">
        <f t="shared" ref="E63:E64" si="2">+D63*0.4</f>
        <v>9.6000000000000014</v>
      </c>
      <c r="F63" s="2"/>
      <c r="G63" s="2"/>
      <c r="H63" s="3" t="s">
        <v>83</v>
      </c>
    </row>
    <row r="64" spans="3:8" ht="45" x14ac:dyDescent="0.25">
      <c r="C64" s="3" t="s">
        <v>86</v>
      </c>
      <c r="D64" s="2">
        <f>80-D34</f>
        <v>16</v>
      </c>
      <c r="E64" s="2">
        <f t="shared" si="2"/>
        <v>6.4</v>
      </c>
      <c r="F64" s="2"/>
      <c r="G64" s="2"/>
      <c r="H64" s="3" t="s">
        <v>83</v>
      </c>
    </row>
    <row r="65" spans="3:8" x14ac:dyDescent="0.25">
      <c r="C65" s="2" t="s">
        <v>65</v>
      </c>
      <c r="D65" s="2">
        <f>90*0.125</f>
        <v>11.25</v>
      </c>
      <c r="E65" s="2">
        <f>+D65*0.4</f>
        <v>4.5</v>
      </c>
      <c r="F65" s="2"/>
      <c r="G65" s="2"/>
      <c r="H65" s="2" t="s">
        <v>17</v>
      </c>
    </row>
    <row r="66" spans="3:8" x14ac:dyDescent="0.25">
      <c r="C66" s="35" t="s">
        <v>43</v>
      </c>
      <c r="D66">
        <f>SUM(D62:D65)</f>
        <v>131.25</v>
      </c>
      <c r="E66" s="6">
        <f>SUM(E62:E65)</f>
        <v>52.5</v>
      </c>
    </row>
    <row r="67" spans="3:8" x14ac:dyDescent="0.25">
      <c r="C67" s="21" t="s">
        <v>44</v>
      </c>
      <c r="D67" s="2">
        <f>+'Est. esf. Sprint'!$C$35</f>
        <v>160</v>
      </c>
      <c r="E67" s="5">
        <f>+'Est. esf. Sprint'!$H$35</f>
        <v>40</v>
      </c>
    </row>
    <row r="68" spans="3:8" x14ac:dyDescent="0.25">
      <c r="C68" s="21" t="s">
        <v>45</v>
      </c>
      <c r="D68" s="20">
        <f>+(D66-D67)/D67</f>
        <v>-0.1796875</v>
      </c>
      <c r="E68" s="20">
        <f>+(E66-E67)/E67</f>
        <v>0.3125</v>
      </c>
    </row>
    <row r="74" spans="3:8" x14ac:dyDescent="0.25">
      <c r="C74" s="12" t="s">
        <v>74</v>
      </c>
      <c r="D74" s="13"/>
      <c r="E74" s="13"/>
      <c r="F74" s="13"/>
      <c r="G74" s="13"/>
      <c r="H74" s="14"/>
    </row>
    <row r="75" spans="3:8" ht="45" x14ac:dyDescent="0.25">
      <c r="C75" s="4" t="s">
        <v>9</v>
      </c>
      <c r="D75" s="3" t="s">
        <v>37</v>
      </c>
      <c r="E75" s="3" t="s">
        <v>38</v>
      </c>
      <c r="F75" s="3" t="s">
        <v>39</v>
      </c>
      <c r="G75" s="3" t="s">
        <v>40</v>
      </c>
      <c r="H75" s="7" t="s">
        <v>11</v>
      </c>
    </row>
    <row r="88" spans="1:13" x14ac:dyDescent="0.25">
      <c r="A88" s="23" t="s">
        <v>80</v>
      </c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</row>
    <row r="90" spans="1:13" x14ac:dyDescent="0.25">
      <c r="C90" s="12" t="s">
        <v>75</v>
      </c>
      <c r="D90" s="13"/>
      <c r="E90" s="13"/>
      <c r="F90" s="13"/>
      <c r="G90" s="13"/>
      <c r="H90" s="14"/>
    </row>
    <row r="91" spans="1:13" ht="45" x14ac:dyDescent="0.25">
      <c r="C91" s="4" t="s">
        <v>9</v>
      </c>
      <c r="D91" s="3" t="s">
        <v>37</v>
      </c>
      <c r="E91" s="3" t="s">
        <v>38</v>
      </c>
      <c r="F91" s="3" t="s">
        <v>39</v>
      </c>
      <c r="G91" s="3" t="s">
        <v>40</v>
      </c>
      <c r="H91" s="7" t="s">
        <v>11</v>
      </c>
    </row>
    <row r="92" spans="1:13" x14ac:dyDescent="0.25">
      <c r="C92" s="2" t="s">
        <v>88</v>
      </c>
      <c r="D92" s="2">
        <v>40</v>
      </c>
      <c r="E92" s="2">
        <f>+D92*0.4</f>
        <v>16</v>
      </c>
      <c r="F92" s="2"/>
      <c r="G92" s="2"/>
      <c r="H92" s="2"/>
    </row>
    <row r="93" spans="1:13" ht="30" x14ac:dyDescent="0.25">
      <c r="C93" s="3" t="s">
        <v>89</v>
      </c>
      <c r="D93" s="2">
        <v>50</v>
      </c>
      <c r="E93" s="2">
        <f t="shared" ref="E93:E94" si="3">+D93*0.4</f>
        <v>20</v>
      </c>
      <c r="F93" s="2"/>
      <c r="G93" s="2"/>
      <c r="H93" s="2"/>
    </row>
    <row r="94" spans="1:13" x14ac:dyDescent="0.25">
      <c r="C94" s="2" t="s">
        <v>65</v>
      </c>
      <c r="D94" s="2">
        <f>90*0.125</f>
        <v>11.25</v>
      </c>
      <c r="E94" s="2">
        <f t="shared" si="3"/>
        <v>4.5</v>
      </c>
      <c r="F94" s="17"/>
      <c r="G94" s="2"/>
      <c r="H94" s="2" t="s">
        <v>17</v>
      </c>
    </row>
    <row r="95" spans="1:13" x14ac:dyDescent="0.25">
      <c r="C95" s="35" t="s">
        <v>43</v>
      </c>
      <c r="D95" s="2">
        <f>SUM(D92:D94)</f>
        <v>101.25</v>
      </c>
      <c r="E95" s="2">
        <f>SUM(E92:E94)</f>
        <v>40.5</v>
      </c>
    </row>
    <row r="96" spans="1:13" x14ac:dyDescent="0.25">
      <c r="C96" s="21" t="s">
        <v>44</v>
      </c>
      <c r="D96" s="2">
        <f>+'Est. esf. Sprint'!$C$35</f>
        <v>160</v>
      </c>
      <c r="E96" s="5">
        <f>+'Est. esf. Sprint'!$H$35</f>
        <v>40</v>
      </c>
    </row>
    <row r="97" spans="1:13" x14ac:dyDescent="0.25">
      <c r="C97" s="21" t="s">
        <v>45</v>
      </c>
      <c r="D97" s="20">
        <f>+(D95-D96)/D96</f>
        <v>-0.3671875</v>
      </c>
      <c r="E97" s="20">
        <f>+(E95-E96)/E96</f>
        <v>1.2500000000000001E-2</v>
      </c>
    </row>
    <row r="101" spans="1:13" x14ac:dyDescent="0.25">
      <c r="A101" s="23" t="s">
        <v>80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</row>
  </sheetData>
  <mergeCells count="10">
    <mergeCell ref="C90:H90"/>
    <mergeCell ref="A41:M41"/>
    <mergeCell ref="A88:M88"/>
    <mergeCell ref="A101:M101"/>
    <mergeCell ref="C3:H3"/>
    <mergeCell ref="C17:H17"/>
    <mergeCell ref="C31:H31"/>
    <mergeCell ref="C45:H45"/>
    <mergeCell ref="C60:H60"/>
    <mergeCell ref="C74:H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Est. esf. Sprint</vt:lpstr>
      <vt:lpstr>Sprints - SO</vt:lpstr>
      <vt:lpstr>Sprints - 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2021-07-23T16:59:28Z</dcterms:created>
  <dcterms:modified xsi:type="dcterms:W3CDTF">2021-07-23T23:19:27Z</dcterms:modified>
</cp:coreProperties>
</file>