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<sst xmlns="http://schemas.openxmlformats.org/spreadsheetml/2006/main" count="52" uniqueCount="39">
  <si>
    <t>Air equilibrated</t>
  </si>
  <si>
    <t>Voltage</t>
  </si>
  <si>
    <t>temp</t>
  </si>
  <si>
    <t>DO</t>
  </si>
  <si>
    <t>water density</t>
  </si>
  <si>
    <t>O2sol</t>
  </si>
  <si>
    <t>mg/L</t>
  </si>
  <si>
    <t>umol/L</t>
  </si>
  <si>
    <t>kg/m3</t>
  </si>
  <si>
    <t>umol/kg</t>
  </si>
  <si>
    <t>19-Aug-2022 18:10:00'</t>
  </si>
  <si>
    <t>19-Aug-2022 18:11:00'</t>
  </si>
  <si>
    <t>19-Aug-2022 18:12:00'</t>
  </si>
  <si>
    <t>19-Aug-2022 18:13:00'</t>
  </si>
  <si>
    <t>average</t>
  </si>
  <si>
    <t>stdev</t>
  </si>
  <si>
    <t>Yeast</t>
  </si>
  <si>
    <t>19-Aug-2022 20:04:00'</t>
  </si>
  <si>
    <t>19-Aug-2022 20:05:00'</t>
  </si>
  <si>
    <t>19-Aug-2022 20:06:00'</t>
  </si>
  <si>
    <t>19-Aug-2022 20:07:00'</t>
  </si>
  <si>
    <t>19-Aug-2022 20:08:00'</t>
  </si>
  <si>
    <t>19-Aug-2022 20:09:00'</t>
  </si>
  <si>
    <t>19-Aug-2022 20:10:00'</t>
  </si>
  <si>
    <t>19-Aug-2022 20:11:00'</t>
  </si>
  <si>
    <t>19-Aug-2022 20:12:00'</t>
  </si>
  <si>
    <t>19-Aug-2022 20:13:00'</t>
  </si>
  <si>
    <t>OXYGEN TITRATOR READING</t>
  </si>
  <si>
    <t>sample</t>
  </si>
  <si>
    <t>flask</t>
  </si>
  <si>
    <t>O2 conc (uM)</t>
  </si>
  <si>
    <t>O2 conc (umol/kg)</t>
  </si>
  <si>
    <t>sensor O2 (umol/kg)</t>
  </si>
  <si>
    <t>air-equil sample from 08/19</t>
  </si>
  <si>
    <t>outlier</t>
  </si>
  <si>
    <t>offset</t>
  </si>
  <si>
    <t>sensor/titrator</t>
  </si>
  <si>
    <t>titrator/sensor</t>
  </si>
  <si>
    <t>yeast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</si>
</sst>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  <xf borderId="0" fillId="0" fontId="2" numFmtId="0" xfId="0" applyFont="1"/>
    <xf borderId="0" fillId="2" fontId="2" numFmtId="164" xfId="0" applyAlignment="1" applyFill="1" applyFont="1" applyNumberFormat="1">
      <alignment readingOrder="0"/>
    </xf>
    <xf borderId="0" fillId="2" fontId="2" numFmtId="164" xfId="0" applyFont="1" applyNumberFormat="1"/>
    <xf borderId="0" fillId="0" fontId="1" numFmtId="0" xfId="0" applyFont="1"/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2" fontId="2" numFmtId="0" xfId="0" applyAlignment="1" applyFont="1">
      <alignment readingOrder="0"/>
    </xf>
    <xf borderId="0" fillId="2" fontId="2" numFmtId="0" xfId="0" applyFont="1"/>
    <xf borderId="0" fillId="2" fontId="2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2.5"/>
  </cols>
  <sheetData>
    <row r="1">
      <c r="A1" s="1" t="s">
        <v>0</v>
      </c>
    </row>
    <row r="2">
      <c r="B2" s="2" t="s">
        <v>1</v>
      </c>
      <c r="C2" s="2" t="s">
        <v>2</v>
      </c>
      <c r="D2" s="2" t="s">
        <v>3</v>
      </c>
      <c r="G2" s="2" t="s">
        <v>3</v>
      </c>
      <c r="H2" s="2" t="s">
        <v>4</v>
      </c>
      <c r="I2" s="2" t="s">
        <v>3</v>
      </c>
      <c r="J2" s="2" t="s">
        <v>5</v>
      </c>
    </row>
    <row r="3">
      <c r="A3" s="2"/>
      <c r="B3" s="2"/>
      <c r="C3" s="2"/>
      <c r="D3" s="2" t="s">
        <v>6</v>
      </c>
      <c r="E3" s="2"/>
      <c r="F3" s="2"/>
      <c r="G3" s="2" t="s">
        <v>7</v>
      </c>
      <c r="H3" s="2" t="s">
        <v>8</v>
      </c>
      <c r="I3" s="2" t="s">
        <v>9</v>
      </c>
      <c r="J3" s="2" t="s">
        <v>9</v>
      </c>
    </row>
    <row r="4">
      <c r="B4" s="2">
        <v>3.48</v>
      </c>
      <c r="C4" s="2">
        <v>20.922</v>
      </c>
      <c r="D4" s="2">
        <v>8.573</v>
      </c>
      <c r="E4" s="2">
        <v>0.974</v>
      </c>
      <c r="F4" s="3" t="s">
        <v>10</v>
      </c>
      <c r="G4" s="4">
        <f t="shared" ref="G4:G7" si="1">D4/31.998/1000*1000000</f>
        <v>267.9229952</v>
      </c>
      <c r="H4" s="2">
        <v>998.0106</v>
      </c>
      <c r="I4" s="4">
        <f t="shared" ref="I4:I7" si="2">G4/H4*1000</f>
        <v>268.4570637</v>
      </c>
      <c r="J4" s="2">
        <v>279.5767</v>
      </c>
    </row>
    <row r="5">
      <c r="B5" s="2">
        <v>3.48</v>
      </c>
      <c r="C5" s="2">
        <v>20.914</v>
      </c>
      <c r="D5" s="2">
        <v>8.575</v>
      </c>
      <c r="E5" s="2">
        <v>0.975</v>
      </c>
      <c r="F5" s="3" t="s">
        <v>11</v>
      </c>
      <c r="G5" s="4">
        <f t="shared" si="1"/>
        <v>267.9854991</v>
      </c>
      <c r="H5" s="2">
        <v>998.0123</v>
      </c>
      <c r="I5" s="4">
        <f t="shared" si="2"/>
        <v>268.5192348</v>
      </c>
      <c r="J5" s="2">
        <v>279.6201</v>
      </c>
    </row>
    <row r="6">
      <c r="B6" s="2">
        <v>3.48</v>
      </c>
      <c r="C6" s="2">
        <v>20.914</v>
      </c>
      <c r="D6" s="2">
        <v>8.558</v>
      </c>
      <c r="E6" s="2">
        <v>0.974</v>
      </c>
      <c r="F6" s="3" t="s">
        <v>12</v>
      </c>
      <c r="G6" s="4">
        <f t="shared" si="1"/>
        <v>267.4542159</v>
      </c>
      <c r="H6" s="2">
        <v>998.0123</v>
      </c>
      <c r="I6" s="4">
        <f t="shared" si="2"/>
        <v>267.9868934</v>
      </c>
      <c r="J6" s="2">
        <v>279.6201</v>
      </c>
    </row>
    <row r="7">
      <c r="B7" s="2">
        <v>3.48</v>
      </c>
      <c r="C7" s="2">
        <v>20.897</v>
      </c>
      <c r="D7" s="2">
        <v>8.559</v>
      </c>
      <c r="E7" s="2">
        <v>0.975</v>
      </c>
      <c r="F7" s="3" t="s">
        <v>13</v>
      </c>
      <c r="G7" s="4">
        <f t="shared" si="1"/>
        <v>267.4854678</v>
      </c>
      <c r="H7" s="2">
        <v>998.016</v>
      </c>
      <c r="I7" s="4">
        <f t="shared" si="2"/>
        <v>268.017214</v>
      </c>
      <c r="J7" s="2">
        <v>279.7122</v>
      </c>
    </row>
    <row r="8">
      <c r="A8" s="5" t="s">
        <v>14</v>
      </c>
      <c r="B8" s="6"/>
      <c r="C8" s="6">
        <f>AVERAGE(C4:C7)</f>
        <v>20.91175</v>
      </c>
      <c r="D8" s="6"/>
      <c r="E8" s="6"/>
      <c r="F8" s="6"/>
      <c r="G8" s="6">
        <f t="shared" ref="G8:J8" si="3">AVERAGE(G4:G7)</f>
        <v>267.7120445</v>
      </c>
      <c r="H8" s="6">
        <f t="shared" si="3"/>
        <v>998.0128</v>
      </c>
      <c r="I8" s="6">
        <f t="shared" si="3"/>
        <v>268.2451015</v>
      </c>
      <c r="J8" s="6">
        <f t="shared" si="3"/>
        <v>279.632275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5" t="s">
        <v>15</v>
      </c>
      <c r="B9" s="6"/>
      <c r="C9" s="6">
        <f>STDEV(C4:C7)</f>
        <v>0.01053169819</v>
      </c>
      <c r="D9" s="6"/>
      <c r="E9" s="6"/>
      <c r="F9" s="6"/>
      <c r="G9" s="6">
        <f t="shared" ref="G9:J9" si="4">STDEV(G4:G7)</f>
        <v>0.281122857</v>
      </c>
      <c r="H9" s="6">
        <f t="shared" si="4"/>
        <v>0.002278888618</v>
      </c>
      <c r="I9" s="6">
        <f t="shared" si="4"/>
        <v>0.2820644926</v>
      </c>
      <c r="J9" s="6">
        <f t="shared" si="4"/>
        <v>0.05707611147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1"/>
    </row>
    <row r="11">
      <c r="A11" s="1" t="s">
        <v>16</v>
      </c>
    </row>
    <row r="12">
      <c r="B12" s="2">
        <v>3.49</v>
      </c>
      <c r="C12" s="2">
        <v>33.066</v>
      </c>
      <c r="D12" s="2">
        <v>0.033</v>
      </c>
      <c r="E12" s="2">
        <v>0.96</v>
      </c>
      <c r="F12" s="3" t="s">
        <v>17</v>
      </c>
      <c r="G12" s="4">
        <f t="shared" ref="G12:G21" si="5">D12/31.998/1000*1000000</f>
        <v>1.031314457</v>
      </c>
      <c r="H12" s="2">
        <v>994.6828</v>
      </c>
      <c r="I12" s="4">
        <f t="shared" ref="I12:I21" si="6">G12/H12*1000</f>
        <v>1.036827476</v>
      </c>
      <c r="J12" s="2">
        <v>225.4436</v>
      </c>
    </row>
    <row r="13">
      <c r="B13" s="2">
        <v>3.5</v>
      </c>
      <c r="C13" s="2">
        <v>33.278</v>
      </c>
      <c r="D13" s="2">
        <v>0.031</v>
      </c>
      <c r="E13" s="2">
        <v>0.96</v>
      </c>
      <c r="F13" s="3" t="s">
        <v>18</v>
      </c>
      <c r="G13" s="4">
        <f t="shared" si="5"/>
        <v>0.9688105507</v>
      </c>
      <c r="H13" s="2">
        <v>994.6131</v>
      </c>
      <c r="I13" s="4">
        <f t="shared" si="6"/>
        <v>0.9740577021</v>
      </c>
      <c r="J13" s="2">
        <v>224.6637</v>
      </c>
    </row>
    <row r="14">
      <c r="B14" s="2">
        <v>3.5</v>
      </c>
      <c r="C14" s="2">
        <v>33.34</v>
      </c>
      <c r="D14" s="2">
        <v>0.032</v>
      </c>
      <c r="E14" s="2">
        <v>0.96</v>
      </c>
      <c r="F14" s="3" t="s">
        <v>19</v>
      </c>
      <c r="G14" s="4">
        <f t="shared" si="5"/>
        <v>1.000062504</v>
      </c>
      <c r="H14" s="2">
        <v>994.5926</v>
      </c>
      <c r="I14" s="4">
        <f t="shared" si="6"/>
        <v>1.005499643</v>
      </c>
      <c r="J14" s="2">
        <v>224.4365</v>
      </c>
    </row>
    <row r="15">
      <c r="B15" s="2">
        <v>3.5</v>
      </c>
      <c r="C15" s="2">
        <v>33.429</v>
      </c>
      <c r="D15" s="2">
        <v>0.032</v>
      </c>
      <c r="E15" s="2">
        <v>0.96</v>
      </c>
      <c r="F15" s="3" t="s">
        <v>20</v>
      </c>
      <c r="G15" s="4">
        <f t="shared" si="5"/>
        <v>1.000062504</v>
      </c>
      <c r="H15" s="2">
        <v>994.5632</v>
      </c>
      <c r="I15" s="4">
        <f t="shared" si="6"/>
        <v>1.005529366</v>
      </c>
      <c r="J15" s="2">
        <v>224.1109</v>
      </c>
    </row>
    <row r="16">
      <c r="B16" s="2">
        <v>3.5</v>
      </c>
      <c r="C16" s="2">
        <v>33.508</v>
      </c>
      <c r="D16" s="2">
        <v>0.031</v>
      </c>
      <c r="E16" s="2">
        <v>0.96</v>
      </c>
      <c r="F16" s="3" t="s">
        <v>21</v>
      </c>
      <c r="G16" s="4">
        <f t="shared" si="5"/>
        <v>0.9688105507</v>
      </c>
      <c r="H16" s="2">
        <v>994.537</v>
      </c>
      <c r="I16" s="4">
        <f t="shared" si="6"/>
        <v>0.9741322351</v>
      </c>
      <c r="J16" s="2">
        <v>223.8226</v>
      </c>
    </row>
    <row r="17">
      <c r="B17" s="2">
        <v>3.5</v>
      </c>
      <c r="C17" s="2">
        <v>33.579</v>
      </c>
      <c r="D17" s="2">
        <v>0.03</v>
      </c>
      <c r="E17" s="2">
        <v>0.96</v>
      </c>
      <c r="F17" s="3" t="s">
        <v>22</v>
      </c>
      <c r="G17" s="4">
        <f t="shared" si="5"/>
        <v>0.9375585974</v>
      </c>
      <c r="H17" s="2">
        <v>994.5135</v>
      </c>
      <c r="I17" s="4">
        <f t="shared" si="6"/>
        <v>0.9427308904</v>
      </c>
      <c r="J17" s="2">
        <v>223.564</v>
      </c>
    </row>
    <row r="18">
      <c r="B18" s="2">
        <v>3.5</v>
      </c>
      <c r="C18" s="2">
        <v>33.668</v>
      </c>
      <c r="D18" s="2">
        <v>0.029</v>
      </c>
      <c r="E18" s="2">
        <v>0.96</v>
      </c>
      <c r="F18" s="3" t="s">
        <v>23</v>
      </c>
      <c r="G18" s="4">
        <f t="shared" si="5"/>
        <v>0.9063066442</v>
      </c>
      <c r="H18" s="2">
        <v>994.4839</v>
      </c>
      <c r="I18" s="4">
        <f t="shared" si="6"/>
        <v>0.9113336517</v>
      </c>
      <c r="J18" s="2">
        <v>223.2405</v>
      </c>
    </row>
    <row r="19">
      <c r="B19" s="2">
        <v>3.5</v>
      </c>
      <c r="C19" s="2">
        <v>33.766</v>
      </c>
      <c r="D19" s="2">
        <v>0.028</v>
      </c>
      <c r="E19" s="2">
        <v>0.96</v>
      </c>
      <c r="F19" s="3" t="s">
        <v>24</v>
      </c>
      <c r="G19" s="4">
        <f t="shared" si="5"/>
        <v>0.8750546909</v>
      </c>
      <c r="H19" s="2">
        <v>994.4512</v>
      </c>
      <c r="I19" s="4">
        <f t="shared" si="6"/>
        <v>0.8799372869</v>
      </c>
      <c r="J19" s="2">
        <v>222.8852</v>
      </c>
    </row>
    <row r="20">
      <c r="B20" s="2">
        <v>3.5</v>
      </c>
      <c r="C20" s="2">
        <v>33.783</v>
      </c>
      <c r="D20" s="2">
        <v>0.026</v>
      </c>
      <c r="E20" s="2">
        <v>0.96</v>
      </c>
      <c r="F20" s="3" t="s">
        <v>25</v>
      </c>
      <c r="G20" s="4">
        <f t="shared" si="5"/>
        <v>0.8125507844</v>
      </c>
      <c r="H20" s="2">
        <v>994.4455</v>
      </c>
      <c r="I20" s="4">
        <f t="shared" si="6"/>
        <v>0.817089307</v>
      </c>
      <c r="J20" s="2">
        <v>222.8237</v>
      </c>
    </row>
    <row r="21">
      <c r="B21" s="2">
        <v>3.5</v>
      </c>
      <c r="C21" s="2">
        <v>33.81</v>
      </c>
      <c r="D21" s="2">
        <v>0.026</v>
      </c>
      <c r="E21" s="2">
        <v>0.96</v>
      </c>
      <c r="F21" s="3" t="s">
        <v>26</v>
      </c>
      <c r="G21" s="4">
        <f t="shared" si="5"/>
        <v>0.8125507844</v>
      </c>
      <c r="H21" s="2">
        <v>994.4365</v>
      </c>
      <c r="I21" s="4">
        <f t="shared" si="6"/>
        <v>0.8170967019</v>
      </c>
      <c r="J21" s="2">
        <v>222.726</v>
      </c>
    </row>
    <row r="22">
      <c r="A22" s="5" t="s">
        <v>14</v>
      </c>
      <c r="B22" s="6"/>
      <c r="C22" s="6">
        <f>AVERAGE(C12:C21)</f>
        <v>33.5227</v>
      </c>
      <c r="D22" s="6"/>
      <c r="E22" s="6"/>
      <c r="F22" s="6"/>
      <c r="G22" s="6">
        <f t="shared" ref="G22:J22" si="7">AVERAGE(G12:G21)</f>
        <v>0.9313082068</v>
      </c>
      <c r="H22" s="6">
        <f t="shared" si="7"/>
        <v>994.53193</v>
      </c>
      <c r="I22" s="6">
        <f t="shared" si="7"/>
        <v>0.936423426</v>
      </c>
      <c r="J22" s="6">
        <f t="shared" si="7"/>
        <v>223.77167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5" t="s">
        <v>15</v>
      </c>
      <c r="B23" s="6"/>
      <c r="C23" s="6">
        <f>STDEV(C12:C21)</f>
        <v>0.2459905373</v>
      </c>
      <c r="D23" s="6"/>
      <c r="E23" s="6"/>
      <c r="F23" s="6"/>
      <c r="G23" s="6">
        <f t="shared" ref="G23:J23" si="8">STDEV(G12:G21)</f>
        <v>0.07767715433</v>
      </c>
      <c r="H23" s="6">
        <f t="shared" si="8"/>
        <v>0.08149683089</v>
      </c>
      <c r="I23" s="6">
        <f t="shared" si="8"/>
        <v>0.07803552239</v>
      </c>
      <c r="J23" s="6">
        <f t="shared" si="8"/>
        <v>0.8977693072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27</v>
      </c>
      <c r="B1" s="7"/>
    </row>
    <row r="2">
      <c r="A2" s="2"/>
      <c r="B2" s="2"/>
      <c r="C2" s="8"/>
      <c r="D2" s="8"/>
      <c r="F2" s="2">
        <v>383325.0</v>
      </c>
    </row>
    <row r="3">
      <c r="A3" s="2" t="s">
        <v>28</v>
      </c>
      <c r="B3" s="2" t="s">
        <v>29</v>
      </c>
      <c r="C3" s="8" t="s">
        <v>30</v>
      </c>
      <c r="D3" s="8" t="s">
        <v>31</v>
      </c>
      <c r="F3" s="2" t="s">
        <v>32</v>
      </c>
    </row>
    <row r="4">
      <c r="A4" s="8" t="s">
        <v>33</v>
      </c>
      <c r="B4" s="9">
        <v>23.0</v>
      </c>
      <c r="C4" s="9">
        <v>278.44</v>
      </c>
      <c r="D4" s="9">
        <v>279.054</v>
      </c>
    </row>
    <row r="5">
      <c r="A5" s="8" t="s">
        <v>33</v>
      </c>
      <c r="B5" s="9">
        <v>17.0</v>
      </c>
      <c r="C5" s="9">
        <v>277.189</v>
      </c>
      <c r="D5" s="9">
        <v>277.772</v>
      </c>
    </row>
    <row r="6">
      <c r="A6" s="8" t="s">
        <v>33</v>
      </c>
      <c r="B6" s="9">
        <v>10.0</v>
      </c>
      <c r="C6" s="9">
        <v>279.228</v>
      </c>
      <c r="D6" s="9">
        <v>279.816</v>
      </c>
    </row>
    <row r="7">
      <c r="A7" s="8" t="s">
        <v>33</v>
      </c>
      <c r="B7" s="9">
        <v>19.0</v>
      </c>
      <c r="C7" s="9">
        <v>287.051</v>
      </c>
      <c r="D7" s="9">
        <v>287.655</v>
      </c>
      <c r="E7" s="2" t="s">
        <v>34</v>
      </c>
    </row>
    <row r="8">
      <c r="A8" s="8" t="s">
        <v>33</v>
      </c>
      <c r="B8" s="9">
        <v>18.0</v>
      </c>
      <c r="C8" s="9">
        <v>277.782</v>
      </c>
      <c r="D8" s="9">
        <v>278.367</v>
      </c>
      <c r="G8" s="2" t="s">
        <v>35</v>
      </c>
      <c r="H8" s="2" t="s">
        <v>35</v>
      </c>
    </row>
    <row r="9">
      <c r="A9" s="8" t="s">
        <v>33</v>
      </c>
      <c r="B9" s="9">
        <v>5.0</v>
      </c>
      <c r="C9" s="9">
        <v>277.122</v>
      </c>
      <c r="D9" s="9">
        <v>277.705</v>
      </c>
      <c r="G9" s="2" t="s">
        <v>36</v>
      </c>
      <c r="H9" s="2" t="s">
        <v>37</v>
      </c>
    </row>
    <row r="10">
      <c r="A10" s="10" t="s">
        <v>14</v>
      </c>
      <c r="B10" s="11"/>
      <c r="C10" s="12">
        <f t="shared" ref="C10:D10" si="1">AVERAGE(C4:C9)</f>
        <v>279.4686667</v>
      </c>
      <c r="D10" s="12">
        <f t="shared" si="1"/>
        <v>280.0615</v>
      </c>
      <c r="E10" s="11"/>
      <c r="F10" s="6">
        <f>Sheet1!I8</f>
        <v>268.2451015</v>
      </c>
      <c r="G10" s="11">
        <f>Sheet1!I8/D10</f>
        <v>0.9578078439</v>
      </c>
      <c r="H10" s="11">
        <f>1/G10</f>
        <v>1.044050752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10" t="s">
        <v>15</v>
      </c>
      <c r="B11" s="11"/>
      <c r="C11" s="12">
        <f t="shared" ref="C11:D11" si="2">STDEV(C4:C9)</f>
        <v>3.798853073</v>
      </c>
      <c r="D11" s="12">
        <f t="shared" si="2"/>
        <v>3.805333139</v>
      </c>
      <c r="E11" s="11"/>
      <c r="F11" s="6">
        <f>Sheet1!I9</f>
        <v>0.2820644926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2"/>
      <c r="C12" s="2"/>
      <c r="D12" s="2"/>
    </row>
    <row r="13">
      <c r="A13" s="2"/>
      <c r="C13" s="2"/>
      <c r="D13" s="2"/>
    </row>
    <row r="14">
      <c r="A14" s="2" t="s">
        <v>38</v>
      </c>
      <c r="C14" s="2">
        <v>0.0</v>
      </c>
      <c r="D14" s="2">
        <v>0.0</v>
      </c>
    </row>
  </sheetData>
  <drawing r:id="rId1"/>
</worksheet>
</file>