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<sst xmlns="http://schemas.openxmlformats.org/spreadsheetml/2006/main" count="97" uniqueCount="55">
  <si>
    <t>364333 air equilibrated</t>
  </si>
  <si>
    <t>DO</t>
  </si>
  <si>
    <t>water density</t>
  </si>
  <si>
    <t>O2sol</t>
  </si>
  <si>
    <t>O2 % sat</t>
  </si>
  <si>
    <t>Voltage</t>
  </si>
  <si>
    <t>Temperarture</t>
  </si>
  <si>
    <t>DO(mg/L)</t>
  </si>
  <si>
    <t>umol/L</t>
  </si>
  <si>
    <t>kg/m3</t>
  </si>
  <si>
    <t>umol/kg</t>
  </si>
  <si>
    <t>04-Aug-2022 18:12:00'</t>
  </si>
  <si>
    <t>04-Aug-2022 18:13:00'</t>
  </si>
  <si>
    <t>04-Aug-2022 18:14:00'</t>
  </si>
  <si>
    <t>04-Aug-2022 18:15:00'</t>
  </si>
  <si>
    <t>04-Aug-2022 18:16:00'</t>
  </si>
  <si>
    <t>04-Aug-2022 18:17:00'</t>
  </si>
  <si>
    <t>04-Aug-2022 18:18:00'</t>
  </si>
  <si>
    <t>04-Aug-2022 18:19:00'</t>
  </si>
  <si>
    <t>04-Aug-2022 18:20:00'</t>
  </si>
  <si>
    <t>364333  yeast</t>
  </si>
  <si>
    <t>04-Aug-2022 19:02:00'</t>
  </si>
  <si>
    <t>04-Aug-2022 19:03:00'</t>
  </si>
  <si>
    <t>04-Aug-2022 19:04:00'</t>
  </si>
  <si>
    <t>04-Aug-2022 19:05:00'</t>
  </si>
  <si>
    <t>04-Aug-2022 19:06:00'</t>
  </si>
  <si>
    <t>04-Aug-2022 19:07:00'</t>
  </si>
  <si>
    <t>04-Aug-2022 19:08:00'</t>
  </si>
  <si>
    <t>04-Aug-2022 19:09:00'</t>
  </si>
  <si>
    <t>04-Aug-2022 19:10:00'</t>
  </si>
  <si>
    <t>04-Aug-2022 19:11:00'</t>
  </si>
  <si>
    <t>04-Aug-2022 19:12:00'</t>
  </si>
  <si>
    <t>04-Aug-2022 19:13:00'</t>
  </si>
  <si>
    <t>04-Aug-2022 19:14:00'</t>
  </si>
  <si>
    <t>04-Aug-2022 19:15:00'</t>
  </si>
  <si>
    <t>04-Aug-2022 19:16:00'</t>
  </si>
  <si>
    <t>04-Aug-2022 19:17:00'</t>
  </si>
  <si>
    <t>383325 air equilibrated</t>
  </si>
  <si>
    <t>volatge</t>
  </si>
  <si>
    <t xml:space="preserve">temp </t>
  </si>
  <si>
    <t>avg</t>
  </si>
  <si>
    <t>stdev</t>
  </si>
  <si>
    <t>383325 yeast</t>
  </si>
  <si>
    <t>Oxygen titrator reading</t>
  </si>
  <si>
    <t>S/N 383325</t>
  </si>
  <si>
    <t>Sample</t>
  </si>
  <si>
    <t>flask</t>
  </si>
  <si>
    <t>O2 conc (uM)</t>
  </si>
  <si>
    <t>O2 conc (umol/kg)</t>
  </si>
  <si>
    <t>sensor O2 (umol/kg)</t>
  </si>
  <si>
    <t>air-equilibrated water</t>
  </si>
  <si>
    <t>sensor/titrator</t>
  </si>
  <si>
    <t>titrator/sensor</t>
  </si>
  <si>
    <t>average</t>
  </si>
  <si>
    <t>yeast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</si>
</sst>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quotePrefix="1"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2" numFmtId="164" xfId="0" applyFont="1" applyNumberFormat="1"/>
    <xf borderId="0" fillId="2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0"/>
  </cols>
  <sheetData>
    <row r="1">
      <c r="A1" s="1" t="s">
        <v>0</v>
      </c>
      <c r="C1" s="2"/>
      <c r="D1" s="2"/>
      <c r="E1" s="2"/>
      <c r="F1" s="2"/>
      <c r="G1" s="3" t="s">
        <v>1</v>
      </c>
      <c r="H1" s="3" t="s">
        <v>2</v>
      </c>
      <c r="I1" s="3" t="s">
        <v>1</v>
      </c>
      <c r="J1" s="3" t="s">
        <v>3</v>
      </c>
      <c r="K1" s="2" t="s">
        <v>4</v>
      </c>
    </row>
    <row r="2">
      <c r="A2" s="2"/>
      <c r="B2" s="2" t="s">
        <v>5</v>
      </c>
      <c r="C2" s="2" t="s">
        <v>6</v>
      </c>
      <c r="D2" s="2" t="s">
        <v>7</v>
      </c>
      <c r="E2" s="2"/>
      <c r="F2" s="2"/>
      <c r="G2" s="3" t="s">
        <v>8</v>
      </c>
      <c r="H2" s="3" t="s">
        <v>9</v>
      </c>
      <c r="I2" s="3" t="s">
        <v>10</v>
      </c>
      <c r="J2" s="3" t="s">
        <v>10</v>
      </c>
    </row>
    <row r="3">
      <c r="A3" s="2">
        <v>1.65963672E9</v>
      </c>
      <c r="B3" s="2">
        <v>3.49</v>
      </c>
      <c r="C3" s="2">
        <v>21.074</v>
      </c>
      <c r="D3" s="2">
        <v>8.284</v>
      </c>
      <c r="E3" s="2">
        <v>0.953</v>
      </c>
      <c r="F3" s="4" t="s">
        <v>11</v>
      </c>
      <c r="G3" s="5">
        <f t="shared" ref="G3:G11" si="1">D3/31.998/1000*1000000</f>
        <v>258.8911807</v>
      </c>
      <c r="H3" s="2">
        <v>997.9777</v>
      </c>
      <c r="I3" s="5">
        <f t="shared" ref="I3:I11" si="2">G3/H3*1000</f>
        <v>259.4157973</v>
      </c>
      <c r="J3" s="2">
        <v>278.756</v>
      </c>
      <c r="K3" s="5">
        <f t="shared" ref="K3:K11" si="3">I3/J3*100</f>
        <v>93.06196002</v>
      </c>
    </row>
    <row r="4">
      <c r="A4" s="2">
        <v>1.65963678E9</v>
      </c>
      <c r="B4" s="2">
        <v>3.49</v>
      </c>
      <c r="C4" s="2">
        <v>21.108</v>
      </c>
      <c r="D4" s="2">
        <v>8.283</v>
      </c>
      <c r="E4" s="2">
        <v>0.953</v>
      </c>
      <c r="F4" s="4" t="s">
        <v>12</v>
      </c>
      <c r="G4" s="5">
        <f t="shared" si="1"/>
        <v>258.8599287</v>
      </c>
      <c r="H4" s="2">
        <v>997.9703</v>
      </c>
      <c r="I4" s="5">
        <f t="shared" si="2"/>
        <v>259.3864053</v>
      </c>
      <c r="J4" s="2">
        <v>278.573</v>
      </c>
      <c r="K4" s="5">
        <f t="shared" si="3"/>
        <v>93.11254333</v>
      </c>
    </row>
    <row r="5">
      <c r="A5" s="2">
        <v>1.65963684E9</v>
      </c>
      <c r="B5" s="2">
        <v>3.49</v>
      </c>
      <c r="C5" s="2">
        <v>21.099</v>
      </c>
      <c r="D5" s="2">
        <v>8.288</v>
      </c>
      <c r="E5" s="2">
        <v>0.953</v>
      </c>
      <c r="F5" s="4" t="s">
        <v>13</v>
      </c>
      <c r="G5" s="5">
        <f t="shared" si="1"/>
        <v>259.0161885</v>
      </c>
      <c r="H5" s="2">
        <v>997.9722</v>
      </c>
      <c r="I5" s="5">
        <f t="shared" si="2"/>
        <v>259.5424888</v>
      </c>
      <c r="J5" s="2">
        <v>278.6215</v>
      </c>
      <c r="K5" s="5">
        <f t="shared" si="3"/>
        <v>93.15235499</v>
      </c>
    </row>
    <row r="6">
      <c r="A6" s="2">
        <v>1.6596369E9</v>
      </c>
      <c r="B6" s="2">
        <v>3.49</v>
      </c>
      <c r="C6" s="2">
        <v>21.083</v>
      </c>
      <c r="D6" s="2">
        <v>8.302</v>
      </c>
      <c r="E6" s="2">
        <v>0.953</v>
      </c>
      <c r="F6" s="4" t="s">
        <v>14</v>
      </c>
      <c r="G6" s="5">
        <f t="shared" si="1"/>
        <v>259.4537159</v>
      </c>
      <c r="H6" s="2">
        <v>997.9757</v>
      </c>
      <c r="I6" s="5">
        <f t="shared" si="2"/>
        <v>259.9799934</v>
      </c>
      <c r="J6" s="2">
        <v>278.7076</v>
      </c>
      <c r="K6" s="5">
        <f t="shared" si="3"/>
        <v>93.28055401</v>
      </c>
    </row>
    <row r="7">
      <c r="A7" s="2">
        <v>1.65963696E9</v>
      </c>
      <c r="B7" s="2">
        <v>3.49</v>
      </c>
      <c r="C7" s="2">
        <v>21.108</v>
      </c>
      <c r="D7" s="2">
        <v>8.291</v>
      </c>
      <c r="E7" s="2">
        <v>0.952</v>
      </c>
      <c r="F7" s="4" t="s">
        <v>15</v>
      </c>
      <c r="G7" s="5">
        <f t="shared" si="1"/>
        <v>259.1099444</v>
      </c>
      <c r="H7" s="2">
        <v>997.9703</v>
      </c>
      <c r="I7" s="5">
        <f t="shared" si="2"/>
        <v>259.6369294</v>
      </c>
      <c r="J7" s="2">
        <v>278.573</v>
      </c>
      <c r="K7" s="5">
        <f t="shared" si="3"/>
        <v>93.20247456</v>
      </c>
    </row>
    <row r="8">
      <c r="A8" s="2">
        <v>1.65963702E9</v>
      </c>
      <c r="B8" s="2">
        <v>3.49</v>
      </c>
      <c r="C8" s="2">
        <v>21.108</v>
      </c>
      <c r="D8" s="2">
        <v>8.288</v>
      </c>
      <c r="E8" s="2">
        <v>0.952</v>
      </c>
      <c r="F8" s="4" t="s">
        <v>16</v>
      </c>
      <c r="G8" s="5">
        <f t="shared" si="1"/>
        <v>259.0161885</v>
      </c>
      <c r="H8" s="2">
        <v>997.9703</v>
      </c>
      <c r="I8" s="5">
        <f t="shared" si="2"/>
        <v>259.5429829</v>
      </c>
      <c r="J8" s="2">
        <v>278.573</v>
      </c>
      <c r="K8" s="5">
        <f t="shared" si="3"/>
        <v>93.16875035</v>
      </c>
    </row>
    <row r="9">
      <c r="A9" s="2">
        <v>1.65963708E9</v>
      </c>
      <c r="B9" s="2">
        <v>3.49</v>
      </c>
      <c r="C9" s="2">
        <v>21.116</v>
      </c>
      <c r="D9" s="2">
        <v>8.292</v>
      </c>
      <c r="E9" s="2">
        <v>0.952</v>
      </c>
      <c r="F9" s="4" t="s">
        <v>17</v>
      </c>
      <c r="G9" s="5">
        <f t="shared" si="1"/>
        <v>259.1411963</v>
      </c>
      <c r="H9" s="2">
        <v>997.9685</v>
      </c>
      <c r="I9" s="5">
        <f t="shared" si="2"/>
        <v>259.6687133</v>
      </c>
      <c r="J9" s="2">
        <v>278.53</v>
      </c>
      <c r="K9" s="5">
        <f t="shared" si="3"/>
        <v>93.22827463</v>
      </c>
    </row>
    <row r="10">
      <c r="A10" s="2">
        <v>1.65963714E9</v>
      </c>
      <c r="B10" s="2">
        <v>3.49</v>
      </c>
      <c r="C10" s="2">
        <v>21.099</v>
      </c>
      <c r="D10" s="2">
        <v>8.3</v>
      </c>
      <c r="E10" s="2">
        <v>0.953</v>
      </c>
      <c r="F10" s="4" t="s">
        <v>18</v>
      </c>
      <c r="G10" s="5">
        <f t="shared" si="1"/>
        <v>259.391212</v>
      </c>
      <c r="H10" s="2">
        <v>997.9722</v>
      </c>
      <c r="I10" s="5">
        <f t="shared" si="2"/>
        <v>259.9182742</v>
      </c>
      <c r="J10" s="2">
        <v>278.6215</v>
      </c>
      <c r="K10" s="5">
        <f t="shared" si="3"/>
        <v>93.2872281</v>
      </c>
    </row>
    <row r="11">
      <c r="A11" s="2">
        <v>1.6596372E9</v>
      </c>
      <c r="B11" s="2">
        <v>3.49</v>
      </c>
      <c r="C11" s="2">
        <v>21.099</v>
      </c>
      <c r="D11" s="2">
        <v>8.293</v>
      </c>
      <c r="E11" s="2">
        <v>0.953</v>
      </c>
      <c r="F11" s="4" t="s">
        <v>19</v>
      </c>
      <c r="G11" s="5">
        <f t="shared" si="1"/>
        <v>259.1724483</v>
      </c>
      <c r="H11" s="2">
        <v>997.9722</v>
      </c>
      <c r="I11" s="5">
        <f t="shared" si="2"/>
        <v>259.699066</v>
      </c>
      <c r="J11" s="2">
        <v>278.6215</v>
      </c>
      <c r="K11" s="5">
        <f t="shared" si="3"/>
        <v>93.20855212</v>
      </c>
    </row>
    <row r="13">
      <c r="A13" s="1" t="s">
        <v>20</v>
      </c>
    </row>
    <row r="14">
      <c r="A14" s="2">
        <v>1.65963972E9</v>
      </c>
      <c r="B14" s="2">
        <v>3.49</v>
      </c>
      <c r="C14" s="2">
        <v>29.053</v>
      </c>
      <c r="D14" s="2">
        <v>2.93</v>
      </c>
      <c r="E14" s="2">
        <v>0.953</v>
      </c>
      <c r="F14" s="4" t="s">
        <v>21</v>
      </c>
      <c r="G14" s="5">
        <f t="shared" ref="G14:G29" si="4">D14/31.998/1000*1000000</f>
        <v>91.56822301</v>
      </c>
      <c r="H14" s="2">
        <v>995.931</v>
      </c>
      <c r="I14" s="5">
        <f t="shared" ref="I14:I29" si="5">G14/H14*1000</f>
        <v>91.94233638</v>
      </c>
      <c r="J14" s="2">
        <v>241.1161</v>
      </c>
    </row>
    <row r="15">
      <c r="A15" s="2">
        <v>1.65963978E9</v>
      </c>
      <c r="B15" s="2">
        <v>3.49</v>
      </c>
      <c r="C15" s="2">
        <v>29.019</v>
      </c>
      <c r="D15" s="2">
        <v>2.724</v>
      </c>
      <c r="E15" s="2">
        <v>0.953</v>
      </c>
      <c r="F15" s="4" t="s">
        <v>22</v>
      </c>
      <c r="G15" s="5">
        <f t="shared" si="4"/>
        <v>85.13032065</v>
      </c>
      <c r="H15" s="2">
        <v>995.941</v>
      </c>
      <c r="I15" s="5">
        <f t="shared" si="5"/>
        <v>85.4772729</v>
      </c>
      <c r="J15" s="2">
        <v>241.2569</v>
      </c>
    </row>
    <row r="16">
      <c r="A16" s="2">
        <v>1.65963984E9</v>
      </c>
      <c r="B16" s="2">
        <v>3.49</v>
      </c>
      <c r="C16" s="2">
        <v>28.993</v>
      </c>
      <c r="D16" s="2">
        <v>2.497</v>
      </c>
      <c r="E16" s="2">
        <v>0.953</v>
      </c>
      <c r="F16" s="4" t="s">
        <v>23</v>
      </c>
      <c r="G16" s="5">
        <f t="shared" si="4"/>
        <v>78.03612726</v>
      </c>
      <c r="H16" s="2">
        <v>995.9486</v>
      </c>
      <c r="I16" s="5">
        <f t="shared" si="5"/>
        <v>78.35356891</v>
      </c>
      <c r="J16" s="2">
        <v>241.3647</v>
      </c>
    </row>
    <row r="17">
      <c r="A17" s="2">
        <v>1.6596399E9</v>
      </c>
      <c r="B17" s="2">
        <v>3.49</v>
      </c>
      <c r="C17" s="2">
        <v>28.942</v>
      </c>
      <c r="D17" s="2">
        <v>2.319</v>
      </c>
      <c r="E17" s="2">
        <v>0.953</v>
      </c>
      <c r="F17" s="4" t="s">
        <v>24</v>
      </c>
      <c r="G17" s="5">
        <f t="shared" si="4"/>
        <v>72.47327958</v>
      </c>
      <c r="H17" s="2">
        <v>995.9635</v>
      </c>
      <c r="I17" s="5">
        <f t="shared" si="5"/>
        <v>72.76700359</v>
      </c>
      <c r="J17" s="2">
        <v>241.5763</v>
      </c>
    </row>
    <row r="18">
      <c r="A18" s="2">
        <v>1.65963996E9</v>
      </c>
      <c r="B18" s="2">
        <v>3.49</v>
      </c>
      <c r="C18" s="2">
        <v>28.916</v>
      </c>
      <c r="D18" s="2">
        <v>2.069</v>
      </c>
      <c r="E18" s="2">
        <v>0.952</v>
      </c>
      <c r="F18" s="4" t="s">
        <v>25</v>
      </c>
      <c r="G18" s="5">
        <f t="shared" si="4"/>
        <v>64.66029127</v>
      </c>
      <c r="H18" s="2">
        <v>995.9711</v>
      </c>
      <c r="I18" s="5">
        <f t="shared" si="5"/>
        <v>64.92185493</v>
      </c>
      <c r="J18" s="2">
        <v>241.6843</v>
      </c>
    </row>
    <row r="19">
      <c r="A19" s="2">
        <v>1.65964002E9</v>
      </c>
      <c r="B19" s="2">
        <v>3.49</v>
      </c>
      <c r="C19" s="2">
        <v>28.882</v>
      </c>
      <c r="D19" s="2">
        <v>1.901</v>
      </c>
      <c r="E19" s="2">
        <v>0.952</v>
      </c>
      <c r="F19" s="4" t="s">
        <v>26</v>
      </c>
      <c r="G19" s="5">
        <f t="shared" si="4"/>
        <v>59.40996312</v>
      </c>
      <c r="H19" s="2">
        <v>995.9811</v>
      </c>
      <c r="I19" s="5">
        <f t="shared" si="5"/>
        <v>59.64968926</v>
      </c>
      <c r="J19" s="2">
        <v>241.8257</v>
      </c>
    </row>
    <row r="20">
      <c r="A20" s="2">
        <v>1.65964008E9</v>
      </c>
      <c r="B20" s="2">
        <v>3.49</v>
      </c>
      <c r="C20" s="2">
        <v>28.856</v>
      </c>
      <c r="D20" s="2">
        <v>1.685</v>
      </c>
      <c r="E20" s="2">
        <v>0.951</v>
      </c>
      <c r="F20" s="4" t="s">
        <v>27</v>
      </c>
      <c r="G20" s="5">
        <f t="shared" si="4"/>
        <v>52.65954122</v>
      </c>
      <c r="H20" s="2">
        <v>995.9886</v>
      </c>
      <c r="I20" s="5">
        <f t="shared" si="5"/>
        <v>52.87163048</v>
      </c>
      <c r="J20" s="2">
        <v>241.9339</v>
      </c>
    </row>
    <row r="21">
      <c r="A21" s="2">
        <v>1.65964014E9</v>
      </c>
      <c r="B21" s="2">
        <v>3.49</v>
      </c>
      <c r="C21" s="2">
        <v>28.822</v>
      </c>
      <c r="D21" s="2">
        <v>1.521</v>
      </c>
      <c r="E21" s="2">
        <v>0.95</v>
      </c>
      <c r="F21" s="4" t="s">
        <v>28</v>
      </c>
      <c r="G21" s="5">
        <f t="shared" si="4"/>
        <v>47.53422089</v>
      </c>
      <c r="H21" s="2">
        <v>995.9986</v>
      </c>
      <c r="I21" s="5">
        <f t="shared" si="5"/>
        <v>47.72518846</v>
      </c>
      <c r="J21" s="2">
        <v>242.0755</v>
      </c>
    </row>
    <row r="22">
      <c r="A22" s="2">
        <v>1.6596402E9</v>
      </c>
      <c r="B22" s="2">
        <v>3.49</v>
      </c>
      <c r="C22" s="2">
        <v>28.779</v>
      </c>
      <c r="D22" s="2">
        <v>1.297</v>
      </c>
      <c r="E22" s="2">
        <v>0.95</v>
      </c>
      <c r="F22" s="4" t="s">
        <v>29</v>
      </c>
      <c r="G22" s="5">
        <f t="shared" si="4"/>
        <v>40.53378336</v>
      </c>
      <c r="H22" s="2">
        <v>996.0111</v>
      </c>
      <c r="I22" s="5">
        <f t="shared" si="5"/>
        <v>40.6961161</v>
      </c>
      <c r="J22" s="2">
        <v>242.2548</v>
      </c>
    </row>
    <row r="23">
      <c r="A23" s="2">
        <v>1.65964026E9</v>
      </c>
      <c r="B23" s="2">
        <v>3.49</v>
      </c>
      <c r="C23" s="2">
        <v>28.762</v>
      </c>
      <c r="D23" s="2">
        <v>1.047</v>
      </c>
      <c r="E23" s="2">
        <v>0.949</v>
      </c>
      <c r="F23" s="4" t="s">
        <v>30</v>
      </c>
      <c r="G23" s="5">
        <f t="shared" si="4"/>
        <v>32.72079505</v>
      </c>
      <c r="H23" s="2">
        <v>996.016</v>
      </c>
      <c r="I23" s="5">
        <f t="shared" si="5"/>
        <v>32.85167613</v>
      </c>
      <c r="J23" s="2">
        <v>242.3258</v>
      </c>
    </row>
    <row r="24">
      <c r="A24" s="2">
        <v>1.65964032E9</v>
      </c>
      <c r="B24" s="2">
        <v>3.49</v>
      </c>
      <c r="C24" s="2">
        <v>28.745</v>
      </c>
      <c r="D24" s="2">
        <v>1.112</v>
      </c>
      <c r="E24" s="2">
        <v>0.95</v>
      </c>
      <c r="F24" s="4" t="s">
        <v>31</v>
      </c>
      <c r="G24" s="5">
        <f t="shared" si="4"/>
        <v>34.75217201</v>
      </c>
      <c r="H24" s="2">
        <v>996.021</v>
      </c>
      <c r="I24" s="5">
        <f t="shared" si="5"/>
        <v>34.89100331</v>
      </c>
      <c r="J24" s="2">
        <v>242.3968</v>
      </c>
    </row>
    <row r="25">
      <c r="A25" s="2">
        <v>1.65964038E9</v>
      </c>
      <c r="B25" s="2">
        <v>3.49</v>
      </c>
      <c r="C25" s="2">
        <v>28.702</v>
      </c>
      <c r="D25" s="2">
        <v>0.948</v>
      </c>
      <c r="E25" s="2">
        <v>0.949</v>
      </c>
      <c r="F25" s="4" t="s">
        <v>32</v>
      </c>
      <c r="G25" s="5">
        <f t="shared" si="4"/>
        <v>29.62685168</v>
      </c>
      <c r="H25" s="2">
        <v>996.0335</v>
      </c>
      <c r="I25" s="5">
        <f t="shared" si="5"/>
        <v>29.74483456</v>
      </c>
      <c r="J25" s="2">
        <v>242.5765</v>
      </c>
    </row>
    <row r="26">
      <c r="A26" s="2">
        <v>1.65964044E9</v>
      </c>
      <c r="B26" s="2">
        <v>3.49</v>
      </c>
      <c r="C26" s="2">
        <v>28.685</v>
      </c>
      <c r="D26" s="2">
        <v>0.862</v>
      </c>
      <c r="E26" s="2">
        <v>0.949</v>
      </c>
      <c r="F26" s="4" t="s">
        <v>33</v>
      </c>
      <c r="G26" s="5">
        <f t="shared" si="4"/>
        <v>26.9391837</v>
      </c>
      <c r="H26" s="2">
        <v>996.0384</v>
      </c>
      <c r="I26" s="5">
        <f t="shared" si="5"/>
        <v>27.04633044</v>
      </c>
      <c r="J26" s="2">
        <v>242.6476</v>
      </c>
    </row>
    <row r="27">
      <c r="A27" s="2">
        <v>1.6596405E9</v>
      </c>
      <c r="B27" s="2">
        <v>3.49</v>
      </c>
      <c r="C27" s="2">
        <v>28.668</v>
      </c>
      <c r="D27" s="2">
        <v>0.746</v>
      </c>
      <c r="E27" s="2">
        <v>0.948</v>
      </c>
      <c r="F27" s="4" t="s">
        <v>34</v>
      </c>
      <c r="G27" s="5">
        <f t="shared" si="4"/>
        <v>23.31395712</v>
      </c>
      <c r="H27" s="2">
        <v>996.0434</v>
      </c>
      <c r="I27" s="5">
        <f t="shared" si="5"/>
        <v>23.40656755</v>
      </c>
      <c r="J27" s="2">
        <v>242.7188</v>
      </c>
    </row>
    <row r="28">
      <c r="A28" s="2">
        <v>1.65964056E9</v>
      </c>
      <c r="B28" s="2">
        <v>3.49</v>
      </c>
      <c r="C28" s="2">
        <v>28.642</v>
      </c>
      <c r="D28" s="2">
        <v>0.693</v>
      </c>
      <c r="E28" s="2">
        <v>0.947</v>
      </c>
      <c r="F28" s="4" t="s">
        <v>35</v>
      </c>
      <c r="G28" s="5">
        <f t="shared" si="4"/>
        <v>21.6576036</v>
      </c>
      <c r="H28" s="2">
        <v>996.0509</v>
      </c>
      <c r="I28" s="5">
        <f t="shared" si="5"/>
        <v>21.74347074</v>
      </c>
      <c r="J28" s="2">
        <v>242.8277</v>
      </c>
    </row>
    <row r="29">
      <c r="A29" s="2">
        <v>1.65964062E9</v>
      </c>
      <c r="B29" s="2">
        <v>3.49</v>
      </c>
      <c r="C29" s="2">
        <v>28.642</v>
      </c>
      <c r="D29" s="2">
        <v>0.654</v>
      </c>
      <c r="E29" s="2">
        <v>0.947</v>
      </c>
      <c r="F29" s="4" t="s">
        <v>36</v>
      </c>
      <c r="G29" s="5">
        <f t="shared" si="4"/>
        <v>20.43877742</v>
      </c>
      <c r="H29" s="2">
        <v>996.0509</v>
      </c>
      <c r="I29" s="5">
        <f t="shared" si="5"/>
        <v>20.51981221</v>
      </c>
      <c r="J29" s="2">
        <v>242.8277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5"/>
  </cols>
  <sheetData>
    <row r="1">
      <c r="A1" s="1" t="s">
        <v>37</v>
      </c>
      <c r="G1" s="3" t="s">
        <v>1</v>
      </c>
      <c r="H1" s="3" t="s">
        <v>2</v>
      </c>
      <c r="I1" s="3" t="s">
        <v>1</v>
      </c>
      <c r="J1" s="3" t="s">
        <v>3</v>
      </c>
      <c r="K1" s="2" t="s">
        <v>4</v>
      </c>
    </row>
    <row r="2">
      <c r="B2" s="2" t="s">
        <v>38</v>
      </c>
      <c r="C2" s="2" t="s">
        <v>39</v>
      </c>
      <c r="D2" s="2" t="s">
        <v>7</v>
      </c>
      <c r="G2" s="3" t="s">
        <v>8</v>
      </c>
      <c r="H2" s="3" t="s">
        <v>9</v>
      </c>
      <c r="I2" s="3" t="s">
        <v>10</v>
      </c>
      <c r="J2" s="3" t="s">
        <v>10</v>
      </c>
    </row>
    <row r="3">
      <c r="B3" s="2">
        <v>3.49</v>
      </c>
      <c r="C3" s="2">
        <v>21.098</v>
      </c>
      <c r="D3" s="2">
        <v>8.306</v>
      </c>
      <c r="E3" s="2">
        <v>0.982</v>
      </c>
      <c r="F3" s="4" t="s">
        <v>11</v>
      </c>
      <c r="G3" s="6">
        <f t="shared" ref="G3:G11" si="1">D3/31.998/1000*1000000</f>
        <v>259.5787237</v>
      </c>
      <c r="H3" s="2">
        <v>997.9724</v>
      </c>
      <c r="I3" s="5">
        <f t="shared" ref="I3:I11" si="2">G3/H3*1000</f>
        <v>260.1061148</v>
      </c>
      <c r="J3" s="2">
        <v>278.6268</v>
      </c>
      <c r="K3" s="5">
        <f t="shared" ref="K3:K11" si="3">I3/J3*100</f>
        <v>93.35287016</v>
      </c>
    </row>
    <row r="4">
      <c r="B4" s="2">
        <v>3.49</v>
      </c>
      <c r="C4" s="2">
        <v>21.106</v>
      </c>
      <c r="D4" s="2">
        <v>8.312</v>
      </c>
      <c r="E4" s="2">
        <v>0.981</v>
      </c>
      <c r="F4" s="4" t="s">
        <v>12</v>
      </c>
      <c r="G4" s="6">
        <f t="shared" si="1"/>
        <v>259.7662354</v>
      </c>
      <c r="H4" s="2">
        <v>997.9707</v>
      </c>
      <c r="I4" s="5">
        <f t="shared" si="2"/>
        <v>260.2944509</v>
      </c>
      <c r="J4" s="2">
        <v>278.5838</v>
      </c>
      <c r="K4" s="5">
        <f t="shared" si="3"/>
        <v>93.4348842</v>
      </c>
    </row>
    <row r="5">
      <c r="B5" s="2">
        <v>3.49</v>
      </c>
      <c r="C5" s="2">
        <v>21.131</v>
      </c>
      <c r="D5" s="2">
        <v>8.302</v>
      </c>
      <c r="E5" s="2">
        <v>0.981</v>
      </c>
      <c r="F5" s="4" t="s">
        <v>13</v>
      </c>
      <c r="G5" s="6">
        <f t="shared" si="1"/>
        <v>259.4537159</v>
      </c>
      <c r="H5" s="2">
        <v>997.9652</v>
      </c>
      <c r="I5" s="5">
        <f t="shared" si="2"/>
        <v>259.9827287</v>
      </c>
      <c r="J5" s="2">
        <v>278.4494</v>
      </c>
      <c r="K5" s="5">
        <f t="shared" si="3"/>
        <v>93.36803337</v>
      </c>
    </row>
    <row r="6">
      <c r="B6" s="2">
        <v>3.49</v>
      </c>
      <c r="C6" s="2">
        <v>21.123</v>
      </c>
      <c r="D6" s="2">
        <v>8.314</v>
      </c>
      <c r="E6" s="2">
        <v>0.981</v>
      </c>
      <c r="F6" s="4" t="s">
        <v>14</v>
      </c>
      <c r="G6" s="6">
        <f t="shared" si="1"/>
        <v>259.8287393</v>
      </c>
      <c r="H6" s="2">
        <v>997.967</v>
      </c>
      <c r="I6" s="5">
        <f t="shared" si="2"/>
        <v>260.3580472</v>
      </c>
      <c r="J6" s="2">
        <v>278.4924</v>
      </c>
      <c r="K6" s="5">
        <f t="shared" si="3"/>
        <v>93.48838504</v>
      </c>
    </row>
    <row r="7">
      <c r="B7" s="2">
        <v>3.49</v>
      </c>
      <c r="C7" s="2">
        <v>21.123</v>
      </c>
      <c r="D7" s="2">
        <v>8.323</v>
      </c>
      <c r="E7" s="2">
        <v>0.981</v>
      </c>
      <c r="F7" s="4" t="s">
        <v>15</v>
      </c>
      <c r="G7" s="6">
        <f t="shared" si="1"/>
        <v>260.1100069</v>
      </c>
      <c r="H7" s="2">
        <v>997.967</v>
      </c>
      <c r="I7" s="5">
        <f t="shared" si="2"/>
        <v>260.6398878</v>
      </c>
      <c r="J7" s="2">
        <v>278.4924</v>
      </c>
      <c r="K7" s="5">
        <f t="shared" si="3"/>
        <v>93.58958728</v>
      </c>
    </row>
    <row r="8">
      <c r="B8" s="2">
        <v>3.49</v>
      </c>
      <c r="C8" s="2">
        <v>21.131</v>
      </c>
      <c r="D8" s="2">
        <v>8.316</v>
      </c>
      <c r="E8" s="2">
        <v>0.981</v>
      </c>
      <c r="F8" s="4" t="s">
        <v>16</v>
      </c>
      <c r="G8" s="6">
        <f t="shared" si="1"/>
        <v>259.8912432</v>
      </c>
      <c r="H8" s="2">
        <v>997.9652</v>
      </c>
      <c r="I8" s="5">
        <f t="shared" si="2"/>
        <v>260.4211482</v>
      </c>
      <c r="J8" s="2">
        <v>278.4494</v>
      </c>
      <c r="K8" s="5">
        <f t="shared" si="3"/>
        <v>93.52548368</v>
      </c>
    </row>
    <row r="9">
      <c r="B9" s="2">
        <v>3.49</v>
      </c>
      <c r="C9" s="2">
        <v>21.148</v>
      </c>
      <c r="D9" s="2">
        <v>8.318</v>
      </c>
      <c r="E9" s="2">
        <v>0.981</v>
      </c>
      <c r="F9" s="4" t="s">
        <v>17</v>
      </c>
      <c r="G9" s="6">
        <f t="shared" si="1"/>
        <v>259.9537471</v>
      </c>
      <c r="H9" s="2">
        <v>997.9615</v>
      </c>
      <c r="I9" s="5">
        <f t="shared" si="2"/>
        <v>260.4847453</v>
      </c>
      <c r="J9" s="2">
        <v>278.3581</v>
      </c>
      <c r="K9" s="5">
        <f t="shared" si="3"/>
        <v>93.57900678</v>
      </c>
    </row>
    <row r="10">
      <c r="B10" s="2">
        <v>3.49</v>
      </c>
      <c r="C10" s="2">
        <v>21.148</v>
      </c>
      <c r="D10" s="2">
        <v>8.308</v>
      </c>
      <c r="E10" s="2">
        <v>0.981</v>
      </c>
      <c r="F10" s="4" t="s">
        <v>18</v>
      </c>
      <c r="G10" s="6">
        <f t="shared" si="1"/>
        <v>259.6412276</v>
      </c>
      <c r="H10" s="2">
        <v>997.9615</v>
      </c>
      <c r="I10" s="5">
        <f t="shared" si="2"/>
        <v>260.1715874</v>
      </c>
      <c r="J10" s="2">
        <v>278.3581</v>
      </c>
      <c r="K10" s="5">
        <f t="shared" si="3"/>
        <v>93.46650497</v>
      </c>
    </row>
    <row r="11">
      <c r="B11" s="2">
        <v>3.49</v>
      </c>
      <c r="C11" s="2">
        <v>21.14</v>
      </c>
      <c r="D11" s="2">
        <v>8.316</v>
      </c>
      <c r="E11" s="2">
        <v>0.982</v>
      </c>
      <c r="F11" s="4" t="s">
        <v>19</v>
      </c>
      <c r="G11" s="6">
        <f t="shared" si="1"/>
        <v>259.8912432</v>
      </c>
      <c r="H11" s="2">
        <v>997.9633</v>
      </c>
      <c r="I11" s="5">
        <f t="shared" si="2"/>
        <v>260.421644</v>
      </c>
      <c r="J11" s="2">
        <v>278.401</v>
      </c>
      <c r="K11" s="5">
        <f t="shared" si="3"/>
        <v>93.54192117</v>
      </c>
    </row>
    <row r="12">
      <c r="A12" s="7" t="s">
        <v>40</v>
      </c>
      <c r="B12" s="6"/>
      <c r="C12" s="6">
        <f>AVERAGE(C3:C11)</f>
        <v>21.12755556</v>
      </c>
      <c r="D12" s="6"/>
      <c r="E12" s="6"/>
      <c r="F12" s="6"/>
      <c r="G12" s="6">
        <f t="shared" ref="G12:J12" si="4">AVERAGE(G3:G11)</f>
        <v>259.7905425</v>
      </c>
      <c r="H12" s="6">
        <f t="shared" si="4"/>
        <v>997.9659778</v>
      </c>
      <c r="I12" s="6">
        <f t="shared" si="4"/>
        <v>260.3200394</v>
      </c>
      <c r="J12" s="6">
        <f t="shared" si="4"/>
        <v>278.4679333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">
        <v>41</v>
      </c>
      <c r="B13" s="6"/>
      <c r="C13" s="6">
        <f>STDEV(C3:C11)</f>
        <v>0.01729964675</v>
      </c>
      <c r="D13" s="6"/>
      <c r="E13" s="6"/>
      <c r="F13" s="6"/>
      <c r="G13" s="6">
        <f t="shared" ref="G13:J13" si="5">STDEV(G3:G11)</f>
        <v>0.2036046033</v>
      </c>
      <c r="H13" s="6">
        <f t="shared" si="5"/>
        <v>0.003776829946</v>
      </c>
      <c r="I13" s="6">
        <f t="shared" si="5"/>
        <v>0.2042232421</v>
      </c>
      <c r="J13" s="6">
        <f t="shared" si="5"/>
        <v>0.09297492942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"/>
    </row>
    <row r="15">
      <c r="A15" s="1" t="s">
        <v>42</v>
      </c>
    </row>
    <row r="17">
      <c r="B17" s="2">
        <v>3.49</v>
      </c>
      <c r="C17" s="2">
        <v>29.053</v>
      </c>
      <c r="D17" s="2">
        <v>4.945</v>
      </c>
      <c r="E17" s="2">
        <v>0.981</v>
      </c>
      <c r="F17" s="4" t="s">
        <v>21</v>
      </c>
      <c r="G17" s="5">
        <f t="shared" ref="G17:G32" si="6">D17/31.998/1000*1000000</f>
        <v>154.5409088</v>
      </c>
      <c r="H17" s="2">
        <v>995.931</v>
      </c>
      <c r="I17" s="5">
        <f t="shared" ref="I17:I32" si="7">G17/H17*1000</f>
        <v>155.1723049</v>
      </c>
      <c r="J17" s="2">
        <v>241.1161</v>
      </c>
    </row>
    <row r="18">
      <c r="B18" s="2">
        <v>3.49</v>
      </c>
      <c r="C18" s="2">
        <v>29.019</v>
      </c>
      <c r="D18" s="2">
        <v>4.809</v>
      </c>
      <c r="E18" s="2">
        <v>0.98</v>
      </c>
      <c r="F18" s="4" t="s">
        <v>22</v>
      </c>
      <c r="G18" s="5">
        <f t="shared" si="6"/>
        <v>150.2906432</v>
      </c>
      <c r="H18" s="2">
        <v>995.941</v>
      </c>
      <c r="I18" s="5">
        <f t="shared" si="7"/>
        <v>150.9031591</v>
      </c>
      <c r="J18" s="2">
        <v>241.2569</v>
      </c>
    </row>
    <row r="19">
      <c r="B19" s="2">
        <v>3.49</v>
      </c>
      <c r="C19" s="2">
        <v>28.967</v>
      </c>
      <c r="D19" s="2">
        <v>4.646</v>
      </c>
      <c r="E19" s="2">
        <v>0.981</v>
      </c>
      <c r="F19" s="4" t="s">
        <v>23</v>
      </c>
      <c r="G19" s="5">
        <f t="shared" si="6"/>
        <v>145.1965748</v>
      </c>
      <c r="H19" s="2">
        <v>995.9562</v>
      </c>
      <c r="I19" s="5">
        <f t="shared" si="7"/>
        <v>145.7861046</v>
      </c>
      <c r="J19" s="2">
        <v>241.4725</v>
      </c>
    </row>
    <row r="20">
      <c r="B20" s="2">
        <v>3.49</v>
      </c>
      <c r="C20" s="2">
        <v>28.95</v>
      </c>
      <c r="D20" s="2">
        <v>4.47</v>
      </c>
      <c r="E20" s="2">
        <v>0.98</v>
      </c>
      <c r="F20" s="4" t="s">
        <v>24</v>
      </c>
      <c r="G20" s="5">
        <f t="shared" si="6"/>
        <v>139.696231</v>
      </c>
      <c r="H20" s="2">
        <v>995.9612</v>
      </c>
      <c r="I20" s="5">
        <f t="shared" si="7"/>
        <v>140.2627241</v>
      </c>
      <c r="J20" s="2">
        <v>241.5431</v>
      </c>
    </row>
    <row r="21">
      <c r="B21" s="2">
        <v>3.49</v>
      </c>
      <c r="C21" s="2">
        <v>28.916</v>
      </c>
      <c r="D21" s="2">
        <v>4.189</v>
      </c>
      <c r="E21" s="2">
        <v>0.979</v>
      </c>
      <c r="F21" s="4" t="s">
        <v>25</v>
      </c>
      <c r="G21" s="5">
        <f t="shared" si="6"/>
        <v>130.9144322</v>
      </c>
      <c r="H21" s="2">
        <v>995.9711</v>
      </c>
      <c r="I21" s="5">
        <f t="shared" si="7"/>
        <v>131.4440069</v>
      </c>
      <c r="J21" s="2">
        <v>241.6843</v>
      </c>
    </row>
    <row r="22">
      <c r="B22" s="2">
        <v>3.49</v>
      </c>
      <c r="C22" s="2">
        <v>28.873</v>
      </c>
      <c r="D22" s="2">
        <v>3.936</v>
      </c>
      <c r="E22" s="2">
        <v>0.979</v>
      </c>
      <c r="F22" s="4" t="s">
        <v>26</v>
      </c>
      <c r="G22" s="5">
        <f t="shared" si="6"/>
        <v>123.007688</v>
      </c>
      <c r="H22" s="2">
        <v>995.9837</v>
      </c>
      <c r="I22" s="5">
        <f t="shared" si="7"/>
        <v>123.503716</v>
      </c>
      <c r="J22" s="2">
        <v>241.8631</v>
      </c>
    </row>
    <row r="23">
      <c r="B23" s="2">
        <v>3.49</v>
      </c>
      <c r="C23" s="2">
        <v>28.839</v>
      </c>
      <c r="D23" s="2">
        <v>3.752</v>
      </c>
      <c r="E23" s="2">
        <v>0.98</v>
      </c>
      <c r="F23" s="4" t="s">
        <v>27</v>
      </c>
      <c r="G23" s="5">
        <f t="shared" si="6"/>
        <v>117.2573286</v>
      </c>
      <c r="H23" s="2">
        <v>995.9936</v>
      </c>
      <c r="I23" s="5">
        <f t="shared" si="7"/>
        <v>117.728998</v>
      </c>
      <c r="J23" s="2">
        <v>242.0047</v>
      </c>
    </row>
    <row r="24">
      <c r="B24" s="2">
        <v>3.49</v>
      </c>
      <c r="C24" s="2">
        <v>28.813</v>
      </c>
      <c r="D24" s="2">
        <v>3.527</v>
      </c>
      <c r="E24" s="2">
        <v>0.98</v>
      </c>
      <c r="F24" s="4" t="s">
        <v>28</v>
      </c>
      <c r="G24" s="5">
        <f t="shared" si="6"/>
        <v>110.2256391</v>
      </c>
      <c r="H24" s="2">
        <v>996.0012</v>
      </c>
      <c r="I24" s="5">
        <f t="shared" si="7"/>
        <v>110.668179</v>
      </c>
      <c r="J24" s="2">
        <v>242.113</v>
      </c>
    </row>
    <row r="25">
      <c r="B25" s="2">
        <v>3.49</v>
      </c>
      <c r="C25" s="2">
        <v>28.787</v>
      </c>
      <c r="D25" s="2">
        <v>3.301</v>
      </c>
      <c r="E25" s="2">
        <v>0.979</v>
      </c>
      <c r="F25" s="4" t="s">
        <v>29</v>
      </c>
      <c r="G25" s="5">
        <f t="shared" si="6"/>
        <v>103.1626977</v>
      </c>
      <c r="H25" s="2">
        <v>996.0088</v>
      </c>
      <c r="I25" s="5">
        <f t="shared" si="7"/>
        <v>103.5760906</v>
      </c>
      <c r="J25" s="2">
        <v>242.2214</v>
      </c>
    </row>
    <row r="26">
      <c r="B26" s="2">
        <v>3.49</v>
      </c>
      <c r="C26" s="2">
        <v>28.753</v>
      </c>
      <c r="D26" s="2">
        <v>2.994</v>
      </c>
      <c r="E26" s="2">
        <v>0.98</v>
      </c>
      <c r="F26" s="4" t="s">
        <v>30</v>
      </c>
      <c r="G26" s="5">
        <f t="shared" si="6"/>
        <v>93.56834802</v>
      </c>
      <c r="H26" s="2">
        <v>996.0187</v>
      </c>
      <c r="I26" s="5">
        <f t="shared" si="7"/>
        <v>93.94236074</v>
      </c>
      <c r="J26" s="2">
        <v>242.3634</v>
      </c>
    </row>
    <row r="27">
      <c r="B27" s="2">
        <v>3.49</v>
      </c>
      <c r="C27" s="2">
        <v>28.736</v>
      </c>
      <c r="D27" s="2">
        <v>2.755</v>
      </c>
      <c r="E27" s="2">
        <v>0.98</v>
      </c>
      <c r="F27" s="4" t="s">
        <v>31</v>
      </c>
      <c r="G27" s="5">
        <f t="shared" si="6"/>
        <v>86.0991312</v>
      </c>
      <c r="H27" s="2">
        <v>996.0236</v>
      </c>
      <c r="I27" s="5">
        <f t="shared" si="7"/>
        <v>86.44286259</v>
      </c>
      <c r="J27" s="2">
        <v>242.4344</v>
      </c>
    </row>
    <row r="28">
      <c r="B28" s="2">
        <v>3.49</v>
      </c>
      <c r="C28" s="2">
        <v>28.719</v>
      </c>
      <c r="D28" s="2">
        <v>2.493</v>
      </c>
      <c r="E28" s="2">
        <v>0.98</v>
      </c>
      <c r="F28" s="4" t="s">
        <v>32</v>
      </c>
      <c r="G28" s="5">
        <f t="shared" si="6"/>
        <v>77.91111944</v>
      </c>
      <c r="H28" s="2">
        <v>996.0285</v>
      </c>
      <c r="I28" s="5">
        <f t="shared" si="7"/>
        <v>78.22177723</v>
      </c>
      <c r="J28" s="2">
        <v>242.5054</v>
      </c>
    </row>
    <row r="29">
      <c r="B29" s="2">
        <v>3.49</v>
      </c>
      <c r="C29" s="2">
        <v>28.71</v>
      </c>
      <c r="D29" s="2">
        <v>2.246</v>
      </c>
      <c r="E29" s="2">
        <v>0.979</v>
      </c>
      <c r="F29" s="4" t="s">
        <v>33</v>
      </c>
      <c r="G29" s="5">
        <f t="shared" si="6"/>
        <v>70.19188699</v>
      </c>
      <c r="H29" s="2">
        <v>996.0312</v>
      </c>
      <c r="I29" s="5">
        <f t="shared" si="7"/>
        <v>70.47157458</v>
      </c>
      <c r="J29" s="2">
        <v>242.5431</v>
      </c>
    </row>
    <row r="30">
      <c r="B30" s="2">
        <v>3.49</v>
      </c>
      <c r="C30" s="2">
        <v>28.684</v>
      </c>
      <c r="D30" s="2">
        <v>2.055</v>
      </c>
      <c r="E30" s="2">
        <v>0.978</v>
      </c>
      <c r="F30" s="4" t="s">
        <v>34</v>
      </c>
      <c r="G30" s="5">
        <f t="shared" si="6"/>
        <v>64.22276392</v>
      </c>
      <c r="H30" s="2">
        <v>996.0387</v>
      </c>
      <c r="I30" s="5">
        <f t="shared" si="7"/>
        <v>64.47818134</v>
      </c>
      <c r="J30" s="2">
        <v>242.6518</v>
      </c>
    </row>
    <row r="31">
      <c r="B31" s="2">
        <v>3.49</v>
      </c>
      <c r="C31" s="2">
        <v>28.659</v>
      </c>
      <c r="D31" s="2">
        <v>1.469</v>
      </c>
      <c r="E31" s="2">
        <v>0.974</v>
      </c>
      <c r="F31" s="4" t="s">
        <v>35</v>
      </c>
      <c r="G31" s="5">
        <f t="shared" si="6"/>
        <v>45.90911932</v>
      </c>
      <c r="H31" s="2">
        <v>996.046</v>
      </c>
      <c r="I31" s="5">
        <f t="shared" si="7"/>
        <v>46.09136458</v>
      </c>
      <c r="J31" s="2">
        <v>242.7565</v>
      </c>
    </row>
    <row r="32">
      <c r="B32" s="2">
        <v>3.49</v>
      </c>
      <c r="C32" s="2">
        <v>28.676</v>
      </c>
      <c r="D32" s="2">
        <v>1.04</v>
      </c>
      <c r="E32" s="2">
        <v>0.97</v>
      </c>
      <c r="F32" s="4" t="s">
        <v>36</v>
      </c>
      <c r="G32" s="5">
        <f t="shared" si="6"/>
        <v>32.50203138</v>
      </c>
      <c r="H32" s="2">
        <v>996.041</v>
      </c>
      <c r="I32" s="5">
        <f t="shared" si="7"/>
        <v>32.63121837</v>
      </c>
      <c r="J32" s="2">
        <v>242.6853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43</v>
      </c>
      <c r="B1" s="1"/>
      <c r="C1" s="3"/>
      <c r="D1" s="3"/>
    </row>
    <row r="2">
      <c r="A2" s="2"/>
      <c r="B2" s="2"/>
      <c r="C2" s="3"/>
      <c r="D2" s="3"/>
      <c r="F2" s="2" t="s">
        <v>44</v>
      </c>
    </row>
    <row r="3">
      <c r="A3" s="2" t="s">
        <v>45</v>
      </c>
      <c r="B3" s="2" t="s">
        <v>46</v>
      </c>
      <c r="C3" s="3" t="s">
        <v>47</v>
      </c>
      <c r="D3" s="3" t="s">
        <v>48</v>
      </c>
      <c r="F3" s="2" t="s">
        <v>49</v>
      </c>
    </row>
    <row r="5">
      <c r="A5" s="3" t="s">
        <v>50</v>
      </c>
      <c r="B5" s="8">
        <v>9.0</v>
      </c>
      <c r="C5" s="8">
        <v>267.79</v>
      </c>
      <c r="D5" s="8">
        <v>268.357</v>
      </c>
    </row>
    <row r="6">
      <c r="A6" s="3" t="s">
        <v>50</v>
      </c>
      <c r="B6" s="8">
        <v>8.0</v>
      </c>
      <c r="C6" s="8">
        <v>268.269</v>
      </c>
      <c r="D6" s="8">
        <v>268.838</v>
      </c>
    </row>
    <row r="7">
      <c r="A7" s="3" t="s">
        <v>50</v>
      </c>
      <c r="B7" s="8">
        <v>2.0</v>
      </c>
      <c r="C7" s="8">
        <v>268.319</v>
      </c>
      <c r="D7" s="8">
        <v>268.888</v>
      </c>
    </row>
    <row r="8">
      <c r="A8" s="3" t="s">
        <v>50</v>
      </c>
      <c r="B8" s="8">
        <v>11.0</v>
      </c>
      <c r="C8" s="8">
        <v>264.962</v>
      </c>
      <c r="D8" s="8">
        <v>265.523</v>
      </c>
    </row>
    <row r="9">
      <c r="A9" s="3" t="s">
        <v>50</v>
      </c>
      <c r="B9" s="8">
        <v>12.0</v>
      </c>
      <c r="C9" s="8">
        <v>270.423</v>
      </c>
      <c r="D9" s="8">
        <v>270.996</v>
      </c>
      <c r="G9" s="3" t="s">
        <v>51</v>
      </c>
      <c r="H9" s="2" t="s">
        <v>52</v>
      </c>
    </row>
    <row r="10">
      <c r="A10" s="9" t="s">
        <v>53</v>
      </c>
      <c r="B10" s="10"/>
      <c r="C10" s="10">
        <f t="shared" ref="C10:D10" si="1">AVERAGE(C5:C9)</f>
        <v>267.9526</v>
      </c>
      <c r="D10" s="10">
        <f t="shared" si="1"/>
        <v>268.5204</v>
      </c>
      <c r="E10" s="10"/>
      <c r="F10" s="11">
        <f>Sheet2!I12</f>
        <v>260.3200394</v>
      </c>
      <c r="G10" s="12">
        <f>Sheet1!I8/D10</f>
        <v>0.9665670947</v>
      </c>
      <c r="H10" s="10">
        <f>1/G10</f>
        <v>1.034589327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9" t="s">
        <v>41</v>
      </c>
      <c r="B11" s="10"/>
      <c r="C11" s="10">
        <f t="shared" ref="C11:D11" si="2">STDEV(C5:C9)</f>
        <v>1.956231147</v>
      </c>
      <c r="D11" s="10">
        <f t="shared" si="2"/>
        <v>1.960593099</v>
      </c>
      <c r="E11" s="10"/>
      <c r="F11" s="11">
        <f>Sheet2!I13</f>
        <v>0.2042232421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3">
      <c r="A13" s="2"/>
      <c r="C13" s="2"/>
      <c r="D13" s="2"/>
    </row>
    <row r="14">
      <c r="A14" s="2" t="s">
        <v>54</v>
      </c>
      <c r="C14" s="2">
        <v>0.0</v>
      </c>
      <c r="D14" s="2">
        <v>0.0</v>
      </c>
    </row>
  </sheetData>
  <drawing r:id="rId1"/>
</worksheet>
</file>