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oli\ELEMENTOS FINITOS\Elemetos finitos\2D\drilling rotation\"/>
    </mc:Choice>
  </mc:AlternateContent>
  <xr:revisionPtr revIDLastSave="0" documentId="13_ncr:1_{BCCEE136-E967-4616-9E73-0075F73CC6F1}" xr6:coauthVersionLast="47" xr6:coauthVersionMax="47" xr10:uidLastSave="{00000000-0000-0000-0000-000000000000}"/>
  <bookViews>
    <workbookView xWindow="690" yWindow="3300" windowWidth="12000" windowHeight="7995" activeTab="1" xr2:uid="{677C32E3-7EB2-4E65-9B0F-CECBABB85273}"/>
  </bookViews>
  <sheets>
    <sheet name="Hoja1" sheetId="1" r:id="rId1"/>
    <sheet name="Hoja2" sheetId="2" r:id="rId2"/>
  </sheets>
  <definedNames>
    <definedName name="b">Hoja2!$B$2</definedName>
    <definedName name="E">Hoja2!$B$5</definedName>
    <definedName name="h">Hoja2!$B$3</definedName>
    <definedName name="I">Hoja2!$B$4</definedName>
    <definedName name="L">Hoja2!$B$7</definedName>
    <definedName name="P">Hoja2!$B$1</definedName>
    <definedName name="solver_adj" localSheetId="1" hidden="1">Hoja2!$B$8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Hoja2!$D$6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Hoja2!$D$6</definedName>
    <definedName name="solver_pre" localSheetId="1" hidden="1">0.000001</definedName>
    <definedName name="solver_rbv" localSheetId="1" hidden="1">1</definedName>
    <definedName name="solver_rel1" localSheetId="1" hidden="1">2</definedName>
    <definedName name="solver_rhs1" localSheetId="1" hidden="1">Hoja2!$D$9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  <definedName name="v">Hoja2!$B$6</definedName>
    <definedName name="x">Hoja2!$B$9</definedName>
    <definedName name="y">Hoja2!$B$8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" l="1"/>
  <c r="E3" i="2"/>
  <c r="B4" i="2"/>
  <c r="D7" i="2" s="1"/>
  <c r="M18" i="1"/>
  <c r="M19" i="1"/>
  <c r="M17" i="1"/>
  <c r="L18" i="1"/>
  <c r="L19" i="1"/>
  <c r="L17" i="1"/>
  <c r="J18" i="1"/>
  <c r="J19" i="1"/>
  <c r="J17" i="1"/>
  <c r="I18" i="1"/>
  <c r="I19" i="1"/>
  <c r="I17" i="1"/>
  <c r="G8" i="1"/>
  <c r="D4" i="1"/>
  <c r="F2" i="1" s="1"/>
  <c r="D3" i="1"/>
  <c r="D2" i="1"/>
  <c r="G2" i="1" s="1"/>
  <c r="G17" i="1"/>
  <c r="G18" i="1"/>
  <c r="G19" i="1"/>
  <c r="H17" i="1"/>
  <c r="H18" i="1"/>
  <c r="H19" i="1"/>
  <c r="F17" i="1"/>
  <c r="F18" i="1"/>
  <c r="F19" i="1"/>
  <c r="E17" i="1"/>
  <c r="E18" i="1"/>
  <c r="E19" i="1"/>
  <c r="D8" i="2" l="1"/>
  <c r="K17" i="1"/>
  <c r="K18" i="1"/>
  <c r="K19" i="1"/>
</calcChain>
</file>

<file path=xl/sharedStrings.xml><?xml version="1.0" encoding="utf-8"?>
<sst xmlns="http://schemas.openxmlformats.org/spreadsheetml/2006/main" count="30" uniqueCount="26">
  <si>
    <t>XI</t>
  </si>
  <si>
    <t>YI</t>
  </si>
  <si>
    <t>XF</t>
  </si>
  <si>
    <t>YF</t>
  </si>
  <si>
    <t>X</t>
  </si>
  <si>
    <t>Y</t>
  </si>
  <si>
    <t>Ni</t>
  </si>
  <si>
    <t>Nf</t>
  </si>
  <si>
    <t>L</t>
  </si>
  <si>
    <t>c</t>
  </si>
  <si>
    <t>s</t>
  </si>
  <si>
    <t>xi</t>
  </si>
  <si>
    <t>eta</t>
  </si>
  <si>
    <t>w</t>
  </si>
  <si>
    <t>x</t>
  </si>
  <si>
    <t>y</t>
  </si>
  <si>
    <t>E</t>
  </si>
  <si>
    <t>un</t>
  </si>
  <si>
    <t>G</t>
  </si>
  <si>
    <t>SX</t>
  </si>
  <si>
    <t>SY</t>
  </si>
  <si>
    <t>P</t>
  </si>
  <si>
    <t>I</t>
  </si>
  <si>
    <t>b</t>
  </si>
  <si>
    <t>h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</si>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</sst>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304800</xdr:colOff>
      <xdr:row>31</xdr:row>
      <xdr:rowOff>142875</xdr:rowOff>
    </xdr:from>
    <xdr:to>
      <xdr:col>9</xdr:col>
      <xdr:colOff>790052</xdr:colOff>
      <xdr:row>52</xdr:row>
      <xdr:rowOff>18565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B44796B-75DC-E0CD-6478-B3AF81581F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38450" y="6048375"/>
          <a:ext cx="4180952" cy="3876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722586</xdr:colOff>
      <xdr:row>12</xdr:row>
      <xdr:rowOff>137948</xdr:rowOff>
    </xdr:from>
    <xdr:to>
      <xdr:col>7</xdr:col>
      <xdr:colOff>686310</xdr:colOff>
      <xdr:row>19</xdr:row>
      <xdr:rowOff>42543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B50D734-CD9C-869D-C6FE-CB15A80E36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46586" y="2423948"/>
          <a:ext cx="3800000" cy="1238095"/>
        </a:xfrm>
        <a:prstGeom prst="rect">
          <a:avLst/>
        </a:prstGeom>
      </xdr:spPr>
    </xdr:pic>
    <xdr:clientData/>
  </xdr:twoCellAnchor>
  <xdr:twoCellAnchor editAs="oneCell">
    <xdr:from>
      <xdr:col>3</xdr:col>
      <xdr:colOff>197069</xdr:colOff>
      <xdr:row>21</xdr:row>
      <xdr:rowOff>45983</xdr:rowOff>
    </xdr:from>
    <xdr:to>
      <xdr:col>5</xdr:col>
      <xdr:colOff>580126</xdr:colOff>
      <xdr:row>29</xdr:row>
      <xdr:rowOff>74364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EE27C94-F002-D810-3337-C1DE73B1B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83069" y="4046483"/>
          <a:ext cx="1933333" cy="1552381"/>
        </a:xfrm>
        <a:prstGeom prst="rect">
          <a:avLst/>
        </a:prstGeom>
      </xdr:spPr>
    </xdr:pic>
    <xdr:clientData/>
  </xdr:twoCellAnchor>
  <xdr:twoCellAnchor editAs="oneCell">
    <xdr:from>
      <xdr:col>5</xdr:col>
      <xdr:colOff>21981</xdr:colOff>
      <xdr:row>0</xdr:row>
      <xdr:rowOff>161192</xdr:rowOff>
    </xdr:from>
    <xdr:to>
      <xdr:col>12</xdr:col>
      <xdr:colOff>287981</xdr:colOff>
      <xdr:row>12</xdr:row>
      <xdr:rowOff>18049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45B672F-E21F-4B14-CB70-E9EFCC3399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61289" y="161192"/>
          <a:ext cx="5600000" cy="21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9E624-7B24-435B-A5CE-49362D71BC06}">
  <dimension ref="A1:N21"/>
  <sheetViews>
    <sheetView topLeftCell="B13" zoomScale="130" zoomScaleNormal="130" workbookViewId="0">
      <selection activeCell="C26" sqref="C26"/>
    </sheetView>
  </sheetViews>
  <sheetFormatPr baseColWidth="10" defaultColWidth="11.5703125" defaultRowHeight="15" x14ac:dyDescent="0.25"/>
  <cols>
    <col min="1" max="1" width="2" bestFit="1" customWidth="1"/>
    <col min="2" max="4" width="12" bestFit="1" customWidth="1"/>
    <col min="5" max="6" width="12.7109375" bestFit="1" customWidth="1"/>
    <col min="7" max="7" width="6" bestFit="1" customWidth="1"/>
    <col min="8" max="8" width="12" bestFit="1" customWidth="1"/>
    <col min="9" max="10" width="12" customWidth="1"/>
    <col min="11" max="12" width="12" bestFit="1" customWidth="1"/>
    <col min="13" max="14" width="12.7109375" bestFit="1" customWidth="1"/>
  </cols>
  <sheetData>
    <row r="1" spans="1:13" x14ac:dyDescent="0.25">
      <c r="B1" t="s">
        <v>4</v>
      </c>
      <c r="C1" t="s">
        <v>5</v>
      </c>
      <c r="F1" s="1" t="s">
        <v>14</v>
      </c>
      <c r="G1" s="1" t="s">
        <v>15</v>
      </c>
    </row>
    <row r="2" spans="1:13" x14ac:dyDescent="0.25">
      <c r="A2" s="1">
        <v>1</v>
      </c>
      <c r="B2" s="1">
        <v>0</v>
      </c>
      <c r="C2" s="1">
        <v>0</v>
      </c>
      <c r="D2">
        <f>1-C11-D11</f>
        <v>0</v>
      </c>
      <c r="F2" s="1">
        <f>SUMPRODUCT(B2:B4,D2:D4)</f>
        <v>0.75</v>
      </c>
      <c r="G2" s="1">
        <f>SUMPRODUCT(C2:C4,D2:D4)</f>
        <v>0.75</v>
      </c>
    </row>
    <row r="3" spans="1:13" x14ac:dyDescent="0.25">
      <c r="A3" s="1">
        <v>2</v>
      </c>
      <c r="B3" s="1">
        <v>1.5</v>
      </c>
      <c r="C3" s="1">
        <v>0</v>
      </c>
      <c r="D3">
        <f>+C11</f>
        <v>0.5</v>
      </c>
    </row>
    <row r="4" spans="1:13" x14ac:dyDescent="0.25">
      <c r="A4" s="1">
        <v>3</v>
      </c>
      <c r="B4" s="1">
        <v>0</v>
      </c>
      <c r="C4" s="1">
        <v>1.5</v>
      </c>
      <c r="D4">
        <f>+D11</f>
        <v>0.5</v>
      </c>
    </row>
    <row r="6" spans="1:13" x14ac:dyDescent="0.25">
      <c r="F6" t="s">
        <v>16</v>
      </c>
      <c r="G6">
        <v>30000</v>
      </c>
    </row>
    <row r="7" spans="1:13" x14ac:dyDescent="0.25">
      <c r="B7">
        <v>32000</v>
      </c>
      <c r="C7">
        <v>8000</v>
      </c>
      <c r="D7">
        <v>0</v>
      </c>
      <c r="F7" t="s">
        <v>17</v>
      </c>
      <c r="G7">
        <v>0.25</v>
      </c>
    </row>
    <row r="8" spans="1:13" x14ac:dyDescent="0.25">
      <c r="B8">
        <v>8000</v>
      </c>
      <c r="C8">
        <v>32000</v>
      </c>
      <c r="D8">
        <v>0</v>
      </c>
      <c r="F8" t="s">
        <v>18</v>
      </c>
      <c r="G8">
        <f>G6/2/(1+G7)</f>
        <v>12000</v>
      </c>
    </row>
    <row r="9" spans="1:13" x14ac:dyDescent="0.25">
      <c r="B9">
        <v>0</v>
      </c>
      <c r="C9">
        <v>0</v>
      </c>
      <c r="D9">
        <v>12000</v>
      </c>
    </row>
    <row r="10" spans="1:13" x14ac:dyDescent="0.25">
      <c r="B10" t="s">
        <v>13</v>
      </c>
      <c r="C10" t="s">
        <v>11</v>
      </c>
      <c r="D10" t="s">
        <v>12</v>
      </c>
    </row>
    <row r="11" spans="1:13" x14ac:dyDescent="0.25">
      <c r="B11">
        <v>0</v>
      </c>
      <c r="C11" s="2">
        <v>0.5</v>
      </c>
      <c r="D11" s="2">
        <v>0.5</v>
      </c>
    </row>
    <row r="12" spans="1:13" x14ac:dyDescent="0.25">
      <c r="B12">
        <v>0.5</v>
      </c>
      <c r="C12">
        <v>0.5</v>
      </c>
      <c r="D12">
        <v>0</v>
      </c>
    </row>
    <row r="13" spans="1:13" x14ac:dyDescent="0.25">
      <c r="B13">
        <v>0.16666666666666699</v>
      </c>
      <c r="C13">
        <v>0.16666666666666699</v>
      </c>
      <c r="D13">
        <v>0.16666666666666699</v>
      </c>
    </row>
    <row r="16" spans="1:13" x14ac:dyDescent="0.25">
      <c r="C16" t="s">
        <v>6</v>
      </c>
      <c r="D16" t="s">
        <v>7</v>
      </c>
      <c r="E16" t="s">
        <v>0</v>
      </c>
      <c r="F16" t="s">
        <v>1</v>
      </c>
      <c r="G16" t="s">
        <v>2</v>
      </c>
      <c r="H16" t="s">
        <v>3</v>
      </c>
      <c r="I16" t="s">
        <v>19</v>
      </c>
      <c r="J16" t="s">
        <v>20</v>
      </c>
      <c r="K16" t="s">
        <v>8</v>
      </c>
      <c r="L16" t="s">
        <v>9</v>
      </c>
      <c r="M16" t="s">
        <v>10</v>
      </c>
    </row>
    <row r="17" spans="3:14" x14ac:dyDescent="0.25">
      <c r="C17" s="2">
        <v>1</v>
      </c>
      <c r="D17" s="2">
        <v>2</v>
      </c>
      <c r="E17">
        <f t="shared" ref="E17:E18" si="0">SUMIF($A$2:$A$4,C17,$B$2:$B$4)</f>
        <v>0</v>
      </c>
      <c r="F17">
        <f t="shared" ref="F17:F18" si="1">SUMIF($A$2:$A$4,C17,$C$2:$C$4)</f>
        <v>0</v>
      </c>
      <c r="G17">
        <f t="shared" ref="G17:G18" si="2">SUMIF($A$2:$A$4,D17,$B$2:$B$4)</f>
        <v>1.5</v>
      </c>
      <c r="H17">
        <f t="shared" ref="H17:H18" si="3">SUMIF($A$2:$A$4,D17,$C$2:$C$4)</f>
        <v>0</v>
      </c>
      <c r="I17">
        <f>+G17-E17</f>
        <v>1.5</v>
      </c>
      <c r="J17">
        <f>+H17-F17</f>
        <v>0</v>
      </c>
      <c r="K17">
        <f t="shared" ref="K17:K18" si="4">SQRT((G17-E17)^2+(H17-F17)^2)</f>
        <v>1.5</v>
      </c>
      <c r="L17">
        <f>+(F17-H17)/K17</f>
        <v>0</v>
      </c>
      <c r="M17">
        <f>-(E17-G17)/K17</f>
        <v>1</v>
      </c>
    </row>
    <row r="18" spans="3:14" x14ac:dyDescent="0.25">
      <c r="C18" s="2">
        <v>2</v>
      </c>
      <c r="D18" s="2">
        <v>3</v>
      </c>
      <c r="E18">
        <f t="shared" si="0"/>
        <v>1.5</v>
      </c>
      <c r="F18">
        <f t="shared" si="1"/>
        <v>0</v>
      </c>
      <c r="G18">
        <f t="shared" si="2"/>
        <v>0</v>
      </c>
      <c r="H18">
        <f t="shared" si="3"/>
        <v>1.5</v>
      </c>
      <c r="I18">
        <f t="shared" ref="I18:I19" si="5">+G18-E18</f>
        <v>-1.5</v>
      </c>
      <c r="J18">
        <f t="shared" ref="J18:J19" si="6">+H18-F18</f>
        <v>1.5</v>
      </c>
      <c r="K18">
        <f t="shared" si="4"/>
        <v>2.1213203435596424</v>
      </c>
      <c r="L18">
        <f t="shared" ref="L18:L19" si="7">+(F18-H18)/K18</f>
        <v>-0.70710678118654757</v>
      </c>
      <c r="M18">
        <f t="shared" ref="M18:M19" si="8">-(E18-G18)/K18</f>
        <v>-0.70710678118654757</v>
      </c>
    </row>
    <row r="19" spans="3:14" x14ac:dyDescent="0.25">
      <c r="C19" s="2">
        <v>3</v>
      </c>
      <c r="D19" s="2">
        <v>1</v>
      </c>
      <c r="E19">
        <f>SUMIF($A$2:$A$4,C19,$B$2:$B$4)</f>
        <v>0</v>
      </c>
      <c r="F19">
        <f>SUMIF($A$2:$A$4,C19,$C$2:$C$4)</f>
        <v>1.5</v>
      </c>
      <c r="G19">
        <f>SUMIF($A$2:$A$4,D19,$B$2:$B$4)</f>
        <v>0</v>
      </c>
      <c r="H19">
        <f>SUMIF($A$2:$A$4,D19,$C$2:$C$4)</f>
        <v>0</v>
      </c>
      <c r="I19">
        <f t="shared" si="5"/>
        <v>0</v>
      </c>
      <c r="J19">
        <f t="shared" si="6"/>
        <v>-1.5</v>
      </c>
      <c r="K19">
        <f>SQRT((G19-E19)^2+(H19-F19)^2)</f>
        <v>1.5</v>
      </c>
      <c r="L19">
        <f t="shared" si="7"/>
        <v>1</v>
      </c>
      <c r="M19">
        <f t="shared" si="8"/>
        <v>0</v>
      </c>
    </row>
    <row r="21" spans="3:14" x14ac:dyDescent="0.25">
      <c r="C21">
        <v>2.6666666666666701</v>
      </c>
      <c r="K21">
        <v>0</v>
      </c>
      <c r="L21">
        <v>2.6666666666666701</v>
      </c>
      <c r="M21">
        <v>-1.7777777777777799</v>
      </c>
      <c r="N21">
        <v>-1.7777777777777799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99C8B-6545-4675-9F36-894E53A2A182}">
  <dimension ref="A1:E9"/>
  <sheetViews>
    <sheetView tabSelected="1" zoomScale="130" zoomScaleNormal="130" workbookViewId="0">
      <selection activeCell="D6" sqref="D6"/>
    </sheetView>
  </sheetViews>
  <sheetFormatPr baseColWidth="10" defaultRowHeight="15" x14ac:dyDescent="0.25"/>
  <cols>
    <col min="4" max="4" width="11.85546875" bestFit="1" customWidth="1"/>
  </cols>
  <sheetData>
    <row r="1" spans="1:5" x14ac:dyDescent="0.25">
      <c r="A1" t="s">
        <v>21</v>
      </c>
      <c r="B1">
        <v>40</v>
      </c>
    </row>
    <row r="2" spans="1:5" x14ac:dyDescent="0.25">
      <c r="A2" t="s">
        <v>23</v>
      </c>
      <c r="B2">
        <v>1</v>
      </c>
    </row>
    <row r="3" spans="1:5" x14ac:dyDescent="0.25">
      <c r="A3" t="s">
        <v>24</v>
      </c>
      <c r="B3">
        <v>12</v>
      </c>
      <c r="E3">
        <f>40/12</f>
        <v>3.3333333333333335</v>
      </c>
    </row>
    <row r="4" spans="1:5" x14ac:dyDescent="0.25">
      <c r="A4" t="s">
        <v>22</v>
      </c>
      <c r="B4">
        <f>b*h^3/12</f>
        <v>144</v>
      </c>
    </row>
    <row r="5" spans="1:5" x14ac:dyDescent="0.25">
      <c r="A5" t="s">
        <v>16</v>
      </c>
      <c r="B5">
        <v>30000</v>
      </c>
    </row>
    <row r="6" spans="1:5" x14ac:dyDescent="0.25">
      <c r="A6" t="s">
        <v>25</v>
      </c>
      <c r="B6">
        <v>0.25</v>
      </c>
      <c r="D6" s="3">
        <f>-P/(6*I*E)*((6*L-3*x)*x+(2+v)*(y^2-h*y))</f>
        <v>-5.0416666666666665E-3</v>
      </c>
    </row>
    <row r="7" spans="1:5" x14ac:dyDescent="0.25">
      <c r="A7" t="s">
        <v>8</v>
      </c>
      <c r="B7">
        <v>48</v>
      </c>
      <c r="D7">
        <f>P/(6*E*I)*(3*v*(y-h/2)^2*(L-x)+1/4*(4+5*v)*h^2*x+(3*L-x)*x^2)</f>
        <v>3.8833333333333331E-2</v>
      </c>
    </row>
    <row r="8" spans="1:5" x14ac:dyDescent="0.25">
      <c r="A8" t="s">
        <v>15</v>
      </c>
      <c r="B8">
        <v>-6</v>
      </c>
      <c r="D8">
        <f>-P/(6*E*I)*(3*v*y^2*(L-x)+(4+5*v)*h^2*x/4+(3*L-x)*x^2)</f>
        <v>-3.4333333333333334E-2</v>
      </c>
    </row>
    <row r="9" spans="1:5" x14ac:dyDescent="0.25">
      <c r="A9" t="s">
        <v>14</v>
      </c>
      <c r="B9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9</vt:i4>
      </vt:variant>
    </vt:vector>
  </HeadingPairs>
  <TitlesOfParts>
    <vt:vector size="11" baseType="lpstr">
      <vt:lpstr>Hoja1</vt:lpstr>
      <vt:lpstr>Hoja2</vt:lpstr>
      <vt:lpstr>b</vt:lpstr>
      <vt:lpstr>E</vt:lpstr>
      <vt:lpstr>h</vt:lpstr>
      <vt:lpstr>I</vt:lpstr>
      <vt:lpstr>L</vt:lpstr>
      <vt:lpstr>P</vt:lpstr>
      <vt:lpstr>v</vt:lpstr>
      <vt:lpstr>x</vt:lpstr>
      <vt:lpstr>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2024-05-26T19:12:26Z</dcterms:created>
  <dcterms:modified xsi:type="dcterms:W3CDTF">2024-05-30T22:03:01Z</dcterms:modified>
</cp:coreProperties>
</file>