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jjj\Dropbox\Ehrharta Project\Final Data\"/>
    </mc:Choice>
  </mc:AlternateContent>
  <bookViews>
    <workbookView xWindow="0" yWindow="0" windowWidth="20490" windowHeight="7755" activeTab="1"/>
  </bookViews>
  <sheets>
    <sheet name="Site 1" sheetId="1" r:id="rId1"/>
    <sheet name="Site 2" sheetId="2" r:id="rId2"/>
    <sheet name="Site 3" sheetId="3" r:id="rId3"/>
    <sheet name="Site 4" sheetId="4" r:id="rId4"/>
    <sheet name="Site 5" sheetId="5" r:id="rId5"/>
    <sheet name="Site 7" sheetId="7" r:id="rId6"/>
    <sheet name="Site 8" sheetId="8" r:id="rId7"/>
    <sheet name="Site 9" sheetId="6" r:id="rId8"/>
    <sheet name="Site 10" sheetId="9" r:id="rId9"/>
    <sheet name="Site 11" sheetId="10" r:id="rId10"/>
    <sheet name="Site 12" sheetId="11" r:id="rId11"/>
    <sheet name="Site 13" sheetId="12" r:id="rId1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0" l="1"/>
  <c r="P10" i="1"/>
  <c r="G2" i="12"/>
  <c r="H20" i="11"/>
  <c r="H2" i="11"/>
  <c r="L2" i="11"/>
  <c r="K3" i="11"/>
  <c r="L3" i="11"/>
  <c r="M3" i="11"/>
  <c r="G4" i="11"/>
  <c r="O4" i="11"/>
  <c r="P4" i="11"/>
  <c r="Q5" i="11"/>
  <c r="R5" i="11"/>
  <c r="S5" i="11"/>
  <c r="G6" i="11"/>
  <c r="G2" i="10"/>
  <c r="H2" i="10"/>
  <c r="I2" i="10"/>
  <c r="G16" i="9"/>
  <c r="J4" i="9"/>
  <c r="K5" i="9"/>
  <c r="J7" i="6"/>
  <c r="I2" i="5"/>
  <c r="J3" i="5"/>
  <c r="H4" i="5"/>
  <c r="G5" i="5"/>
  <c r="K5" i="5"/>
  <c r="L5" i="5"/>
  <c r="H26" i="4"/>
  <c r="J28" i="4"/>
  <c r="L28" i="4"/>
  <c r="H29" i="4"/>
  <c r="I30" i="4"/>
  <c r="H8" i="4"/>
  <c r="N7" i="4"/>
  <c r="M7" i="4"/>
  <c r="H6" i="4"/>
  <c r="H5" i="4"/>
  <c r="H4" i="4"/>
  <c r="G4" i="4"/>
  <c r="J3" i="4"/>
  <c r="L2" i="4"/>
  <c r="K2" i="4"/>
  <c r="J2" i="4"/>
  <c r="I2" i="4"/>
  <c r="G17" i="3"/>
  <c r="G2" i="3"/>
  <c r="G3" i="3"/>
  <c r="H3" i="3"/>
  <c r="G4" i="3"/>
  <c r="H4" i="3"/>
  <c r="G5" i="3"/>
  <c r="G6" i="3"/>
  <c r="H6" i="3"/>
  <c r="G7" i="3"/>
  <c r="I7" i="3"/>
  <c r="G14" i="1"/>
  <c r="N14" i="1"/>
</calcChain>
</file>

<file path=xl/comments1.xml><?xml version="1.0" encoding="utf-8"?>
<comments xmlns="http://schemas.openxmlformats.org/spreadsheetml/2006/main">
  <authors>
    <author>jjjj</author>
  </authors>
  <commentList>
    <comment ref="G10" authorId="0" shapeId="0">
      <text>
        <r>
          <rPr>
            <b/>
            <sz val="9"/>
            <color indexed="81"/>
            <rFont val="Tahoma"/>
            <charset val="1"/>
          </rPr>
          <t>jjjj:</t>
        </r>
        <r>
          <rPr>
            <sz val="9"/>
            <color indexed="81"/>
            <rFont val="Tahoma"/>
            <charset val="1"/>
          </rPr>
          <t xml:space="preserve">
from name, Cynoglossum? though location is a little off since the cynoglossum is in the middle of the plot,  plus I knew the plant by then</t>
        </r>
      </text>
    </comment>
  </commentList>
</comments>
</file>

<file path=xl/sharedStrings.xml><?xml version="1.0" encoding="utf-8"?>
<sst xmlns="http://schemas.openxmlformats.org/spreadsheetml/2006/main" count="609" uniqueCount="196">
  <si>
    <t>3rd</t>
  </si>
  <si>
    <t>Bookstore</t>
  </si>
  <si>
    <t>Pull</t>
  </si>
  <si>
    <t>2nd</t>
  </si>
  <si>
    <t>Control</t>
  </si>
  <si>
    <t>1st</t>
  </si>
  <si>
    <t>galium</t>
  </si>
  <si>
    <t>unknown compound leaf bk4 pg19</t>
  </si>
  <si>
    <t>Lemon shaped leaves</t>
  </si>
  <si>
    <t>sedge bk 4 pg 16</t>
  </si>
  <si>
    <t>?</t>
  </si>
  <si>
    <t>butt shaped leaf</t>
  </si>
  <si>
    <t>Polygala californica(Huckleberry?)</t>
  </si>
  <si>
    <t>unkown cotyledun (see pic) pg6 bk4</t>
  </si>
  <si>
    <t>Small lemon Leafed Cotyledons</t>
  </si>
  <si>
    <t>lemon cots</t>
  </si>
  <si>
    <t>sm lemon shaped lvs w/ oval cots</t>
  </si>
  <si>
    <t>small round dicot bk4 pg17</t>
  </si>
  <si>
    <t>fuzzy aster</t>
  </si>
  <si>
    <t>moroon plt w/out thorns</t>
  </si>
  <si>
    <t>Lab Book Number</t>
  </si>
  <si>
    <t>Jan-Feb 2013 plot surveyed</t>
  </si>
  <si>
    <t>Subplot</t>
  </si>
  <si>
    <t>Site Name</t>
  </si>
  <si>
    <t>Site</t>
  </si>
  <si>
    <t>Treatment</t>
  </si>
  <si>
    <t>Jan/Feb 2013</t>
    <phoneticPr fontId="0" type="noConversion"/>
  </si>
  <si>
    <t>3rd</t>
    <phoneticPr fontId="0" type="noConversion"/>
  </si>
  <si>
    <t>Bookstore</t>
    <phoneticPr fontId="0" type="noConversion"/>
  </si>
  <si>
    <t>Reference</t>
    <phoneticPr fontId="0" type="noConversion"/>
  </si>
  <si>
    <t xml:space="preserve">2nd </t>
    <phoneticPr fontId="0" type="noConversion"/>
  </si>
  <si>
    <t>1st</t>
    <phoneticPr fontId="0" type="noConversion"/>
  </si>
  <si>
    <t>Pull</t>
    <phoneticPr fontId="0" type="noConversion"/>
  </si>
  <si>
    <t>Herbicide</t>
    <phoneticPr fontId="0" type="noConversion"/>
  </si>
  <si>
    <t>Control</t>
    <phoneticPr fontId="0" type="noConversion"/>
  </si>
  <si>
    <t>Unknown Dicot (Narrrow cots) Winter 2014</t>
    <phoneticPr fontId="0" type="noConversion"/>
  </si>
  <si>
    <t>Sm. Round Hairy Cotyldons Winter 2014</t>
    <phoneticPr fontId="0" type="noConversion"/>
  </si>
  <si>
    <t>"Mouse ears" Winter 2014</t>
    <phoneticPr fontId="0" type="noConversion"/>
  </si>
  <si>
    <t>Thick grass-Like Iris?</t>
    <phoneticPr fontId="0" type="noConversion"/>
  </si>
  <si>
    <t>Spikey Aster Winter 2014</t>
    <phoneticPr fontId="0" type="noConversion"/>
  </si>
  <si>
    <t>Unk Cot Plot 1 Winter 2014</t>
    <phoneticPr fontId="0" type="noConversion"/>
  </si>
  <si>
    <t>Long Thin Grass Winter 2014</t>
    <phoneticPr fontId="0" type="noConversion"/>
  </si>
  <si>
    <t>Spherical opposite leaf ground cover winter 2014</t>
    <phoneticPr fontId="0" type="noConversion"/>
  </si>
  <si>
    <t>Grimace shaped cots, symp or lonicera pg 27</t>
  </si>
  <si>
    <t>Carrot narrow lf</t>
  </si>
  <si>
    <t>polignia</t>
  </si>
  <si>
    <t>Foxtail?</t>
  </si>
  <si>
    <t>Gallium?(6)</t>
  </si>
  <si>
    <t>Cardamine?(pic)</t>
  </si>
  <si>
    <t xml:space="preserve">picris-like(pic </t>
  </si>
  <si>
    <t>tiny rasberry leaf(pic in book 2 pg40)</t>
  </si>
  <si>
    <t>unknown A(rumex?)</t>
  </si>
  <si>
    <t>unkown spiky hairy lvs</t>
  </si>
  <si>
    <t>unkown b(sanicula?)</t>
    <phoneticPr fontId="0" type="noConversion"/>
  </si>
  <si>
    <t>UNK 3</t>
  </si>
  <si>
    <t>UNK2</t>
  </si>
  <si>
    <t>longseeded, coarce bladed grass</t>
  </si>
  <si>
    <t>Euphorb</t>
  </si>
  <si>
    <t>bromus sp?</t>
  </si>
  <si>
    <t>Unkown Lemonlv</t>
  </si>
  <si>
    <t>Rumex?</t>
  </si>
  <si>
    <t>Serrated Myosotis June 2013</t>
  </si>
  <si>
    <t>Carrot May-June 2013</t>
    <phoneticPr fontId="0" type="noConversion"/>
  </si>
  <si>
    <t>May-June 2013 plot surveyed</t>
    <phoneticPr fontId="0" type="noConversion"/>
  </si>
  <si>
    <t>Subplot</t>
    <phoneticPr fontId="0" type="noConversion"/>
  </si>
  <si>
    <t>Site Name</t>
    <phoneticPr fontId="0" type="noConversion"/>
  </si>
  <si>
    <t>Site</t>
    <phoneticPr fontId="0" type="noConversion"/>
  </si>
  <si>
    <t>Treatment</t>
    <phoneticPr fontId="0" type="noConversion"/>
  </si>
  <si>
    <t>Winter 2014</t>
    <phoneticPr fontId="0" type="noConversion"/>
  </si>
  <si>
    <t>May/June 2013</t>
  </si>
  <si>
    <t>May/June 2013</t>
    <phoneticPr fontId="0" type="noConversion"/>
  </si>
  <si>
    <t>McHenry Dumpster</t>
    <phoneticPr fontId="0" type="noConversion"/>
  </si>
  <si>
    <t>Treatment</t>
    <phoneticPr fontId="0" type="noConversion"/>
  </si>
  <si>
    <t>Site</t>
    <phoneticPr fontId="0" type="noConversion"/>
  </si>
  <si>
    <t>Site Name</t>
    <phoneticPr fontId="0" type="noConversion"/>
  </si>
  <si>
    <t>Subplot</t>
    <phoneticPr fontId="0" type="noConversion"/>
  </si>
  <si>
    <t>December 2012 plot surveyed</t>
  </si>
  <si>
    <t>Juncus December 2012</t>
  </si>
  <si>
    <t>Sanicula December 2012</t>
  </si>
  <si>
    <t>Wood fern Dryopteris arguta December 2012</t>
  </si>
  <si>
    <t>Quercus sp December 2012</t>
  </si>
  <si>
    <t>Myosotis December 2012</t>
  </si>
  <si>
    <t>Bracken Fern December 2012</t>
  </si>
  <si>
    <t>Bay Laurel December 2012</t>
  </si>
  <si>
    <t>Unknown 9</t>
    <phoneticPr fontId="0" type="noConversion"/>
  </si>
  <si>
    <t>Lonicera? (Unknown 14)</t>
    <phoneticPr fontId="0" type="noConversion"/>
  </si>
  <si>
    <t>Round Cots like those drawn on page 26</t>
    <phoneticPr fontId="0" type="noConversion"/>
  </si>
  <si>
    <t>Oval Cots took pic</t>
    <phoneticPr fontId="0" type="noConversion"/>
  </si>
  <si>
    <t>Stiff Bladed Grass Carex?</t>
    <phoneticPr fontId="0" type="noConversion"/>
  </si>
  <si>
    <t>Unknown 25</t>
    <phoneticPr fontId="0" type="noConversion"/>
  </si>
  <si>
    <t>Stellaria? Round Cots</t>
    <phoneticPr fontId="0" type="noConversion"/>
  </si>
  <si>
    <t>Turkey Tail</t>
    <phoneticPr fontId="0" type="noConversion"/>
  </si>
  <si>
    <t>Unknown 28</t>
  </si>
  <si>
    <t>Unknown 31</t>
    <phoneticPr fontId="0" type="noConversion"/>
  </si>
  <si>
    <t>Fuzzy Cots with Long String Cots</t>
    <phoneticPr fontId="0" type="noConversion"/>
  </si>
  <si>
    <t>Round Hairless Cots (Unknown 24?)</t>
    <phoneticPr fontId="0" type="noConversion"/>
  </si>
  <si>
    <t>Fuzzy Snowberry</t>
    <phoneticPr fontId="0" type="noConversion"/>
  </si>
  <si>
    <t>Oval Hairless Cots (Unknown 24?)</t>
    <phoneticPr fontId="0" type="noConversion"/>
  </si>
  <si>
    <t>Baby PSME?</t>
    <phoneticPr fontId="0" type="noConversion"/>
  </si>
  <si>
    <t>Unknown 7</t>
    <phoneticPr fontId="0" type="noConversion"/>
  </si>
  <si>
    <t>Unknown 8</t>
    <phoneticPr fontId="0" type="noConversion"/>
  </si>
  <si>
    <t>Unknown 3</t>
    <phoneticPr fontId="0" type="noConversion"/>
  </si>
  <si>
    <t>Unknown 5</t>
    <phoneticPr fontId="0" type="noConversion"/>
  </si>
  <si>
    <t>Gallium</t>
    <phoneticPr fontId="0" type="noConversion"/>
  </si>
  <si>
    <t>3rd</t>
    <phoneticPr fontId="0" type="noConversion"/>
  </si>
  <si>
    <t>McHenry Valley</t>
    <phoneticPr fontId="0" type="noConversion"/>
  </si>
  <si>
    <t>Pull</t>
    <phoneticPr fontId="0" type="noConversion"/>
  </si>
  <si>
    <t xml:space="preserve">2nd </t>
    <phoneticPr fontId="0" type="noConversion"/>
  </si>
  <si>
    <t>1st</t>
    <phoneticPr fontId="0" type="noConversion"/>
  </si>
  <si>
    <t>Herbicide</t>
    <phoneticPr fontId="0" type="noConversion"/>
  </si>
  <si>
    <t>Control</t>
    <phoneticPr fontId="0" type="noConversion"/>
  </si>
  <si>
    <t>McHenry Valley</t>
  </si>
  <si>
    <t>Herbicide</t>
  </si>
  <si>
    <t>McHenry Valley</t>
    <phoneticPr fontId="0" type="noConversion"/>
  </si>
  <si>
    <t>Meyer/Heller</t>
    <phoneticPr fontId="0" type="noConversion"/>
  </si>
  <si>
    <t>Meyer/Heller</t>
  </si>
  <si>
    <t>Treatment</t>
    <phoneticPr fontId="0" type="noConversion"/>
  </si>
  <si>
    <t>Site</t>
    <phoneticPr fontId="0" type="noConversion"/>
  </si>
  <si>
    <t>Site Name</t>
    <phoneticPr fontId="0" type="noConversion"/>
  </si>
  <si>
    <t>Subplot</t>
    <phoneticPr fontId="0" type="noConversion"/>
  </si>
  <si>
    <t>Oct '14 plot surveyed</t>
  </si>
  <si>
    <t>smooth cots to hairy adult leaves aster Oct 2014</t>
  </si>
  <si>
    <t>unknown opposite Oct 14</t>
  </si>
  <si>
    <t>Unknown oppposite oval leaves Oct 14</t>
  </si>
  <si>
    <t>long thorn hairy aster</t>
  </si>
  <si>
    <t>tall grass Oct 14</t>
  </si>
  <si>
    <t>Alternate leaves, lobe-like venation Oct 14</t>
  </si>
  <si>
    <t>jagged edged forget-me-not Oct 14</t>
  </si>
  <si>
    <t>Dark green grimace esc plant alt lvs leathery texture no smell Oct 14</t>
  </si>
  <si>
    <t>3rd</t>
    <phoneticPr fontId="0" type="noConversion"/>
  </si>
  <si>
    <t>Meyer/Heller</t>
    <phoneticPr fontId="0" type="noConversion"/>
  </si>
  <si>
    <t>Pull</t>
    <phoneticPr fontId="0" type="noConversion"/>
  </si>
  <si>
    <t xml:space="preserve">2nd </t>
    <phoneticPr fontId="0" type="noConversion"/>
  </si>
  <si>
    <t>Herbicide</t>
    <phoneticPr fontId="0" type="noConversion"/>
  </si>
  <si>
    <t>1st</t>
    <phoneticPr fontId="0" type="noConversion"/>
  </si>
  <si>
    <t>Control</t>
    <phoneticPr fontId="0" type="noConversion"/>
  </si>
  <si>
    <t>Meyer/Heller</t>
    <phoneticPr fontId="0" type="noConversion"/>
  </si>
  <si>
    <t>Lower Heller</t>
    <phoneticPr fontId="0" type="noConversion"/>
  </si>
  <si>
    <t>Lower Heller</t>
  </si>
  <si>
    <t>Lower Heller</t>
    <phoneticPr fontId="0" type="noConversion"/>
  </si>
  <si>
    <t>Red Hill</t>
    <phoneticPr fontId="0" type="noConversion"/>
  </si>
  <si>
    <t>Red Hill</t>
    <phoneticPr fontId="0" type="noConversion"/>
  </si>
  <si>
    <t>Quarry</t>
  </si>
  <si>
    <t>butt/lima bean shaped leaf</t>
  </si>
  <si>
    <t>Health Center</t>
    <phoneticPr fontId="0" type="noConversion"/>
  </si>
  <si>
    <t xml:space="preserve">3rd </t>
  </si>
  <si>
    <t>Health Center</t>
  </si>
  <si>
    <t>Health Center</t>
    <phoneticPr fontId="0" type="noConversion"/>
  </si>
  <si>
    <t>Parking Garage</t>
    <phoneticPr fontId="0" type="noConversion"/>
  </si>
  <si>
    <t>Emilies</t>
  </si>
  <si>
    <t>Parking Garage</t>
  </si>
  <si>
    <t>Parking Garage</t>
    <phoneticPr fontId="0" type="noConversion"/>
  </si>
  <si>
    <t>Parking Garage</t>
    <phoneticPr fontId="0" type="noConversion"/>
  </si>
  <si>
    <t>Reference</t>
    <phoneticPr fontId="0" type="noConversion"/>
  </si>
  <si>
    <t>Upper Heller</t>
    <phoneticPr fontId="0" type="noConversion"/>
  </si>
  <si>
    <t>Upper Heller</t>
  </si>
  <si>
    <t>Upper Heller</t>
    <phoneticPr fontId="0" type="noConversion"/>
  </si>
  <si>
    <t>Upper Heller</t>
    <phoneticPr fontId="0" type="noConversion"/>
  </si>
  <si>
    <t>West McHenry</t>
    <phoneticPr fontId="0" type="noConversion"/>
  </si>
  <si>
    <t>Unknown 4=Cotoneaster</t>
  </si>
  <si>
    <t>Melissa officinalis (Lemon Balm)</t>
  </si>
  <si>
    <t>Unknown 27=Euphorbia peplus</t>
  </si>
  <si>
    <t>Unknown 29= Cotoneaster</t>
  </si>
  <si>
    <t>Sword Fern=Sword Fern December 2012</t>
  </si>
  <si>
    <t>Unknown 6=Quercus Sp</t>
  </si>
  <si>
    <t>Unknown 24=Bracken Fern</t>
  </si>
  <si>
    <t>Lonicera</t>
  </si>
  <si>
    <t>Unknown 23=Iris douglasiana</t>
  </si>
  <si>
    <t xml:space="preserve"> </t>
  </si>
  <si>
    <t xml:space="preserve">                                                                                           </t>
  </si>
  <si>
    <t>Vicia sativa spp. negra May-June 2013</t>
  </si>
  <si>
    <t>"maroon plant prob sanicula</t>
  </si>
  <si>
    <t>in pull all bedstraw = californica</t>
  </si>
  <si>
    <t>only galium californica in area</t>
  </si>
  <si>
    <t xml:space="preserve">Foxtail = Hordeum murinum subsp. leporinum </t>
  </si>
  <si>
    <t>Or Polygonum aviculare</t>
  </si>
  <si>
    <t>Large leaf "skunk cabbage" is Rumex crispus</t>
  </si>
  <si>
    <t>For Geranium Jan 2013, couldn't find any examples in June 2016, but based on habitat considered to be Geranium molle</t>
  </si>
  <si>
    <t>For unk 2 there was a tree that fell over area and the EHR has gotten very dense, Since I can find no description of the plant I looked for the nearest uknown which was a an Apiaceae that I collected for id</t>
  </si>
  <si>
    <t xml:space="preserve">All geranium seen in Pull and Herb plot now looks like G disectum </t>
  </si>
  <si>
    <t>From photos Unk 25= Cardamine oligasperma</t>
  </si>
  <si>
    <t xml:space="preserve">Long thin grass = Melica subulata </t>
  </si>
  <si>
    <t>Carrot-collected</t>
  </si>
  <si>
    <t>Combined Carrots and carrot narrow leaf since were collected on same day by me a Carla and plot list from that day only has one carrot. I believe "filagree" is osmorhrizma</t>
  </si>
  <si>
    <t xml:space="preserve">Rose considered to be Rosa gymnocarpa, not R. spithamea due to how abundant it is at the site. R. spithamea is rare on campus. Individual was not in flower, nor others in area. </t>
  </si>
  <si>
    <t>Unk Cot Plot 1=labeled as Rubus in my handwriting from same day</t>
  </si>
  <si>
    <t>Cardamine = Cardamine oligosperma by fruit shape (doesn't have long top like Cardamine californicum</t>
  </si>
  <si>
    <t>White dizzy = Bellis perennis</t>
  </si>
  <si>
    <t>Geranium=G. molle--only specie seen and there was lots</t>
  </si>
  <si>
    <t>Caprifoliaceae in plot= Lonicera hispidula</t>
  </si>
  <si>
    <t>Galiums=Galium aparine</t>
  </si>
  <si>
    <t>Only galium in imediate area= G. parisiense</t>
  </si>
  <si>
    <t>Sedge on Herb and control plots=C. globosa by basal inflorescences</t>
  </si>
  <si>
    <t>Carrot May-June 2013</t>
  </si>
  <si>
    <t xml:space="preserve"> Because in some subplots like Subplot 9 of  the reference plot had both Symphoricarpos and Lonicera, their Id were assumed based on the row data</t>
  </si>
  <si>
    <t>For individuals where thier id was not apparent or I couldn't unravel I labled them as "Caprifoliaceae sp"</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</si>
</sst>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9C6500"/>
      <name val="Calibri"/>
      <family val="2"/>
      <scheme val="minor"/>
    </font>
    <font>
      <b/>
      <sz val="10"/>
      <color theme="1"/>
      <name val="Verdana"/>
      <family val="2"/>
    </font>
    <font>
      <b/>
      <sz val="10"/>
      <color theme="1"/>
      <name val="Verdana"/>
    </font>
    <font>
      <sz val="9"/>
      <color indexed="81"/>
      <name val="Tahoma"/>
      <charset val="1"/>
    </font>
    <font>
      <b/>
      <sz val="9"/>
      <color indexed="81"/>
      <name val="Tahoma"/>
      <charset val="1"/>
    </font>
  </fonts>
  <fills count="10">
    <fill>
      <patternFill patternType="none"/>
    </fill>
    <fill>
      <patternFill patternType="gray125"/>
    </fill>
    <fill>
      <patternFill patternType="solid">
        <fgColor rgb="FFFFEB9C"/>
      </patternFill>
    </fill>
    <fill>
      <patternFill patternType="solid">
        <fgColor indexed="22"/>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44"/>
        <bgColor indexed="64"/>
      </patternFill>
    </fill>
    <fill>
      <patternFill patternType="solid">
        <fgColor indexed="45"/>
        <bgColor indexed="64"/>
      </patternFill>
    </fill>
    <fill>
      <patternFill patternType="solid">
        <fgColor theme="7"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top style="thin">
        <color indexed="64"/>
      </top>
      <bottom style="thin">
        <color indexed="64"/>
      </bottom>
      <diagonal/>
    </border>
    <border>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1" fillId="2" borderId="0" applyNumberFormat="0" applyBorder="0" applyAlignment="0" applyProtection="0"/>
  </cellStyleXfs>
  <cellXfs count="45">
    <xf numFmtId="0" fontId="0" fillId="0" borderId="0" xfId="0"/>
    <xf numFmtId="0" fontId="2" fillId="0" borderId="4" xfId="0" applyFont="1" applyBorder="1" applyAlignment="1">
      <alignment horizontal="center" wrapText="1"/>
    </xf>
    <xf numFmtId="0" fontId="0" fillId="0" borderId="4" xfId="0" applyFont="1" applyBorder="1" applyAlignment="1">
      <alignment wrapText="1"/>
    </xf>
    <xf numFmtId="0" fontId="0" fillId="6" borderId="4" xfId="0" applyFont="1" applyFill="1" applyBorder="1" applyAlignment="1">
      <alignment wrapText="1"/>
    </xf>
    <xf numFmtId="0" fontId="0" fillId="0" borderId="5" xfId="0" applyFont="1" applyBorder="1" applyAlignment="1">
      <alignment wrapText="1"/>
    </xf>
    <xf numFmtId="0" fontId="0" fillId="0" borderId="0" xfId="0" applyFont="1" applyFill="1" applyBorder="1" applyAlignment="1">
      <alignment wrapText="1"/>
    </xf>
    <xf numFmtId="0" fontId="2" fillId="0" borderId="1" xfId="0" applyFont="1" applyBorder="1" applyAlignment="1">
      <alignment horizontal="center"/>
    </xf>
    <xf numFmtId="0" fontId="0" fillId="0" borderId="1" xfId="0" applyFont="1" applyBorder="1"/>
    <xf numFmtId="0" fontId="0" fillId="3" borderId="1" xfId="0" applyFont="1" applyFill="1" applyBorder="1"/>
    <xf numFmtId="0" fontId="0" fillId="0" borderId="6" xfId="0" applyFont="1" applyBorder="1"/>
    <xf numFmtId="0" fontId="0" fillId="0" borderId="0" xfId="0" applyFont="1" applyFill="1" applyBorder="1"/>
    <xf numFmtId="0" fontId="0" fillId="2" borderId="1" xfId="1" applyFont="1" applyBorder="1"/>
    <xf numFmtId="0" fontId="2" fillId="8" borderId="1" xfId="0" applyFont="1" applyFill="1" applyBorder="1" applyAlignment="1">
      <alignment horizontal="center"/>
    </xf>
    <xf numFmtId="0" fontId="0" fillId="8" borderId="1" xfId="0" applyFont="1" applyFill="1" applyBorder="1"/>
    <xf numFmtId="0" fontId="0" fillId="8" borderId="6" xfId="0" applyFont="1" applyFill="1" applyBorder="1"/>
    <xf numFmtId="0" fontId="0" fillId="0" borderId="0" xfId="0" applyFont="1"/>
    <xf numFmtId="0" fontId="2" fillId="4" borderId="1" xfId="0" applyFont="1" applyFill="1" applyBorder="1" applyAlignment="1">
      <alignment horizontal="center"/>
    </xf>
    <xf numFmtId="0" fontId="0" fillId="4" borderId="1" xfId="0" applyFont="1" applyFill="1" applyBorder="1"/>
    <xf numFmtId="0" fontId="0" fillId="2" borderId="6" xfId="1" applyFont="1" applyBorder="1"/>
    <xf numFmtId="0" fontId="0" fillId="0" borderId="1" xfId="0" applyFont="1" applyFill="1" applyBorder="1" applyAlignment="1">
      <alignment wrapText="1"/>
    </xf>
    <xf numFmtId="0" fontId="2" fillId="0" borderId="1" xfId="0" applyFont="1" applyBorder="1" applyAlignment="1">
      <alignment horizontal="center" wrapText="1"/>
    </xf>
    <xf numFmtId="0" fontId="0" fillId="0" borderId="1" xfId="0" applyFont="1" applyBorder="1" applyAlignment="1">
      <alignment wrapText="1"/>
    </xf>
    <xf numFmtId="0" fontId="0" fillId="6" borderId="1" xfId="0" applyFont="1" applyFill="1" applyBorder="1" applyAlignment="1">
      <alignment wrapText="1"/>
    </xf>
    <xf numFmtId="0" fontId="0" fillId="0" borderId="3" xfId="0" applyFont="1" applyBorder="1" applyAlignment="1">
      <alignment wrapText="1"/>
    </xf>
    <xf numFmtId="0" fontId="0" fillId="0" borderId="0" xfId="0" applyFont="1" applyAlignment="1">
      <alignment wrapText="1"/>
    </xf>
    <xf numFmtId="0" fontId="3" fillId="0" borderId="4" xfId="0" applyFont="1" applyBorder="1" applyAlignment="1">
      <alignment horizontal="center" wrapText="1"/>
    </xf>
    <xf numFmtId="0" fontId="3" fillId="0" borderId="2" xfId="0" applyFont="1" applyBorder="1" applyAlignment="1">
      <alignment horizontal="center"/>
    </xf>
    <xf numFmtId="0" fontId="0" fillId="5" borderId="2" xfId="0" applyFont="1" applyFill="1" applyBorder="1"/>
    <xf numFmtId="0" fontId="0" fillId="0" borderId="2" xfId="0" applyFont="1" applyBorder="1"/>
    <xf numFmtId="0" fontId="0" fillId="3" borderId="2" xfId="0" applyFont="1" applyFill="1" applyBorder="1"/>
    <xf numFmtId="0" fontId="3" fillId="0" borderId="1" xfId="0" applyFont="1" applyBorder="1" applyAlignment="1">
      <alignment horizontal="center"/>
    </xf>
    <xf numFmtId="0" fontId="0" fillId="5" borderId="1" xfId="0" applyFont="1" applyFill="1" applyBorder="1"/>
    <xf numFmtId="0" fontId="3" fillId="8" borderId="1" xfId="0" applyFont="1" applyFill="1" applyBorder="1" applyAlignment="1">
      <alignment horizontal="center"/>
    </xf>
    <xf numFmtId="0" fontId="3" fillId="4" borderId="1" xfId="0" applyFont="1" applyFill="1" applyBorder="1" applyAlignment="1">
      <alignment horizontal="center"/>
    </xf>
    <xf numFmtId="0" fontId="3" fillId="7" borderId="1" xfId="0" applyFont="1" applyFill="1" applyBorder="1" applyAlignment="1">
      <alignment horizontal="center"/>
    </xf>
    <xf numFmtId="0" fontId="0" fillId="7" borderId="1" xfId="0" applyFont="1" applyFill="1" applyBorder="1"/>
    <xf numFmtId="0" fontId="3" fillId="0" borderId="1" xfId="0" applyFont="1" applyBorder="1" applyAlignment="1">
      <alignment horizontal="center" wrapText="1"/>
    </xf>
    <xf numFmtId="0" fontId="2" fillId="7" borderId="1" xfId="0" applyFont="1" applyFill="1" applyBorder="1" applyAlignment="1">
      <alignment horizontal="center"/>
    </xf>
    <xf numFmtId="0" fontId="0" fillId="0" borderId="7" xfId="0" applyFont="1" applyBorder="1" applyAlignment="1">
      <alignment wrapText="1"/>
    </xf>
    <xf numFmtId="0" fontId="0" fillId="0" borderId="8" xfId="0" applyFont="1" applyBorder="1"/>
    <xf numFmtId="0" fontId="0" fillId="8" borderId="8" xfId="0" applyFont="1" applyFill="1" applyBorder="1"/>
    <xf numFmtId="0" fontId="0" fillId="9" borderId="1" xfId="0" applyFont="1" applyFill="1" applyBorder="1"/>
    <xf numFmtId="0" fontId="0" fillId="0" borderId="1" xfId="0" applyFont="1" applyFill="1" applyBorder="1"/>
    <xf numFmtId="0" fontId="0" fillId="0" borderId="9" xfId="0" applyFont="1" applyFill="1" applyBorder="1" applyAlignment="1">
      <alignment wrapText="1"/>
    </xf>
    <xf numFmtId="0" fontId="0" fillId="0" borderId="10" xfId="0" applyFont="1" applyFill="1" applyBorder="1" applyAlignment="1">
      <alignment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A7" workbookViewId="0">
      <selection activeCell="G8" sqref="G8"/>
    </sheetView>
  </sheetViews>
  <sheetFormatPr defaultRowHeight="15" x14ac:dyDescent="0.25"/>
  <cols>
    <col min="1" max="16384" width="9.140625" style="15"/>
  </cols>
  <sheetData>
    <row r="1" spans="1:18" ht="30" x14ac:dyDescent="0.25">
      <c r="A1" s="7"/>
      <c r="B1" s="7"/>
      <c r="C1" s="7"/>
      <c r="D1" s="7"/>
      <c r="E1" s="7"/>
      <c r="F1" s="7"/>
      <c r="G1" s="19" t="s">
        <v>26</v>
      </c>
      <c r="H1" s="19" t="s">
        <v>26</v>
      </c>
      <c r="I1" s="19" t="s">
        <v>26</v>
      </c>
      <c r="J1" s="19" t="s">
        <v>26</v>
      </c>
    </row>
    <row r="2" spans="1:18" ht="45" x14ac:dyDescent="0.25">
      <c r="A2" s="36" t="s">
        <v>25</v>
      </c>
      <c r="B2" s="21" t="s">
        <v>24</v>
      </c>
      <c r="C2" s="21" t="s">
        <v>23</v>
      </c>
      <c r="D2" s="21" t="s">
        <v>22</v>
      </c>
      <c r="E2" s="22" t="s">
        <v>21</v>
      </c>
      <c r="F2" s="22" t="s">
        <v>20</v>
      </c>
      <c r="G2" s="21" t="s">
        <v>18</v>
      </c>
      <c r="H2" s="21" t="s">
        <v>15</v>
      </c>
      <c r="I2" s="21" t="s">
        <v>11</v>
      </c>
      <c r="J2" s="21" t="s">
        <v>6</v>
      </c>
    </row>
    <row r="3" spans="1:18" x14ac:dyDescent="0.25">
      <c r="A3" s="30" t="s">
        <v>4</v>
      </c>
      <c r="B3" s="31">
        <v>1</v>
      </c>
      <c r="C3" s="7" t="s">
        <v>1</v>
      </c>
      <c r="D3" s="7" t="s">
        <v>5</v>
      </c>
      <c r="E3" s="8">
        <v>3</v>
      </c>
      <c r="F3" s="8">
        <v>3</v>
      </c>
      <c r="G3" s="11">
        <v>2</v>
      </c>
      <c r="H3" s="11">
        <v>2</v>
      </c>
      <c r="I3" s="7">
        <v>0</v>
      </c>
      <c r="J3" s="11">
        <v>2</v>
      </c>
    </row>
    <row r="4" spans="1:18" x14ac:dyDescent="0.25">
      <c r="A4" s="30" t="s">
        <v>4</v>
      </c>
      <c r="B4" s="31">
        <v>1</v>
      </c>
      <c r="C4" s="7" t="s">
        <v>1</v>
      </c>
      <c r="D4" s="7" t="s">
        <v>3</v>
      </c>
      <c r="E4" s="8">
        <v>7</v>
      </c>
      <c r="F4" s="8">
        <v>4</v>
      </c>
      <c r="G4" s="7">
        <v>0</v>
      </c>
      <c r="H4" s="7">
        <v>0</v>
      </c>
      <c r="I4" s="11">
        <v>1</v>
      </c>
      <c r="J4" s="7">
        <v>0</v>
      </c>
    </row>
    <row r="7" spans="1:18" s="24" customFormat="1" ht="30" x14ac:dyDescent="0.25">
      <c r="G7" s="24" t="s">
        <v>70</v>
      </c>
      <c r="H7" s="24" t="s">
        <v>70</v>
      </c>
      <c r="I7" s="24" t="s">
        <v>69</v>
      </c>
      <c r="J7" s="24" t="s">
        <v>69</v>
      </c>
      <c r="K7" s="24" t="s">
        <v>69</v>
      </c>
      <c r="L7" s="24" t="s">
        <v>69</v>
      </c>
      <c r="M7" s="24" t="s">
        <v>69</v>
      </c>
      <c r="N7" s="24" t="s">
        <v>69</v>
      </c>
      <c r="O7" s="24" t="s">
        <v>69</v>
      </c>
      <c r="P7" s="24" t="s">
        <v>68</v>
      </c>
    </row>
    <row r="8" spans="1:18" ht="75.75" thickBot="1" x14ac:dyDescent="0.3">
      <c r="A8" s="25" t="s">
        <v>67</v>
      </c>
      <c r="B8" s="2" t="s">
        <v>66</v>
      </c>
      <c r="C8" s="2" t="s">
        <v>65</v>
      </c>
      <c r="D8" s="2" t="s">
        <v>64</v>
      </c>
      <c r="E8" s="3" t="s">
        <v>63</v>
      </c>
      <c r="F8" s="3" t="s">
        <v>20</v>
      </c>
      <c r="G8" s="23" t="s">
        <v>193</v>
      </c>
      <c r="H8" s="23" t="s">
        <v>60</v>
      </c>
      <c r="I8" s="23" t="s">
        <v>59</v>
      </c>
      <c r="J8" s="23" t="s">
        <v>53</v>
      </c>
      <c r="K8" s="23" t="s">
        <v>51</v>
      </c>
      <c r="L8" s="23" t="s">
        <v>50</v>
      </c>
      <c r="M8" s="23" t="s">
        <v>44</v>
      </c>
      <c r="N8" s="23" t="s">
        <v>41</v>
      </c>
      <c r="O8" s="23" t="s">
        <v>40</v>
      </c>
      <c r="P8" s="23" t="s">
        <v>39</v>
      </c>
      <c r="R8" s="44" t="s">
        <v>181</v>
      </c>
    </row>
    <row r="9" spans="1:18" ht="15.75" thickTop="1" x14ac:dyDescent="0.25">
      <c r="A9" s="26" t="s">
        <v>34</v>
      </c>
      <c r="B9" s="27">
        <v>1</v>
      </c>
      <c r="C9" s="28" t="s">
        <v>28</v>
      </c>
      <c r="D9" s="28" t="s">
        <v>31</v>
      </c>
      <c r="E9" s="29">
        <v>9</v>
      </c>
      <c r="F9" s="29">
        <v>6</v>
      </c>
      <c r="G9" s="7">
        <v>0</v>
      </c>
      <c r="H9" s="11">
        <v>2</v>
      </c>
      <c r="I9" s="11">
        <v>1</v>
      </c>
      <c r="J9" s="7">
        <v>0</v>
      </c>
      <c r="K9" s="7">
        <v>0</v>
      </c>
      <c r="L9" s="7">
        <v>0</v>
      </c>
      <c r="M9" s="7">
        <v>0</v>
      </c>
      <c r="N9" s="7">
        <v>0</v>
      </c>
      <c r="O9" s="7">
        <v>0</v>
      </c>
      <c r="P9" s="7">
        <v>0</v>
      </c>
      <c r="R9" s="15" t="s">
        <v>182</v>
      </c>
    </row>
    <row r="10" spans="1:18" x14ac:dyDescent="0.25">
      <c r="A10" s="30" t="s">
        <v>34</v>
      </c>
      <c r="B10" s="31">
        <v>1</v>
      </c>
      <c r="C10" s="7" t="s">
        <v>28</v>
      </c>
      <c r="D10" s="7" t="s">
        <v>27</v>
      </c>
      <c r="E10" s="8">
        <v>2</v>
      </c>
      <c r="F10" s="8">
        <v>2</v>
      </c>
      <c r="G10" s="7">
        <v>0</v>
      </c>
      <c r="H10" s="7">
        <v>0</v>
      </c>
      <c r="I10" s="11">
        <v>1</v>
      </c>
      <c r="J10" s="7">
        <v>0</v>
      </c>
      <c r="K10" s="7">
        <v>0</v>
      </c>
      <c r="L10" s="11">
        <v>1</v>
      </c>
      <c r="M10" s="7">
        <v>0</v>
      </c>
      <c r="N10" s="7">
        <v>0</v>
      </c>
      <c r="O10" s="7">
        <v>0</v>
      </c>
      <c r="P10" s="41">
        <f>1+3+2</f>
        <v>6</v>
      </c>
    </row>
    <row r="11" spans="1:18" x14ac:dyDescent="0.25">
      <c r="A11" s="32" t="s">
        <v>33</v>
      </c>
      <c r="B11" s="31">
        <v>1</v>
      </c>
      <c r="C11" s="13" t="s">
        <v>28</v>
      </c>
      <c r="D11" s="13" t="s">
        <v>30</v>
      </c>
      <c r="E11" s="8">
        <v>7</v>
      </c>
      <c r="F11" s="8">
        <v>2</v>
      </c>
      <c r="G11" s="7">
        <v>0</v>
      </c>
      <c r="H11" s="7">
        <v>0</v>
      </c>
      <c r="I11" s="7">
        <v>0</v>
      </c>
      <c r="J11" s="7">
        <v>0</v>
      </c>
      <c r="K11" s="7">
        <v>0</v>
      </c>
      <c r="L11" s="7">
        <v>0</v>
      </c>
      <c r="M11" s="7">
        <v>0</v>
      </c>
      <c r="N11" s="7">
        <v>0</v>
      </c>
      <c r="O11" s="7">
        <v>0</v>
      </c>
      <c r="P11" s="11">
        <v>1</v>
      </c>
      <c r="R11" s="15" t="s">
        <v>183</v>
      </c>
    </row>
    <row r="12" spans="1:18" x14ac:dyDescent="0.25">
      <c r="A12" s="33" t="s">
        <v>32</v>
      </c>
      <c r="B12" s="31">
        <v>1</v>
      </c>
      <c r="C12" s="7" t="s">
        <v>28</v>
      </c>
      <c r="D12" s="17" t="s">
        <v>30</v>
      </c>
      <c r="E12" s="8">
        <v>7</v>
      </c>
      <c r="F12" s="8">
        <v>2</v>
      </c>
      <c r="G12" s="7">
        <v>0</v>
      </c>
      <c r="H12" s="11">
        <v>3</v>
      </c>
      <c r="I12" s="7">
        <v>0</v>
      </c>
      <c r="J12" s="7">
        <v>0</v>
      </c>
      <c r="K12" s="7">
        <v>0</v>
      </c>
      <c r="L12" s="7">
        <v>0</v>
      </c>
      <c r="M12" s="7">
        <v>0</v>
      </c>
      <c r="N12" s="7">
        <v>0</v>
      </c>
      <c r="O12" s="7">
        <v>0</v>
      </c>
      <c r="P12" s="7">
        <v>0</v>
      </c>
    </row>
    <row r="13" spans="1:18" x14ac:dyDescent="0.25">
      <c r="A13" s="33" t="s">
        <v>32</v>
      </c>
      <c r="B13" s="31">
        <v>1</v>
      </c>
      <c r="C13" s="7" t="s">
        <v>28</v>
      </c>
      <c r="D13" s="17" t="s">
        <v>27</v>
      </c>
      <c r="E13" s="8">
        <v>5</v>
      </c>
      <c r="F13" s="8">
        <v>2</v>
      </c>
      <c r="G13" s="7">
        <v>0</v>
      </c>
      <c r="H13" s="7">
        <v>0</v>
      </c>
      <c r="I13" s="7">
        <v>0</v>
      </c>
      <c r="J13" s="11">
        <v>1</v>
      </c>
      <c r="K13" s="11">
        <v>3</v>
      </c>
      <c r="L13" s="7">
        <v>0</v>
      </c>
      <c r="M13" s="7">
        <v>0</v>
      </c>
      <c r="N13" s="7">
        <v>0</v>
      </c>
      <c r="O13" s="7">
        <v>0</v>
      </c>
      <c r="P13" s="7">
        <v>0</v>
      </c>
      <c r="R13" s="10" t="s">
        <v>185</v>
      </c>
    </row>
    <row r="14" spans="1:18" x14ac:dyDescent="0.25">
      <c r="A14" s="34" t="s">
        <v>29</v>
      </c>
      <c r="B14" s="31">
        <v>1</v>
      </c>
      <c r="C14" s="7" t="s">
        <v>28</v>
      </c>
      <c r="D14" s="35" t="s">
        <v>31</v>
      </c>
      <c r="E14" s="8">
        <v>8</v>
      </c>
      <c r="F14" s="8">
        <v>5</v>
      </c>
      <c r="G14" s="11">
        <f>1+2+1+1+1+2+1</f>
        <v>9</v>
      </c>
      <c r="H14" s="7">
        <v>0</v>
      </c>
      <c r="I14" s="7">
        <v>0</v>
      </c>
      <c r="J14" s="7">
        <v>0</v>
      </c>
      <c r="K14" s="7">
        <v>0</v>
      </c>
      <c r="L14" s="7">
        <v>0</v>
      </c>
      <c r="M14" s="7">
        <v>0</v>
      </c>
      <c r="N14" s="11">
        <f>1+1+1+1+2+2</f>
        <v>8</v>
      </c>
      <c r="O14" s="11">
        <v>1</v>
      </c>
      <c r="P14" s="7">
        <v>0</v>
      </c>
    </row>
    <row r="15" spans="1:18" x14ac:dyDescent="0.25">
      <c r="A15" s="34" t="s">
        <v>29</v>
      </c>
      <c r="B15" s="31">
        <v>1</v>
      </c>
      <c r="C15" s="7" t="s">
        <v>28</v>
      </c>
      <c r="D15" s="35" t="s">
        <v>30</v>
      </c>
      <c r="E15" s="8">
        <v>7</v>
      </c>
      <c r="F15" s="8">
        <v>5</v>
      </c>
      <c r="G15" s="11">
        <v>4</v>
      </c>
      <c r="H15" s="7">
        <v>0</v>
      </c>
      <c r="I15" s="7">
        <v>0</v>
      </c>
      <c r="J15" s="7">
        <v>0</v>
      </c>
      <c r="K15" s="7">
        <v>0</v>
      </c>
      <c r="L15" s="7">
        <v>0</v>
      </c>
      <c r="M15" s="7">
        <v>0</v>
      </c>
      <c r="N15" s="7">
        <v>0</v>
      </c>
      <c r="O15" s="7">
        <v>0</v>
      </c>
      <c r="P15" s="7">
        <v>0</v>
      </c>
      <c r="R15" s="15" t="s">
        <v>184</v>
      </c>
    </row>
    <row r="16" spans="1:18" x14ac:dyDescent="0.25">
      <c r="A16" s="34" t="s">
        <v>29</v>
      </c>
      <c r="B16" s="31">
        <v>1</v>
      </c>
      <c r="C16" s="7" t="s">
        <v>28</v>
      </c>
      <c r="D16" s="35" t="s">
        <v>27</v>
      </c>
      <c r="E16" s="8">
        <v>1</v>
      </c>
      <c r="F16" s="8">
        <v>6</v>
      </c>
      <c r="G16" s="7">
        <v>0</v>
      </c>
      <c r="H16" s="7">
        <v>0</v>
      </c>
      <c r="I16" s="7">
        <v>0</v>
      </c>
      <c r="J16" s="7">
        <v>0</v>
      </c>
      <c r="K16" s="7">
        <v>0</v>
      </c>
      <c r="L16" s="7">
        <v>0</v>
      </c>
      <c r="M16" s="11">
        <v>16</v>
      </c>
      <c r="N16" s="7">
        <v>0</v>
      </c>
      <c r="O16" s="7">
        <v>0</v>
      </c>
      <c r="P16" s="7">
        <v>0</v>
      </c>
    </row>
    <row r="17" spans="18:18" x14ac:dyDescent="0.25">
      <c r="R17" s="15" t="s">
        <v>188</v>
      </c>
    </row>
    <row r="19" spans="18:18" x14ac:dyDescent="0.25">
      <c r="R19" s="15" t="s">
        <v>191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17"/>
  <sheetViews>
    <sheetView workbookViewId="0">
      <selection activeCell="I3" sqref="I3"/>
    </sheetView>
  </sheetViews>
  <sheetFormatPr defaultRowHeight="15" x14ac:dyDescent="0.25"/>
  <cols>
    <col min="1" max="9" width="9.140625" style="15"/>
    <col min="10" max="48" width="9.140625" style="10"/>
    <col min="49" max="16384" width="9.140625" style="15"/>
  </cols>
  <sheetData>
    <row r="1" spans="1:49" s="2" customFormat="1" ht="60.75" thickBot="1" x14ac:dyDescent="0.3">
      <c r="A1" s="1" t="s">
        <v>72</v>
      </c>
      <c r="B1" s="2" t="s">
        <v>73</v>
      </c>
      <c r="C1" s="2" t="s">
        <v>74</v>
      </c>
      <c r="D1" s="2" t="s">
        <v>75</v>
      </c>
      <c r="E1" s="3" t="s">
        <v>76</v>
      </c>
      <c r="F1" s="3" t="s">
        <v>20</v>
      </c>
      <c r="G1" s="2" t="s">
        <v>85</v>
      </c>
      <c r="H1" s="2" t="s">
        <v>167</v>
      </c>
      <c r="I1" s="21" t="s">
        <v>165</v>
      </c>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38"/>
    </row>
    <row r="2" spans="1:49" s="7" customFormat="1" ht="15.75" thickTop="1" x14ac:dyDescent="0.25">
      <c r="A2" s="6" t="s">
        <v>110</v>
      </c>
      <c r="B2" s="7">
        <v>11</v>
      </c>
      <c r="C2" s="7" t="s">
        <v>148</v>
      </c>
      <c r="D2" s="7" t="s">
        <v>108</v>
      </c>
      <c r="E2" s="8">
        <v>4</v>
      </c>
      <c r="F2" s="8">
        <v>1</v>
      </c>
      <c r="G2" s="11">
        <f>2+1+1</f>
        <v>4</v>
      </c>
      <c r="H2" s="11">
        <f>3+6+1+2</f>
        <v>12</v>
      </c>
      <c r="I2" s="11">
        <f>3+6+8+4+3</f>
        <v>24</v>
      </c>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39"/>
    </row>
    <row r="3" spans="1:49" s="13" customFormat="1" x14ac:dyDescent="0.25">
      <c r="A3" s="12" t="s">
        <v>109</v>
      </c>
      <c r="B3" s="13">
        <v>11</v>
      </c>
      <c r="C3" s="13" t="s">
        <v>148</v>
      </c>
      <c r="D3" s="13" t="s">
        <v>107</v>
      </c>
      <c r="E3" s="8">
        <v>5</v>
      </c>
      <c r="F3" s="8">
        <v>1</v>
      </c>
      <c r="G3" s="11">
        <f>4</f>
        <v>4</v>
      </c>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40"/>
    </row>
    <row r="5" spans="1:49" ht="30" x14ac:dyDescent="0.25">
      <c r="A5" s="7"/>
      <c r="B5" s="7"/>
      <c r="C5" s="7"/>
      <c r="D5" s="7"/>
      <c r="E5" s="7"/>
      <c r="F5" s="7"/>
      <c r="G5" s="19" t="s">
        <v>26</v>
      </c>
    </row>
    <row r="6" spans="1:49" ht="75" x14ac:dyDescent="0.25">
      <c r="A6" s="20" t="s">
        <v>25</v>
      </c>
      <c r="B6" s="21" t="s">
        <v>24</v>
      </c>
      <c r="C6" s="21" t="s">
        <v>23</v>
      </c>
      <c r="D6" s="21" t="s">
        <v>22</v>
      </c>
      <c r="E6" s="22" t="s">
        <v>21</v>
      </c>
      <c r="F6" s="22" t="s">
        <v>20</v>
      </c>
      <c r="G6" s="21" t="s">
        <v>14</v>
      </c>
      <c r="H6" s="43" t="s">
        <v>166</v>
      </c>
    </row>
    <row r="7" spans="1:49" x14ac:dyDescent="0.25">
      <c r="A7" s="16" t="s">
        <v>2</v>
      </c>
      <c r="B7" s="7">
        <v>11</v>
      </c>
      <c r="C7" s="7" t="s">
        <v>150</v>
      </c>
      <c r="D7" s="17" t="s">
        <v>0</v>
      </c>
      <c r="E7" s="8">
        <v>2</v>
      </c>
      <c r="F7" s="8" t="s">
        <v>149</v>
      </c>
      <c r="G7" s="11">
        <v>1</v>
      </c>
    </row>
    <row r="8" spans="1:49" x14ac:dyDescent="0.25">
      <c r="A8" s="6" t="s">
        <v>34</v>
      </c>
      <c r="B8" s="7">
        <v>11</v>
      </c>
      <c r="C8" s="7" t="s">
        <v>148</v>
      </c>
      <c r="D8" s="7"/>
      <c r="E8" s="8"/>
      <c r="F8" s="8"/>
      <c r="G8" s="11">
        <v>0</v>
      </c>
      <c r="H8" s="11">
        <v>2</v>
      </c>
      <c r="I8" s="11"/>
    </row>
    <row r="10" spans="1:49" ht="60.75" thickBot="1" x14ac:dyDescent="0.3">
      <c r="A10" s="1" t="s">
        <v>67</v>
      </c>
      <c r="B10" s="2" t="s">
        <v>66</v>
      </c>
      <c r="C10" s="2" t="s">
        <v>65</v>
      </c>
      <c r="D10" s="2" t="s">
        <v>64</v>
      </c>
      <c r="E10" s="3" t="s">
        <v>63</v>
      </c>
      <c r="F10" s="3" t="s">
        <v>20</v>
      </c>
      <c r="G10" s="23" t="s">
        <v>52</v>
      </c>
      <c r="H10" s="23" t="s">
        <v>47</v>
      </c>
    </row>
    <row r="11" spans="1:49" ht="15.75" thickTop="1" x14ac:dyDescent="0.25">
      <c r="A11" s="16" t="s">
        <v>32</v>
      </c>
      <c r="B11" s="7">
        <v>11</v>
      </c>
      <c r="C11" s="7" t="s">
        <v>151</v>
      </c>
      <c r="D11" s="17" t="s">
        <v>27</v>
      </c>
      <c r="E11" s="8">
        <v>2</v>
      </c>
      <c r="F11" s="8">
        <v>2</v>
      </c>
      <c r="G11" s="11">
        <v>1</v>
      </c>
      <c r="H11" s="7">
        <v>0</v>
      </c>
    </row>
    <row r="12" spans="1:49" x14ac:dyDescent="0.25">
      <c r="A12" s="37" t="s">
        <v>29</v>
      </c>
      <c r="B12" s="7">
        <v>11</v>
      </c>
      <c r="C12" s="7" t="s">
        <v>151</v>
      </c>
      <c r="D12" s="35" t="s">
        <v>27</v>
      </c>
      <c r="E12" s="8">
        <v>7</v>
      </c>
      <c r="F12" s="8">
        <v>6</v>
      </c>
      <c r="G12" s="7">
        <v>0</v>
      </c>
      <c r="H12" s="11">
        <v>3</v>
      </c>
    </row>
    <row r="14" spans="1:49" ht="75.75" thickBot="1" x14ac:dyDescent="0.3">
      <c r="A14" s="1" t="s">
        <v>116</v>
      </c>
      <c r="B14" s="2" t="s">
        <v>117</v>
      </c>
      <c r="C14" s="2" t="s">
        <v>118</v>
      </c>
      <c r="D14" s="2" t="s">
        <v>119</v>
      </c>
      <c r="E14" s="3" t="s">
        <v>120</v>
      </c>
      <c r="F14" s="2" t="s">
        <v>125</v>
      </c>
      <c r="G14" s="2" t="s">
        <v>126</v>
      </c>
    </row>
    <row r="15" spans="1:49" ht="15.75" thickTop="1" x14ac:dyDescent="0.25">
      <c r="A15" s="6" t="s">
        <v>135</v>
      </c>
      <c r="B15" s="7">
        <v>11</v>
      </c>
      <c r="C15" s="7" t="s">
        <v>152</v>
      </c>
      <c r="D15" s="7" t="s">
        <v>134</v>
      </c>
      <c r="E15" s="8">
        <v>2</v>
      </c>
      <c r="F15" s="7">
        <v>0</v>
      </c>
      <c r="G15" s="11">
        <v>3</v>
      </c>
    </row>
    <row r="16" spans="1:49" x14ac:dyDescent="0.25">
      <c r="A16" s="37" t="s">
        <v>153</v>
      </c>
      <c r="B16" s="7">
        <v>11</v>
      </c>
      <c r="C16" s="7" t="s">
        <v>152</v>
      </c>
      <c r="D16" s="35" t="s">
        <v>134</v>
      </c>
      <c r="E16" s="8">
        <v>6</v>
      </c>
      <c r="F16" s="11">
        <v>2</v>
      </c>
      <c r="G16" s="7">
        <v>0</v>
      </c>
    </row>
    <row r="17" spans="1:7" x14ac:dyDescent="0.25">
      <c r="A17" s="37" t="s">
        <v>153</v>
      </c>
      <c r="B17" s="7">
        <v>11</v>
      </c>
      <c r="C17" s="7" t="s">
        <v>152</v>
      </c>
      <c r="D17" s="35" t="s">
        <v>132</v>
      </c>
      <c r="E17" s="8">
        <v>8</v>
      </c>
      <c r="F17" s="11">
        <v>4</v>
      </c>
      <c r="G17" s="7">
        <v>0</v>
      </c>
    </row>
  </sheetData>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5"/>
  <sheetViews>
    <sheetView topLeftCell="A18" workbookViewId="0">
      <selection activeCell="L24" sqref="L24"/>
    </sheetView>
  </sheetViews>
  <sheetFormatPr defaultRowHeight="15" x14ac:dyDescent="0.25"/>
  <cols>
    <col min="1" max="2" width="9.140625" style="15"/>
    <col min="3" max="3" width="13.140625" style="15" customWidth="1"/>
    <col min="4" max="19" width="9.140625" style="15"/>
    <col min="20" max="45" width="9.140625" style="10"/>
    <col min="46" max="16384" width="9.140625" style="15"/>
  </cols>
  <sheetData>
    <row r="1" spans="1:46" s="2" customFormat="1" ht="90.75" thickBot="1" x14ac:dyDescent="0.3">
      <c r="A1" s="1" t="s">
        <v>72</v>
      </c>
      <c r="B1" s="2" t="s">
        <v>73</v>
      </c>
      <c r="C1" s="2" t="s">
        <v>74</v>
      </c>
      <c r="D1" s="2" t="s">
        <v>75</v>
      </c>
      <c r="E1" s="3" t="s">
        <v>76</v>
      </c>
      <c r="F1" s="3" t="s">
        <v>20</v>
      </c>
      <c r="G1" s="23" t="s">
        <v>163</v>
      </c>
      <c r="H1" s="23" t="s">
        <v>80</v>
      </c>
      <c r="I1" s="23" t="s">
        <v>81</v>
      </c>
      <c r="J1" s="23" t="s">
        <v>82</v>
      </c>
      <c r="K1" s="23" t="s">
        <v>83</v>
      </c>
      <c r="L1" s="23" t="s">
        <v>86</v>
      </c>
      <c r="M1" s="23" t="s">
        <v>87</v>
      </c>
      <c r="N1" s="23" t="s">
        <v>161</v>
      </c>
      <c r="O1" s="23" t="s">
        <v>94</v>
      </c>
      <c r="P1" s="23" t="s">
        <v>95</v>
      </c>
      <c r="Q1" s="23" t="s">
        <v>96</v>
      </c>
      <c r="R1" s="23" t="s">
        <v>97</v>
      </c>
      <c r="S1" s="21" t="s">
        <v>98</v>
      </c>
      <c r="T1" s="5"/>
      <c r="U1" s="5"/>
      <c r="V1" s="5"/>
      <c r="W1" s="5"/>
      <c r="X1" s="5"/>
      <c r="Y1" s="5"/>
      <c r="Z1" s="5"/>
      <c r="AA1" s="5"/>
      <c r="AB1" s="5"/>
      <c r="AC1" s="5"/>
      <c r="AD1" s="5"/>
      <c r="AE1" s="5"/>
      <c r="AF1" s="5"/>
      <c r="AG1" s="5"/>
      <c r="AH1" s="5"/>
      <c r="AI1" s="5"/>
      <c r="AJ1" s="5"/>
      <c r="AK1" s="5"/>
      <c r="AL1" s="5"/>
      <c r="AM1" s="5"/>
      <c r="AN1" s="5"/>
      <c r="AO1" s="5"/>
      <c r="AP1" s="5"/>
      <c r="AQ1" s="5"/>
      <c r="AR1" s="5"/>
      <c r="AS1" s="5"/>
      <c r="AT1" s="38"/>
    </row>
    <row r="2" spans="1:46" s="7" customFormat="1" ht="15.75" thickTop="1" x14ac:dyDescent="0.25">
      <c r="A2" s="6" t="s">
        <v>110</v>
      </c>
      <c r="B2" s="31">
        <v>12</v>
      </c>
      <c r="C2" s="7" t="s">
        <v>155</v>
      </c>
      <c r="D2" s="7" t="s">
        <v>108</v>
      </c>
      <c r="E2" s="8">
        <v>8</v>
      </c>
      <c r="F2" s="8">
        <v>1</v>
      </c>
      <c r="H2" s="11">
        <f>2</f>
        <v>2</v>
      </c>
      <c r="L2" s="11">
        <f>1</f>
        <v>1</v>
      </c>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39"/>
    </row>
    <row r="3" spans="1:46" s="7" customFormat="1" x14ac:dyDescent="0.25">
      <c r="A3" s="6" t="s">
        <v>110</v>
      </c>
      <c r="B3" s="31">
        <v>12</v>
      </c>
      <c r="C3" s="7" t="s">
        <v>154</v>
      </c>
      <c r="D3" s="7" t="s">
        <v>107</v>
      </c>
      <c r="E3" s="8">
        <v>1</v>
      </c>
      <c r="F3" s="8">
        <v>1</v>
      </c>
      <c r="K3" s="11">
        <f>1+5+5</f>
        <v>11</v>
      </c>
      <c r="L3" s="11">
        <f>1</f>
        <v>1</v>
      </c>
      <c r="M3" s="11">
        <f>1</f>
        <v>1</v>
      </c>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39"/>
    </row>
    <row r="4" spans="1:46" s="13" customFormat="1" x14ac:dyDescent="0.25">
      <c r="A4" s="12" t="s">
        <v>109</v>
      </c>
      <c r="B4" s="31">
        <v>12</v>
      </c>
      <c r="C4" s="13" t="s">
        <v>154</v>
      </c>
      <c r="D4" s="13" t="s">
        <v>107</v>
      </c>
      <c r="E4" s="8">
        <v>2</v>
      </c>
      <c r="F4" s="8">
        <v>1</v>
      </c>
      <c r="G4" s="11">
        <f>1+1</f>
        <v>2</v>
      </c>
      <c r="L4" s="7"/>
      <c r="M4" s="7"/>
      <c r="O4" s="11">
        <f>1+1</f>
        <v>2</v>
      </c>
      <c r="P4" s="11">
        <f>1</f>
        <v>1</v>
      </c>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40"/>
    </row>
    <row r="5" spans="1:46" s="13" customFormat="1" x14ac:dyDescent="0.25">
      <c r="A5" s="12" t="s">
        <v>109</v>
      </c>
      <c r="B5" s="31">
        <v>12</v>
      </c>
      <c r="C5" s="13" t="s">
        <v>154</v>
      </c>
      <c r="D5" s="13" t="s">
        <v>104</v>
      </c>
      <c r="E5" s="8">
        <v>3</v>
      </c>
      <c r="F5" s="8">
        <v>1</v>
      </c>
      <c r="L5" s="7"/>
      <c r="M5" s="7"/>
      <c r="Q5" s="11">
        <f>1+1</f>
        <v>2</v>
      </c>
      <c r="R5" s="11">
        <f>1</f>
        <v>1</v>
      </c>
      <c r="S5" s="11">
        <f>1</f>
        <v>1</v>
      </c>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40"/>
    </row>
    <row r="6" spans="1:46" s="13" customFormat="1" x14ac:dyDescent="0.25">
      <c r="A6" s="12" t="s">
        <v>109</v>
      </c>
      <c r="B6" s="31">
        <v>12</v>
      </c>
      <c r="C6" s="13" t="s">
        <v>154</v>
      </c>
      <c r="D6" s="13" t="s">
        <v>108</v>
      </c>
      <c r="E6" s="8">
        <v>8</v>
      </c>
      <c r="F6" s="8">
        <v>1</v>
      </c>
      <c r="G6" s="11">
        <f>1+5+7+2+1</f>
        <v>16</v>
      </c>
      <c r="L6" s="7"/>
      <c r="M6" s="7"/>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40"/>
    </row>
    <row r="7" spans="1:46" s="7" customFormat="1" x14ac:dyDescent="0.25">
      <c r="A7" s="16" t="s">
        <v>106</v>
      </c>
      <c r="B7" s="31">
        <v>12</v>
      </c>
      <c r="C7" s="7" t="s">
        <v>154</v>
      </c>
      <c r="D7" s="17" t="s">
        <v>108</v>
      </c>
      <c r="E7" s="8">
        <v>1</v>
      </c>
      <c r="F7" s="8">
        <v>1</v>
      </c>
      <c r="K7" s="11">
        <v>3</v>
      </c>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39"/>
    </row>
    <row r="8" spans="1:46" s="7" customFormat="1" x14ac:dyDescent="0.25">
      <c r="A8" s="16" t="s">
        <v>106</v>
      </c>
      <c r="B8" s="31">
        <v>12</v>
      </c>
      <c r="C8" s="7" t="s">
        <v>154</v>
      </c>
      <c r="D8" s="17" t="s">
        <v>104</v>
      </c>
      <c r="E8" s="8">
        <v>5</v>
      </c>
      <c r="F8" s="8">
        <v>1</v>
      </c>
      <c r="I8" s="11">
        <v>3</v>
      </c>
      <c r="J8" s="11">
        <v>4</v>
      </c>
      <c r="N8" s="11">
        <v>10</v>
      </c>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39"/>
    </row>
    <row r="10" spans="1:46" ht="30" x14ac:dyDescent="0.25">
      <c r="A10" s="7"/>
      <c r="B10" s="7"/>
      <c r="C10" s="7"/>
      <c r="D10" s="7"/>
      <c r="E10" s="7"/>
      <c r="F10" s="7"/>
      <c r="G10" s="19" t="s">
        <v>26</v>
      </c>
      <c r="H10" s="19" t="s">
        <v>26</v>
      </c>
      <c r="I10" s="19" t="s">
        <v>26</v>
      </c>
      <c r="S10" s="10"/>
      <c r="AS10" s="15"/>
    </row>
    <row r="11" spans="1:46" ht="75" x14ac:dyDescent="0.25">
      <c r="A11" s="20" t="s">
        <v>25</v>
      </c>
      <c r="B11" s="21" t="s">
        <v>24</v>
      </c>
      <c r="C11" s="21" t="s">
        <v>23</v>
      </c>
      <c r="D11" s="21" t="s">
        <v>22</v>
      </c>
      <c r="E11" s="22" t="s">
        <v>21</v>
      </c>
      <c r="F11" s="22" t="s">
        <v>20</v>
      </c>
      <c r="G11" s="21" t="s">
        <v>8</v>
      </c>
      <c r="H11" s="21" t="s">
        <v>7</v>
      </c>
      <c r="I11" s="21" t="s">
        <v>6</v>
      </c>
      <c r="S11" s="10"/>
      <c r="AS11" s="15"/>
    </row>
    <row r="12" spans="1:46" x14ac:dyDescent="0.25">
      <c r="A12" s="6" t="s">
        <v>4</v>
      </c>
      <c r="B12" s="31">
        <v>12</v>
      </c>
      <c r="C12" s="7" t="s">
        <v>155</v>
      </c>
      <c r="D12" s="7" t="s">
        <v>5</v>
      </c>
      <c r="E12" s="8">
        <v>2</v>
      </c>
      <c r="F12" s="8">
        <v>4</v>
      </c>
      <c r="G12" s="7">
        <v>0</v>
      </c>
      <c r="H12" s="11">
        <v>1</v>
      </c>
      <c r="I12" s="11" t="s">
        <v>168</v>
      </c>
      <c r="S12" s="10"/>
      <c r="AS12" s="15"/>
    </row>
    <row r="13" spans="1:46" x14ac:dyDescent="0.25">
      <c r="A13" s="16" t="s">
        <v>2</v>
      </c>
      <c r="B13" s="31">
        <v>12</v>
      </c>
      <c r="C13" s="7" t="s">
        <v>155</v>
      </c>
      <c r="D13" s="17" t="s">
        <v>3</v>
      </c>
      <c r="E13" s="8">
        <v>6</v>
      </c>
      <c r="F13" s="8">
        <v>4</v>
      </c>
      <c r="G13" s="11">
        <v>2</v>
      </c>
      <c r="H13" s="11">
        <v>1</v>
      </c>
      <c r="I13" s="7">
        <v>0</v>
      </c>
      <c r="S13" s="10"/>
      <c r="AS13" s="15"/>
    </row>
    <row r="14" spans="1:46" x14ac:dyDescent="0.25">
      <c r="A14" s="16" t="s">
        <v>2</v>
      </c>
      <c r="B14" s="31">
        <v>12</v>
      </c>
      <c r="C14" s="7" t="s">
        <v>155</v>
      </c>
      <c r="D14" s="17" t="s">
        <v>0</v>
      </c>
      <c r="E14" s="8">
        <v>5</v>
      </c>
      <c r="F14" s="8">
        <v>4</v>
      </c>
      <c r="G14" s="7">
        <v>0</v>
      </c>
      <c r="H14" s="11">
        <v>1</v>
      </c>
      <c r="I14" s="7">
        <v>0</v>
      </c>
      <c r="S14" s="10"/>
      <c r="AS14" s="15"/>
    </row>
    <row r="16" spans="1:46" ht="90.75" thickBot="1" x14ac:dyDescent="0.3">
      <c r="A16" s="1" t="s">
        <v>67</v>
      </c>
      <c r="B16" s="2" t="s">
        <v>66</v>
      </c>
      <c r="C16" s="2" t="s">
        <v>65</v>
      </c>
      <c r="D16" s="2" t="s">
        <v>64</v>
      </c>
      <c r="E16" s="3" t="s">
        <v>63</v>
      </c>
      <c r="F16" s="3" t="s">
        <v>20</v>
      </c>
      <c r="G16" s="23" t="s">
        <v>47</v>
      </c>
      <c r="H16" s="23" t="s">
        <v>45</v>
      </c>
      <c r="I16" s="23" t="s">
        <v>169</v>
      </c>
      <c r="J16" s="23" t="s">
        <v>43</v>
      </c>
      <c r="K16" s="23" t="s">
        <v>37</v>
      </c>
      <c r="M16" s="44" t="s">
        <v>175</v>
      </c>
      <c r="S16" s="10"/>
      <c r="AS16" s="15"/>
    </row>
    <row r="17" spans="1:45" ht="15.75" thickTop="1" x14ac:dyDescent="0.25">
      <c r="A17" s="6" t="s">
        <v>34</v>
      </c>
      <c r="B17" s="31">
        <v>12</v>
      </c>
      <c r="C17" s="7" t="s">
        <v>156</v>
      </c>
      <c r="D17" s="7" t="s">
        <v>31</v>
      </c>
      <c r="E17" s="8">
        <v>9</v>
      </c>
      <c r="F17" s="8">
        <v>6</v>
      </c>
      <c r="G17" s="7">
        <v>0</v>
      </c>
      <c r="H17" s="7">
        <v>0</v>
      </c>
      <c r="I17" s="11">
        <v>1</v>
      </c>
      <c r="J17" s="11">
        <v>3</v>
      </c>
      <c r="K17" s="7">
        <v>0</v>
      </c>
      <c r="S17" s="10"/>
      <c r="AS17" s="15"/>
    </row>
    <row r="18" spans="1:45" x14ac:dyDescent="0.25">
      <c r="A18" s="6" t="s">
        <v>34</v>
      </c>
      <c r="B18" s="31">
        <v>12</v>
      </c>
      <c r="C18" s="7" t="s">
        <v>156</v>
      </c>
      <c r="D18" s="7" t="s">
        <v>27</v>
      </c>
      <c r="E18" s="8">
        <v>1</v>
      </c>
      <c r="F18" s="8">
        <v>6</v>
      </c>
      <c r="G18" s="11">
        <v>14</v>
      </c>
      <c r="H18" s="7">
        <v>0</v>
      </c>
      <c r="I18" s="7">
        <v>0</v>
      </c>
      <c r="J18" s="7">
        <v>0</v>
      </c>
      <c r="K18" s="7">
        <v>0</v>
      </c>
      <c r="S18" s="10"/>
      <c r="AS18" s="15"/>
    </row>
    <row r="19" spans="1:45" x14ac:dyDescent="0.25">
      <c r="A19" s="16" t="s">
        <v>32</v>
      </c>
      <c r="B19" s="31">
        <v>12</v>
      </c>
      <c r="C19" s="7" t="s">
        <v>156</v>
      </c>
      <c r="D19" s="17" t="s">
        <v>30</v>
      </c>
      <c r="E19" s="8">
        <v>3</v>
      </c>
      <c r="F19" s="8">
        <v>6</v>
      </c>
      <c r="G19" s="7">
        <v>0</v>
      </c>
      <c r="H19" s="7">
        <v>0</v>
      </c>
      <c r="I19" s="7">
        <v>0</v>
      </c>
      <c r="J19" s="7">
        <v>0</v>
      </c>
      <c r="K19" s="11">
        <v>1</v>
      </c>
      <c r="S19" s="10"/>
      <c r="AS19" s="15"/>
    </row>
    <row r="20" spans="1:45" x14ac:dyDescent="0.25">
      <c r="A20" s="16" t="s">
        <v>32</v>
      </c>
      <c r="B20" s="31">
        <v>12</v>
      </c>
      <c r="C20" s="7" t="s">
        <v>156</v>
      </c>
      <c r="D20" s="17" t="s">
        <v>27</v>
      </c>
      <c r="E20" s="8">
        <v>7</v>
      </c>
      <c r="F20" s="8">
        <v>6</v>
      </c>
      <c r="G20" s="7">
        <v>0</v>
      </c>
      <c r="H20" s="11">
        <f>4+2+2</f>
        <v>8</v>
      </c>
      <c r="I20" s="7">
        <v>0</v>
      </c>
      <c r="J20" s="7">
        <v>0</v>
      </c>
      <c r="K20" s="7">
        <v>0</v>
      </c>
      <c r="S20" s="10"/>
      <c r="AS20" s="15"/>
    </row>
    <row r="22" spans="1:45" ht="135.75" thickBot="1" x14ac:dyDescent="0.3">
      <c r="A22" s="1" t="s">
        <v>116</v>
      </c>
      <c r="B22" s="2" t="s">
        <v>117</v>
      </c>
      <c r="C22" s="2" t="s">
        <v>118</v>
      </c>
      <c r="D22" s="2" t="s">
        <v>119</v>
      </c>
      <c r="E22" s="3" t="s">
        <v>120</v>
      </c>
      <c r="F22" s="2" t="s">
        <v>128</v>
      </c>
      <c r="S22" s="10"/>
      <c r="AS22" s="15"/>
    </row>
    <row r="23" spans="1:45" ht="15.75" thickTop="1" x14ac:dyDescent="0.25">
      <c r="A23" s="16" t="s">
        <v>131</v>
      </c>
      <c r="B23" s="31">
        <v>12</v>
      </c>
      <c r="C23" s="7" t="s">
        <v>157</v>
      </c>
      <c r="D23" s="17" t="s">
        <v>132</v>
      </c>
      <c r="E23" s="8">
        <v>8</v>
      </c>
      <c r="F23" s="11">
        <v>10</v>
      </c>
      <c r="S23" s="10"/>
      <c r="AS23" s="15"/>
    </row>
    <row r="24" spans="1:45" x14ac:dyDescent="0.25">
      <c r="A24" s="16" t="s">
        <v>131</v>
      </c>
      <c r="B24" s="31">
        <v>12</v>
      </c>
      <c r="C24" s="7" t="s">
        <v>157</v>
      </c>
      <c r="D24" s="17" t="s">
        <v>129</v>
      </c>
      <c r="E24" s="8">
        <v>5</v>
      </c>
      <c r="F24" s="7">
        <v>0</v>
      </c>
      <c r="S24" s="10"/>
      <c r="AS24" s="15"/>
    </row>
    <row r="25" spans="1:45" x14ac:dyDescent="0.25">
      <c r="S25" s="10"/>
      <c r="AS25" s="1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
  <sheetViews>
    <sheetView workbookViewId="0">
      <selection activeCell="K9" sqref="K9"/>
    </sheetView>
  </sheetViews>
  <sheetFormatPr defaultRowHeight="15" x14ac:dyDescent="0.25"/>
  <cols>
    <col min="1" max="6" width="9.140625" style="15"/>
    <col min="7" max="7" width="11.42578125" style="15" customWidth="1"/>
    <col min="8" max="16384" width="9.140625" style="15"/>
  </cols>
  <sheetData>
    <row r="1" spans="1:53" s="2" customFormat="1" ht="75.75" thickBot="1" x14ac:dyDescent="0.3">
      <c r="A1" s="1" t="s">
        <v>72</v>
      </c>
      <c r="B1" s="2" t="s">
        <v>73</v>
      </c>
      <c r="C1" s="2" t="s">
        <v>74</v>
      </c>
      <c r="D1" s="2" t="s">
        <v>75</v>
      </c>
      <c r="E1" s="3" t="s">
        <v>76</v>
      </c>
      <c r="F1" s="3" t="s">
        <v>20</v>
      </c>
      <c r="G1" s="2" t="s">
        <v>79</v>
      </c>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38"/>
    </row>
    <row r="2" spans="1:53" s="7" customFormat="1" ht="15.75" thickTop="1" x14ac:dyDescent="0.25">
      <c r="A2" s="6" t="s">
        <v>110</v>
      </c>
      <c r="B2" s="7">
        <v>13</v>
      </c>
      <c r="C2" s="7" t="s">
        <v>158</v>
      </c>
      <c r="D2" s="7" t="s">
        <v>108</v>
      </c>
      <c r="E2" s="8">
        <v>3</v>
      </c>
      <c r="F2" s="8">
        <v>1</v>
      </c>
      <c r="G2" s="11">
        <f>1+2</f>
        <v>3</v>
      </c>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3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abSelected="1" workbookViewId="0">
      <selection activeCell="I10" sqref="I10"/>
    </sheetView>
  </sheetViews>
  <sheetFormatPr defaultRowHeight="15" x14ac:dyDescent="0.25"/>
  <cols>
    <col min="1" max="2" width="9.140625" style="15"/>
    <col min="3" max="3" width="23.140625" style="15" customWidth="1"/>
    <col min="4" max="16384" width="9.140625" style="15"/>
  </cols>
  <sheetData>
    <row r="1" spans="1:9" ht="90.75" thickBot="1" x14ac:dyDescent="0.3">
      <c r="A1" s="1" t="s">
        <v>67</v>
      </c>
      <c r="B1" s="2" t="s">
        <v>66</v>
      </c>
      <c r="C1" s="2" t="s">
        <v>65</v>
      </c>
      <c r="D1" s="2" t="s">
        <v>64</v>
      </c>
      <c r="E1" s="3" t="s">
        <v>63</v>
      </c>
      <c r="F1" s="3" t="s">
        <v>20</v>
      </c>
      <c r="G1" s="23" t="s">
        <v>54</v>
      </c>
      <c r="H1" s="23" t="s">
        <v>36</v>
      </c>
      <c r="I1" s="23" t="s">
        <v>35</v>
      </c>
    </row>
    <row r="2" spans="1:9" ht="15.75" thickTop="1" x14ac:dyDescent="0.25">
      <c r="A2" s="16" t="s">
        <v>32</v>
      </c>
      <c r="B2" s="7">
        <v>2</v>
      </c>
      <c r="C2" s="7" t="s">
        <v>71</v>
      </c>
      <c r="D2" s="17" t="s">
        <v>30</v>
      </c>
      <c r="E2" s="8">
        <v>2</v>
      </c>
      <c r="F2" s="8">
        <v>2</v>
      </c>
      <c r="G2" s="11">
        <v>1</v>
      </c>
      <c r="H2" s="11">
        <v>1</v>
      </c>
      <c r="I2" s="7">
        <v>0</v>
      </c>
    </row>
    <row r="3" spans="1:9" x14ac:dyDescent="0.25">
      <c r="A3" s="37" t="s">
        <v>29</v>
      </c>
      <c r="B3" s="7">
        <v>2</v>
      </c>
      <c r="C3" s="7" t="s">
        <v>71</v>
      </c>
      <c r="D3" s="35" t="s">
        <v>30</v>
      </c>
      <c r="E3" s="8">
        <v>7</v>
      </c>
      <c r="F3" s="8">
        <v>5</v>
      </c>
      <c r="G3" s="7">
        <v>0</v>
      </c>
      <c r="H3" s="7">
        <v>0</v>
      </c>
      <c r="I3" s="11">
        <v>1</v>
      </c>
    </row>
    <row r="5" spans="1:9" x14ac:dyDescent="0.25">
      <c r="A5" s="10" t="s">
        <v>194</v>
      </c>
    </row>
    <row r="6" spans="1:9" x14ac:dyDescent="0.25">
      <c r="A6" s="15" t="s">
        <v>195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24"/>
  <sheetViews>
    <sheetView workbookViewId="0">
      <selection activeCell="J12" sqref="J12"/>
    </sheetView>
  </sheetViews>
  <sheetFormatPr defaultRowHeight="15" x14ac:dyDescent="0.25"/>
  <cols>
    <col min="1" max="2" width="9.140625" style="15"/>
    <col min="3" max="3" width="17.28515625" style="15" customWidth="1"/>
    <col min="4" max="8" width="9.140625" style="15"/>
    <col min="9" max="9" width="11" style="15" customWidth="1"/>
    <col min="10" max="10" width="9.140625" style="10"/>
    <col min="11" max="11" width="42.28515625" style="10" customWidth="1"/>
    <col min="12" max="70" width="9.140625" style="10"/>
    <col min="71" max="16384" width="9.140625" style="15"/>
  </cols>
  <sheetData>
    <row r="1" spans="1:71" s="2" customFormat="1" ht="67.5" customHeight="1" thickBot="1" x14ac:dyDescent="0.3">
      <c r="A1" s="1" t="s">
        <v>72</v>
      </c>
      <c r="B1" s="2" t="s">
        <v>73</v>
      </c>
      <c r="C1" s="2" t="s">
        <v>74</v>
      </c>
      <c r="D1" s="2" t="s">
        <v>75</v>
      </c>
      <c r="E1" s="3" t="s">
        <v>76</v>
      </c>
      <c r="F1" s="3" t="s">
        <v>20</v>
      </c>
      <c r="G1" s="2" t="s">
        <v>81</v>
      </c>
      <c r="H1" s="4" t="s">
        <v>90</v>
      </c>
      <c r="I1" s="21" t="s">
        <v>160</v>
      </c>
      <c r="J1" s="5"/>
      <c r="K1" s="5" t="s">
        <v>177</v>
      </c>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38"/>
    </row>
    <row r="2" spans="1:71" s="7" customFormat="1" ht="15" customHeight="1" thickTop="1" x14ac:dyDescent="0.25">
      <c r="A2" s="6" t="s">
        <v>110</v>
      </c>
      <c r="B2" s="31">
        <v>3</v>
      </c>
      <c r="C2" s="7" t="s">
        <v>105</v>
      </c>
      <c r="D2" s="7" t="s">
        <v>108</v>
      </c>
      <c r="E2" s="8">
        <v>2</v>
      </c>
      <c r="F2" s="8">
        <v>1</v>
      </c>
      <c r="G2" s="11">
        <f>2</f>
        <v>2</v>
      </c>
      <c r="H2" s="9"/>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39"/>
    </row>
    <row r="3" spans="1:71" s="7" customFormat="1" x14ac:dyDescent="0.25">
      <c r="A3" s="6" t="s">
        <v>110</v>
      </c>
      <c r="B3" s="31">
        <v>3</v>
      </c>
      <c r="C3" s="7" t="s">
        <v>105</v>
      </c>
      <c r="D3" s="7" t="s">
        <v>107</v>
      </c>
      <c r="E3" s="8">
        <v>5</v>
      </c>
      <c r="F3" s="8">
        <v>1</v>
      </c>
      <c r="G3" s="11">
        <f>1+1</f>
        <v>2</v>
      </c>
      <c r="H3" s="18">
        <f>1+1+1</f>
        <v>3</v>
      </c>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39"/>
    </row>
    <row r="4" spans="1:71" s="7" customFormat="1" x14ac:dyDescent="0.25">
      <c r="A4" s="6" t="s">
        <v>110</v>
      </c>
      <c r="B4" s="31">
        <v>3</v>
      </c>
      <c r="C4" s="7" t="s">
        <v>105</v>
      </c>
      <c r="D4" s="7" t="s">
        <v>104</v>
      </c>
      <c r="E4" s="8">
        <v>6</v>
      </c>
      <c r="F4" s="8">
        <v>1</v>
      </c>
      <c r="G4" s="11">
        <f>1+3+2</f>
        <v>6</v>
      </c>
      <c r="H4" s="18">
        <f>1</f>
        <v>1</v>
      </c>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39"/>
    </row>
    <row r="5" spans="1:71" s="13" customFormat="1" x14ac:dyDescent="0.25">
      <c r="A5" s="12" t="s">
        <v>109</v>
      </c>
      <c r="B5" s="31">
        <v>3</v>
      </c>
      <c r="C5" s="13" t="s">
        <v>105</v>
      </c>
      <c r="D5" s="13" t="s">
        <v>104</v>
      </c>
      <c r="E5" s="13">
        <v>7</v>
      </c>
      <c r="F5" s="13">
        <v>1</v>
      </c>
      <c r="G5" s="11">
        <f>3+1</f>
        <v>4</v>
      </c>
      <c r="H5" s="15"/>
      <c r="I5" s="7"/>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40"/>
    </row>
    <row r="6" spans="1:71" s="13" customFormat="1" x14ac:dyDescent="0.25">
      <c r="A6" s="12" t="s">
        <v>109</v>
      </c>
      <c r="B6" s="31">
        <v>3</v>
      </c>
      <c r="C6" s="13" t="s">
        <v>105</v>
      </c>
      <c r="D6" s="13" t="s">
        <v>108</v>
      </c>
      <c r="E6" s="13">
        <v>3</v>
      </c>
      <c r="F6" s="13">
        <v>1</v>
      </c>
      <c r="G6" s="11">
        <f>1+1+4+1+1+2+1</f>
        <v>11</v>
      </c>
      <c r="H6" s="18">
        <f>1</f>
        <v>1</v>
      </c>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40"/>
    </row>
    <row r="7" spans="1:71" s="13" customFormat="1" x14ac:dyDescent="0.25">
      <c r="A7" s="12" t="s">
        <v>109</v>
      </c>
      <c r="B7" s="31">
        <v>3</v>
      </c>
      <c r="C7" s="13" t="s">
        <v>105</v>
      </c>
      <c r="D7" s="13" t="s">
        <v>107</v>
      </c>
      <c r="E7" s="13">
        <v>1</v>
      </c>
      <c r="F7" s="13">
        <v>1</v>
      </c>
      <c r="G7" s="11">
        <f>1</f>
        <v>1</v>
      </c>
      <c r="H7" s="14"/>
      <c r="I7" s="11">
        <f>1</f>
        <v>1</v>
      </c>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40"/>
    </row>
    <row r="8" spans="1:71" s="7" customFormat="1" x14ac:dyDescent="0.25">
      <c r="A8" s="16" t="s">
        <v>106</v>
      </c>
      <c r="B8" s="31">
        <v>3</v>
      </c>
      <c r="C8" s="7" t="s">
        <v>105</v>
      </c>
      <c r="D8" s="17" t="s">
        <v>104</v>
      </c>
      <c r="E8" s="8">
        <v>7</v>
      </c>
      <c r="F8" s="8">
        <v>1</v>
      </c>
      <c r="G8" s="11">
        <v>1</v>
      </c>
      <c r="H8" s="9"/>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39"/>
    </row>
    <row r="11" spans="1:71" ht="30" x14ac:dyDescent="0.25">
      <c r="A11" s="7"/>
      <c r="B11" s="7"/>
      <c r="C11" s="7"/>
      <c r="D11" s="7"/>
      <c r="E11" s="7"/>
      <c r="F11" s="7"/>
      <c r="G11" s="19" t="s">
        <v>26</v>
      </c>
      <c r="H11" s="19" t="s">
        <v>26</v>
      </c>
    </row>
    <row r="12" spans="1:71" ht="75" x14ac:dyDescent="0.25">
      <c r="A12" s="20" t="s">
        <v>25</v>
      </c>
      <c r="B12" s="21" t="s">
        <v>24</v>
      </c>
      <c r="C12" s="21" t="s">
        <v>23</v>
      </c>
      <c r="D12" s="21" t="s">
        <v>22</v>
      </c>
      <c r="E12" s="22" t="s">
        <v>21</v>
      </c>
      <c r="F12" s="22" t="s">
        <v>20</v>
      </c>
      <c r="G12" s="21" t="s">
        <v>17</v>
      </c>
      <c r="H12" s="21" t="s">
        <v>13</v>
      </c>
    </row>
    <row r="13" spans="1:71" x14ac:dyDescent="0.25">
      <c r="A13" s="6" t="s">
        <v>4</v>
      </c>
      <c r="B13" s="31">
        <v>3</v>
      </c>
      <c r="C13" s="7" t="s">
        <v>111</v>
      </c>
      <c r="D13" s="7" t="s">
        <v>3</v>
      </c>
      <c r="E13" s="8">
        <v>1</v>
      </c>
      <c r="F13" s="8">
        <v>3</v>
      </c>
      <c r="G13" s="11">
        <v>1</v>
      </c>
      <c r="H13" s="7">
        <v>0</v>
      </c>
    </row>
    <row r="14" spans="1:71" x14ac:dyDescent="0.25">
      <c r="A14" s="6" t="s">
        <v>4</v>
      </c>
      <c r="B14" s="31">
        <v>3</v>
      </c>
      <c r="C14" s="7" t="s">
        <v>111</v>
      </c>
      <c r="D14" s="7" t="s">
        <v>0</v>
      </c>
      <c r="E14" s="8">
        <v>8</v>
      </c>
      <c r="F14" s="8">
        <v>4</v>
      </c>
      <c r="G14" s="7">
        <v>0</v>
      </c>
      <c r="H14" s="11">
        <v>1</v>
      </c>
    </row>
    <row r="16" spans="1:71" ht="83.25" customHeight="1" thickBot="1" x14ac:dyDescent="0.3">
      <c r="A16" s="1" t="s">
        <v>67</v>
      </c>
      <c r="B16" s="2" t="s">
        <v>66</v>
      </c>
      <c r="C16" s="2" t="s">
        <v>65</v>
      </c>
      <c r="D16" s="2" t="s">
        <v>64</v>
      </c>
      <c r="E16" s="3" t="s">
        <v>63</v>
      </c>
      <c r="F16" s="3" t="s">
        <v>20</v>
      </c>
      <c r="G16" s="23" t="s">
        <v>55</v>
      </c>
      <c r="K16" s="24" t="s">
        <v>178</v>
      </c>
    </row>
    <row r="17" spans="1:70" ht="15.75" thickTop="1" x14ac:dyDescent="0.25">
      <c r="A17" s="6" t="s">
        <v>34</v>
      </c>
      <c r="B17" s="31">
        <v>3</v>
      </c>
      <c r="C17" s="7" t="s">
        <v>113</v>
      </c>
      <c r="D17" s="7" t="s">
        <v>27</v>
      </c>
      <c r="E17" s="8">
        <v>6</v>
      </c>
      <c r="F17" s="8">
        <v>2</v>
      </c>
      <c r="G17" s="11">
        <f>7+2+1+1</f>
        <v>11</v>
      </c>
    </row>
    <row r="18" spans="1:70" x14ac:dyDescent="0.25">
      <c r="H18" s="10"/>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row>
    <row r="19" spans="1:70" x14ac:dyDescent="0.25">
      <c r="H19" s="10"/>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row>
    <row r="20" spans="1:70" x14ac:dyDescent="0.25">
      <c r="H20" s="10"/>
      <c r="I20" s="10"/>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row>
    <row r="21" spans="1:70" x14ac:dyDescent="0.25">
      <c r="H21" s="10"/>
      <c r="I21" s="10"/>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row>
    <row r="22" spans="1:70" x14ac:dyDescent="0.25">
      <c r="H22" s="10"/>
      <c r="I22" s="10"/>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row>
    <row r="23" spans="1:70" x14ac:dyDescent="0.25">
      <c r="I23" s="10"/>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row>
    <row r="24" spans="1:70" x14ac:dyDescent="0.25">
      <c r="I24" s="10"/>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Q30"/>
  <sheetViews>
    <sheetView topLeftCell="A16" zoomScale="85" zoomScaleNormal="85" workbookViewId="0">
      <selection activeCell="T32" sqref="T32"/>
    </sheetView>
  </sheetViews>
  <sheetFormatPr defaultRowHeight="15" x14ac:dyDescent="0.25"/>
  <cols>
    <col min="1" max="14" width="9.140625" style="15"/>
    <col min="15" max="173" width="9.140625" style="10"/>
    <col min="174" max="16384" width="9.140625" style="15"/>
  </cols>
  <sheetData>
    <row r="1" spans="1:173" s="2" customFormat="1" ht="135.75" thickBot="1" x14ac:dyDescent="0.3">
      <c r="A1" s="1" t="s">
        <v>72</v>
      </c>
      <c r="B1" s="2" t="s">
        <v>73</v>
      </c>
      <c r="C1" s="2" t="s">
        <v>74</v>
      </c>
      <c r="D1" s="2" t="s">
        <v>75</v>
      </c>
      <c r="E1" s="22" t="s">
        <v>76</v>
      </c>
      <c r="F1" s="22" t="s">
        <v>20</v>
      </c>
      <c r="G1" s="21" t="s">
        <v>159</v>
      </c>
      <c r="H1" s="21" t="s">
        <v>84</v>
      </c>
      <c r="I1" s="21" t="s">
        <v>91</v>
      </c>
      <c r="J1" s="21" t="s">
        <v>161</v>
      </c>
      <c r="K1" s="21" t="s">
        <v>92</v>
      </c>
      <c r="L1" s="21" t="s">
        <v>162</v>
      </c>
      <c r="M1" s="21" t="s">
        <v>99</v>
      </c>
      <c r="N1" s="21" t="s">
        <v>100</v>
      </c>
      <c r="O1" s="5"/>
      <c r="P1" s="5" t="s">
        <v>179</v>
      </c>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row>
    <row r="2" spans="1:173" s="7" customFormat="1" ht="15.75" thickTop="1" x14ac:dyDescent="0.25">
      <c r="A2" s="6" t="s">
        <v>110</v>
      </c>
      <c r="B2" s="7">
        <v>4</v>
      </c>
      <c r="C2" s="7" t="s">
        <v>114</v>
      </c>
      <c r="D2" s="7" t="s">
        <v>108</v>
      </c>
      <c r="E2" s="8">
        <v>7</v>
      </c>
      <c r="F2" s="8">
        <v>1</v>
      </c>
      <c r="I2" s="11">
        <f>1</f>
        <v>1</v>
      </c>
      <c r="J2" s="11">
        <f>1+1</f>
        <v>2</v>
      </c>
      <c r="K2" s="11">
        <f>2+1+1</f>
        <v>4</v>
      </c>
      <c r="L2" s="11">
        <f>1</f>
        <v>1</v>
      </c>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row>
    <row r="3" spans="1:173" s="7" customFormat="1" x14ac:dyDescent="0.25">
      <c r="A3" s="6" t="s">
        <v>110</v>
      </c>
      <c r="B3" s="7">
        <v>4</v>
      </c>
      <c r="C3" s="7" t="s">
        <v>114</v>
      </c>
      <c r="D3" s="7" t="s">
        <v>107</v>
      </c>
      <c r="E3" s="8">
        <v>8</v>
      </c>
      <c r="F3" s="8">
        <v>1</v>
      </c>
      <c r="J3" s="11">
        <f>1</f>
        <v>1</v>
      </c>
      <c r="L3" s="11">
        <v>5</v>
      </c>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row>
    <row r="4" spans="1:173" s="13" customFormat="1" x14ac:dyDescent="0.25">
      <c r="A4" s="12" t="s">
        <v>109</v>
      </c>
      <c r="B4" s="13">
        <v>4</v>
      </c>
      <c r="C4" s="13" t="s">
        <v>114</v>
      </c>
      <c r="D4" s="13" t="s">
        <v>108</v>
      </c>
      <c r="E4" s="8">
        <v>5</v>
      </c>
      <c r="F4" s="8">
        <v>1</v>
      </c>
      <c r="G4" s="11">
        <f>1</f>
        <v>1</v>
      </c>
      <c r="H4" s="11">
        <f>1</f>
        <v>1</v>
      </c>
      <c r="I4" s="42"/>
      <c r="J4" s="42"/>
      <c r="K4" s="42"/>
      <c r="L4" s="42"/>
      <c r="M4" s="42"/>
      <c r="N4" s="42"/>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row>
    <row r="5" spans="1:173" s="13" customFormat="1" x14ac:dyDescent="0.25">
      <c r="A5" s="12" t="s">
        <v>109</v>
      </c>
      <c r="B5" s="13">
        <v>4</v>
      </c>
      <c r="C5" s="13" t="s">
        <v>114</v>
      </c>
      <c r="D5" s="13" t="s">
        <v>107</v>
      </c>
      <c r="E5" s="8">
        <v>6</v>
      </c>
      <c r="F5" s="8">
        <v>1</v>
      </c>
      <c r="G5" s="7"/>
      <c r="H5" s="11">
        <f>1+1</f>
        <v>2</v>
      </c>
      <c r="I5" s="42"/>
      <c r="J5" s="42"/>
      <c r="K5" s="42"/>
      <c r="L5" s="42"/>
      <c r="M5" s="42"/>
      <c r="N5" s="42"/>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row>
    <row r="6" spans="1:173" s="13" customFormat="1" x14ac:dyDescent="0.25">
      <c r="A6" s="12" t="s">
        <v>109</v>
      </c>
      <c r="B6" s="13">
        <v>4</v>
      </c>
      <c r="C6" s="13" t="s">
        <v>114</v>
      </c>
      <c r="D6" s="13" t="s">
        <v>104</v>
      </c>
      <c r="E6" s="8">
        <v>3</v>
      </c>
      <c r="F6" s="8">
        <v>1</v>
      </c>
      <c r="G6" s="7"/>
      <c r="H6" s="11">
        <f>1+2+1</f>
        <v>4</v>
      </c>
      <c r="I6" s="42"/>
      <c r="J6" s="42"/>
      <c r="K6" s="42"/>
      <c r="L6" s="42"/>
      <c r="M6" s="42"/>
      <c r="N6" s="42"/>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row>
    <row r="7" spans="1:173" s="7" customFormat="1" x14ac:dyDescent="0.25">
      <c r="A7" s="16" t="s">
        <v>106</v>
      </c>
      <c r="B7" s="7">
        <v>4</v>
      </c>
      <c r="C7" s="7" t="s">
        <v>114</v>
      </c>
      <c r="D7" s="17" t="s">
        <v>108</v>
      </c>
      <c r="E7" s="8">
        <v>8</v>
      </c>
      <c r="F7" s="8">
        <v>1</v>
      </c>
      <c r="M7" s="11">
        <f>1</f>
        <v>1</v>
      </c>
      <c r="N7" s="11">
        <f>1</f>
        <v>1</v>
      </c>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row>
    <row r="8" spans="1:173" s="7" customFormat="1" x14ac:dyDescent="0.25">
      <c r="A8" s="16" t="s">
        <v>106</v>
      </c>
      <c r="B8" s="7">
        <v>4</v>
      </c>
      <c r="C8" s="7" t="s">
        <v>114</v>
      </c>
      <c r="D8" s="17" t="s">
        <v>107</v>
      </c>
      <c r="E8" s="8">
        <v>7</v>
      </c>
      <c r="F8" s="8">
        <v>1</v>
      </c>
      <c r="H8" s="11">
        <f>1</f>
        <v>1</v>
      </c>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row>
    <row r="11" spans="1:173" ht="30" x14ac:dyDescent="0.25">
      <c r="A11" s="7"/>
      <c r="B11" s="7"/>
      <c r="C11" s="7"/>
      <c r="D11" s="7"/>
      <c r="E11" s="7"/>
      <c r="F11" s="7"/>
      <c r="G11" s="19" t="s">
        <v>26</v>
      </c>
    </row>
    <row r="12" spans="1:173" ht="75" x14ac:dyDescent="0.25">
      <c r="A12" s="20" t="s">
        <v>25</v>
      </c>
      <c r="B12" s="21" t="s">
        <v>24</v>
      </c>
      <c r="C12" s="21" t="s">
        <v>23</v>
      </c>
      <c r="D12" s="21" t="s">
        <v>22</v>
      </c>
      <c r="E12" s="22" t="s">
        <v>21</v>
      </c>
      <c r="F12" s="22" t="s">
        <v>20</v>
      </c>
      <c r="G12" s="21" t="s">
        <v>16</v>
      </c>
      <c r="L12" s="15" t="s">
        <v>176</v>
      </c>
    </row>
    <row r="13" spans="1:173" x14ac:dyDescent="0.25">
      <c r="A13" s="6" t="s">
        <v>4</v>
      </c>
      <c r="B13" s="7">
        <v>4</v>
      </c>
      <c r="C13" s="7" t="s">
        <v>115</v>
      </c>
      <c r="D13" s="7" t="s">
        <v>0</v>
      </c>
      <c r="E13" s="8">
        <v>8</v>
      </c>
      <c r="F13" s="8">
        <v>3</v>
      </c>
      <c r="G13" s="11">
        <v>2</v>
      </c>
    </row>
    <row r="15" spans="1:173" ht="105.75" thickBot="1" x14ac:dyDescent="0.3">
      <c r="A15" s="1" t="s">
        <v>116</v>
      </c>
      <c r="B15" s="2" t="s">
        <v>117</v>
      </c>
      <c r="C15" s="2" t="s">
        <v>118</v>
      </c>
      <c r="D15" s="2" t="s">
        <v>119</v>
      </c>
      <c r="E15" s="3" t="s">
        <v>120</v>
      </c>
      <c r="F15" s="23" t="s">
        <v>121</v>
      </c>
      <c r="G15" s="23" t="s">
        <v>122</v>
      </c>
      <c r="H15" s="2" t="s">
        <v>123</v>
      </c>
      <c r="I15" s="2" t="s">
        <v>124</v>
      </c>
    </row>
    <row r="16" spans="1:173" ht="15.75" thickTop="1" x14ac:dyDescent="0.25">
      <c r="A16" s="6" t="s">
        <v>135</v>
      </c>
      <c r="B16" s="7">
        <v>4</v>
      </c>
      <c r="C16" s="7" t="s">
        <v>130</v>
      </c>
      <c r="D16" s="7" t="s">
        <v>134</v>
      </c>
      <c r="E16" s="8">
        <v>7</v>
      </c>
      <c r="F16" s="11">
        <v>2</v>
      </c>
      <c r="G16" s="11">
        <v>1</v>
      </c>
      <c r="H16" s="11">
        <v>1</v>
      </c>
      <c r="I16" s="7">
        <v>0</v>
      </c>
    </row>
    <row r="17" spans="1:16" x14ac:dyDescent="0.25">
      <c r="A17" s="6" t="s">
        <v>135</v>
      </c>
      <c r="B17" s="7">
        <v>4</v>
      </c>
      <c r="C17" s="7" t="s">
        <v>130</v>
      </c>
      <c r="D17" s="7" t="s">
        <v>132</v>
      </c>
      <c r="E17" s="8">
        <v>4</v>
      </c>
      <c r="F17" s="7">
        <v>0</v>
      </c>
      <c r="G17" s="7">
        <v>0</v>
      </c>
      <c r="H17" s="11">
        <v>1</v>
      </c>
      <c r="I17" s="7">
        <v>0</v>
      </c>
    </row>
    <row r="18" spans="1:16" x14ac:dyDescent="0.25">
      <c r="A18" s="12" t="s">
        <v>133</v>
      </c>
      <c r="B18" s="13">
        <v>4</v>
      </c>
      <c r="C18" s="13" t="s">
        <v>130</v>
      </c>
      <c r="D18" s="13" t="s">
        <v>134</v>
      </c>
      <c r="E18" s="8">
        <v>2</v>
      </c>
      <c r="F18" s="7">
        <v>0</v>
      </c>
      <c r="G18" s="7">
        <v>0</v>
      </c>
      <c r="H18" s="11">
        <v>3</v>
      </c>
      <c r="I18" s="7">
        <v>0</v>
      </c>
    </row>
    <row r="19" spans="1:16" x14ac:dyDescent="0.25">
      <c r="A19" s="12" t="s">
        <v>133</v>
      </c>
      <c r="B19" s="13">
        <v>4</v>
      </c>
      <c r="C19" s="13" t="s">
        <v>130</v>
      </c>
      <c r="D19" s="13" t="s">
        <v>132</v>
      </c>
      <c r="E19" s="8">
        <v>4</v>
      </c>
      <c r="F19" s="7">
        <v>0</v>
      </c>
      <c r="G19" s="7">
        <v>0</v>
      </c>
      <c r="H19" s="11">
        <v>1</v>
      </c>
      <c r="I19" s="7">
        <v>0</v>
      </c>
    </row>
    <row r="20" spans="1:16" x14ac:dyDescent="0.25">
      <c r="A20" s="12" t="s">
        <v>133</v>
      </c>
      <c r="B20" s="13">
        <v>4</v>
      </c>
      <c r="C20" s="13" t="s">
        <v>130</v>
      </c>
      <c r="D20" s="13" t="s">
        <v>129</v>
      </c>
      <c r="E20" s="8">
        <v>5</v>
      </c>
      <c r="F20" s="7">
        <v>0</v>
      </c>
      <c r="G20" s="7">
        <v>0</v>
      </c>
      <c r="H20" s="11">
        <v>3</v>
      </c>
      <c r="I20" s="7">
        <v>0</v>
      </c>
    </row>
    <row r="21" spans="1:16" x14ac:dyDescent="0.25">
      <c r="A21" s="16" t="s">
        <v>131</v>
      </c>
      <c r="B21" s="7">
        <v>4</v>
      </c>
      <c r="C21" s="7" t="s">
        <v>130</v>
      </c>
      <c r="D21" s="17" t="s">
        <v>132</v>
      </c>
      <c r="E21" s="8">
        <v>5</v>
      </c>
      <c r="F21" s="7">
        <v>0</v>
      </c>
      <c r="G21" s="7">
        <v>0</v>
      </c>
      <c r="H21" s="11">
        <v>2</v>
      </c>
      <c r="I21" s="7">
        <v>0</v>
      </c>
    </row>
    <row r="22" spans="1:16" x14ac:dyDescent="0.25">
      <c r="A22" s="16" t="s">
        <v>131</v>
      </c>
      <c r="B22" s="7">
        <v>4</v>
      </c>
      <c r="C22" s="7" t="s">
        <v>130</v>
      </c>
      <c r="D22" s="17" t="s">
        <v>129</v>
      </c>
      <c r="E22" s="8">
        <v>8</v>
      </c>
      <c r="F22" s="7">
        <v>0</v>
      </c>
      <c r="G22" s="11">
        <v>2</v>
      </c>
      <c r="H22" s="11">
        <v>2</v>
      </c>
      <c r="I22" s="11">
        <v>2</v>
      </c>
    </row>
    <row r="24" spans="1:16" ht="105.75" thickBot="1" x14ac:dyDescent="0.3">
      <c r="A24" s="1" t="s">
        <v>67</v>
      </c>
      <c r="B24" s="2" t="s">
        <v>66</v>
      </c>
      <c r="C24" s="2" t="s">
        <v>65</v>
      </c>
      <c r="D24" s="2" t="s">
        <v>64</v>
      </c>
      <c r="E24" s="3" t="s">
        <v>63</v>
      </c>
      <c r="F24" s="3" t="s">
        <v>20</v>
      </c>
      <c r="G24" s="23" t="s">
        <v>58</v>
      </c>
      <c r="H24" s="23" t="s">
        <v>57</v>
      </c>
      <c r="I24" s="23" t="s">
        <v>49</v>
      </c>
      <c r="J24" s="23" t="s">
        <v>48</v>
      </c>
      <c r="K24" s="23" t="s">
        <v>46</v>
      </c>
      <c r="L24" s="23" t="s">
        <v>42</v>
      </c>
      <c r="P24" s="10" t="s">
        <v>174</v>
      </c>
    </row>
    <row r="25" spans="1:16" ht="15.75" thickTop="1" x14ac:dyDescent="0.25">
      <c r="A25" s="6" t="s">
        <v>34</v>
      </c>
      <c r="B25" s="7">
        <v>4</v>
      </c>
      <c r="C25" s="7" t="s">
        <v>136</v>
      </c>
      <c r="D25" s="7" t="s">
        <v>31</v>
      </c>
      <c r="E25" s="8">
        <v>1</v>
      </c>
      <c r="F25" s="8">
        <v>6</v>
      </c>
      <c r="G25" s="7">
        <v>0</v>
      </c>
      <c r="H25" s="41">
        <v>1</v>
      </c>
      <c r="I25" s="7">
        <v>0</v>
      </c>
      <c r="J25" s="7">
        <v>0</v>
      </c>
      <c r="K25" s="7">
        <v>0</v>
      </c>
      <c r="L25" s="7">
        <v>0</v>
      </c>
      <c r="P25" s="10" t="s">
        <v>186</v>
      </c>
    </row>
    <row r="26" spans="1:16" x14ac:dyDescent="0.25">
      <c r="A26" s="6" t="s">
        <v>34</v>
      </c>
      <c r="B26" s="7">
        <v>4</v>
      </c>
      <c r="C26" s="7" t="s">
        <v>136</v>
      </c>
      <c r="D26" s="7" t="s">
        <v>27</v>
      </c>
      <c r="E26" s="8">
        <v>9</v>
      </c>
      <c r="F26" s="8">
        <v>6</v>
      </c>
      <c r="G26" s="11">
        <v>4</v>
      </c>
      <c r="H26" s="11">
        <f>5+3+2+2</f>
        <v>12</v>
      </c>
      <c r="I26" s="7">
        <v>0</v>
      </c>
      <c r="J26" s="7">
        <v>0</v>
      </c>
      <c r="K26" s="11">
        <v>1</v>
      </c>
      <c r="L26" s="7">
        <v>0</v>
      </c>
    </row>
    <row r="27" spans="1:16" x14ac:dyDescent="0.25">
      <c r="A27" s="12" t="s">
        <v>33</v>
      </c>
      <c r="B27" s="13">
        <v>4</v>
      </c>
      <c r="C27" s="13" t="s">
        <v>136</v>
      </c>
      <c r="D27" s="13" t="s">
        <v>30</v>
      </c>
      <c r="E27" s="8">
        <v>4</v>
      </c>
      <c r="F27" s="8">
        <v>6</v>
      </c>
      <c r="G27" s="7">
        <v>0</v>
      </c>
      <c r="H27" s="7">
        <v>0</v>
      </c>
      <c r="I27" s="7">
        <v>0</v>
      </c>
      <c r="J27" s="7">
        <v>0</v>
      </c>
      <c r="K27" s="7">
        <v>0</v>
      </c>
      <c r="L27" s="11">
        <v>1</v>
      </c>
    </row>
    <row r="28" spans="1:16" x14ac:dyDescent="0.25">
      <c r="A28" s="16" t="s">
        <v>32</v>
      </c>
      <c r="B28" s="7">
        <v>4</v>
      </c>
      <c r="C28" s="7" t="s">
        <v>136</v>
      </c>
      <c r="D28" s="17" t="s">
        <v>31</v>
      </c>
      <c r="E28" s="8">
        <v>2</v>
      </c>
      <c r="F28" s="8">
        <v>6</v>
      </c>
      <c r="G28" s="7">
        <v>0</v>
      </c>
      <c r="H28" s="7">
        <v>0</v>
      </c>
      <c r="I28" s="11">
        <v>5</v>
      </c>
      <c r="J28" s="11">
        <f>3+2+3+5+2</f>
        <v>15</v>
      </c>
      <c r="K28" s="7">
        <v>0</v>
      </c>
      <c r="L28" s="11">
        <f>1+1+2+3+2+1</f>
        <v>10</v>
      </c>
    </row>
    <row r="29" spans="1:16" x14ac:dyDescent="0.25">
      <c r="A29" s="16" t="s">
        <v>32</v>
      </c>
      <c r="B29" s="7">
        <v>4</v>
      </c>
      <c r="C29" s="7" t="s">
        <v>136</v>
      </c>
      <c r="D29" s="17" t="s">
        <v>30</v>
      </c>
      <c r="E29" s="8">
        <v>8</v>
      </c>
      <c r="F29" s="8">
        <v>6</v>
      </c>
      <c r="G29" s="7">
        <v>0</v>
      </c>
      <c r="H29" s="11">
        <f>1+2+2+2+8+3+8</f>
        <v>26</v>
      </c>
      <c r="I29" s="7">
        <v>0</v>
      </c>
      <c r="J29" s="7">
        <v>0</v>
      </c>
      <c r="K29" s="7">
        <v>0</v>
      </c>
      <c r="L29" s="11">
        <v>2</v>
      </c>
    </row>
    <row r="30" spans="1:16" x14ac:dyDescent="0.25">
      <c r="A30" s="16" t="s">
        <v>32</v>
      </c>
      <c r="B30" s="7">
        <v>4</v>
      </c>
      <c r="C30" s="7" t="s">
        <v>136</v>
      </c>
      <c r="D30" s="17" t="s">
        <v>27</v>
      </c>
      <c r="E30" s="8">
        <v>1</v>
      </c>
      <c r="F30" s="8">
        <v>6</v>
      </c>
      <c r="G30" s="7">
        <v>0</v>
      </c>
      <c r="H30" s="11">
        <v>3</v>
      </c>
      <c r="I30" s="11">
        <f>3+1+4+1+1+1+2</f>
        <v>13</v>
      </c>
      <c r="J30" s="7">
        <v>0</v>
      </c>
      <c r="K30" s="7">
        <v>0</v>
      </c>
      <c r="L30" s="11">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topLeftCell="A11" workbookViewId="0">
      <selection activeCell="K17" sqref="K17"/>
    </sheetView>
  </sheetViews>
  <sheetFormatPr defaultRowHeight="15" x14ac:dyDescent="0.25"/>
  <cols>
    <col min="1" max="16384" width="9.140625" style="15"/>
  </cols>
  <sheetData>
    <row r="1" spans="1:13" ht="75.75" thickBot="1" x14ac:dyDescent="0.3">
      <c r="A1" s="1" t="s">
        <v>72</v>
      </c>
      <c r="B1" s="2" t="s">
        <v>73</v>
      </c>
      <c r="C1" s="2" t="s">
        <v>74</v>
      </c>
      <c r="D1" s="2" t="s">
        <v>75</v>
      </c>
      <c r="E1" s="3" t="s">
        <v>76</v>
      </c>
      <c r="F1" s="3" t="s">
        <v>20</v>
      </c>
      <c r="G1" s="23" t="s">
        <v>77</v>
      </c>
      <c r="H1" s="23" t="s">
        <v>159</v>
      </c>
      <c r="I1" s="23" t="s">
        <v>161</v>
      </c>
      <c r="J1" s="2" t="s">
        <v>93</v>
      </c>
      <c r="K1" s="2" t="s">
        <v>164</v>
      </c>
      <c r="L1" s="2" t="s">
        <v>101</v>
      </c>
      <c r="M1" s="2" t="s">
        <v>102</v>
      </c>
    </row>
    <row r="2" spans="1:13" ht="15.75" thickTop="1" x14ac:dyDescent="0.25">
      <c r="A2" s="6" t="s">
        <v>110</v>
      </c>
      <c r="B2" s="31">
        <v>5</v>
      </c>
      <c r="C2" s="7" t="s">
        <v>137</v>
      </c>
      <c r="D2" s="7" t="s">
        <v>107</v>
      </c>
      <c r="E2" s="8">
        <v>7</v>
      </c>
      <c r="F2" s="8">
        <v>1</v>
      </c>
      <c r="G2" s="7"/>
      <c r="H2" s="7"/>
      <c r="I2" s="11">
        <f>1</f>
        <v>1</v>
      </c>
      <c r="J2" s="7"/>
      <c r="K2" s="7"/>
      <c r="L2" s="7"/>
      <c r="M2" s="7"/>
    </row>
    <row r="3" spans="1:13" x14ac:dyDescent="0.25">
      <c r="A3" s="6" t="s">
        <v>110</v>
      </c>
      <c r="B3" s="31">
        <v>5</v>
      </c>
      <c r="C3" s="7" t="s">
        <v>137</v>
      </c>
      <c r="D3" s="7" t="s">
        <v>108</v>
      </c>
      <c r="E3" s="8">
        <v>2</v>
      </c>
      <c r="F3" s="8">
        <v>1</v>
      </c>
      <c r="G3" s="7"/>
      <c r="H3" s="7"/>
      <c r="I3" s="7"/>
      <c r="J3" s="11">
        <f>1</f>
        <v>1</v>
      </c>
      <c r="K3" s="7"/>
      <c r="L3" s="7"/>
      <c r="M3" s="7"/>
    </row>
    <row r="4" spans="1:13" x14ac:dyDescent="0.25">
      <c r="A4" s="12" t="s">
        <v>109</v>
      </c>
      <c r="B4" s="31">
        <v>5</v>
      </c>
      <c r="C4" s="13" t="s">
        <v>137</v>
      </c>
      <c r="D4" s="13" t="s">
        <v>108</v>
      </c>
      <c r="E4" s="8">
        <v>2</v>
      </c>
      <c r="F4" s="8">
        <v>1</v>
      </c>
      <c r="G4" s="7"/>
      <c r="H4" s="11">
        <f>3</f>
        <v>3</v>
      </c>
      <c r="I4" s="13"/>
      <c r="J4" s="13"/>
      <c r="K4" s="13"/>
      <c r="L4" s="13"/>
      <c r="M4" s="11">
        <v>1</v>
      </c>
    </row>
    <row r="5" spans="1:13" x14ac:dyDescent="0.25">
      <c r="A5" s="12" t="s">
        <v>109</v>
      </c>
      <c r="B5" s="31">
        <v>5</v>
      </c>
      <c r="C5" s="13" t="s">
        <v>137</v>
      </c>
      <c r="D5" s="13" t="s">
        <v>27</v>
      </c>
      <c r="E5" s="8">
        <v>5</v>
      </c>
      <c r="F5" s="8">
        <v>1</v>
      </c>
      <c r="G5" s="11">
        <f>1</f>
        <v>1</v>
      </c>
      <c r="H5" s="7"/>
      <c r="I5" s="13"/>
      <c r="J5" s="13"/>
      <c r="K5" s="11">
        <f>2</f>
        <v>2</v>
      </c>
      <c r="L5" s="11">
        <f>1</f>
        <v>1</v>
      </c>
      <c r="M5" s="13"/>
    </row>
    <row r="8" spans="1:13" ht="30" x14ac:dyDescent="0.25">
      <c r="A8" s="7"/>
      <c r="B8" s="7"/>
      <c r="C8" s="7"/>
      <c r="D8" s="7"/>
      <c r="E8" s="7"/>
      <c r="F8" s="7"/>
      <c r="G8" s="19" t="s">
        <v>26</v>
      </c>
      <c r="H8" s="19" t="s">
        <v>26</v>
      </c>
    </row>
    <row r="9" spans="1:13" ht="60" x14ac:dyDescent="0.25">
      <c r="A9" s="20" t="s">
        <v>25</v>
      </c>
      <c r="B9" s="21" t="s">
        <v>24</v>
      </c>
      <c r="C9" s="21" t="s">
        <v>23</v>
      </c>
      <c r="D9" s="21" t="s">
        <v>22</v>
      </c>
      <c r="E9" s="22" t="s">
        <v>21</v>
      </c>
      <c r="F9" s="22" t="s">
        <v>20</v>
      </c>
      <c r="G9" s="21" t="s">
        <v>17</v>
      </c>
      <c r="H9" s="21" t="s">
        <v>6</v>
      </c>
    </row>
    <row r="10" spans="1:13" x14ac:dyDescent="0.25">
      <c r="A10" s="6" t="s">
        <v>4</v>
      </c>
      <c r="B10" s="31">
        <v>5</v>
      </c>
      <c r="C10" s="7" t="s">
        <v>138</v>
      </c>
      <c r="D10" s="7" t="s">
        <v>3</v>
      </c>
      <c r="E10" s="8">
        <v>2</v>
      </c>
      <c r="F10" s="8">
        <v>2</v>
      </c>
      <c r="G10" s="7">
        <v>0</v>
      </c>
      <c r="H10" s="11">
        <v>1</v>
      </c>
    </row>
    <row r="11" spans="1:13" x14ac:dyDescent="0.25">
      <c r="A11" s="16" t="s">
        <v>2</v>
      </c>
      <c r="B11" s="31">
        <v>5</v>
      </c>
      <c r="C11" s="7" t="s">
        <v>138</v>
      </c>
      <c r="D11" s="17" t="s">
        <v>5</v>
      </c>
      <c r="E11" s="8">
        <v>6</v>
      </c>
      <c r="F11" s="8">
        <v>4</v>
      </c>
      <c r="G11" s="11">
        <v>1</v>
      </c>
      <c r="H11" s="7">
        <v>0</v>
      </c>
    </row>
    <row r="13" spans="1:13" x14ac:dyDescent="0.25">
      <c r="G13" s="15" t="s">
        <v>70</v>
      </c>
      <c r="H13" s="15" t="s">
        <v>69</v>
      </c>
    </row>
    <row r="14" spans="1:13" ht="60.75" thickBot="1" x14ac:dyDescent="0.3">
      <c r="A14" s="1" t="s">
        <v>67</v>
      </c>
      <c r="B14" s="2" t="s">
        <v>66</v>
      </c>
      <c r="C14" s="2" t="s">
        <v>65</v>
      </c>
      <c r="D14" s="2" t="s">
        <v>64</v>
      </c>
      <c r="E14" s="3" t="s">
        <v>63</v>
      </c>
      <c r="F14" s="3" t="s">
        <v>20</v>
      </c>
      <c r="G14" s="23" t="s">
        <v>62</v>
      </c>
      <c r="H14" s="23" t="s">
        <v>58</v>
      </c>
      <c r="K14" s="15" t="s">
        <v>189</v>
      </c>
    </row>
    <row r="15" spans="1:13" ht="15.75" thickTop="1" x14ac:dyDescent="0.25">
      <c r="A15" s="37" t="s">
        <v>29</v>
      </c>
      <c r="B15" s="31">
        <v>5</v>
      </c>
      <c r="C15" s="7" t="s">
        <v>139</v>
      </c>
      <c r="D15" s="35" t="s">
        <v>31</v>
      </c>
      <c r="E15" s="8">
        <v>4</v>
      </c>
      <c r="F15" s="8">
        <v>5</v>
      </c>
      <c r="G15" s="11">
        <v>1</v>
      </c>
      <c r="H15" s="7">
        <v>0</v>
      </c>
    </row>
    <row r="16" spans="1:13" x14ac:dyDescent="0.25">
      <c r="A16" s="37" t="s">
        <v>29</v>
      </c>
      <c r="B16" s="31">
        <v>5</v>
      </c>
      <c r="C16" s="7" t="s">
        <v>139</v>
      </c>
      <c r="D16" s="35" t="s">
        <v>30</v>
      </c>
      <c r="E16" s="8">
        <v>2</v>
      </c>
      <c r="F16" s="8">
        <v>5</v>
      </c>
      <c r="G16" s="11">
        <v>5</v>
      </c>
      <c r="H16" s="7">
        <v>0</v>
      </c>
      <c r="K16" s="15" t="s">
        <v>190</v>
      </c>
    </row>
    <row r="17" spans="1:8" x14ac:dyDescent="0.25">
      <c r="A17" s="37" t="s">
        <v>29</v>
      </c>
      <c r="B17" s="31">
        <v>5</v>
      </c>
      <c r="C17" s="7" t="s">
        <v>139</v>
      </c>
      <c r="D17" s="35" t="s">
        <v>27</v>
      </c>
      <c r="E17" s="8">
        <v>9</v>
      </c>
      <c r="F17" s="8">
        <v>6</v>
      </c>
      <c r="G17" s="7">
        <v>0</v>
      </c>
      <c r="H17" s="11">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8" sqref="F18"/>
    </sheetView>
  </sheetViews>
  <sheetFormatPr defaultRowHeight="15" x14ac:dyDescent="0.25"/>
  <cols>
    <col min="1" max="16384" width="9.140625" style="15"/>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 sqref="G1"/>
    </sheetView>
  </sheetViews>
  <sheetFormatPr defaultRowHeight="15" x14ac:dyDescent="0.25"/>
  <cols>
    <col min="1" max="16384" width="9.140625" style="15"/>
  </cols>
  <sheetData>
    <row r="1" spans="1:10" ht="105.75" thickBot="1" x14ac:dyDescent="0.3">
      <c r="A1" s="1" t="s">
        <v>67</v>
      </c>
      <c r="B1" s="2" t="s">
        <v>66</v>
      </c>
      <c r="C1" s="2" t="s">
        <v>65</v>
      </c>
      <c r="D1" s="2" t="s">
        <v>64</v>
      </c>
      <c r="E1" s="3" t="s">
        <v>63</v>
      </c>
      <c r="F1" s="3" t="s">
        <v>20</v>
      </c>
      <c r="G1" s="23" t="s">
        <v>170</v>
      </c>
      <c r="H1" s="23" t="s">
        <v>61</v>
      </c>
      <c r="I1" s="23" t="s">
        <v>58</v>
      </c>
      <c r="J1" s="23" t="s">
        <v>38</v>
      </c>
    </row>
    <row r="2" spans="1:10" ht="15.75" thickTop="1" x14ac:dyDescent="0.25">
      <c r="A2" s="6" t="s">
        <v>34</v>
      </c>
      <c r="B2" s="31">
        <v>8</v>
      </c>
      <c r="C2" s="7" t="s">
        <v>140</v>
      </c>
      <c r="D2" s="7" t="s">
        <v>27</v>
      </c>
      <c r="E2" s="8">
        <v>3</v>
      </c>
      <c r="F2" s="8">
        <v>6</v>
      </c>
      <c r="G2" s="7">
        <v>0</v>
      </c>
      <c r="H2" s="7">
        <v>0</v>
      </c>
      <c r="I2" s="11">
        <v>4</v>
      </c>
      <c r="J2" s="11">
        <v>2</v>
      </c>
    </row>
    <row r="3" spans="1:10" x14ac:dyDescent="0.25">
      <c r="A3" s="37" t="s">
        <v>29</v>
      </c>
      <c r="B3" s="31">
        <v>8</v>
      </c>
      <c r="C3" s="7" t="s">
        <v>140</v>
      </c>
      <c r="D3" s="35" t="s">
        <v>30</v>
      </c>
      <c r="E3" s="8">
        <v>6</v>
      </c>
      <c r="F3" s="8">
        <v>5</v>
      </c>
      <c r="G3" s="11">
        <v>2</v>
      </c>
      <c r="H3" s="11">
        <v>1</v>
      </c>
      <c r="I3" s="7">
        <v>0</v>
      </c>
      <c r="J3" s="7">
        <v>0</v>
      </c>
    </row>
    <row r="5" spans="1:10" ht="75.75" thickBot="1" x14ac:dyDescent="0.3">
      <c r="A5" s="1" t="s">
        <v>116</v>
      </c>
      <c r="B5" s="2" t="s">
        <v>117</v>
      </c>
      <c r="C5" s="2" t="s">
        <v>118</v>
      </c>
      <c r="D5" s="2" t="s">
        <v>119</v>
      </c>
      <c r="E5" s="3" t="s">
        <v>120</v>
      </c>
      <c r="F5" s="2" t="s">
        <v>127</v>
      </c>
    </row>
    <row r="6" spans="1:10" ht="15.75" thickTop="1" x14ac:dyDescent="0.25">
      <c r="A6" s="6" t="s">
        <v>135</v>
      </c>
      <c r="B6" s="31">
        <v>8</v>
      </c>
      <c r="C6" s="7" t="s">
        <v>141</v>
      </c>
      <c r="D6" s="7" t="s">
        <v>132</v>
      </c>
      <c r="E6" s="8">
        <v>7</v>
      </c>
      <c r="F6" s="11">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M4" sqref="M4"/>
    </sheetView>
  </sheetViews>
  <sheetFormatPr defaultRowHeight="15" x14ac:dyDescent="0.25"/>
  <cols>
    <col min="1" max="12" width="9.140625" style="15"/>
    <col min="13" max="13" width="17.5703125" style="15" customWidth="1"/>
    <col min="14" max="16384" width="9.140625" style="15"/>
  </cols>
  <sheetData>
    <row r="1" spans="1:13" ht="30" x14ac:dyDescent="0.25">
      <c r="A1" s="7"/>
      <c r="B1" s="7"/>
      <c r="C1" s="7"/>
      <c r="D1" s="7"/>
      <c r="E1" s="7"/>
      <c r="F1" s="7"/>
      <c r="G1" s="19" t="s">
        <v>26</v>
      </c>
      <c r="H1" s="19" t="s">
        <v>26</v>
      </c>
      <c r="I1" s="19" t="s">
        <v>26</v>
      </c>
      <c r="J1" s="19" t="s">
        <v>26</v>
      </c>
    </row>
    <row r="2" spans="1:13" ht="60" x14ac:dyDescent="0.25">
      <c r="A2" s="20" t="s">
        <v>25</v>
      </c>
      <c r="B2" s="21" t="s">
        <v>24</v>
      </c>
      <c r="C2" s="21" t="s">
        <v>23</v>
      </c>
      <c r="D2" s="21" t="s">
        <v>22</v>
      </c>
      <c r="E2" s="22" t="s">
        <v>21</v>
      </c>
      <c r="F2" s="22" t="s">
        <v>20</v>
      </c>
      <c r="G2" s="21" t="s">
        <v>12</v>
      </c>
      <c r="H2" s="21" t="s">
        <v>143</v>
      </c>
      <c r="I2" s="21" t="s">
        <v>10</v>
      </c>
      <c r="J2" s="21" t="s">
        <v>9</v>
      </c>
      <c r="M2" s="5" t="s">
        <v>187</v>
      </c>
    </row>
    <row r="3" spans="1:13" x14ac:dyDescent="0.25">
      <c r="A3" s="6" t="s">
        <v>4</v>
      </c>
      <c r="B3" s="7">
        <v>9</v>
      </c>
      <c r="C3" s="7" t="s">
        <v>142</v>
      </c>
      <c r="D3" s="7" t="s">
        <v>3</v>
      </c>
      <c r="E3" s="8">
        <v>4</v>
      </c>
      <c r="F3" s="8">
        <v>4</v>
      </c>
      <c r="G3" s="7">
        <v>0</v>
      </c>
      <c r="H3" s="7">
        <v>0</v>
      </c>
      <c r="I3" s="7">
        <v>0</v>
      </c>
      <c r="J3" s="11">
        <v>4</v>
      </c>
    </row>
    <row r="4" spans="1:13" x14ac:dyDescent="0.25">
      <c r="A4" s="6" t="s">
        <v>4</v>
      </c>
      <c r="B4" s="7">
        <v>9</v>
      </c>
      <c r="C4" s="7" t="s">
        <v>142</v>
      </c>
      <c r="D4" s="7" t="s">
        <v>0</v>
      </c>
      <c r="E4" s="8">
        <v>9</v>
      </c>
      <c r="F4" s="8">
        <v>4</v>
      </c>
      <c r="G4" s="7">
        <v>0</v>
      </c>
      <c r="H4" s="7">
        <v>0</v>
      </c>
      <c r="I4" s="7">
        <v>0</v>
      </c>
      <c r="J4" s="11">
        <v>3</v>
      </c>
      <c r="M4" s="15" t="s">
        <v>192</v>
      </c>
    </row>
    <row r="5" spans="1:13" x14ac:dyDescent="0.25">
      <c r="A5" s="12" t="s">
        <v>112</v>
      </c>
      <c r="B5" s="13">
        <v>9</v>
      </c>
      <c r="C5" s="13" t="s">
        <v>142</v>
      </c>
      <c r="D5" s="13" t="s">
        <v>0</v>
      </c>
      <c r="E5" s="8">
        <v>6</v>
      </c>
      <c r="F5" s="8">
        <v>4</v>
      </c>
      <c r="G5" s="11">
        <v>1</v>
      </c>
      <c r="H5" s="7">
        <v>0</v>
      </c>
      <c r="I5" s="11">
        <v>1</v>
      </c>
      <c r="J5" s="7">
        <v>0</v>
      </c>
    </row>
    <row r="6" spans="1:13" x14ac:dyDescent="0.25">
      <c r="A6" s="16" t="s">
        <v>2</v>
      </c>
      <c r="B6" s="7">
        <v>9</v>
      </c>
      <c r="C6" s="7" t="s">
        <v>142</v>
      </c>
      <c r="D6" s="17" t="s">
        <v>5</v>
      </c>
      <c r="E6" s="8">
        <v>2</v>
      </c>
      <c r="F6" s="8">
        <v>2</v>
      </c>
      <c r="G6" s="7">
        <v>0</v>
      </c>
      <c r="H6" s="7">
        <v>0</v>
      </c>
      <c r="I6" s="7">
        <v>0</v>
      </c>
      <c r="J6" s="7">
        <v>0</v>
      </c>
    </row>
    <row r="7" spans="1:13" x14ac:dyDescent="0.25">
      <c r="A7" s="16" t="s">
        <v>2</v>
      </c>
      <c r="B7" s="7">
        <v>9</v>
      </c>
      <c r="C7" s="7" t="s">
        <v>142</v>
      </c>
      <c r="D7" s="17" t="s">
        <v>0</v>
      </c>
      <c r="E7" s="8">
        <v>8</v>
      </c>
      <c r="F7" s="8">
        <v>4</v>
      </c>
      <c r="G7" s="7">
        <v>0</v>
      </c>
      <c r="H7" s="11">
        <v>1</v>
      </c>
      <c r="I7" s="7">
        <v>0</v>
      </c>
      <c r="J7" s="11">
        <f>2+2+1+1+1</f>
        <v>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D16"/>
  <sheetViews>
    <sheetView topLeftCell="A2" zoomScale="115" zoomScaleNormal="115" workbookViewId="0">
      <selection activeCell="N6" sqref="N6"/>
    </sheetView>
  </sheetViews>
  <sheetFormatPr defaultRowHeight="15" x14ac:dyDescent="0.25"/>
  <cols>
    <col min="1" max="12" width="9.140625" style="15"/>
    <col min="13" max="13" width="9.140625" style="10"/>
    <col min="14" max="14" width="35.140625" style="10" customWidth="1"/>
    <col min="15" max="290" width="9.140625" style="10"/>
    <col min="291" max="16384" width="9.140625" style="15"/>
  </cols>
  <sheetData>
    <row r="1" spans="1:290" s="2" customFormat="1" ht="105.75" thickBot="1" x14ac:dyDescent="0.3">
      <c r="A1" s="1" t="s">
        <v>72</v>
      </c>
      <c r="B1" s="2" t="s">
        <v>73</v>
      </c>
      <c r="C1" s="2" t="s">
        <v>74</v>
      </c>
      <c r="D1" s="2" t="s">
        <v>75</v>
      </c>
      <c r="E1" s="3" t="s">
        <v>76</v>
      </c>
      <c r="F1" s="3" t="s">
        <v>20</v>
      </c>
      <c r="G1" s="2" t="s">
        <v>77</v>
      </c>
      <c r="H1" s="2" t="s">
        <v>78</v>
      </c>
      <c r="I1" s="2" t="s">
        <v>80</v>
      </c>
      <c r="J1" s="2" t="s">
        <v>88</v>
      </c>
      <c r="K1" s="2" t="s">
        <v>89</v>
      </c>
      <c r="L1" s="21" t="s">
        <v>103</v>
      </c>
      <c r="M1" s="5"/>
      <c r="N1" s="5" t="s">
        <v>180</v>
      </c>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row>
    <row r="2" spans="1:290" s="7" customFormat="1" ht="15.75" thickTop="1" x14ac:dyDescent="0.25">
      <c r="A2" s="6" t="s">
        <v>110</v>
      </c>
      <c r="B2" s="31">
        <v>10</v>
      </c>
      <c r="C2" s="7" t="s">
        <v>144</v>
      </c>
      <c r="D2" s="7" t="s">
        <v>104</v>
      </c>
      <c r="E2" s="8">
        <v>1</v>
      </c>
      <c r="F2" s="8">
        <v>2</v>
      </c>
      <c r="G2" s="11">
        <v>4</v>
      </c>
      <c r="I2" s="11">
        <v>1</v>
      </c>
      <c r="L2" s="11">
        <v>1</v>
      </c>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0"/>
      <c r="CZ2" s="10"/>
      <c r="DA2" s="10"/>
      <c r="DB2" s="10"/>
      <c r="DC2" s="10"/>
      <c r="DD2" s="10"/>
      <c r="DE2" s="10"/>
      <c r="DF2" s="10"/>
      <c r="DG2" s="10"/>
      <c r="DH2" s="10"/>
      <c r="DI2" s="10"/>
      <c r="DJ2" s="10"/>
      <c r="DK2" s="10"/>
      <c r="DL2" s="10"/>
      <c r="DM2" s="10"/>
      <c r="DN2" s="10"/>
      <c r="DO2" s="10"/>
      <c r="DP2" s="10"/>
      <c r="DQ2" s="10"/>
      <c r="DR2" s="10"/>
      <c r="DS2" s="10"/>
      <c r="DT2" s="10"/>
      <c r="DU2" s="10"/>
      <c r="DV2" s="10"/>
      <c r="DW2" s="10"/>
      <c r="DX2" s="10"/>
      <c r="DY2" s="10"/>
      <c r="DZ2" s="10"/>
      <c r="EA2" s="10"/>
      <c r="EB2" s="10"/>
      <c r="EC2" s="10"/>
      <c r="ED2" s="10"/>
      <c r="EE2" s="10"/>
      <c r="EF2" s="10"/>
      <c r="EG2" s="10"/>
      <c r="EH2" s="10"/>
      <c r="EI2" s="10"/>
      <c r="EJ2" s="10"/>
      <c r="EK2" s="10"/>
      <c r="EL2" s="10"/>
      <c r="EM2" s="10"/>
      <c r="EN2" s="10"/>
      <c r="EO2" s="10"/>
      <c r="EP2" s="10"/>
      <c r="EQ2" s="10"/>
      <c r="ER2" s="10"/>
      <c r="ES2" s="10"/>
      <c r="ET2" s="10"/>
      <c r="EU2" s="10"/>
      <c r="EV2" s="10"/>
      <c r="EW2" s="10"/>
      <c r="EX2" s="10"/>
      <c r="EY2" s="10"/>
      <c r="EZ2" s="10"/>
      <c r="FA2" s="10"/>
      <c r="FB2" s="10"/>
      <c r="FC2" s="10"/>
      <c r="FD2" s="10"/>
      <c r="FE2" s="10"/>
      <c r="FF2" s="10"/>
      <c r="FG2" s="10"/>
      <c r="FH2" s="10"/>
      <c r="FI2" s="10"/>
      <c r="FJ2" s="10"/>
      <c r="FK2" s="10"/>
      <c r="FL2" s="10"/>
      <c r="FM2" s="10"/>
      <c r="FN2" s="10"/>
      <c r="FO2" s="10"/>
      <c r="FP2" s="10"/>
      <c r="FQ2" s="10"/>
      <c r="FR2" s="10"/>
      <c r="FS2" s="10"/>
      <c r="FT2" s="10"/>
      <c r="FU2" s="10"/>
      <c r="FV2" s="10"/>
      <c r="FW2" s="10"/>
      <c r="FX2" s="10"/>
      <c r="FY2" s="10"/>
      <c r="FZ2" s="10"/>
      <c r="GA2" s="10"/>
      <c r="GB2" s="10"/>
      <c r="GC2" s="10"/>
      <c r="GD2" s="10"/>
      <c r="GE2" s="10"/>
      <c r="GF2" s="10"/>
      <c r="GG2" s="10"/>
      <c r="GH2" s="10"/>
      <c r="GI2" s="10"/>
      <c r="GJ2" s="10"/>
      <c r="GK2" s="10"/>
      <c r="GL2" s="10"/>
      <c r="GM2" s="10"/>
      <c r="GN2" s="10"/>
      <c r="GO2" s="10"/>
      <c r="GP2" s="10"/>
      <c r="GQ2" s="10"/>
      <c r="GR2" s="10"/>
      <c r="GS2" s="10"/>
      <c r="GT2" s="10"/>
      <c r="GU2" s="10"/>
      <c r="GV2" s="10"/>
      <c r="GW2" s="10"/>
      <c r="GX2" s="10"/>
      <c r="GY2" s="10"/>
      <c r="GZ2" s="10"/>
      <c r="HA2" s="10"/>
      <c r="HB2" s="10"/>
      <c r="HC2" s="10"/>
      <c r="HD2" s="10"/>
      <c r="HE2" s="10"/>
      <c r="HF2" s="10"/>
      <c r="HG2" s="10"/>
      <c r="HH2" s="10"/>
      <c r="HI2" s="10"/>
      <c r="HJ2" s="10"/>
      <c r="HK2" s="10"/>
      <c r="HL2" s="10"/>
      <c r="HM2" s="10"/>
      <c r="HN2" s="10"/>
      <c r="HO2" s="10"/>
      <c r="HP2" s="10"/>
      <c r="HQ2" s="10"/>
      <c r="HR2" s="10"/>
      <c r="HS2" s="10"/>
      <c r="HT2" s="10"/>
      <c r="HU2" s="10"/>
      <c r="HV2" s="10"/>
      <c r="HW2" s="10"/>
      <c r="HX2" s="10"/>
      <c r="HY2" s="10"/>
      <c r="HZ2" s="10"/>
      <c r="IA2" s="10"/>
      <c r="IB2" s="10"/>
      <c r="IC2" s="10"/>
      <c r="ID2" s="10"/>
      <c r="IE2" s="10"/>
      <c r="IF2" s="10"/>
      <c r="IG2" s="10"/>
      <c r="IH2" s="10"/>
      <c r="II2" s="10"/>
      <c r="IJ2" s="10"/>
      <c r="IK2" s="10"/>
      <c r="IL2" s="10"/>
      <c r="IM2" s="10"/>
      <c r="IN2" s="10"/>
      <c r="IO2" s="10"/>
      <c r="IP2" s="10"/>
      <c r="IQ2" s="10"/>
      <c r="IR2" s="10"/>
      <c r="IS2" s="10"/>
      <c r="IT2" s="10"/>
      <c r="IU2" s="10"/>
      <c r="IV2" s="10"/>
      <c r="IW2" s="10"/>
      <c r="IX2" s="10"/>
      <c r="IY2" s="10"/>
      <c r="IZ2" s="10"/>
      <c r="JA2" s="10"/>
      <c r="JB2" s="10"/>
      <c r="JC2" s="10"/>
      <c r="JD2" s="10"/>
      <c r="JE2" s="10"/>
      <c r="JF2" s="10"/>
      <c r="JG2" s="10"/>
      <c r="JH2" s="10"/>
      <c r="JI2" s="10"/>
      <c r="JJ2" s="10"/>
      <c r="JK2" s="10"/>
      <c r="JL2" s="10"/>
      <c r="JM2" s="10"/>
      <c r="JN2" s="10"/>
      <c r="JO2" s="10"/>
      <c r="JP2" s="10"/>
      <c r="JQ2" s="10"/>
      <c r="JR2" s="10"/>
      <c r="JS2" s="10"/>
      <c r="JT2" s="10"/>
      <c r="JU2" s="10"/>
      <c r="JV2" s="10"/>
      <c r="JW2" s="10"/>
      <c r="JX2" s="10"/>
      <c r="JY2" s="10"/>
      <c r="JZ2" s="10"/>
      <c r="KA2" s="10"/>
      <c r="KB2" s="10"/>
      <c r="KC2" s="10"/>
      <c r="KD2" s="10"/>
    </row>
    <row r="3" spans="1:290" s="13" customFormat="1" x14ac:dyDescent="0.25">
      <c r="A3" s="12" t="s">
        <v>109</v>
      </c>
      <c r="B3" s="31">
        <v>10</v>
      </c>
      <c r="C3" s="13" t="s">
        <v>144</v>
      </c>
      <c r="D3" s="13" t="s">
        <v>108</v>
      </c>
      <c r="E3" s="8">
        <v>4</v>
      </c>
      <c r="F3" s="8">
        <v>1</v>
      </c>
      <c r="H3" s="11">
        <v>1</v>
      </c>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c r="IF3" s="10"/>
      <c r="IG3" s="10"/>
      <c r="IH3" s="10"/>
      <c r="II3" s="10"/>
      <c r="IJ3" s="10"/>
      <c r="IK3" s="10"/>
      <c r="IL3" s="10"/>
      <c r="IM3" s="10"/>
      <c r="IN3" s="10"/>
      <c r="IO3" s="10"/>
      <c r="IP3" s="10"/>
      <c r="IQ3" s="10"/>
      <c r="IR3" s="10"/>
      <c r="IS3" s="10"/>
      <c r="IT3" s="10"/>
      <c r="IU3" s="10"/>
      <c r="IV3" s="10"/>
      <c r="IW3" s="10"/>
      <c r="IX3" s="10"/>
      <c r="IY3" s="10"/>
      <c r="IZ3" s="10"/>
      <c r="JA3" s="10"/>
      <c r="JB3" s="10"/>
      <c r="JC3" s="10"/>
      <c r="JD3" s="10"/>
      <c r="JE3" s="10"/>
      <c r="JF3" s="10"/>
      <c r="JG3" s="10"/>
      <c r="JH3" s="10"/>
      <c r="JI3" s="10"/>
      <c r="JJ3" s="10"/>
      <c r="JK3" s="10"/>
      <c r="JL3" s="10"/>
      <c r="JM3" s="10"/>
      <c r="JN3" s="10"/>
      <c r="JO3" s="10"/>
      <c r="JP3" s="10"/>
      <c r="JQ3" s="10"/>
      <c r="JR3" s="10"/>
      <c r="JS3" s="10"/>
      <c r="JT3" s="10"/>
      <c r="JU3" s="10"/>
      <c r="JV3" s="10"/>
      <c r="JW3" s="10"/>
      <c r="JX3" s="10"/>
      <c r="JY3" s="10"/>
      <c r="JZ3" s="10"/>
      <c r="KA3" s="10"/>
      <c r="KB3" s="10"/>
      <c r="KC3" s="10"/>
      <c r="KD3" s="10"/>
    </row>
    <row r="4" spans="1:290" s="13" customFormat="1" x14ac:dyDescent="0.25">
      <c r="A4" s="12" t="s">
        <v>109</v>
      </c>
      <c r="B4" s="31">
        <v>10</v>
      </c>
      <c r="C4" s="13" t="s">
        <v>144</v>
      </c>
      <c r="D4" s="13" t="s">
        <v>107</v>
      </c>
      <c r="E4" s="8">
        <v>5</v>
      </c>
      <c r="F4" s="8">
        <v>1</v>
      </c>
      <c r="I4" s="11">
        <v>1</v>
      </c>
      <c r="J4" s="11">
        <f>1</f>
        <v>1</v>
      </c>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c r="FE4" s="10"/>
      <c r="FF4" s="10"/>
      <c r="FG4" s="10"/>
      <c r="FH4" s="10"/>
      <c r="FI4" s="10"/>
      <c r="FJ4" s="10"/>
      <c r="FK4" s="10"/>
      <c r="FL4" s="10"/>
      <c r="FM4" s="10"/>
      <c r="FN4" s="10"/>
      <c r="FO4" s="10"/>
      <c r="FP4" s="10"/>
      <c r="FQ4" s="10"/>
      <c r="FR4" s="10"/>
      <c r="FS4" s="10"/>
      <c r="FT4" s="10"/>
      <c r="FU4" s="10"/>
      <c r="FV4" s="10"/>
      <c r="FW4" s="10"/>
      <c r="FX4" s="10"/>
      <c r="FY4" s="10"/>
      <c r="FZ4" s="10"/>
      <c r="GA4" s="10"/>
      <c r="GB4" s="10"/>
      <c r="GC4" s="10"/>
      <c r="GD4" s="10"/>
      <c r="GE4" s="10"/>
      <c r="GF4" s="10"/>
      <c r="GG4" s="10"/>
      <c r="GH4" s="10"/>
      <c r="GI4" s="10"/>
      <c r="GJ4" s="10"/>
      <c r="GK4" s="10"/>
      <c r="GL4" s="10"/>
      <c r="GM4" s="10"/>
      <c r="GN4" s="10"/>
      <c r="GO4" s="10"/>
      <c r="GP4" s="10"/>
      <c r="GQ4" s="10"/>
      <c r="GR4" s="10"/>
      <c r="GS4" s="10"/>
      <c r="GT4" s="10"/>
      <c r="GU4" s="10"/>
      <c r="GV4" s="10"/>
      <c r="GW4" s="10"/>
      <c r="GX4" s="10"/>
      <c r="GY4" s="10"/>
      <c r="GZ4" s="10"/>
      <c r="HA4" s="10"/>
      <c r="HB4" s="10"/>
      <c r="HC4" s="10"/>
      <c r="HD4" s="10"/>
      <c r="HE4" s="10"/>
      <c r="HF4" s="10"/>
      <c r="HG4" s="10"/>
      <c r="HH4" s="10"/>
      <c r="HI4" s="10"/>
      <c r="HJ4" s="10"/>
      <c r="HK4" s="10"/>
      <c r="HL4" s="10"/>
      <c r="HM4" s="10"/>
      <c r="HN4" s="10"/>
      <c r="HO4" s="10"/>
      <c r="HP4" s="10"/>
      <c r="HQ4" s="10"/>
      <c r="HR4" s="10"/>
      <c r="HS4" s="10"/>
      <c r="HT4" s="10"/>
      <c r="HU4" s="10"/>
      <c r="HV4" s="10"/>
      <c r="HW4" s="10"/>
      <c r="HX4" s="10"/>
      <c r="HY4" s="10"/>
      <c r="HZ4" s="10"/>
      <c r="IA4" s="10"/>
      <c r="IB4" s="10"/>
      <c r="IC4" s="10"/>
      <c r="ID4" s="10"/>
      <c r="IE4" s="10"/>
      <c r="IF4" s="10"/>
      <c r="IG4" s="10"/>
      <c r="IH4" s="10"/>
      <c r="II4" s="10"/>
      <c r="IJ4" s="10"/>
      <c r="IK4" s="10"/>
      <c r="IL4" s="10"/>
      <c r="IM4" s="10"/>
      <c r="IN4" s="10"/>
      <c r="IO4" s="10"/>
      <c r="IP4" s="10"/>
      <c r="IQ4" s="10"/>
      <c r="IR4" s="10"/>
      <c r="IS4" s="10"/>
      <c r="IT4" s="10"/>
      <c r="IU4" s="10"/>
      <c r="IV4" s="10"/>
      <c r="IW4" s="10"/>
      <c r="IX4" s="10"/>
      <c r="IY4" s="10"/>
      <c r="IZ4" s="10"/>
      <c r="JA4" s="10"/>
      <c r="JB4" s="10"/>
      <c r="JC4" s="10"/>
      <c r="JD4" s="10"/>
      <c r="JE4" s="10"/>
      <c r="JF4" s="10"/>
      <c r="JG4" s="10"/>
      <c r="JH4" s="10"/>
      <c r="JI4" s="10"/>
      <c r="JJ4" s="10"/>
      <c r="JK4" s="10"/>
      <c r="JL4" s="10"/>
      <c r="JM4" s="10"/>
      <c r="JN4" s="10"/>
      <c r="JO4" s="10"/>
      <c r="JP4" s="10"/>
      <c r="JQ4" s="10"/>
      <c r="JR4" s="10"/>
      <c r="JS4" s="10"/>
      <c r="JT4" s="10"/>
      <c r="JU4" s="10"/>
      <c r="JV4" s="10"/>
      <c r="JW4" s="10"/>
      <c r="JX4" s="10"/>
      <c r="JY4" s="10"/>
      <c r="JZ4" s="10"/>
      <c r="KA4" s="10"/>
      <c r="KB4" s="10"/>
      <c r="KC4" s="10"/>
      <c r="KD4" s="10"/>
    </row>
    <row r="5" spans="1:290" s="13" customFormat="1" x14ac:dyDescent="0.25">
      <c r="A5" s="12" t="s">
        <v>109</v>
      </c>
      <c r="B5" s="31">
        <v>10</v>
      </c>
      <c r="C5" s="13" t="s">
        <v>144</v>
      </c>
      <c r="D5" s="13" t="s">
        <v>104</v>
      </c>
      <c r="E5" s="8">
        <v>3</v>
      </c>
      <c r="F5" s="8">
        <v>1</v>
      </c>
      <c r="K5" s="11">
        <f>1</f>
        <v>1</v>
      </c>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c r="IW5" s="10"/>
      <c r="IX5" s="10"/>
      <c r="IY5" s="10"/>
      <c r="IZ5" s="10"/>
      <c r="JA5" s="10"/>
      <c r="JB5" s="10"/>
      <c r="JC5" s="10"/>
      <c r="JD5" s="10"/>
      <c r="JE5" s="10"/>
      <c r="JF5" s="10"/>
      <c r="JG5" s="10"/>
      <c r="JH5" s="10"/>
      <c r="JI5" s="10"/>
      <c r="JJ5" s="10"/>
      <c r="JK5" s="10"/>
      <c r="JL5" s="10"/>
      <c r="JM5" s="10"/>
      <c r="JN5" s="10"/>
      <c r="JO5" s="10"/>
      <c r="JP5" s="10"/>
      <c r="JQ5" s="10"/>
      <c r="JR5" s="10"/>
      <c r="JS5" s="10"/>
      <c r="JT5" s="10"/>
      <c r="JU5" s="10"/>
      <c r="JV5" s="10"/>
      <c r="JW5" s="10"/>
      <c r="JX5" s="10"/>
      <c r="JY5" s="10"/>
      <c r="JZ5" s="10"/>
      <c r="KA5" s="10"/>
      <c r="KB5" s="10"/>
      <c r="KC5" s="10"/>
      <c r="KD5" s="10"/>
    </row>
    <row r="6" spans="1:290" s="7" customFormat="1" x14ac:dyDescent="0.25">
      <c r="A6" s="16" t="s">
        <v>106</v>
      </c>
      <c r="B6" s="31">
        <v>10</v>
      </c>
      <c r="C6" s="7" t="s">
        <v>144</v>
      </c>
      <c r="D6" s="17" t="s">
        <v>145</v>
      </c>
      <c r="E6" s="8">
        <v>2</v>
      </c>
      <c r="F6" s="8">
        <v>1</v>
      </c>
      <c r="L6" s="11">
        <v>1</v>
      </c>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c r="IW6" s="10"/>
      <c r="IX6" s="10"/>
      <c r="IY6" s="10"/>
      <c r="IZ6" s="10"/>
      <c r="JA6" s="10"/>
      <c r="JB6" s="10"/>
      <c r="JC6" s="10"/>
      <c r="JD6" s="10"/>
      <c r="JE6" s="10"/>
      <c r="JF6" s="10"/>
      <c r="JG6" s="10"/>
      <c r="JH6" s="10"/>
      <c r="JI6" s="10"/>
      <c r="JJ6" s="10"/>
      <c r="JK6" s="10"/>
      <c r="JL6" s="10"/>
      <c r="JM6" s="10"/>
      <c r="JN6" s="10"/>
      <c r="JO6" s="10"/>
      <c r="JP6" s="10"/>
      <c r="JQ6" s="10"/>
      <c r="JR6" s="10"/>
      <c r="JS6" s="10"/>
      <c r="JT6" s="10"/>
      <c r="JU6" s="10"/>
      <c r="JV6" s="10"/>
      <c r="JW6" s="10"/>
      <c r="JX6" s="10"/>
      <c r="JY6" s="10"/>
      <c r="JZ6" s="10"/>
      <c r="KA6" s="10"/>
      <c r="KB6" s="10"/>
      <c r="KC6" s="10"/>
      <c r="KD6" s="10"/>
    </row>
    <row r="7" spans="1:290" s="7" customFormat="1" x14ac:dyDescent="0.25">
      <c r="A7" s="16" t="s">
        <v>106</v>
      </c>
      <c r="B7" s="31">
        <v>10</v>
      </c>
      <c r="C7" s="7" t="s">
        <v>144</v>
      </c>
      <c r="D7" s="17" t="s">
        <v>104</v>
      </c>
      <c r="E7" s="8">
        <v>1</v>
      </c>
      <c r="F7" s="8">
        <v>2</v>
      </c>
      <c r="G7" s="11">
        <v>14</v>
      </c>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c r="FB7" s="10"/>
      <c r="FC7" s="10"/>
      <c r="FD7" s="10"/>
      <c r="FE7" s="10"/>
      <c r="FF7" s="10"/>
      <c r="FG7" s="10"/>
      <c r="FH7" s="10"/>
      <c r="FI7" s="10"/>
      <c r="FJ7" s="10"/>
      <c r="FK7" s="10"/>
      <c r="FL7" s="10"/>
      <c r="FM7" s="10"/>
      <c r="FN7" s="10"/>
      <c r="FO7" s="10"/>
      <c r="FP7" s="10"/>
      <c r="FQ7" s="10"/>
      <c r="FR7" s="10"/>
      <c r="FS7" s="10"/>
      <c r="FT7" s="10"/>
      <c r="FU7" s="10"/>
      <c r="FV7" s="10"/>
      <c r="FW7" s="10"/>
      <c r="FX7" s="10"/>
      <c r="FY7" s="10"/>
      <c r="FZ7" s="10"/>
      <c r="GA7" s="10"/>
      <c r="GB7" s="10"/>
      <c r="GC7" s="10"/>
      <c r="GD7" s="10"/>
      <c r="GE7" s="10"/>
      <c r="GF7" s="10"/>
      <c r="GG7" s="10"/>
      <c r="GH7" s="10"/>
      <c r="GI7" s="10"/>
      <c r="GJ7" s="10"/>
      <c r="GK7" s="10"/>
      <c r="GL7" s="10"/>
      <c r="GM7" s="10"/>
      <c r="GN7" s="10"/>
      <c r="GO7" s="10"/>
      <c r="GP7" s="10"/>
      <c r="GQ7" s="10"/>
      <c r="GR7" s="10"/>
      <c r="GS7" s="10"/>
      <c r="GT7" s="10"/>
      <c r="GU7" s="10"/>
      <c r="GV7" s="10"/>
      <c r="GW7" s="10"/>
      <c r="GX7" s="10"/>
      <c r="GY7" s="10"/>
      <c r="GZ7" s="10"/>
      <c r="HA7" s="10"/>
      <c r="HB7" s="10"/>
      <c r="HC7" s="10"/>
      <c r="HD7" s="10"/>
      <c r="HE7" s="10"/>
      <c r="HF7" s="10"/>
      <c r="HG7" s="10"/>
      <c r="HH7" s="10"/>
      <c r="HI7" s="10"/>
      <c r="HJ7" s="10"/>
      <c r="HK7" s="10"/>
      <c r="HL7" s="10"/>
      <c r="HM7" s="10"/>
      <c r="HN7" s="10"/>
      <c r="HO7" s="10"/>
      <c r="HP7" s="10"/>
      <c r="HQ7" s="10"/>
      <c r="HR7" s="10"/>
      <c r="HS7" s="10"/>
      <c r="HT7" s="10"/>
      <c r="HU7" s="10"/>
      <c r="HV7" s="10"/>
      <c r="HW7" s="10"/>
      <c r="HX7" s="10"/>
      <c r="HY7" s="10"/>
      <c r="HZ7" s="10"/>
      <c r="IA7" s="10"/>
      <c r="IB7" s="10"/>
      <c r="IC7" s="10"/>
      <c r="ID7" s="10"/>
      <c r="IE7" s="10"/>
      <c r="IF7" s="10"/>
      <c r="IG7" s="10"/>
      <c r="IH7" s="10"/>
      <c r="II7" s="10"/>
      <c r="IJ7" s="10"/>
      <c r="IK7" s="10"/>
      <c r="IL7" s="10"/>
      <c r="IM7" s="10"/>
      <c r="IN7" s="10"/>
      <c r="IO7" s="10"/>
      <c r="IP7" s="10"/>
      <c r="IQ7" s="10"/>
      <c r="IR7" s="10"/>
      <c r="IS7" s="10"/>
      <c r="IT7" s="10"/>
      <c r="IU7" s="10"/>
      <c r="IV7" s="10"/>
      <c r="IW7" s="10"/>
      <c r="IX7" s="10"/>
      <c r="IY7" s="10"/>
      <c r="IZ7" s="10"/>
      <c r="JA7" s="10"/>
      <c r="JB7" s="10"/>
      <c r="JC7" s="10"/>
      <c r="JD7" s="10"/>
      <c r="JE7" s="10"/>
      <c r="JF7" s="10"/>
      <c r="JG7" s="10"/>
      <c r="JH7" s="10"/>
      <c r="JI7" s="10"/>
      <c r="JJ7" s="10"/>
      <c r="JK7" s="10"/>
      <c r="JL7" s="10"/>
      <c r="JM7" s="10"/>
      <c r="JN7" s="10"/>
      <c r="JO7" s="10"/>
      <c r="JP7" s="10"/>
      <c r="JQ7" s="10"/>
      <c r="JR7" s="10"/>
      <c r="JS7" s="10"/>
      <c r="JT7" s="10"/>
      <c r="JU7" s="10"/>
      <c r="JV7" s="10"/>
      <c r="JW7" s="10"/>
      <c r="JX7" s="10"/>
      <c r="JY7" s="10"/>
      <c r="JZ7" s="10"/>
      <c r="KA7" s="10"/>
      <c r="KB7" s="10"/>
      <c r="KC7" s="10"/>
      <c r="KD7" s="10"/>
    </row>
    <row r="9" spans="1:290" ht="30" x14ac:dyDescent="0.25">
      <c r="A9" s="7"/>
      <c r="B9" s="7"/>
      <c r="C9" s="7"/>
      <c r="D9" s="7"/>
      <c r="E9" s="7"/>
      <c r="F9" s="7"/>
      <c r="G9" s="19" t="s">
        <v>26</v>
      </c>
      <c r="H9" s="19" t="s">
        <v>26</v>
      </c>
    </row>
    <row r="10" spans="1:290" ht="60" x14ac:dyDescent="0.25">
      <c r="A10" s="20" t="s">
        <v>25</v>
      </c>
      <c r="B10" s="21" t="s">
        <v>24</v>
      </c>
      <c r="C10" s="21" t="s">
        <v>23</v>
      </c>
      <c r="D10" s="21" t="s">
        <v>22</v>
      </c>
      <c r="E10" s="22" t="s">
        <v>21</v>
      </c>
      <c r="F10" s="22" t="s">
        <v>20</v>
      </c>
      <c r="G10" s="21" t="s">
        <v>19</v>
      </c>
      <c r="H10" s="21" t="s">
        <v>6</v>
      </c>
      <c r="J10" s="15" t="s">
        <v>171</v>
      </c>
    </row>
    <row r="11" spans="1:290" x14ac:dyDescent="0.25">
      <c r="A11" s="12" t="s">
        <v>112</v>
      </c>
      <c r="B11" s="31">
        <v>10</v>
      </c>
      <c r="C11" s="13" t="s">
        <v>146</v>
      </c>
      <c r="D11" s="13" t="s">
        <v>0</v>
      </c>
      <c r="E11" s="8">
        <v>6</v>
      </c>
      <c r="F11" s="8">
        <v>3</v>
      </c>
      <c r="G11" s="7">
        <v>0</v>
      </c>
      <c r="H11" s="11">
        <v>1</v>
      </c>
      <c r="J11" s="15" t="s">
        <v>172</v>
      </c>
    </row>
    <row r="12" spans="1:290" x14ac:dyDescent="0.25">
      <c r="A12" s="16" t="s">
        <v>2</v>
      </c>
      <c r="B12" s="31">
        <v>10</v>
      </c>
      <c r="C12" s="7" t="s">
        <v>146</v>
      </c>
      <c r="D12" s="17" t="s">
        <v>5</v>
      </c>
      <c r="E12" s="8">
        <v>5</v>
      </c>
      <c r="F12" s="8">
        <v>2</v>
      </c>
      <c r="G12" s="11">
        <v>1</v>
      </c>
      <c r="H12" s="7">
        <v>0</v>
      </c>
      <c r="J12" s="15" t="s">
        <v>173</v>
      </c>
    </row>
    <row r="14" spans="1:290" x14ac:dyDescent="0.25">
      <c r="G14" s="15" t="s">
        <v>69</v>
      </c>
    </row>
    <row r="15" spans="1:290" ht="75.75" thickBot="1" x14ac:dyDescent="0.3">
      <c r="A15" s="1" t="s">
        <v>67</v>
      </c>
      <c r="B15" s="2" t="s">
        <v>66</v>
      </c>
      <c r="C15" s="2" t="s">
        <v>65</v>
      </c>
      <c r="D15" s="2" t="s">
        <v>64</v>
      </c>
      <c r="E15" s="3" t="s">
        <v>63</v>
      </c>
      <c r="F15" s="3" t="s">
        <v>20</v>
      </c>
      <c r="G15" s="23" t="s">
        <v>56</v>
      </c>
    </row>
    <row r="16" spans="1:290" ht="15.75" thickTop="1" x14ac:dyDescent="0.25">
      <c r="A16" s="16" t="s">
        <v>32</v>
      </c>
      <c r="B16" s="31">
        <v>10</v>
      </c>
      <c r="C16" s="7" t="s">
        <v>147</v>
      </c>
      <c r="D16" s="17" t="s">
        <v>30</v>
      </c>
      <c r="E16" s="8">
        <v>8</v>
      </c>
      <c r="F16" s="8">
        <v>6</v>
      </c>
      <c r="G16" s="11">
        <f>2+1+6+3+10+12+8+7+2+4</f>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Site 1</vt:lpstr>
      <vt:lpstr>Site 2</vt:lpstr>
      <vt:lpstr>Site 3</vt:lpstr>
      <vt:lpstr>Site 4</vt:lpstr>
      <vt:lpstr>Site 5</vt:lpstr>
      <vt:lpstr>Site 7</vt:lpstr>
      <vt:lpstr>Site 8</vt:lpstr>
      <vt:lpstr>Site 9</vt:lpstr>
      <vt:lpstr>Site 10</vt:lpstr>
      <vt:lpstr>Site 11</vt:lpstr>
      <vt:lpstr>Site 12</vt:lpstr>
      <vt:lpstr>Site 13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jjjj</dc:creator>
  <cp:lastModifiedBy>jjjj</cp:lastModifiedBy>
  <dcterms:created xsi:type="dcterms:W3CDTF">2015-05-18T00:10:32Z</dcterms:created>
  <dcterms:modified xsi:type="dcterms:W3CDTF">2016-06-09T00:40:08Z</dcterms:modified>
</cp:coreProperties>
</file>