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on Lee\Desktop\"/>
    </mc:Choice>
  </mc:AlternateContent>
  <xr:revisionPtr revIDLastSave="0" documentId="13_ncr:1_{1BEA70DB-A6F8-43CD-ABAF-7CAEEBA3D774}" xr6:coauthVersionLast="47" xr6:coauthVersionMax="47" xr10:uidLastSave="{00000000-0000-0000-0000-000000000000}"/>
  <bookViews>
    <workbookView xWindow="-120" yWindow="-120" windowWidth="29040" windowHeight="15840" xr2:uid="{AE9F427C-DBDA-4952-B93F-04DCCCC37CA2}"/>
  </bookViews>
  <sheets>
    <sheet name="Supplementary Tabel 1" sheetId="1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K8" i="1"/>
  <c r="K3" i="1"/>
  <c r="L8" i="1"/>
  <c r="M9" i="1" l="1"/>
  <c r="L9" i="1"/>
  <c r="K9" i="1"/>
  <c r="H9" i="1"/>
  <c r="E9" i="1"/>
  <c r="B9" i="1"/>
  <c r="M8" i="1"/>
  <c r="H8" i="1"/>
  <c r="E8" i="1"/>
  <c r="B8" i="1"/>
  <c r="B7" i="1"/>
  <c r="H6" i="1"/>
  <c r="E6" i="1"/>
  <c r="B6" i="1"/>
  <c r="H3" i="1"/>
  <c r="J4" i="1" s="1"/>
  <c r="E3" i="1"/>
  <c r="G5" i="1" s="1"/>
  <c r="B3" i="1"/>
  <c r="D5" i="1" s="1"/>
  <c r="G4" i="1" l="1"/>
  <c r="J5" i="1"/>
  <c r="J3" i="1"/>
  <c r="M3" i="1" s="1"/>
  <c r="P3" i="1" s="1"/>
  <c r="D4" i="1"/>
  <c r="G3" i="1"/>
  <c r="L3" i="1" s="1"/>
  <c r="O3" i="1" s="1"/>
  <c r="D3" i="1"/>
</calcChain>
</file>

<file path=xl/sharedStrings.xml><?xml version="1.0" encoding="utf-8"?>
<sst xmlns="http://schemas.openxmlformats.org/spreadsheetml/2006/main" count="39" uniqueCount="27">
  <si>
    <t>coal</t>
    <phoneticPr fontId="1" type="noConversion"/>
  </si>
  <si>
    <t>oil</t>
    <phoneticPr fontId="1" type="noConversion"/>
  </si>
  <si>
    <t>gas</t>
    <phoneticPr fontId="1" type="noConversion"/>
  </si>
  <si>
    <t>/</t>
    <phoneticPr fontId="1" type="noConversion"/>
  </si>
  <si>
    <t>/</t>
    <phoneticPr fontId="5" type="noConversion"/>
  </si>
  <si>
    <r>
      <t>note</t>
    </r>
    <r>
      <rPr>
        <sz val="11"/>
        <color theme="1"/>
        <rFont val="等线"/>
        <family val="2"/>
        <charset val="134"/>
      </rPr>
      <t>：</t>
    </r>
    <phoneticPr fontId="1" type="noConversion"/>
  </si>
  <si>
    <t>Supplementary Tabel 1. The ∆O2/∆CO2 index calculated only by fossil fuel burning and other influencing processes between2010-2019.</t>
    <phoneticPr fontId="5" type="noConversion"/>
  </si>
  <si>
    <r>
      <t>CO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Average (ppm C)</t>
    </r>
    <phoneticPr fontId="1" type="noConversion"/>
  </si>
  <si>
    <r>
      <t>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Average (ppm 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</si>
  <si>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Min (ppm 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</si>
  <si>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Max (ppm 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</si>
  <si>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∆</t>
    </r>
    <r>
      <rPr>
        <b/>
        <sz val="9.35"/>
        <color theme="1"/>
        <rFont val="Times New Roman"/>
        <family val="1"/>
      </rPr>
      <t>CO</t>
    </r>
    <r>
      <rPr>
        <b/>
        <vertAlign val="subscript"/>
        <sz val="9.35"/>
        <color theme="1"/>
        <rFont val="Times New Roman"/>
        <family val="1"/>
      </rPr>
      <t>2</t>
    </r>
    <r>
      <rPr>
        <b/>
        <sz val="9.35"/>
        <color theme="1"/>
        <rFont val="Times New Roman"/>
        <family val="1"/>
      </rPr>
      <t>/∆O</t>
    </r>
    <r>
      <rPr>
        <b/>
        <vertAlign val="subscript"/>
        <sz val="9.35"/>
        <color theme="1"/>
        <rFont val="Times New Roman"/>
        <family val="1"/>
      </rPr>
      <t>2</t>
    </r>
    <r>
      <rPr>
        <b/>
        <sz val="9.35"/>
        <color theme="1"/>
        <rFont val="Times New Roman"/>
        <family val="1"/>
      </rPr>
      <t xml:space="preserve"> index</t>
    </r>
    <phoneticPr fontId="1" type="noConversion"/>
  </si>
  <si>
    <r>
      <t>∆</t>
    </r>
    <r>
      <rPr>
        <b/>
        <sz val="9.35"/>
        <color theme="1"/>
        <rFont val="Times New Roman"/>
        <family val="1"/>
      </rPr>
      <t>CO</t>
    </r>
    <r>
      <rPr>
        <b/>
        <vertAlign val="subscript"/>
        <sz val="9.35"/>
        <color theme="1"/>
        <rFont val="Times New Roman"/>
        <family val="1"/>
      </rPr>
      <t>2</t>
    </r>
    <r>
      <rPr>
        <b/>
        <sz val="9.35"/>
        <color theme="1"/>
        <rFont val="Times New Roman"/>
        <family val="1"/>
      </rPr>
      <t>/∆O</t>
    </r>
    <r>
      <rPr>
        <b/>
        <vertAlign val="subscript"/>
        <sz val="9.35"/>
        <color theme="1"/>
        <rFont val="Times New Roman"/>
        <family val="1"/>
      </rPr>
      <t xml:space="preserve">2 </t>
    </r>
    <r>
      <rPr>
        <b/>
        <sz val="9.35"/>
        <color theme="1"/>
        <rFont val="Times New Roman"/>
        <family val="1"/>
      </rPr>
      <t>index min</t>
    </r>
    <phoneticPr fontId="1" type="noConversion"/>
  </si>
  <si>
    <r>
      <t>∆</t>
    </r>
    <r>
      <rPr>
        <b/>
        <sz val="9.35"/>
        <color theme="1"/>
        <rFont val="Times New Roman"/>
        <family val="1"/>
      </rPr>
      <t>CO</t>
    </r>
    <r>
      <rPr>
        <b/>
        <vertAlign val="subscript"/>
        <sz val="9.35"/>
        <color theme="1"/>
        <rFont val="Times New Roman"/>
        <family val="1"/>
      </rPr>
      <t>2</t>
    </r>
    <r>
      <rPr>
        <b/>
        <sz val="9.35"/>
        <color theme="1"/>
        <rFont val="Times New Roman"/>
        <family val="1"/>
      </rPr>
      <t>/∆O</t>
    </r>
    <r>
      <rPr>
        <b/>
        <vertAlign val="subscript"/>
        <sz val="9.35"/>
        <color theme="1"/>
        <rFont val="Times New Roman"/>
        <family val="1"/>
      </rPr>
      <t>2</t>
    </r>
    <r>
      <rPr>
        <b/>
        <sz val="9.35"/>
        <color theme="1"/>
        <rFont val="Times New Roman"/>
        <family val="1"/>
      </rPr>
      <t xml:space="preserve"> index max</t>
    </r>
    <phoneticPr fontId="1" type="noConversion"/>
  </si>
  <si>
    <t>Influencing processes</t>
    <phoneticPr fontId="5" type="noConversion"/>
  </si>
  <si>
    <r>
      <t>CO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Min (ppm C)</t>
    </r>
    <phoneticPr fontId="5" type="noConversion"/>
  </si>
  <si>
    <r>
      <t>CO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Change Max (ppm C)</t>
    </r>
    <phoneticPr fontId="5" type="noConversion"/>
  </si>
  <si>
    <r>
      <t xml:space="preserve">a.Fuel emissions proportion of total fuel carbon emissions in 2010-2019: coal 43.96%; oil 35.23%; gas 20.80% from </t>
    </r>
    <r>
      <rPr>
        <sz val="11"/>
        <color theme="4"/>
        <rFont val="Times New Roman"/>
        <family val="1"/>
      </rPr>
      <t>Our World in Data (www.ourworldindata.org)</t>
    </r>
    <r>
      <rPr>
        <sz val="11"/>
        <color theme="1"/>
        <rFont val="Times New Roman"/>
        <family val="1"/>
      </rPr>
      <t>.</t>
    </r>
    <phoneticPr fontId="1" type="noConversion"/>
  </si>
  <si>
    <r>
      <t>coal</t>
    </r>
    <r>
      <rPr>
        <vertAlign val="superscript"/>
        <sz val="11"/>
        <color theme="1"/>
        <rFont val="Times New Roman"/>
        <family val="1"/>
      </rPr>
      <t>a</t>
    </r>
    <phoneticPr fontId="1" type="noConversion"/>
  </si>
  <si>
    <r>
      <t>oil</t>
    </r>
    <r>
      <rPr>
        <vertAlign val="superscript"/>
        <sz val="11"/>
        <color theme="1"/>
        <rFont val="Times New Roman"/>
        <family val="1"/>
      </rPr>
      <t>a</t>
    </r>
    <phoneticPr fontId="1" type="noConversion"/>
  </si>
  <si>
    <r>
      <t>gas</t>
    </r>
    <r>
      <rPr>
        <vertAlign val="superscript"/>
        <sz val="11"/>
        <color theme="1"/>
        <rFont val="Times New Roman"/>
        <family val="1"/>
      </rPr>
      <t>a</t>
    </r>
    <phoneticPr fontId="1" type="noConversion"/>
  </si>
  <si>
    <r>
      <t xml:space="preserve">b.Fossil fuel burning, land-use change, geological release, land uptake, ocean uptake data are from </t>
    </r>
    <r>
      <rPr>
        <sz val="11"/>
        <color theme="4"/>
        <rFont val="Times New Roman"/>
        <family val="1"/>
      </rPr>
      <t>Friedlingstein et al., (2020)</t>
    </r>
    <r>
      <rPr>
        <sz val="11"/>
        <color theme="1"/>
        <rFont val="Times New Roman"/>
        <family val="1"/>
      </rPr>
      <t>.</t>
    </r>
    <phoneticPr fontId="1" type="noConversion"/>
  </si>
  <si>
    <r>
      <t>fossil fuel burning</t>
    </r>
    <r>
      <rPr>
        <b/>
        <vertAlign val="superscript"/>
        <sz val="11"/>
        <color theme="1"/>
        <rFont val="Times New Roman"/>
        <family val="1"/>
      </rPr>
      <t>b</t>
    </r>
    <phoneticPr fontId="1" type="noConversion"/>
  </si>
  <si>
    <r>
      <t>land-use change</t>
    </r>
    <r>
      <rPr>
        <b/>
        <vertAlign val="superscript"/>
        <sz val="11"/>
        <color theme="1"/>
        <rFont val="Times New Roman"/>
        <family val="1"/>
      </rPr>
      <t>b</t>
    </r>
    <phoneticPr fontId="1" type="noConversion"/>
  </si>
  <si>
    <r>
      <t>geological release</t>
    </r>
    <r>
      <rPr>
        <b/>
        <vertAlign val="superscript"/>
        <sz val="11"/>
        <color theme="1"/>
        <rFont val="Times New Roman"/>
        <family val="1"/>
      </rPr>
      <t>b</t>
    </r>
    <phoneticPr fontId="1" type="noConversion"/>
  </si>
  <si>
    <r>
      <t>land uptake</t>
    </r>
    <r>
      <rPr>
        <b/>
        <vertAlign val="superscript"/>
        <sz val="11"/>
        <color theme="1"/>
        <rFont val="Times New Roman"/>
        <family val="1"/>
      </rPr>
      <t>b</t>
    </r>
    <phoneticPr fontId="1" type="noConversion"/>
  </si>
  <si>
    <r>
      <t>ocean uptake</t>
    </r>
    <r>
      <rPr>
        <b/>
        <vertAlign val="superscript"/>
        <sz val="11"/>
        <color theme="1"/>
        <rFont val="Times New Roman"/>
        <family val="1"/>
      </rPr>
      <t>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</si>
</sst>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9.35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bscript"/>
      <sz val="9.35"/>
      <color theme="1"/>
      <name val="Times New Roman"/>
      <family val="1"/>
    </font>
    <font>
      <sz val="11"/>
      <color theme="4"/>
      <name val="Times New Roman"/>
      <family val="1"/>
    </font>
    <font>
      <vertAlign val="super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 applyProtection="1">
      <alignment horizontal="center" vertical="center"/>
    </xf>
    <xf numFmtId="176" fontId="0" fillId="2" borderId="0" xfId="0" applyNumberFormat="1" applyFill="1" applyAlignment="1" applyProtection="1">
      <alignment horizontal="center" vertical="center"/>
    </xf>
    <xf numFmtId="0" fontId="0" fillId="0" borderId="0" xfId="0" applyProtection="1">
      <alignment vertical="center"/>
    </xf>
    <xf numFmtId="0" fontId="4" fillId="0" borderId="4" xfId="0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9A5-46E3-4CF6-9E70-06C636290762}">
  <dimension ref="A1:V17"/>
  <sheetViews>
    <sheetView tabSelected="1" zoomScale="85" zoomScaleNormal="85" workbookViewId="0">
      <selection activeCell="N2" sqref="N2"/>
    </sheetView>
  </sheetViews>
  <sheetFormatPr defaultRowHeight="14.25" x14ac:dyDescent="0.2"/>
  <cols>
    <col min="1" max="1" width="22.5" style="1" customWidth="1"/>
    <col min="2" max="2" width="9.875" style="2" customWidth="1"/>
    <col min="3" max="3" width="5.625" style="2" customWidth="1"/>
    <col min="4" max="4" width="12.625" style="2" customWidth="1"/>
    <col min="5" max="5" width="9" style="2" customWidth="1"/>
    <col min="6" max="6" width="4.625" style="2" customWidth="1"/>
    <col min="7" max="7" width="9.25" style="2" customWidth="1"/>
    <col min="8" max="8" width="11.75" style="2" customWidth="1"/>
    <col min="9" max="9" width="4" style="2" customWidth="1"/>
    <col min="10" max="10" width="6.375" style="2" customWidth="1"/>
    <col min="11" max="11" width="17.5" style="2" customWidth="1"/>
    <col min="12" max="12" width="14.375" style="2" customWidth="1"/>
    <col min="13" max="13" width="14.125" style="2" customWidth="1"/>
    <col min="14" max="14" width="11" style="2" customWidth="1"/>
    <col min="15" max="15" width="11.25" style="2" customWidth="1"/>
    <col min="16" max="16" width="12.25" style="2" customWidth="1"/>
    <col min="18" max="18" width="18" customWidth="1"/>
  </cols>
  <sheetData>
    <row r="1" spans="1:22" x14ac:dyDescent="0.2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22" s="3" customFormat="1" ht="34.35" customHeight="1" x14ac:dyDescent="0.2">
      <c r="A2" s="8" t="s">
        <v>14</v>
      </c>
      <c r="B2" s="41" t="s">
        <v>7</v>
      </c>
      <c r="C2" s="32"/>
      <c r="D2" s="32"/>
      <c r="E2" s="32" t="s">
        <v>15</v>
      </c>
      <c r="F2" s="32"/>
      <c r="G2" s="32"/>
      <c r="H2" s="32" t="s">
        <v>16</v>
      </c>
      <c r="I2" s="32"/>
      <c r="J2" s="40"/>
      <c r="K2" s="9" t="s">
        <v>8</v>
      </c>
      <c r="L2" s="4" t="s">
        <v>9</v>
      </c>
      <c r="M2" s="10" t="s">
        <v>10</v>
      </c>
      <c r="N2" s="9" t="s">
        <v>11</v>
      </c>
      <c r="O2" s="4" t="s">
        <v>12</v>
      </c>
      <c r="P2" s="10" t="s">
        <v>13</v>
      </c>
    </row>
    <row r="3" spans="1:22" ht="18" x14ac:dyDescent="0.2">
      <c r="A3" s="27" t="s">
        <v>22</v>
      </c>
      <c r="B3" s="29">
        <f>9.4/12.01</f>
        <v>0.78268109908409667</v>
      </c>
      <c r="C3" s="13" t="s">
        <v>18</v>
      </c>
      <c r="D3" s="13">
        <f>B3*Sheet2!B1</f>
        <v>0.34410291990606068</v>
      </c>
      <c r="E3" s="36">
        <f>8.9/12</f>
        <v>0.7416666666666667</v>
      </c>
      <c r="F3" s="13" t="s">
        <v>18</v>
      </c>
      <c r="G3" s="13">
        <f>E3*Sheet2!B1</f>
        <v>0.32607107274679892</v>
      </c>
      <c r="H3" s="36">
        <f>9.9/12.01</f>
        <v>0.8243130724396337</v>
      </c>
      <c r="I3" s="13" t="s">
        <v>18</v>
      </c>
      <c r="J3" s="14">
        <f>H3*Sheet2!B1</f>
        <v>0.36240626670957454</v>
      </c>
      <c r="K3" s="29">
        <f>(D3*1.25+D4*1.5+D5*2)*(-1)</f>
        <v>-1.1693991367571155</v>
      </c>
      <c r="L3" s="36">
        <f>(G3*1.25+G4*1.5+G5*2)*-1</f>
        <v>-1.1081197192272281</v>
      </c>
      <c r="M3" s="37">
        <f>J3*(-1.25)+J4*(-1.5)+J5*(-2)</f>
        <v>-1.2316012184995153</v>
      </c>
      <c r="N3" s="29">
        <f>(K3+K8+K9)/(B3+B6+B7+B8+B9)</f>
        <v>-1.566246852394799</v>
      </c>
      <c r="O3" s="36">
        <f>(L3+L8+L9)/(E3+E6+E8+E9+B7)</f>
        <v>-1.6175492734801269</v>
      </c>
      <c r="P3" s="37">
        <f>(M3+M8+M9)/(H3+H6+H8+H9+B7)</f>
        <v>-1.508475639628404</v>
      </c>
    </row>
    <row r="4" spans="1:22" ht="18" x14ac:dyDescent="0.2">
      <c r="A4" s="28"/>
      <c r="B4" s="30"/>
      <c r="C4" s="15" t="s">
        <v>19</v>
      </c>
      <c r="D4" s="15">
        <f>B3*Sheet2!B2</f>
        <v>0.27577174296306356</v>
      </c>
      <c r="E4" s="31"/>
      <c r="F4" s="15" t="s">
        <v>19</v>
      </c>
      <c r="G4" s="15">
        <f>E3*Sheet2!B2</f>
        <v>0.26132061909201154</v>
      </c>
      <c r="H4" s="31"/>
      <c r="I4" s="15" t="s">
        <v>19</v>
      </c>
      <c r="J4" s="16">
        <f>H3*Sheet2!B2</f>
        <v>0.2904404526951414</v>
      </c>
      <c r="K4" s="30"/>
      <c r="L4" s="31"/>
      <c r="M4" s="38"/>
      <c r="N4" s="30"/>
      <c r="O4" s="31"/>
      <c r="P4" s="38"/>
    </row>
    <row r="5" spans="1:22" ht="18" x14ac:dyDescent="0.2">
      <c r="A5" s="28"/>
      <c r="B5" s="30"/>
      <c r="C5" s="15" t="s">
        <v>20</v>
      </c>
      <c r="D5" s="15">
        <f>B3*Sheet2!B3</f>
        <v>0.16280643621497215</v>
      </c>
      <c r="E5" s="31"/>
      <c r="F5" s="15" t="s">
        <v>20</v>
      </c>
      <c r="G5" s="15">
        <f>E3*Sheet2!B3</f>
        <v>0.15427497482785602</v>
      </c>
      <c r="H5" s="31"/>
      <c r="I5" s="15" t="s">
        <v>20</v>
      </c>
      <c r="J5" s="16">
        <f>H3*Sheet2!B3</f>
        <v>0.17146635303491747</v>
      </c>
      <c r="K5" s="30"/>
      <c r="L5" s="31"/>
      <c r="M5" s="38"/>
      <c r="N5" s="30"/>
      <c r="O5" s="31"/>
      <c r="P5" s="38"/>
    </row>
    <row r="6" spans="1:22" ht="16.5" x14ac:dyDescent="0.2">
      <c r="A6" s="11" t="s">
        <v>23</v>
      </c>
      <c r="B6" s="30">
        <f>1.6/12.01</f>
        <v>0.13322231473771859</v>
      </c>
      <c r="C6" s="31"/>
      <c r="D6" s="31"/>
      <c r="E6" s="31">
        <f>0.9/12.01</f>
        <v>7.4937552039966701E-2</v>
      </c>
      <c r="F6" s="31"/>
      <c r="G6" s="31"/>
      <c r="H6" s="31">
        <f>2.3/12.01</f>
        <v>0.19150707743547044</v>
      </c>
      <c r="I6" s="31"/>
      <c r="J6" s="38"/>
      <c r="K6" s="17" t="s">
        <v>4</v>
      </c>
      <c r="L6" s="15" t="s">
        <v>4</v>
      </c>
      <c r="M6" s="16" t="s">
        <v>4</v>
      </c>
      <c r="N6" s="30"/>
      <c r="O6" s="31"/>
      <c r="P6" s="38"/>
      <c r="Q6" s="26"/>
      <c r="U6" s="7"/>
      <c r="V6" s="7"/>
    </row>
    <row r="7" spans="1:22" ht="16.5" x14ac:dyDescent="0.2">
      <c r="A7" s="11" t="s">
        <v>24</v>
      </c>
      <c r="B7" s="30">
        <f>0.1/12.01</f>
        <v>8.3263946711074118E-3</v>
      </c>
      <c r="C7" s="31"/>
      <c r="D7" s="31"/>
      <c r="E7" s="31" t="s">
        <v>3</v>
      </c>
      <c r="F7" s="31"/>
      <c r="G7" s="31"/>
      <c r="H7" s="31" t="s">
        <v>4</v>
      </c>
      <c r="I7" s="31"/>
      <c r="J7" s="38"/>
      <c r="K7" s="17" t="s">
        <v>4</v>
      </c>
      <c r="L7" s="15" t="s">
        <v>4</v>
      </c>
      <c r="M7" s="16" t="s">
        <v>4</v>
      </c>
      <c r="N7" s="30"/>
      <c r="O7" s="31"/>
      <c r="P7" s="38"/>
    </row>
    <row r="8" spans="1:22" ht="16.5" x14ac:dyDescent="0.2">
      <c r="A8" s="11" t="s">
        <v>25</v>
      </c>
      <c r="B8" s="30">
        <f>-3.4/12.01</f>
        <v>-0.28309741881765194</v>
      </c>
      <c r="C8" s="31"/>
      <c r="D8" s="31"/>
      <c r="E8" s="31">
        <f>-2.5/12.01</f>
        <v>-0.20815986677768528</v>
      </c>
      <c r="F8" s="31"/>
      <c r="G8" s="31"/>
      <c r="H8" s="31">
        <f>-4.3/12.01</f>
        <v>-0.35803497085761865</v>
      </c>
      <c r="I8" s="31"/>
      <c r="J8" s="38"/>
      <c r="K8" s="17">
        <f>3.4/12.01</f>
        <v>0.28309741881765194</v>
      </c>
      <c r="L8" s="15">
        <f>2.5/12.01</f>
        <v>0.20815986677768528</v>
      </c>
      <c r="M8" s="16">
        <f>4.3/12.01</f>
        <v>0.35803497085761865</v>
      </c>
      <c r="N8" s="30"/>
      <c r="O8" s="31"/>
      <c r="P8" s="38"/>
    </row>
    <row r="9" spans="1:22" ht="16.5" x14ac:dyDescent="0.2">
      <c r="A9" s="12" t="s">
        <v>26</v>
      </c>
      <c r="B9" s="35">
        <f>-2.5/12.01</f>
        <v>-0.20815986677768528</v>
      </c>
      <c r="C9" s="33"/>
      <c r="D9" s="33"/>
      <c r="E9" s="33">
        <f>-1.9/12.01</f>
        <v>-0.15820149875104078</v>
      </c>
      <c r="F9" s="33"/>
      <c r="G9" s="33"/>
      <c r="H9" s="33">
        <f>-3.1/12.01</f>
        <v>-0.25811823480432972</v>
      </c>
      <c r="I9" s="33"/>
      <c r="J9" s="39"/>
      <c r="K9" s="18">
        <f>2.5/12.01</f>
        <v>0.20815986677768528</v>
      </c>
      <c r="L9" s="19">
        <f>1.9/12.01</f>
        <v>0.15820149875104078</v>
      </c>
      <c r="M9" s="20">
        <f>3.1/12.01</f>
        <v>0.25811823480432972</v>
      </c>
      <c r="N9" s="35"/>
      <c r="O9" s="33"/>
      <c r="P9" s="39"/>
    </row>
    <row r="10" spans="1:22" ht="15" x14ac:dyDescent="0.2">
      <c r="A10" s="24" t="s">
        <v>5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3"/>
      <c r="P10" s="23"/>
    </row>
    <row r="11" spans="1:22" ht="15" x14ac:dyDescent="0.2">
      <c r="A11" s="25" t="s">
        <v>17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ht="15" x14ac:dyDescent="0.2">
      <c r="A12" s="25" t="s">
        <v>21</v>
      </c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22" ht="15" x14ac:dyDescent="0.2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22" ht="15" x14ac:dyDescent="0.2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22" ht="15" x14ac:dyDescent="0.2">
      <c r="A15" s="25"/>
    </row>
    <row r="16" spans="1:22" ht="15" x14ac:dyDescent="0.2">
      <c r="A16" s="25"/>
    </row>
    <row r="17" spans="1:1" ht="15" x14ac:dyDescent="0.2">
      <c r="A17" s="25"/>
    </row>
  </sheetData>
  <mergeCells count="26">
    <mergeCell ref="A1:P1"/>
    <mergeCell ref="N3:N9"/>
    <mergeCell ref="O3:O9"/>
    <mergeCell ref="P3:P9"/>
    <mergeCell ref="K3:K5"/>
    <mergeCell ref="L3:L5"/>
    <mergeCell ref="M3:M5"/>
    <mergeCell ref="H2:J2"/>
    <mergeCell ref="H3:H5"/>
    <mergeCell ref="H6:J6"/>
    <mergeCell ref="H8:J8"/>
    <mergeCell ref="H9:J9"/>
    <mergeCell ref="H7:J7"/>
    <mergeCell ref="B9:D9"/>
    <mergeCell ref="B2:D2"/>
    <mergeCell ref="E3:E5"/>
    <mergeCell ref="E2:G2"/>
    <mergeCell ref="E6:G6"/>
    <mergeCell ref="E8:G8"/>
    <mergeCell ref="E9:G9"/>
    <mergeCell ref="E7:G7"/>
    <mergeCell ref="A3:A5"/>
    <mergeCell ref="B3:B5"/>
    <mergeCell ref="B6:D6"/>
    <mergeCell ref="B7:D7"/>
    <mergeCell ref="B8:D8"/>
  </mergeCells>
  <phoneticPr fontId="1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76AF-806F-4CAC-BDAD-7FCBBCA87291}">
  <dimension ref="A1:B3"/>
  <sheetViews>
    <sheetView workbookViewId="0">
      <selection activeCell="F22" sqref="F22"/>
    </sheetView>
  </sheetViews>
  <sheetFormatPr defaultRowHeight="14.25" x14ac:dyDescent="0.2"/>
  <sheetData>
    <row r="1" spans="1:2" x14ac:dyDescent="0.2">
      <c r="A1" s="5" t="s">
        <v>0</v>
      </c>
      <c r="B1" s="6">
        <v>0.43964639022040303</v>
      </c>
    </row>
    <row r="2" spans="1:2" x14ac:dyDescent="0.2">
      <c r="A2" s="5" t="s">
        <v>1</v>
      </c>
      <c r="B2" s="6">
        <v>0.35234240776450992</v>
      </c>
    </row>
    <row r="3" spans="1:2" x14ac:dyDescent="0.2">
      <c r="A3" s="5" t="s">
        <v>2</v>
      </c>
      <c r="B3" s="6">
        <v>0.20801120201508674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Supplementary Tabel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Guozhi Xie</dc:creator>
  <cp:lastModifiedBy>Guozhi Xie</cp:lastModifiedBy>
  <dcterms:created xsi:type="dcterms:W3CDTF">2021-12-30T11:51:40Z</dcterms:created>
  <dcterms:modified xsi:type="dcterms:W3CDTF">2022-01-20T10:57:36Z</dcterms:modified>
</cp:coreProperties>
</file>