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no/Desktop/Internal Verification and Performance Re view /Final Documents 23.05.2021 /"/>
    </mc:Choice>
  </mc:AlternateContent>
  <xr:revisionPtr revIDLastSave="0" documentId="8_{E24C6E3E-809E-A74C-95A8-314E000EF5A6}" xr6:coauthVersionLast="47" xr6:coauthVersionMax="47" xr10:uidLastSave="{00000000-0000-0000-0000-000000000000}"/>
  <bookViews>
    <workbookView xWindow="0" yWindow="2720" windowWidth="13860" windowHeight="15280" xr2:uid="{00000000-000D-0000-FFFF-FFFF00000000}"/>
  </bookViews>
  <sheets>
    <sheet name="Calculation of table 28 to 40" sheetId="5" r:id="rId1"/>
  </sheets>
  <calcPr calcId="191029"/>
</workbook>
</file>

<file path=xl/calcChain.xml><?xml version="1.0" encoding="utf-8"?>
<calcChain xmlns="http://schemas.openxmlformats.org/spreadsheetml/2006/main">
  <c r="D170" i="5" l="1"/>
  <c r="E90" i="5" l="1"/>
  <c r="E91" i="5"/>
  <c r="E92" i="5"/>
  <c r="E49" i="5" l="1"/>
  <c r="E66" i="5"/>
  <c r="F47" i="5" l="1"/>
  <c r="F48" i="5"/>
  <c r="F49" i="5"/>
  <c r="F46" i="5"/>
  <c r="E125" i="5" l="1"/>
  <c r="E126" i="5"/>
  <c r="E124" i="5"/>
  <c r="E108" i="5"/>
  <c r="E109" i="5"/>
  <c r="E107" i="5"/>
  <c r="F153" i="5"/>
  <c r="F162" i="5" l="1"/>
  <c r="E162" i="5"/>
  <c r="D162" i="5"/>
  <c r="F118" i="5" l="1"/>
  <c r="F124" i="5" s="1"/>
  <c r="D138" i="5" s="1"/>
  <c r="F126" i="5" l="1"/>
  <c r="F138" i="5" s="1"/>
  <c r="F125" i="5"/>
  <c r="E138" i="5" s="1"/>
  <c r="F101" i="5"/>
  <c r="F84" i="5"/>
  <c r="F75" i="5"/>
  <c r="F90" i="5" l="1"/>
  <c r="D136" i="5" s="1"/>
  <c r="F92" i="5"/>
  <c r="F136" i="5" s="1"/>
  <c r="F91" i="5"/>
  <c r="F127" i="5"/>
  <c r="F109" i="5"/>
  <c r="F137" i="5" s="1"/>
  <c r="F107" i="5"/>
  <c r="D137" i="5" s="1"/>
  <c r="F108" i="5"/>
  <c r="E137" i="5" s="1"/>
  <c r="F57" i="5"/>
  <c r="F93" i="5" l="1"/>
  <c r="E136" i="5"/>
  <c r="F64" i="5"/>
  <c r="E135" i="5" s="1"/>
  <c r="F65" i="5"/>
  <c r="F135" i="5" s="1"/>
  <c r="F139" i="5" s="1"/>
  <c r="F163" i="5" s="1"/>
  <c r="F165" i="5" s="1"/>
  <c r="F63" i="5"/>
  <c r="D135" i="5" s="1"/>
  <c r="D139" i="5" s="1"/>
  <c r="D163" i="5" s="1"/>
  <c r="D165" i="5" s="1"/>
  <c r="F110" i="5"/>
  <c r="E139" i="5" l="1"/>
  <c r="E163" i="5" s="1"/>
  <c r="E165" i="5" s="1"/>
  <c r="F66" i="5"/>
  <c r="F13" i="5"/>
  <c r="F12" i="5"/>
  <c r="F37" i="5" l="1"/>
  <c r="F11" i="5" l="1"/>
  <c r="E14" i="5" l="1"/>
</calcChain>
</file>

<file path=xl/sharedStrings.xml><?xml version="1.0" encoding="utf-8"?>
<sst xmlns="http://schemas.openxmlformats.org/spreadsheetml/2006/main" count="358" uniqueCount="201">
  <si>
    <t>Description</t>
  </si>
  <si>
    <t>Unit</t>
  </si>
  <si>
    <t>Value</t>
  </si>
  <si>
    <t>tons</t>
  </si>
  <si>
    <t xml:space="preserve">A. Wood, wood products </t>
  </si>
  <si>
    <t>B. Pulp, paper and cardboard</t>
  </si>
  <si>
    <t>D. Textiles</t>
  </si>
  <si>
    <t>E. Garden, yard and park waste</t>
  </si>
  <si>
    <t>Parameter</t>
  </si>
  <si>
    <t>liter</t>
  </si>
  <si>
    <t>kg/l</t>
  </si>
  <si>
    <t>% Trend</t>
  </si>
  <si>
    <t>01/01/2019</t>
  </si>
  <si>
    <t>31/12/2019</t>
  </si>
  <si>
    <t>01/01/2020</t>
  </si>
  <si>
    <t xml:space="preserve"> </t>
  </si>
  <si>
    <t>Total diesel consumption</t>
  </si>
  <si>
    <t>Vintage 04/11/2018 to 31/12/2018</t>
  </si>
  <si>
    <t>Vintage 01/01/2019 to 31/12/2019</t>
  </si>
  <si>
    <t>%</t>
  </si>
  <si>
    <t>-</t>
  </si>
  <si>
    <r>
      <rPr>
        <sz val="10"/>
        <color theme="1"/>
        <rFont val="Arial"/>
        <family val="2"/>
      </rPr>
      <t xml:space="preserve">to </t>
    </r>
    <r>
      <rPr>
        <b/>
        <sz val="10"/>
        <color theme="1"/>
        <rFont val="Arial"/>
        <family val="2"/>
      </rPr>
      <t>31/12/2018</t>
    </r>
  </si>
  <si>
    <r>
      <t>t N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 xml:space="preserve">O / t </t>
    </r>
  </si>
  <si>
    <r>
      <t>WCOM</t>
    </r>
    <r>
      <rPr>
        <vertAlign val="subscript"/>
        <sz val="10"/>
        <rFont val="Arial"/>
        <family val="2"/>
      </rPr>
      <t>Bau</t>
    </r>
  </si>
  <si>
    <t>GJ / t</t>
  </si>
  <si>
    <t>Total electricity consumption in kWh</t>
  </si>
  <si>
    <t>Total electricity consumption in MWh</t>
  </si>
  <si>
    <t>BE</t>
  </si>
  <si>
    <t>PE</t>
  </si>
  <si>
    <t>LE</t>
  </si>
  <si>
    <t>Gross baseline emission</t>
  </si>
  <si>
    <t>Emission from diesel consumption</t>
  </si>
  <si>
    <t>Total project emission</t>
  </si>
  <si>
    <t>C. Food, food waste, beverages &amp; tobacco</t>
  </si>
  <si>
    <t>Parameter - Calculation for whole monitoring period</t>
  </si>
  <si>
    <t>To be processed according to PDD</t>
  </si>
  <si>
    <r>
      <t>NCV</t>
    </r>
    <r>
      <rPr>
        <vertAlign val="subscript"/>
        <sz val="10"/>
        <color rgb="FF000000"/>
        <rFont val="Arial"/>
        <family val="2"/>
      </rPr>
      <t>diesel</t>
    </r>
  </si>
  <si>
    <r>
      <t>D</t>
    </r>
    <r>
      <rPr>
        <vertAlign val="subscript"/>
        <sz val="10"/>
        <color rgb="FF000000"/>
        <rFont val="Arial"/>
        <family val="2"/>
      </rPr>
      <t>diesel</t>
    </r>
  </si>
  <si>
    <r>
      <rPr>
        <sz val="10"/>
        <rFont val="Arial"/>
        <family val="2"/>
      </rPr>
      <t>PE</t>
    </r>
    <r>
      <rPr>
        <vertAlign val="subscript"/>
        <sz val="10"/>
        <rFont val="Arial"/>
        <family val="2"/>
      </rPr>
      <t>CH4</t>
    </r>
  </si>
  <si>
    <r>
      <t>PE</t>
    </r>
    <r>
      <rPr>
        <vertAlign val="subscript"/>
        <sz val="10"/>
        <rFont val="Arial"/>
        <family val="2"/>
      </rPr>
      <t>N2O</t>
    </r>
  </si>
  <si>
    <r>
      <t>EF</t>
    </r>
    <r>
      <rPr>
        <vertAlign val="subscript"/>
        <sz val="10"/>
        <rFont val="Arial"/>
        <family val="2"/>
      </rPr>
      <t>CH4</t>
    </r>
  </si>
  <si>
    <r>
      <t>GWP</t>
    </r>
    <r>
      <rPr>
        <vertAlign val="subscript"/>
        <sz val="10"/>
        <rFont val="Arial"/>
        <family val="2"/>
      </rPr>
      <t>CH4</t>
    </r>
  </si>
  <si>
    <r>
      <t>EF</t>
    </r>
    <r>
      <rPr>
        <vertAlign val="subscript"/>
        <sz val="10"/>
        <rFont val="Arial"/>
        <family val="2"/>
      </rPr>
      <t>N2O</t>
    </r>
  </si>
  <si>
    <r>
      <t>GWP</t>
    </r>
    <r>
      <rPr>
        <vertAlign val="subscript"/>
        <sz val="10"/>
        <rFont val="Arial"/>
        <family val="2"/>
      </rPr>
      <t>N2O</t>
    </r>
  </si>
  <si>
    <r>
      <rPr>
        <b/>
        <sz val="10"/>
        <color rgb="FF000000"/>
        <rFont val="Arial"/>
        <family val="2"/>
      </rPr>
      <t>04/11/2018</t>
    </r>
  </si>
  <si>
    <r>
      <t>PE</t>
    </r>
    <r>
      <rPr>
        <vertAlign val="subscript"/>
        <sz val="10"/>
        <color rgb="FF000000"/>
        <rFont val="Arial"/>
        <family val="2"/>
      </rPr>
      <t>EC</t>
    </r>
  </si>
  <si>
    <r>
      <t>EC</t>
    </r>
    <r>
      <rPr>
        <vertAlign val="subscript"/>
        <sz val="10"/>
        <color rgb="FF000000"/>
        <rFont val="Arial"/>
        <family val="2"/>
      </rPr>
      <t>y</t>
    </r>
  </si>
  <si>
    <r>
      <t>EF</t>
    </r>
    <r>
      <rPr>
        <vertAlign val="subscript"/>
        <sz val="10"/>
        <color rgb="FF000000"/>
        <rFont val="Arial"/>
        <family val="2"/>
      </rPr>
      <t>CO2</t>
    </r>
  </si>
  <si>
    <t>Formula: ER = (BE - PE - LE) * (1 - r)</t>
  </si>
  <si>
    <r>
      <t>TDL</t>
    </r>
    <r>
      <rPr>
        <vertAlign val="subscript"/>
        <sz val="10"/>
        <color rgb="FF000000"/>
        <rFont val="Arial"/>
        <family val="2"/>
      </rPr>
      <t>grid</t>
    </r>
  </si>
  <si>
    <r>
      <t>Formula: PE</t>
    </r>
    <r>
      <rPr>
        <vertAlign val="subscript"/>
        <sz val="10"/>
        <rFont val="Arial"/>
        <family val="2"/>
      </rPr>
      <t>EC</t>
    </r>
    <r>
      <rPr>
        <sz val="10"/>
        <rFont val="Arial"/>
        <family val="2"/>
      </rPr>
      <t xml:space="preserve"> + PE</t>
    </r>
    <r>
      <rPr>
        <vertAlign val="subscript"/>
        <sz val="10"/>
        <rFont val="Arial"/>
        <family val="2"/>
      </rPr>
      <t>FC</t>
    </r>
    <r>
      <rPr>
        <sz val="10"/>
        <rFont val="Arial"/>
        <family val="2"/>
      </rPr>
      <t xml:space="preserve"> + PE</t>
    </r>
    <r>
      <rPr>
        <vertAlign val="subscript"/>
        <sz val="10"/>
        <rFont val="Arial"/>
        <family val="2"/>
      </rPr>
      <t>CH4</t>
    </r>
    <r>
      <rPr>
        <sz val="10"/>
        <rFont val="Arial"/>
        <family val="2"/>
      </rPr>
      <t xml:space="preserve"> + PE</t>
    </r>
    <r>
      <rPr>
        <vertAlign val="subscript"/>
        <sz val="10"/>
        <rFont val="Arial"/>
        <family val="2"/>
      </rPr>
      <t>N2O</t>
    </r>
  </si>
  <si>
    <r>
      <t>EF</t>
    </r>
    <r>
      <rPr>
        <vertAlign val="subscript"/>
        <sz val="10"/>
        <color rgb="FF000000"/>
        <rFont val="Arial"/>
        <family val="2"/>
      </rPr>
      <t>EL</t>
    </r>
  </si>
  <si>
    <t>EC</t>
  </si>
  <si>
    <t>Calculation of conversion factor liter diesel to t CO2e</t>
  </si>
  <si>
    <t>Value kWh</t>
  </si>
  <si>
    <t>Total diesel consumptions</t>
  </si>
  <si>
    <r>
      <t>PE</t>
    </r>
    <r>
      <rPr>
        <vertAlign val="subscript"/>
        <sz val="10"/>
        <color rgb="FF000000"/>
        <rFont val="Arial"/>
        <family val="2"/>
      </rPr>
      <t>fc</t>
    </r>
  </si>
  <si>
    <r>
      <t>Conversion factor liter to t CO</t>
    </r>
    <r>
      <rPr>
        <b/>
        <vertAlign val="subscript"/>
        <sz val="10"/>
        <color rgb="FF000000"/>
        <rFont val="Arial"/>
        <family val="2"/>
      </rPr>
      <t>2</t>
    </r>
    <r>
      <rPr>
        <b/>
        <sz val="10"/>
        <color rgb="FF000000"/>
        <rFont val="Arial"/>
        <family val="2"/>
      </rPr>
      <t xml:space="preserve">e </t>
    </r>
  </si>
  <si>
    <t>Actual amount organic waste processed and Deposition Trend</t>
  </si>
  <si>
    <t xml:space="preserve">Percentage of organic waste types </t>
  </si>
  <si>
    <t xml:space="preserve">Table 30: </t>
  </si>
  <si>
    <t xml:space="preserve">Table 31: </t>
  </si>
  <si>
    <t>Total electricity consumption</t>
  </si>
  <si>
    <t xml:space="preserve"> Calculation of conversion factor kWh to t CO2e</t>
  </si>
  <si>
    <t xml:space="preserve">Table 36: </t>
  </si>
  <si>
    <t>Total emission from diesel consumption</t>
  </si>
  <si>
    <t>Nirtrous Oxide emissions of from composting</t>
  </si>
  <si>
    <t>Nirtous Oxide emissions from composting</t>
  </si>
  <si>
    <t>Methane emissions from composting</t>
  </si>
  <si>
    <t>Calculation of correction factor for Methane emissions from composting</t>
  </si>
  <si>
    <r>
      <t>FC</t>
    </r>
    <r>
      <rPr>
        <b/>
        <vertAlign val="subscript"/>
        <sz val="10"/>
        <color rgb="FF000000"/>
        <rFont val="Arial"/>
        <family val="2"/>
      </rPr>
      <t>onv factor</t>
    </r>
  </si>
  <si>
    <r>
      <t>EC</t>
    </r>
    <r>
      <rPr>
        <b/>
        <vertAlign val="subscript"/>
        <sz val="10"/>
        <color rgb="FF000000"/>
        <rFont val="Arial"/>
        <family val="2"/>
      </rPr>
      <t>conv factor</t>
    </r>
  </si>
  <si>
    <r>
      <t>CH</t>
    </r>
    <r>
      <rPr>
        <b/>
        <vertAlign val="subscript"/>
        <sz val="10"/>
        <rFont val="Arial"/>
        <family val="2"/>
      </rPr>
      <t>4 corr factor</t>
    </r>
  </si>
  <si>
    <t>Calculation of correction factor for Nitrous Oxide emissions from composting</t>
  </si>
  <si>
    <r>
      <t>PE</t>
    </r>
    <r>
      <rPr>
        <b/>
        <vertAlign val="subscript"/>
        <sz val="10"/>
        <rFont val="Arial"/>
        <family val="2"/>
      </rPr>
      <t>CH4,y</t>
    </r>
  </si>
  <si>
    <r>
      <t>PE</t>
    </r>
    <r>
      <rPr>
        <b/>
        <vertAlign val="subscript"/>
        <sz val="10"/>
        <color rgb="FF000000"/>
        <rFont val="Arial"/>
        <family val="2"/>
      </rPr>
      <t>EC,y</t>
    </r>
  </si>
  <si>
    <t>Total Methane emission</t>
  </si>
  <si>
    <r>
      <t>PE</t>
    </r>
    <r>
      <rPr>
        <vertAlign val="subscript"/>
        <sz val="10"/>
        <rFont val="Arial"/>
        <family val="2"/>
      </rPr>
      <t>CH4</t>
    </r>
  </si>
  <si>
    <r>
      <t>PE</t>
    </r>
    <r>
      <rPr>
        <b/>
        <vertAlign val="subscript"/>
        <sz val="10"/>
        <rFont val="Arial"/>
        <family val="2"/>
      </rPr>
      <t>N2O,y</t>
    </r>
  </si>
  <si>
    <t>Total Nitrous Oxide emission</t>
  </si>
  <si>
    <t>Q (tons)</t>
  </si>
  <si>
    <t>Emission of Methane</t>
  </si>
  <si>
    <t>Emission of Nitrous Oxide</t>
  </si>
  <si>
    <r>
      <t>N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O</t>
    </r>
    <r>
      <rPr>
        <b/>
        <vertAlign val="subscript"/>
        <sz val="10"/>
        <rFont val="Arial"/>
        <family val="2"/>
      </rPr>
      <t xml:space="preserve"> corr factor</t>
    </r>
  </si>
  <si>
    <r>
      <t>PE</t>
    </r>
    <r>
      <rPr>
        <vertAlign val="subscript"/>
        <sz val="10"/>
        <rFont val="Arial"/>
        <family val="2"/>
      </rPr>
      <t>EC,y</t>
    </r>
  </si>
  <si>
    <r>
      <t>PE</t>
    </r>
    <r>
      <rPr>
        <vertAlign val="subscript"/>
        <sz val="10"/>
        <rFont val="Arial"/>
        <family val="2"/>
      </rPr>
      <t>FC,y</t>
    </r>
  </si>
  <si>
    <r>
      <t>PE</t>
    </r>
    <r>
      <rPr>
        <b/>
        <vertAlign val="subscript"/>
        <sz val="10"/>
        <color rgb="FF000000"/>
        <rFont val="Arial"/>
        <family val="2"/>
      </rPr>
      <t>fc,y</t>
    </r>
  </si>
  <si>
    <t>04/11/2018</t>
  </si>
  <si>
    <t xml:space="preserve">Table 42: </t>
  </si>
  <si>
    <t>Leakage emission</t>
  </si>
  <si>
    <t>Adjustment factor for prior activity</t>
  </si>
  <si>
    <t>2.   Project emission PE - Calculated per vintage year</t>
  </si>
  <si>
    <t>1.   Baseline emission BE  - Calculated per vintage year</t>
  </si>
  <si>
    <t>3. Emission reduction ER - Calculated per vintage year</t>
  </si>
  <si>
    <t>Baseline emission</t>
  </si>
  <si>
    <t>Prodject emission</t>
  </si>
  <si>
    <t>Processed during monitoring period</t>
  </si>
  <si>
    <r>
      <t>tCO</t>
    </r>
    <r>
      <rPr>
        <vertAlign val="subscript"/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e</t>
    </r>
  </si>
  <si>
    <r>
      <t>tCO</t>
    </r>
    <r>
      <rPr>
        <b/>
        <vertAlign val="subscript"/>
        <sz val="10"/>
        <color rgb="FF000000"/>
        <rFont val="Arial"/>
        <family val="2"/>
      </rPr>
      <t>2</t>
    </r>
    <r>
      <rPr>
        <b/>
        <sz val="10"/>
        <color rgb="FF000000"/>
        <rFont val="Arial"/>
        <family val="2"/>
      </rPr>
      <t>e</t>
    </r>
  </si>
  <si>
    <r>
      <t>tCO</t>
    </r>
    <r>
      <rPr>
        <vertAlign val="subscript"/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e / MWh</t>
    </r>
  </si>
  <si>
    <r>
      <t>tCO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e / t CH</t>
    </r>
    <r>
      <rPr>
        <vertAlign val="subscript"/>
        <sz val="10"/>
        <rFont val="Arial"/>
        <family val="2"/>
      </rPr>
      <t>4</t>
    </r>
  </si>
  <si>
    <r>
      <t>tCH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 xml:space="preserve"> / t</t>
    </r>
  </si>
  <si>
    <r>
      <t>tCO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</t>
    </r>
  </si>
  <si>
    <r>
      <t>tCO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e / t N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</si>
  <si>
    <r>
      <t>Unit: tCO</t>
    </r>
    <r>
      <rPr>
        <b/>
        <vertAlign val="subscript"/>
        <sz val="10"/>
        <color rgb="FF000000"/>
        <rFont val="Arial"/>
        <family val="2"/>
      </rPr>
      <t>2</t>
    </r>
    <r>
      <rPr>
        <b/>
        <sz val="10"/>
        <color rgb="FF000000"/>
        <rFont val="Arial"/>
        <family val="2"/>
      </rPr>
      <t>e</t>
    </r>
  </si>
  <si>
    <r>
      <t>Total project emission in tCO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</t>
    </r>
  </si>
  <si>
    <r>
      <t xml:space="preserve">Leakage emission </t>
    </r>
    <r>
      <rPr>
        <sz val="11"/>
        <color theme="1"/>
        <rFont val="Calibri"/>
        <family val="2"/>
        <scheme val="minor"/>
      </rPr>
      <t/>
    </r>
  </si>
  <si>
    <r>
      <t>ER</t>
    </r>
    <r>
      <rPr>
        <b/>
        <vertAlign val="subscript"/>
        <sz val="10"/>
        <rFont val="Arial"/>
        <family val="2"/>
      </rPr>
      <t>y</t>
    </r>
  </si>
  <si>
    <r>
      <t>BE</t>
    </r>
    <r>
      <rPr>
        <vertAlign val="subscript"/>
        <sz val="10"/>
        <rFont val="Arial"/>
        <family val="2"/>
      </rPr>
      <t>y</t>
    </r>
  </si>
  <si>
    <r>
      <t>PE</t>
    </r>
    <r>
      <rPr>
        <vertAlign val="subscript"/>
        <sz val="10"/>
        <rFont val="Arial"/>
        <family val="2"/>
      </rPr>
      <t>y</t>
    </r>
  </si>
  <si>
    <r>
      <t>LE</t>
    </r>
    <r>
      <rPr>
        <vertAlign val="subscript"/>
        <sz val="10"/>
        <rFont val="Arial"/>
        <family val="2"/>
      </rPr>
      <t>y</t>
    </r>
  </si>
  <si>
    <r>
      <t>TWCO</t>
    </r>
    <r>
      <rPr>
        <vertAlign val="subscript"/>
        <sz val="10"/>
        <color rgb="FF000000"/>
        <rFont val="Arial"/>
        <family val="2"/>
      </rPr>
      <t>y</t>
    </r>
  </si>
  <si>
    <r>
      <t>Conversion factor kWh to tCO</t>
    </r>
    <r>
      <rPr>
        <b/>
        <vertAlign val="subscript"/>
        <sz val="10"/>
        <color rgb="FF000000"/>
        <rFont val="Arial"/>
        <family val="2"/>
      </rPr>
      <t>2</t>
    </r>
    <r>
      <rPr>
        <b/>
        <sz val="10"/>
        <color rgb="FF000000"/>
        <rFont val="Arial"/>
        <family val="2"/>
      </rPr>
      <t xml:space="preserve">e </t>
    </r>
  </si>
  <si>
    <r>
      <t>tCO</t>
    </r>
    <r>
      <rPr>
        <vertAlign val="subscript"/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e / TJ</t>
    </r>
  </si>
  <si>
    <t>Organic waste processed in pilot plant</t>
  </si>
  <si>
    <t>The decimals after a point are often irrelevant, but an earlier Verifyer wanted it so</t>
  </si>
  <si>
    <r>
      <t>ER</t>
    </r>
    <r>
      <rPr>
        <vertAlign val="subscript"/>
        <sz val="10"/>
        <rFont val="Arial"/>
        <family val="2"/>
      </rPr>
      <t>y</t>
    </r>
  </si>
  <si>
    <t>Vintage</t>
  </si>
  <si>
    <r>
      <t>W</t>
    </r>
    <r>
      <rPr>
        <vertAlign val="subscript"/>
        <sz val="10"/>
        <color rgb="FF000000"/>
        <rFont val="Arial"/>
        <family val="2"/>
      </rPr>
      <t>y</t>
    </r>
  </si>
  <si>
    <t>W</t>
  </si>
  <si>
    <r>
      <rPr>
        <sz val="10"/>
        <color rgb="FF000000"/>
        <rFont val="Arial"/>
        <family val="2"/>
      </rPr>
      <t>p</t>
    </r>
    <r>
      <rPr>
        <vertAlign val="subscript"/>
        <sz val="10"/>
        <color rgb="FF000000"/>
        <rFont val="Arial"/>
        <family val="2"/>
      </rPr>
      <t>j,y</t>
    </r>
  </si>
  <si>
    <t xml:space="preserve">Table 32: </t>
  </si>
  <si>
    <t xml:space="preserve">Table 33: </t>
  </si>
  <si>
    <t>Table 34:</t>
  </si>
  <si>
    <t>Table 35:</t>
  </si>
  <si>
    <t xml:space="preserve">Table 37: </t>
  </si>
  <si>
    <t xml:space="preserve">Table 38: </t>
  </si>
  <si>
    <t>Table 39:</t>
  </si>
  <si>
    <t>Table40:</t>
  </si>
  <si>
    <t xml:space="preserve">Table 41: </t>
  </si>
  <si>
    <t>Table 43:</t>
  </si>
  <si>
    <t xml:space="preserve">Table 44: </t>
  </si>
  <si>
    <t xml:space="preserve">Table 45: </t>
  </si>
  <si>
    <t>Table 46:</t>
  </si>
  <si>
    <t xml:space="preserve"> Total emission from electricity consumption</t>
  </si>
  <si>
    <t>r</t>
  </si>
  <si>
    <t>Leakage emission all vintage yearss</t>
  </si>
  <si>
    <t>Emission reduction, rounded down</t>
  </si>
  <si>
    <t>Emission reduction from the project activity after adjustment</t>
  </si>
  <si>
    <t xml:space="preserve">Calculation of ajustment factor </t>
  </si>
  <si>
    <t>Project capacity according to PDD p 36</t>
  </si>
  <si>
    <r>
      <t>FC</t>
    </r>
    <r>
      <rPr>
        <vertAlign val="subscript"/>
        <sz val="10"/>
        <color rgb="FF000000"/>
        <rFont val="Arial"/>
        <family val="2"/>
      </rPr>
      <t>Diesel</t>
    </r>
  </si>
  <si>
    <r>
      <t>BE</t>
    </r>
    <r>
      <rPr>
        <b/>
        <vertAlign val="subscript"/>
        <sz val="10"/>
        <color rgb="FF000000"/>
        <rFont val="Arial"/>
        <family val="2"/>
      </rPr>
      <t>y</t>
    </r>
  </si>
  <si>
    <t>Source: Table 12 and 22</t>
  </si>
  <si>
    <t>Source: Table 33, 34</t>
  </si>
  <si>
    <t>Source: Table 13, 24, 25</t>
  </si>
  <si>
    <t>Source: Table 30 , 39</t>
  </si>
  <si>
    <t>Source: Table 10, 14</t>
  </si>
  <si>
    <t>Source: Table 11, 15</t>
  </si>
  <si>
    <t>Source: Table 22</t>
  </si>
  <si>
    <t>Source: PDD p 36</t>
  </si>
  <si>
    <t>Note:  r is treated like an ex ante value as it is calculated with the Project capacity</t>
  </si>
  <si>
    <t>Source: Tables 32, 42, 44, 45</t>
  </si>
  <si>
    <t>kWh / MWh</t>
  </si>
  <si>
    <t>31/12/2020</t>
  </si>
  <si>
    <t>Source: Annex 2a, 2b, 2c as summaries. The detailed spreadsheets are submitted with the MR with the name:</t>
  </si>
  <si>
    <t xml:space="preserve">Waste composition 2018,2019 and 2020 with summary for Annex 2 </t>
  </si>
  <si>
    <t>Formula: Trend = Organic waste processed per year / 14875 (to be processed according to PDD)</t>
  </si>
  <si>
    <t>Source organic waste processed: Annex 1a, 1b, 1c as summaries. The detailed spreadsheets are submitted</t>
  </si>
  <si>
    <t xml:space="preserve">Source: Purchase of electric vouchers fom PLN (National Electric Company) Annex 5. Detailed spreadsheet </t>
  </si>
  <si>
    <t>Emission factor of Java–Madura–Bali grid (Table 12)</t>
  </si>
  <si>
    <t>Transmission and distribution losses (Table 22)</t>
  </si>
  <si>
    <t>Net caloric value of diesel fuel (Table 24)</t>
  </si>
  <si>
    <t>Density of diesel (Table 13)</t>
  </si>
  <si>
    <r>
      <t>CO</t>
    </r>
    <r>
      <rPr>
        <vertAlign val="subscript"/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 xml:space="preserve"> emissions factor for diesel (Table 25)</t>
    </r>
  </si>
  <si>
    <t>Source: Table 36, 37</t>
  </si>
  <si>
    <t>Global Warming Potential of Methane (Table 10)</t>
  </si>
  <si>
    <r>
      <t>Emission factor of CH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 xml:space="preserve"> per tonne of waste (Table 14)</t>
    </r>
  </si>
  <si>
    <t>Global Warming Potential of Nitrous Oxide (Table 11)</t>
  </si>
  <si>
    <r>
      <t>Emission factor of N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 per tonne of waste (Table 15)</t>
    </r>
  </si>
  <si>
    <t>Emission from electricity consumption</t>
  </si>
  <si>
    <t>Source: Table 35, 38, 40, 42</t>
  </si>
  <si>
    <t>Source: Table 30 , 41</t>
  </si>
  <si>
    <r>
      <t>Note: No sampling 04/11/2018 to 31/12/2018, thus p</t>
    </r>
    <r>
      <rPr>
        <vertAlign val="subscript"/>
        <sz val="10"/>
        <rFont val="Arial"/>
        <family val="2"/>
      </rPr>
      <t>j</t>
    </r>
    <r>
      <rPr>
        <sz val="10"/>
        <rFont val="Arial"/>
        <family val="2"/>
      </rPr>
      <t xml:space="preserve"> values same as for total 2018</t>
    </r>
  </si>
  <si>
    <t>with the MR with the name: Details of total organic waste processed 2018, 2019 and 2020 for Annex 1</t>
  </si>
  <si>
    <r>
      <t>Formula: EC</t>
    </r>
    <r>
      <rPr>
        <vertAlign val="subscript"/>
        <sz val="10"/>
        <rFont val="Arial"/>
        <family val="2"/>
      </rPr>
      <t>conv factor</t>
    </r>
    <r>
      <rPr>
        <sz val="10"/>
        <rFont val="Arial"/>
        <family val="2"/>
      </rPr>
      <t xml:space="preserve"> = FE</t>
    </r>
    <r>
      <rPr>
        <vertAlign val="subscript"/>
        <sz val="10"/>
        <rFont val="Arial"/>
        <family val="2"/>
      </rPr>
      <t>EL</t>
    </r>
    <r>
      <rPr>
        <sz val="10"/>
        <rFont val="Arial"/>
        <family val="2"/>
      </rPr>
      <t xml:space="preserve"> * (1 + TDL</t>
    </r>
    <r>
      <rPr>
        <vertAlign val="subscript"/>
        <sz val="10"/>
        <rFont val="Arial"/>
        <family val="2"/>
      </rPr>
      <t>grid</t>
    </r>
    <r>
      <rPr>
        <sz val="10"/>
        <rFont val="Arial"/>
        <family val="2"/>
      </rPr>
      <t>)</t>
    </r>
  </si>
  <si>
    <r>
      <t>Formula: PE</t>
    </r>
    <r>
      <rPr>
        <vertAlign val="subscript"/>
        <sz val="10"/>
        <rFont val="Arial"/>
        <family val="2"/>
      </rPr>
      <t>y</t>
    </r>
    <r>
      <rPr>
        <sz val="10"/>
        <rFont val="Arial"/>
        <family val="2"/>
      </rPr>
      <t xml:space="preserve"> = EC</t>
    </r>
    <r>
      <rPr>
        <vertAlign val="subscript"/>
        <sz val="10"/>
        <rFont val="Arial"/>
        <family val="2"/>
      </rPr>
      <t>y</t>
    </r>
    <r>
      <rPr>
        <sz val="10"/>
        <rFont val="Arial"/>
        <family val="2"/>
      </rPr>
      <t xml:space="preserve"> * EC</t>
    </r>
    <r>
      <rPr>
        <vertAlign val="subscript"/>
        <sz val="10"/>
        <rFont val="Arial"/>
        <family val="2"/>
      </rPr>
      <t xml:space="preserve">conv factor </t>
    </r>
    <r>
      <rPr>
        <sz val="10"/>
        <rFont val="Arial"/>
        <family val="2"/>
      </rPr>
      <t xml:space="preserve"> / 1000 (for kWH to MWh)</t>
    </r>
  </si>
  <si>
    <r>
      <t>Formula: FC</t>
    </r>
    <r>
      <rPr>
        <vertAlign val="subscript"/>
        <sz val="10"/>
        <rFont val="Arial"/>
        <family val="2"/>
      </rPr>
      <t>conv factor</t>
    </r>
    <r>
      <rPr>
        <sz val="10"/>
        <rFont val="Arial"/>
        <family val="2"/>
      </rPr>
      <t xml:space="preserve"> = D</t>
    </r>
    <r>
      <rPr>
        <vertAlign val="subscript"/>
        <sz val="10"/>
        <rFont val="Arial"/>
        <family val="2"/>
      </rPr>
      <t>diesel,y</t>
    </r>
    <r>
      <rPr>
        <sz val="10"/>
        <rFont val="Arial"/>
        <family val="2"/>
      </rPr>
      <t xml:space="preserve"> / 1000 (for kg to ton)  * NCV</t>
    </r>
    <r>
      <rPr>
        <vertAlign val="subscript"/>
        <sz val="10"/>
        <rFont val="Arial"/>
        <family val="2"/>
      </rPr>
      <t>diesel</t>
    </r>
    <r>
      <rPr>
        <sz val="10"/>
        <rFont val="Arial"/>
        <family val="2"/>
      </rPr>
      <t xml:space="preserve"> / 1000 (for GJ to TJ) * EF</t>
    </r>
    <r>
      <rPr>
        <vertAlign val="subscript"/>
        <sz val="10"/>
        <rFont val="Arial"/>
        <family val="2"/>
      </rPr>
      <t>CO2</t>
    </r>
  </si>
  <si>
    <r>
      <t>Formula: PE</t>
    </r>
    <r>
      <rPr>
        <vertAlign val="subscript"/>
        <sz val="10"/>
        <rFont val="Arial"/>
        <family val="2"/>
      </rPr>
      <t>diesel</t>
    </r>
    <r>
      <rPr>
        <sz val="10"/>
        <rFont val="Arial"/>
        <family val="2"/>
      </rPr>
      <t xml:space="preserve"> = FC</t>
    </r>
    <r>
      <rPr>
        <vertAlign val="subscript"/>
        <sz val="10"/>
        <rFont val="Arial"/>
        <family val="2"/>
      </rPr>
      <t>conv factor</t>
    </r>
    <r>
      <rPr>
        <sz val="10"/>
        <rFont val="Arial"/>
        <family val="2"/>
      </rPr>
      <t xml:space="preserve"> * FC</t>
    </r>
    <r>
      <rPr>
        <vertAlign val="subscript"/>
        <sz val="10"/>
        <rFont val="Arial"/>
        <family val="2"/>
      </rPr>
      <t>diesel</t>
    </r>
  </si>
  <si>
    <r>
      <t>Formula: CH</t>
    </r>
    <r>
      <rPr>
        <vertAlign val="subscript"/>
        <sz val="10"/>
        <rFont val="Arial"/>
        <family val="2"/>
      </rPr>
      <t>4 corr factor</t>
    </r>
    <r>
      <rPr>
        <sz val="10"/>
        <rFont val="Arial"/>
        <family val="2"/>
      </rPr>
      <t xml:space="preserve"> = EF</t>
    </r>
    <r>
      <rPr>
        <vertAlign val="subscript"/>
        <sz val="10"/>
        <rFont val="Arial"/>
        <family val="2"/>
      </rPr>
      <t>CH4</t>
    </r>
    <r>
      <rPr>
        <sz val="10"/>
        <rFont val="Arial"/>
        <family val="2"/>
      </rPr>
      <t xml:space="preserve"> * GWP</t>
    </r>
    <r>
      <rPr>
        <vertAlign val="subscript"/>
        <sz val="10"/>
        <rFont val="Arial"/>
        <family val="2"/>
      </rPr>
      <t>CH4</t>
    </r>
  </si>
  <si>
    <r>
      <t>Formula: N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 xml:space="preserve"> corr factor</t>
    </r>
    <r>
      <rPr>
        <sz val="10"/>
        <rFont val="Arial"/>
        <family val="2"/>
      </rPr>
      <t xml:space="preserve"> = EF</t>
    </r>
    <r>
      <rPr>
        <vertAlign val="subscript"/>
        <sz val="10"/>
        <rFont val="Arial"/>
        <family val="2"/>
      </rPr>
      <t>N2O</t>
    </r>
    <r>
      <rPr>
        <sz val="10"/>
        <rFont val="Arial"/>
        <family val="2"/>
      </rPr>
      <t xml:space="preserve"> * GWP</t>
    </r>
    <r>
      <rPr>
        <vertAlign val="subscript"/>
        <sz val="10"/>
        <rFont val="Arial"/>
        <family val="2"/>
      </rPr>
      <t>N2O</t>
    </r>
  </si>
  <si>
    <r>
      <t>Formula: PE</t>
    </r>
    <r>
      <rPr>
        <vertAlign val="subscript"/>
        <sz val="10"/>
        <rFont val="Arial"/>
        <family val="2"/>
      </rPr>
      <t>CH4</t>
    </r>
    <r>
      <rPr>
        <sz val="10"/>
        <rFont val="Arial"/>
        <family val="2"/>
      </rPr>
      <t xml:space="preserve"> = Q * CH</t>
    </r>
    <r>
      <rPr>
        <vertAlign val="subscript"/>
        <sz val="10"/>
        <rFont val="Arial"/>
        <family val="2"/>
      </rPr>
      <t>4 corr factor</t>
    </r>
  </si>
  <si>
    <r>
      <t>Formula: PE</t>
    </r>
    <r>
      <rPr>
        <vertAlign val="subscript"/>
        <sz val="10"/>
        <rFont val="Arial"/>
        <family val="2"/>
      </rPr>
      <t>N2O</t>
    </r>
    <r>
      <rPr>
        <sz val="10"/>
        <rFont val="Arial"/>
        <family val="2"/>
      </rPr>
      <t xml:space="preserve"> = Q * N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 xml:space="preserve"> corr factor</t>
    </r>
  </si>
  <si>
    <r>
      <t>Formula: 1 - r = WCOM</t>
    </r>
    <r>
      <rPr>
        <vertAlign val="subscript"/>
        <sz val="10"/>
        <rFont val="Arial"/>
        <family val="2"/>
      </rPr>
      <t>Bau</t>
    </r>
    <r>
      <rPr>
        <sz val="10"/>
        <rFont val="Arial"/>
        <family val="2"/>
      </rPr>
      <t xml:space="preserve"> / TWCO from PDD p 36</t>
    </r>
  </si>
  <si>
    <t>Source: Annex 5 as summary. Detailed spreadsheet is submitted with the MR with the name: Details of diesel</t>
  </si>
  <si>
    <t xml:space="preserve">Source: Annex 3a, 3b, 3c and Annex 4 as summaries.  </t>
  </si>
  <si>
    <t>The detailed spreadsheets are submitted with the MR with the names:</t>
  </si>
  <si>
    <t>is submitted with the MR with the name: Details of electricity consumption 2018, 2019 and 2020</t>
  </si>
  <si>
    <t>Details of diesel comsumption 2018, 2019 and 2020</t>
  </si>
  <si>
    <t>Total diesel emission</t>
  </si>
  <si>
    <r>
      <t>W</t>
    </r>
    <r>
      <rPr>
        <i/>
        <vertAlign val="subscript"/>
        <sz val="10"/>
        <color rgb="FF000000"/>
        <rFont val="Arial"/>
        <family val="2"/>
      </rPr>
      <t>x</t>
    </r>
  </si>
  <si>
    <t>Value diesel</t>
  </si>
  <si>
    <r>
      <t>Value tCO</t>
    </r>
    <r>
      <rPr>
        <b/>
        <vertAlign val="subscript"/>
        <sz val="10"/>
        <color rgb="FF000000"/>
        <rFont val="Arial"/>
        <family val="2"/>
      </rPr>
      <t>2</t>
    </r>
    <r>
      <rPr>
        <b/>
        <sz val="10"/>
        <color rgb="FF000000"/>
        <rFont val="Arial"/>
        <family val="2"/>
      </rPr>
      <t>e</t>
    </r>
  </si>
  <si>
    <t>Vintage 01/01/2020 to 31/12/2020</t>
  </si>
  <si>
    <t>Emission reduction adjusted with r</t>
  </si>
  <si>
    <t>Details of 2018, 2019 and 2020 baseline emissions for Annex 4</t>
  </si>
  <si>
    <t>Linked BE PE and ER calculation tables 30 to 46 for MR 04/112018 to 31/12/2020, version 3</t>
  </si>
  <si>
    <t>(after correction for 2019)</t>
  </si>
  <si>
    <t>(new)</t>
  </si>
  <si>
    <t>Old value of version 2</t>
  </si>
  <si>
    <t>Sum of emission reduction 04/11/2018 to 31/12/2020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</si>
</sst>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3" formatCode="_(* #,##0.00_);_(* \(#,##0.00\);_(* &quot;-&quot;??_);_(@_)"/>
    <numFmt numFmtId="164" formatCode="0.000%"/>
    <numFmt numFmtId="165" formatCode="#,##0.000;[Red]#,##0.000"/>
    <numFmt numFmtId="166" formatCode="#,##0.000"/>
    <numFmt numFmtId="167" formatCode="_(* #,##0.000_);_(* \(#,##0.000\);_(* &quot;-&quot;??_);_(@_)"/>
    <numFmt numFmtId="168" formatCode="#,##0.00000"/>
    <numFmt numFmtId="169" formatCode="_(* #,##0.0_);_(* \(#,##0.0\);_(* &quot;-&quot;??_);_(@_)"/>
    <numFmt numFmtId="170" formatCode="#,##0.0"/>
    <numFmt numFmtId="171" formatCode="#,##0.0000"/>
    <numFmt numFmtId="172" formatCode="0.0"/>
    <numFmt numFmtId="173" formatCode="0.0%"/>
    <numFmt numFmtId="174" formatCode="_(* #,##0_);_(* \(#,##0\);_(* &quot;-&quot;??_);_(@_)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u/>
      <sz val="10"/>
      <color rgb="FF000000"/>
      <name val="Arial"/>
      <family val="2"/>
    </font>
    <font>
      <b/>
      <sz val="10"/>
      <color rgb="FF000000"/>
      <name val="Arial"/>
      <family val="2"/>
    </font>
    <font>
      <sz val="11"/>
      <color theme="1"/>
      <name val="Arial"/>
      <family val="2"/>
    </font>
    <font>
      <b/>
      <vertAlign val="subscript"/>
      <sz val="10"/>
      <color rgb="FF000000"/>
      <name val="Arial"/>
      <family val="2"/>
    </font>
    <font>
      <vertAlign val="subscript"/>
      <sz val="10"/>
      <color rgb="FF00000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0"/>
      <name val="Arial Narrow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vertAlign val="subscript"/>
      <sz val="10"/>
      <name val="Arial"/>
      <family val="2"/>
    </font>
    <font>
      <b/>
      <vertAlign val="subscript"/>
      <sz val="10"/>
      <name val="Arial"/>
      <family val="2"/>
    </font>
    <font>
      <b/>
      <sz val="10"/>
      <color theme="1"/>
      <name val="Avenir Book"/>
    </font>
    <font>
      <sz val="11"/>
      <color theme="1"/>
      <name val="Verdana"/>
      <family val="2"/>
    </font>
    <font>
      <sz val="11"/>
      <name val="Verdana"/>
      <family val="2"/>
    </font>
    <font>
      <b/>
      <u/>
      <sz val="10"/>
      <name val="Arial"/>
      <family val="2"/>
    </font>
    <font>
      <sz val="10"/>
      <name val="Avenir Book"/>
    </font>
    <font>
      <i/>
      <sz val="10"/>
      <color rgb="FF000000"/>
      <name val="Arial"/>
      <family val="2"/>
    </font>
    <font>
      <i/>
      <vertAlign val="subscript"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9">
    <xf numFmtId="0" fontId="0" fillId="0" borderId="0"/>
    <xf numFmtId="43" fontId="1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8" fillId="0" borderId="0"/>
    <xf numFmtId="0" fontId="9" fillId="0" borderId="0"/>
    <xf numFmtId="9" fontId="8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69">
    <xf numFmtId="0" fontId="0" fillId="0" borderId="0" xfId="0"/>
    <xf numFmtId="0" fontId="4" fillId="0" borderId="3" xfId="0" applyFont="1" applyFill="1" applyBorder="1" applyAlignment="1">
      <alignment horizontal="right"/>
    </xf>
    <xf numFmtId="0" fontId="4" fillId="0" borderId="6" xfId="0" applyFont="1" applyFill="1" applyBorder="1" applyAlignment="1">
      <alignment horizontal="right"/>
    </xf>
    <xf numFmtId="0" fontId="2" fillId="0" borderId="3" xfId="0" applyFont="1" applyFill="1" applyBorder="1" applyAlignment="1">
      <alignment horizontal="right"/>
    </xf>
    <xf numFmtId="14" fontId="4" fillId="0" borderId="5" xfId="0" quotePrefix="1" applyNumberFormat="1" applyFont="1" applyFill="1" applyBorder="1" applyAlignment="1">
      <alignment horizontal="right"/>
    </xf>
    <xf numFmtId="0" fontId="11" fillId="0" borderId="4" xfId="0" applyFont="1" applyFill="1" applyBorder="1" applyAlignment="1">
      <alignment horizontal="right"/>
    </xf>
    <xf numFmtId="0" fontId="8" fillId="0" borderId="0" xfId="0" applyFont="1" applyFill="1" applyAlignment="1">
      <alignment horizontal="right"/>
    </xf>
    <xf numFmtId="0" fontId="13" fillId="0" borderId="3" xfId="0" applyFont="1" applyBorder="1" applyAlignment="1">
      <alignment horizontal="right"/>
    </xf>
    <xf numFmtId="0" fontId="8" fillId="0" borderId="3" xfId="0" applyFont="1" applyBorder="1" applyAlignment="1">
      <alignment horizontal="right"/>
    </xf>
    <xf numFmtId="166" fontId="8" fillId="0" borderId="3" xfId="0" applyNumberFormat="1" applyFont="1" applyBorder="1" applyAlignment="1">
      <alignment horizontal="right"/>
    </xf>
    <xf numFmtId="4" fontId="13" fillId="0" borderId="3" xfId="0" applyNumberFormat="1" applyFont="1" applyBorder="1" applyAlignment="1">
      <alignment horizontal="right"/>
    </xf>
    <xf numFmtId="0" fontId="4" fillId="0" borderId="0" xfId="0" applyFont="1" applyFill="1" applyBorder="1" applyAlignment="1">
      <alignment horizontal="right"/>
    </xf>
    <xf numFmtId="0" fontId="8" fillId="0" borderId="1" xfId="0" applyFont="1" applyBorder="1" applyAlignment="1"/>
    <xf numFmtId="0" fontId="4" fillId="0" borderId="2" xfId="0" applyFont="1" applyFill="1" applyBorder="1" applyAlignment="1">
      <alignment horizontal="right"/>
    </xf>
    <xf numFmtId="0" fontId="2" fillId="0" borderId="3" xfId="0" applyFont="1" applyFill="1" applyBorder="1" applyAlignment="1"/>
    <xf numFmtId="0" fontId="2" fillId="0" borderId="3" xfId="1" applyNumberFormat="1" applyFont="1" applyFill="1" applyBorder="1" applyAlignment="1"/>
    <xf numFmtId="43" fontId="2" fillId="0" borderId="3" xfId="1" applyFont="1" applyFill="1" applyBorder="1" applyAlignment="1">
      <alignment horizontal="right"/>
    </xf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43" fontId="2" fillId="0" borderId="0" xfId="1" applyFont="1" applyFill="1" applyBorder="1" applyAlignment="1"/>
    <xf numFmtId="43" fontId="2" fillId="0" borderId="0" xfId="1" applyFont="1" applyFill="1" applyBorder="1" applyAlignment="1">
      <alignment horizontal="right"/>
    </xf>
    <xf numFmtId="0" fontId="4" fillId="0" borderId="3" xfId="0" applyFont="1" applyFill="1" applyBorder="1" applyAlignment="1"/>
    <xf numFmtId="0" fontId="4" fillId="0" borderId="3" xfId="1" applyNumberFormat="1" applyFont="1" applyFill="1" applyBorder="1" applyAlignment="1"/>
    <xf numFmtId="43" fontId="4" fillId="0" borderId="3" xfId="1" applyFont="1" applyFill="1" applyBorder="1" applyAlignment="1">
      <alignment horizontal="right"/>
    </xf>
    <xf numFmtId="0" fontId="4" fillId="0" borderId="0" xfId="0" applyFont="1" applyFill="1" applyBorder="1" applyAlignment="1"/>
    <xf numFmtId="0" fontId="4" fillId="0" borderId="5" xfId="0" applyFont="1" applyFill="1" applyBorder="1" applyAlignment="1"/>
    <xf numFmtId="0" fontId="4" fillId="0" borderId="7" xfId="0" applyFont="1" applyFill="1" applyBorder="1" applyAlignment="1"/>
    <xf numFmtId="0" fontId="4" fillId="0" borderId="4" xfId="0" applyFont="1" applyFill="1" applyBorder="1" applyAlignment="1"/>
    <xf numFmtId="0" fontId="2" fillId="0" borderId="1" xfId="0" applyFont="1" applyFill="1" applyBorder="1" applyAlignment="1"/>
    <xf numFmtId="0" fontId="4" fillId="0" borderId="1" xfId="0" applyFont="1" applyFill="1" applyBorder="1" applyAlignment="1"/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right"/>
    </xf>
    <xf numFmtId="0" fontId="4" fillId="0" borderId="2" xfId="0" applyFont="1" applyFill="1" applyBorder="1" applyAlignment="1"/>
    <xf numFmtId="165" fontId="10" fillId="0" borderId="0" xfId="3" applyNumberFormat="1" applyFont="1" applyFill="1" applyBorder="1" applyAlignment="1" applyProtection="1"/>
    <xf numFmtId="0" fontId="2" fillId="0" borderId="2" xfId="0" applyFont="1" applyFill="1" applyBorder="1" applyAlignment="1"/>
    <xf numFmtId="43" fontId="2" fillId="0" borderId="1" xfId="1" applyFont="1" applyFill="1" applyBorder="1" applyAlignment="1"/>
    <xf numFmtId="0" fontId="2" fillId="0" borderId="2" xfId="0" applyFont="1" applyFill="1" applyBorder="1" applyAlignment="1">
      <alignment horizontal="right"/>
    </xf>
    <xf numFmtId="0" fontId="8" fillId="0" borderId="0" xfId="0" applyFont="1" applyFill="1" applyAlignment="1"/>
    <xf numFmtId="0" fontId="13" fillId="0" borderId="3" xfId="0" applyFont="1" applyBorder="1" applyAlignment="1"/>
    <xf numFmtId="0" fontId="13" fillId="0" borderId="1" xfId="0" applyFont="1" applyBorder="1" applyAlignment="1"/>
    <xf numFmtId="0" fontId="13" fillId="0" borderId="2" xfId="0" applyFont="1" applyBorder="1" applyAlignment="1"/>
    <xf numFmtId="0" fontId="8" fillId="0" borderId="3" xfId="0" applyFont="1" applyBorder="1" applyAlignment="1"/>
    <xf numFmtId="0" fontId="14" fillId="0" borderId="3" xfId="0" applyFont="1" applyBorder="1" applyAlignment="1"/>
    <xf numFmtId="0" fontId="16" fillId="0" borderId="3" xfId="0" applyFont="1" applyBorder="1" applyAlignment="1">
      <alignment horizontal="left"/>
    </xf>
    <xf numFmtId="0" fontId="8" fillId="0" borderId="3" xfId="0" applyFont="1" applyFill="1" applyBorder="1" applyAlignment="1"/>
    <xf numFmtId="0" fontId="8" fillId="0" borderId="1" xfId="0" applyFont="1" applyFill="1" applyBorder="1" applyAlignment="1"/>
    <xf numFmtId="4" fontId="8" fillId="0" borderId="3" xfId="0" applyNumberFormat="1" applyFont="1" applyBorder="1" applyAlignment="1">
      <alignment horizontal="right"/>
    </xf>
    <xf numFmtId="0" fontId="13" fillId="0" borderId="3" xfId="0" applyFont="1" applyFill="1" applyBorder="1" applyAlignment="1"/>
    <xf numFmtId="0" fontId="13" fillId="0" borderId="1" xfId="0" applyFont="1" applyFill="1" applyBorder="1" applyAlignment="1"/>
    <xf numFmtId="0" fontId="8" fillId="0" borderId="0" xfId="0" applyFont="1" applyBorder="1" applyAlignment="1"/>
    <xf numFmtId="0" fontId="8" fillId="0" borderId="0" xfId="0" applyFont="1" applyBorder="1" applyAlignment="1">
      <alignment horizontal="center"/>
    </xf>
    <xf numFmtId="164" fontId="8" fillId="0" borderId="0" xfId="5" applyNumberFormat="1" applyFont="1" applyAlignment="1"/>
    <xf numFmtId="164" fontId="2" fillId="0" borderId="3" xfId="0" applyNumberFormat="1" applyFont="1" applyFill="1" applyBorder="1" applyAlignment="1"/>
    <xf numFmtId="167" fontId="2" fillId="0" borderId="0" xfId="0" applyNumberFormat="1" applyFont="1" applyFill="1" applyBorder="1" applyAlignment="1"/>
    <xf numFmtId="4" fontId="2" fillId="0" borderId="3" xfId="0" applyNumberFormat="1" applyFont="1" applyFill="1" applyBorder="1" applyAlignment="1"/>
    <xf numFmtId="43" fontId="2" fillId="0" borderId="0" xfId="0" applyNumberFormat="1" applyFont="1" applyFill="1" applyBorder="1" applyAlignment="1"/>
    <xf numFmtId="4" fontId="2" fillId="0" borderId="3" xfId="0" applyNumberFormat="1" applyFont="1" applyFill="1" applyBorder="1" applyAlignment="1">
      <alignment horizontal="right"/>
    </xf>
    <xf numFmtId="4" fontId="2" fillId="0" borderId="0" xfId="0" applyNumberFormat="1" applyFont="1" applyFill="1" applyBorder="1" applyAlignment="1"/>
    <xf numFmtId="4" fontId="4" fillId="0" borderId="3" xfId="0" applyNumberFormat="1" applyFont="1" applyFill="1" applyBorder="1" applyAlignment="1">
      <alignment horizontal="right"/>
    </xf>
    <xf numFmtId="4" fontId="2" fillId="0" borderId="0" xfId="0" applyNumberFormat="1" applyFont="1" applyFill="1" applyBorder="1" applyAlignment="1">
      <alignment horizontal="right"/>
    </xf>
    <xf numFmtId="4" fontId="8" fillId="0" borderId="0" xfId="5" applyNumberFormat="1" applyFont="1" applyAlignment="1"/>
    <xf numFmtId="4" fontId="4" fillId="0" borderId="0" xfId="0" applyNumberFormat="1" applyFont="1" applyFill="1" applyBorder="1" applyAlignment="1"/>
    <xf numFmtId="4" fontId="2" fillId="0" borderId="3" xfId="1" applyNumberFormat="1" applyFont="1" applyFill="1" applyBorder="1" applyAlignment="1">
      <alignment horizontal="right"/>
    </xf>
    <xf numFmtId="4" fontId="2" fillId="0" borderId="3" xfId="1" applyNumberFormat="1" applyFont="1" applyFill="1" applyBorder="1" applyAlignment="1"/>
    <xf numFmtId="4" fontId="4" fillId="0" borderId="3" xfId="1" applyNumberFormat="1" applyFont="1" applyFill="1" applyBorder="1" applyAlignment="1">
      <alignment horizontal="right"/>
    </xf>
    <xf numFmtId="4" fontId="8" fillId="0" borderId="0" xfId="0" applyNumberFormat="1" applyFont="1" applyFill="1" applyAlignment="1">
      <alignment horizontal="right"/>
    </xf>
    <xf numFmtId="4" fontId="4" fillId="0" borderId="3" xfId="0" applyNumberFormat="1" applyFont="1" applyFill="1" applyBorder="1" applyAlignment="1"/>
    <xf numFmtId="164" fontId="2" fillId="0" borderId="3" xfId="8" applyNumberFormat="1" applyFont="1" applyFill="1" applyBorder="1" applyAlignment="1"/>
    <xf numFmtId="164" fontId="2" fillId="0" borderId="3" xfId="8" quotePrefix="1" applyNumberFormat="1" applyFont="1" applyFill="1" applyBorder="1" applyAlignment="1">
      <alignment horizontal="right"/>
    </xf>
    <xf numFmtId="164" fontId="0" fillId="0" borderId="3" xfId="8" applyNumberFormat="1" applyFont="1" applyBorder="1"/>
    <xf numFmtId="171" fontId="8" fillId="0" borderId="3" xfId="0" applyNumberFormat="1" applyFont="1" applyBorder="1" applyAlignment="1">
      <alignment horizontal="right"/>
    </xf>
    <xf numFmtId="0" fontId="7" fillId="0" borderId="3" xfId="0" applyFont="1" applyFill="1" applyBorder="1" applyAlignment="1"/>
    <xf numFmtId="0" fontId="2" fillId="0" borderId="0" xfId="0" quotePrefix="1" applyFont="1" applyFill="1" applyBorder="1" applyAlignment="1">
      <alignment horizontal="right"/>
    </xf>
    <xf numFmtId="166" fontId="2" fillId="0" borderId="0" xfId="0" applyNumberFormat="1" applyFont="1" applyFill="1" applyBorder="1" applyAlignment="1"/>
    <xf numFmtId="0" fontId="13" fillId="0" borderId="0" xfId="0" applyFont="1" applyBorder="1" applyAlignment="1"/>
    <xf numFmtId="0" fontId="13" fillId="0" borderId="0" xfId="0" applyFont="1" applyBorder="1" applyAlignment="1">
      <alignment horizontal="right"/>
    </xf>
    <xf numFmtId="4" fontId="13" fillId="0" borderId="0" xfId="0" applyNumberFormat="1" applyFont="1" applyBorder="1" applyAlignment="1">
      <alignment horizontal="right"/>
    </xf>
    <xf numFmtId="4" fontId="4" fillId="0" borderId="0" xfId="1" applyNumberFormat="1" applyFont="1" applyFill="1" applyBorder="1" applyAlignment="1"/>
    <xf numFmtId="166" fontId="4" fillId="0" borderId="3" xfId="1" applyNumberFormat="1" applyFont="1" applyFill="1" applyBorder="1" applyAlignment="1">
      <alignment horizontal="right"/>
    </xf>
    <xf numFmtId="43" fontId="4" fillId="0" borderId="0" xfId="1" applyNumberFormat="1" applyFont="1" applyFill="1" applyBorder="1" applyAlignment="1">
      <alignment horizontal="right"/>
    </xf>
    <xf numFmtId="4" fontId="4" fillId="0" borderId="0" xfId="1" applyNumberFormat="1" applyFont="1" applyFill="1" applyBorder="1" applyAlignment="1">
      <alignment horizontal="right"/>
    </xf>
    <xf numFmtId="0" fontId="2" fillId="0" borderId="0" xfId="0" quotePrefix="1" applyFont="1" applyFill="1" applyBorder="1" applyAlignment="1"/>
    <xf numFmtId="166" fontId="2" fillId="0" borderId="3" xfId="1" applyNumberFormat="1" applyFont="1" applyFill="1" applyBorder="1" applyAlignment="1">
      <alignment horizontal="right"/>
    </xf>
    <xf numFmtId="43" fontId="4" fillId="0" borderId="3" xfId="1" applyFont="1" applyFill="1" applyBorder="1" applyAlignment="1"/>
    <xf numFmtId="43" fontId="4" fillId="0" borderId="1" xfId="1" applyFont="1" applyFill="1" applyBorder="1" applyAlignment="1"/>
    <xf numFmtId="43" fontId="4" fillId="0" borderId="0" xfId="0" applyNumberFormat="1" applyFont="1" applyFill="1" applyBorder="1" applyAlignment="1"/>
    <xf numFmtId="0" fontId="2" fillId="0" borderId="8" xfId="0" applyFont="1" applyFill="1" applyBorder="1" applyAlignment="1">
      <alignment horizontal="right"/>
    </xf>
    <xf numFmtId="168" fontId="4" fillId="0" borderId="3" xfId="0" applyNumberFormat="1" applyFont="1" applyFill="1" applyBorder="1" applyAlignment="1"/>
    <xf numFmtId="1" fontId="2" fillId="0" borderId="0" xfId="0" applyNumberFormat="1" applyFont="1" applyFill="1" applyBorder="1" applyAlignment="1"/>
    <xf numFmtId="0" fontId="13" fillId="0" borderId="5" xfId="0" applyFont="1" applyBorder="1" applyAlignment="1"/>
    <xf numFmtId="0" fontId="8" fillId="0" borderId="4" xfId="0" applyFont="1" applyBorder="1" applyAlignment="1"/>
    <xf numFmtId="4" fontId="8" fillId="0" borderId="3" xfId="0" applyNumberFormat="1" applyFont="1" applyBorder="1" applyAlignment="1"/>
    <xf numFmtId="0" fontId="8" fillId="0" borderId="0" xfId="0" applyFont="1" applyBorder="1" applyAlignment="1">
      <alignment horizontal="left"/>
    </xf>
    <xf numFmtId="0" fontId="4" fillId="0" borderId="4" xfId="0" applyFont="1" applyFill="1" applyBorder="1" applyAlignment="1">
      <alignment horizontal="right"/>
    </xf>
    <xf numFmtId="0" fontId="13" fillId="0" borderId="0" xfId="0" applyFont="1" applyFill="1" applyBorder="1" applyAlignment="1"/>
    <xf numFmtId="0" fontId="16" fillId="0" borderId="0" xfId="0" applyFont="1" applyBorder="1" applyAlignment="1">
      <alignment horizontal="left"/>
    </xf>
    <xf numFmtId="0" fontId="11" fillId="0" borderId="0" xfId="0" applyFont="1" applyBorder="1" applyAlignment="1">
      <alignment horizontal="left"/>
    </xf>
    <xf numFmtId="173" fontId="4" fillId="0" borderId="0" xfId="8" applyNumberFormat="1" applyFont="1" applyFill="1" applyBorder="1" applyAlignment="1"/>
    <xf numFmtId="173" fontId="4" fillId="0" borderId="0" xfId="0" applyNumberFormat="1" applyFont="1" applyFill="1" applyBorder="1" applyAlignment="1"/>
    <xf numFmtId="174" fontId="2" fillId="0" borderId="0" xfId="0" applyNumberFormat="1" applyFont="1" applyFill="1" applyBorder="1" applyAlignment="1"/>
    <xf numFmtId="172" fontId="2" fillId="0" borderId="3" xfId="1" applyNumberFormat="1" applyFont="1" applyFill="1" applyBorder="1" applyAlignment="1"/>
    <xf numFmtId="169" fontId="2" fillId="0" borderId="3" xfId="1" applyNumberFormat="1" applyFont="1" applyFill="1" applyBorder="1" applyAlignment="1">
      <alignment horizontal="right"/>
    </xf>
    <xf numFmtId="174" fontId="2" fillId="0" borderId="3" xfId="1" applyNumberFormat="1" applyFont="1" applyFill="1" applyBorder="1" applyAlignment="1">
      <alignment horizontal="right"/>
    </xf>
    <xf numFmtId="43" fontId="4" fillId="0" borderId="0" xfId="1" applyFont="1" applyFill="1" applyBorder="1" applyAlignment="1"/>
    <xf numFmtId="43" fontId="13" fillId="0" borderId="3" xfId="1" applyFont="1" applyBorder="1" applyAlignment="1">
      <alignment horizontal="right"/>
    </xf>
    <xf numFmtId="0" fontId="4" fillId="0" borderId="1" xfId="1" applyNumberFormat="1" applyFont="1" applyFill="1" applyBorder="1" applyAlignment="1"/>
    <xf numFmtId="170" fontId="4" fillId="0" borderId="3" xfId="1" applyNumberFormat="1" applyFont="1" applyFill="1" applyBorder="1" applyAlignment="1">
      <alignment horizontal="right"/>
    </xf>
    <xf numFmtId="4" fontId="13" fillId="0" borderId="3" xfId="0" applyNumberFormat="1" applyFont="1" applyBorder="1" applyAlignment="1"/>
    <xf numFmtId="0" fontId="2" fillId="0" borderId="3" xfId="0" applyNumberFormat="1" applyFont="1" applyFill="1" applyBorder="1" applyAlignment="1">
      <alignment horizontal="right"/>
    </xf>
    <xf numFmtId="174" fontId="4" fillId="0" borderId="3" xfId="1" applyNumberFormat="1" applyFont="1" applyFill="1" applyBorder="1" applyAlignment="1"/>
    <xf numFmtId="37" fontId="2" fillId="0" borderId="3" xfId="1" applyNumberFormat="1" applyFont="1" applyFill="1" applyBorder="1" applyAlignment="1"/>
    <xf numFmtId="0" fontId="2" fillId="0" borderId="0" xfId="0" applyNumberFormat="1" applyFont="1" applyFill="1" applyBorder="1" applyAlignment="1"/>
    <xf numFmtId="0" fontId="8" fillId="0" borderId="2" xfId="0" applyFont="1" applyBorder="1" applyAlignment="1"/>
    <xf numFmtId="166" fontId="13" fillId="0" borderId="3" xfId="0" applyNumberFormat="1" applyFont="1" applyBorder="1" applyAlignment="1">
      <alignment horizontal="right"/>
    </xf>
    <xf numFmtId="167" fontId="4" fillId="0" borderId="3" xfId="0" applyNumberFormat="1" applyFont="1" applyFill="1" applyBorder="1" applyAlignment="1"/>
    <xf numFmtId="43" fontId="2" fillId="0" borderId="3" xfId="1" applyNumberFormat="1" applyFont="1" applyFill="1" applyBorder="1" applyAlignment="1"/>
    <xf numFmtId="0" fontId="4" fillId="0" borderId="9" xfId="0" applyFont="1" applyFill="1" applyBorder="1" applyAlignment="1"/>
    <xf numFmtId="0" fontId="4" fillId="0" borderId="10" xfId="0" applyFont="1" applyFill="1" applyBorder="1" applyAlignment="1"/>
    <xf numFmtId="14" fontId="4" fillId="0" borderId="9" xfId="0" quotePrefix="1" applyNumberFormat="1" applyFont="1" applyFill="1" applyBorder="1" applyAlignment="1">
      <alignment horizontal="right"/>
    </xf>
    <xf numFmtId="0" fontId="4" fillId="0" borderId="9" xfId="0" quotePrefix="1" applyFont="1" applyFill="1" applyBorder="1" applyAlignment="1">
      <alignment horizontal="right"/>
    </xf>
    <xf numFmtId="4" fontId="4" fillId="0" borderId="9" xfId="0" quotePrefix="1" applyNumberFormat="1" applyFont="1" applyFill="1" applyBorder="1" applyAlignment="1">
      <alignment horizontal="right"/>
    </xf>
    <xf numFmtId="0" fontId="13" fillId="0" borderId="9" xfId="0" applyFont="1" applyBorder="1" applyAlignment="1"/>
    <xf numFmtId="0" fontId="2" fillId="0" borderId="5" xfId="0" applyFont="1" applyFill="1" applyBorder="1" applyAlignment="1">
      <alignment horizontal="right"/>
    </xf>
    <xf numFmtId="0" fontId="11" fillId="0" borderId="1" xfId="0" applyFont="1" applyBorder="1" applyAlignment="1">
      <alignment horizontal="left"/>
    </xf>
    <xf numFmtId="0" fontId="2" fillId="0" borderId="10" xfId="0" applyFont="1" applyFill="1" applyBorder="1" applyAlignment="1">
      <alignment horizontal="center"/>
    </xf>
    <xf numFmtId="0" fontId="7" fillId="0" borderId="10" xfId="0" applyFont="1" applyFill="1" applyBorder="1" applyAlignment="1">
      <alignment horizontal="center"/>
    </xf>
    <xf numFmtId="0" fontId="13" fillId="0" borderId="5" xfId="0" applyFont="1" applyFill="1" applyBorder="1" applyAlignment="1"/>
    <xf numFmtId="0" fontId="13" fillId="0" borderId="7" xfId="0" applyFont="1" applyFill="1" applyBorder="1" applyAlignment="1"/>
    <xf numFmtId="0" fontId="2" fillId="0" borderId="11" xfId="0" applyFont="1" applyFill="1" applyBorder="1" applyAlignment="1">
      <alignment horizontal="right"/>
    </xf>
    <xf numFmtId="0" fontId="4" fillId="0" borderId="5" xfId="0" applyFont="1" applyFill="1" applyBorder="1" applyAlignment="1">
      <alignment horizontal="right"/>
    </xf>
    <xf numFmtId="0" fontId="2" fillId="0" borderId="2" xfId="0" applyNumberFormat="1" applyFont="1" applyFill="1" applyBorder="1" applyAlignment="1"/>
    <xf numFmtId="1" fontId="2" fillId="0" borderId="3" xfId="1" applyNumberFormat="1" applyFont="1" applyFill="1" applyBorder="1" applyAlignment="1"/>
    <xf numFmtId="37" fontId="2" fillId="0" borderId="2" xfId="1" applyNumberFormat="1" applyFont="1" applyFill="1" applyBorder="1" applyAlignment="1"/>
    <xf numFmtId="167" fontId="4" fillId="0" borderId="2" xfId="0" applyNumberFormat="1" applyFont="1" applyFill="1" applyBorder="1" applyAlignment="1"/>
    <xf numFmtId="167" fontId="4" fillId="0" borderId="3" xfId="0" applyNumberFormat="1" applyFont="1" applyFill="1" applyBorder="1" applyAlignment="1">
      <alignment horizontal="right"/>
    </xf>
    <xf numFmtId="0" fontId="2" fillId="0" borderId="10" xfId="0" applyFont="1" applyFill="1" applyBorder="1" applyAlignment="1"/>
    <xf numFmtId="174" fontId="2" fillId="0" borderId="10" xfId="1" applyNumberFormat="1" applyFont="1" applyFill="1" applyBorder="1" applyAlignment="1">
      <alignment horizontal="right"/>
    </xf>
    <xf numFmtId="0" fontId="17" fillId="0" borderId="0" xfId="0" applyFont="1"/>
    <xf numFmtId="172" fontId="13" fillId="0" borderId="3" xfId="1" applyNumberFormat="1" applyFont="1" applyFill="1" applyBorder="1" applyAlignment="1" applyProtection="1">
      <alignment vertical="center"/>
    </xf>
    <xf numFmtId="0" fontId="18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 applyFill="1" applyBorder="1" applyAlignment="1"/>
    <xf numFmtId="43" fontId="2" fillId="0" borderId="3" xfId="1" applyFont="1" applyFill="1" applyBorder="1" applyAlignment="1"/>
    <xf numFmtId="2" fontId="2" fillId="0" borderId="2" xfId="1" applyNumberFormat="1" applyFont="1" applyFill="1" applyBorder="1" applyAlignment="1">
      <alignment horizontal="right"/>
    </xf>
    <xf numFmtId="170" fontId="2" fillId="0" borderId="3" xfId="1" applyNumberFormat="1" applyFont="1" applyFill="1" applyBorder="1" applyAlignment="1">
      <alignment horizontal="right"/>
    </xf>
    <xf numFmtId="4" fontId="4" fillId="0" borderId="4" xfId="0" applyNumberFormat="1" applyFont="1" applyFill="1" applyBorder="1" applyAlignment="1">
      <alignment horizontal="right"/>
    </xf>
    <xf numFmtId="0" fontId="8" fillId="0" borderId="0" xfId="0" applyFont="1"/>
    <xf numFmtId="0" fontId="8" fillId="0" borderId="0" xfId="0" applyFont="1" applyFill="1" applyBorder="1" applyAlignment="1">
      <alignment horizontal="left"/>
    </xf>
    <xf numFmtId="0" fontId="19" fillId="0" borderId="0" xfId="0" applyFont="1" applyFill="1" applyBorder="1" applyAlignment="1"/>
    <xf numFmtId="4" fontId="8" fillId="0" borderId="0" xfId="0" applyNumberFormat="1" applyFont="1" applyFill="1" applyBorder="1" applyAlignment="1"/>
    <xf numFmtId="0" fontId="20" fillId="0" borderId="0" xfId="0" applyFont="1" applyBorder="1" applyAlignment="1">
      <alignment horizontal="left"/>
    </xf>
    <xf numFmtId="0" fontId="8" fillId="0" borderId="0" xfId="1" applyNumberFormat="1" applyFont="1" applyFill="1" applyBorder="1" applyAlignment="1"/>
    <xf numFmtId="43" fontId="8" fillId="0" borderId="0" xfId="1" applyFont="1" applyFill="1" applyBorder="1" applyAlignment="1"/>
    <xf numFmtId="0" fontId="21" fillId="0" borderId="3" xfId="0" applyFont="1" applyFill="1" applyBorder="1" applyAlignment="1"/>
    <xf numFmtId="0" fontId="21" fillId="0" borderId="3" xfId="1" applyNumberFormat="1" applyFont="1" applyFill="1" applyBorder="1" applyAlignment="1"/>
    <xf numFmtId="43" fontId="21" fillId="0" borderId="3" xfId="1" applyFont="1" applyFill="1" applyBorder="1" applyAlignment="1">
      <alignment horizontal="right"/>
    </xf>
    <xf numFmtId="174" fontId="21" fillId="0" borderId="3" xfId="1" applyNumberFormat="1" applyFont="1" applyFill="1" applyBorder="1" applyAlignment="1">
      <alignment horizontal="right"/>
    </xf>
    <xf numFmtId="164" fontId="21" fillId="0" borderId="3" xfId="8" applyNumberFormat="1" applyFont="1" applyFill="1" applyBorder="1" applyAlignment="1"/>
    <xf numFmtId="169" fontId="2" fillId="0" borderId="3" xfId="1" quotePrefix="1" applyNumberFormat="1" applyFont="1" applyFill="1" applyBorder="1" applyAlignment="1">
      <alignment horizontal="right"/>
    </xf>
    <xf numFmtId="169" fontId="2" fillId="0" borderId="3" xfId="1" applyNumberFormat="1" applyFont="1" applyFill="1" applyBorder="1" applyAlignment="1"/>
    <xf numFmtId="43" fontId="2" fillId="0" borderId="3" xfId="1" quotePrefix="1" applyNumberFormat="1" applyFont="1" applyFill="1" applyBorder="1" applyAlignment="1">
      <alignment horizontal="right"/>
    </xf>
    <xf numFmtId="0" fontId="12" fillId="0" borderId="0" xfId="0" applyFont="1"/>
    <xf numFmtId="169" fontId="2" fillId="0" borderId="0" xfId="0" applyNumberFormat="1" applyFont="1" applyFill="1" applyBorder="1" applyAlignment="1"/>
    <xf numFmtId="172" fontId="4" fillId="0" borderId="0" xfId="0" applyNumberFormat="1" applyFont="1" applyFill="1" applyBorder="1" applyAlignment="1"/>
    <xf numFmtId="170" fontId="4" fillId="0" borderId="0" xfId="0" applyNumberFormat="1" applyFont="1" applyFill="1" applyBorder="1" applyAlignment="1"/>
    <xf numFmtId="172" fontId="2" fillId="0" borderId="0" xfId="0" applyNumberFormat="1" applyFont="1" applyFill="1" applyBorder="1" applyAlignment="1"/>
    <xf numFmtId="174" fontId="4" fillId="0" borderId="0" xfId="0" applyNumberFormat="1" applyFont="1" applyFill="1" applyBorder="1" applyAlignment="1"/>
    <xf numFmtId="166" fontId="2" fillId="0" borderId="0" xfId="0" applyNumberFormat="1" applyFont="1" applyFill="1" applyBorder="1" applyAlignment="1">
      <alignment horizontal="right"/>
    </xf>
    <xf numFmtId="174" fontId="2" fillId="0" borderId="0" xfId="1" applyNumberFormat="1" applyFont="1" applyFill="1" applyBorder="1" applyAlignment="1"/>
  </cellXfs>
  <cellStyles count="9">
    <cellStyle name="Comma" xfId="1" builtinId="3"/>
    <cellStyle name="Comma 2" xfId="3" xr:uid="{00000000-0005-0000-0000-000001000000}"/>
    <cellStyle name="Normal" xfId="0" builtinId="0"/>
    <cellStyle name="Normal 2" xfId="2" xr:uid="{00000000-0005-0000-0000-000003000000}"/>
    <cellStyle name="Normal 2 2" xfId="6" xr:uid="{00000000-0005-0000-0000-000004000000}"/>
    <cellStyle name="Normal 3" xfId="5" xr:uid="{00000000-0005-0000-0000-000005000000}"/>
    <cellStyle name="Percent" xfId="8" builtinId="5"/>
    <cellStyle name="Percent 2" xfId="4" xr:uid="{00000000-0005-0000-0000-000007000000}"/>
    <cellStyle name="Percent 3" xfId="7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171"/>
  <sheetViews>
    <sheetView showGridLines="0" tabSelected="1" topLeftCell="A26" zoomScale="110" zoomScaleNormal="110" workbookViewId="0">
      <selection activeCell="C37" sqref="C37"/>
    </sheetView>
  </sheetViews>
  <sheetFormatPr baseColWidth="10" defaultColWidth="9.1640625" defaultRowHeight="14.25" customHeight="1" x14ac:dyDescent="0.15"/>
  <cols>
    <col min="1" max="1" width="2.6640625" style="17" customWidth="1"/>
    <col min="2" max="2" width="10.6640625" style="17" customWidth="1"/>
    <col min="3" max="3" width="37.83203125" style="17" customWidth="1"/>
    <col min="4" max="5" width="13" style="17" customWidth="1"/>
    <col min="6" max="6" width="13" style="57" customWidth="1"/>
    <col min="7" max="7" width="9.1640625" style="17"/>
    <col min="8" max="8" width="11.1640625" style="17" customWidth="1"/>
    <col min="9" max="9" width="11.83203125" style="17" bestFit="1" customWidth="1"/>
    <col min="10" max="16384" width="9.1640625" style="17"/>
  </cols>
  <sheetData>
    <row r="2" spans="2:9" ht="14.25" customHeight="1" x14ac:dyDescent="0.15">
      <c r="B2" s="148" t="s">
        <v>196</v>
      </c>
    </row>
    <row r="3" spans="2:9" ht="14.25" customHeight="1" x14ac:dyDescent="0.15">
      <c r="B3" s="141"/>
    </row>
    <row r="4" spans="2:9" ht="14.25" customHeight="1" x14ac:dyDescent="0.15">
      <c r="B4" s="141" t="s">
        <v>115</v>
      </c>
    </row>
    <row r="5" spans="2:9" ht="14.25" customHeight="1" x14ac:dyDescent="0.15">
      <c r="B5" s="148"/>
    </row>
    <row r="6" spans="2:9" ht="14.25" customHeight="1" x14ac:dyDescent="0.15">
      <c r="B6" s="18" t="s">
        <v>92</v>
      </c>
    </row>
    <row r="8" spans="2:9" ht="14.25" customHeight="1" x14ac:dyDescent="0.15">
      <c r="B8" s="151" t="s">
        <v>60</v>
      </c>
      <c r="C8" s="152" t="s">
        <v>58</v>
      </c>
      <c r="D8" s="20"/>
      <c r="E8" s="20"/>
    </row>
    <row r="9" spans="2:9" s="24" customFormat="1" ht="14.25" customHeight="1" x14ac:dyDescent="0.15">
      <c r="B9" s="21" t="s">
        <v>8</v>
      </c>
      <c r="C9" s="22" t="s">
        <v>0</v>
      </c>
      <c r="D9" s="23" t="s">
        <v>1</v>
      </c>
      <c r="E9" s="23" t="s">
        <v>2</v>
      </c>
      <c r="F9" s="58" t="s">
        <v>11</v>
      </c>
      <c r="G9" s="17"/>
    </row>
    <row r="10" spans="2:9" ht="14.25" customHeight="1" x14ac:dyDescent="0.2">
      <c r="B10" s="153" t="s">
        <v>190</v>
      </c>
      <c r="C10" s="154" t="s">
        <v>35</v>
      </c>
      <c r="D10" s="155" t="s">
        <v>3</v>
      </c>
      <c r="E10" s="156">
        <v>14875</v>
      </c>
      <c r="F10" s="157">
        <v>1</v>
      </c>
    </row>
    <row r="11" spans="2:9" ht="14.25" customHeight="1" x14ac:dyDescent="0.2">
      <c r="B11" s="14" t="s">
        <v>118</v>
      </c>
      <c r="C11" s="15" t="s">
        <v>17</v>
      </c>
      <c r="D11" s="16" t="s">
        <v>3</v>
      </c>
      <c r="E11" s="102">
        <v>1443.43</v>
      </c>
      <c r="F11" s="67">
        <f>E11/E$10</f>
        <v>9.7037310924369749E-2</v>
      </c>
      <c r="G11" s="124"/>
      <c r="H11" s="98"/>
      <c r="I11" s="53"/>
    </row>
    <row r="12" spans="2:9" s="24" customFormat="1" ht="14.25" customHeight="1" x14ac:dyDescent="0.2">
      <c r="B12" s="14" t="s">
        <v>118</v>
      </c>
      <c r="C12" s="15" t="s">
        <v>18</v>
      </c>
      <c r="D12" s="16" t="s">
        <v>3</v>
      </c>
      <c r="E12" s="102">
        <v>10963.75</v>
      </c>
      <c r="F12" s="67">
        <f>E12/E$10</f>
        <v>0.73705882352941177</v>
      </c>
      <c r="G12" s="17"/>
    </row>
    <row r="13" spans="2:9" ht="14.25" customHeight="1" x14ac:dyDescent="0.2">
      <c r="B13" s="14" t="s">
        <v>118</v>
      </c>
      <c r="C13" s="15" t="s">
        <v>193</v>
      </c>
      <c r="D13" s="16" t="s">
        <v>3</v>
      </c>
      <c r="E13" s="102">
        <v>6567</v>
      </c>
      <c r="F13" s="67">
        <f>E13/E$10</f>
        <v>0.44147899159663867</v>
      </c>
    </row>
    <row r="14" spans="2:9" ht="14.25" customHeight="1" x14ac:dyDescent="0.15">
      <c r="B14" s="21" t="s">
        <v>119</v>
      </c>
      <c r="C14" s="22" t="s">
        <v>96</v>
      </c>
      <c r="D14" s="23" t="s">
        <v>3</v>
      </c>
      <c r="E14" s="102">
        <f>SUM(E11:E13)</f>
        <v>18974.18</v>
      </c>
      <c r="F14" s="68" t="s">
        <v>20</v>
      </c>
    </row>
    <row r="15" spans="2:9" ht="14.25" customHeight="1" x14ac:dyDescent="0.15">
      <c r="B15" s="141" t="s">
        <v>157</v>
      </c>
    </row>
    <row r="16" spans="2:9" ht="14.25" customHeight="1" x14ac:dyDescent="0.15">
      <c r="B16" s="141" t="s">
        <v>158</v>
      </c>
    </row>
    <row r="17" spans="2:8" ht="14.25" customHeight="1" x14ac:dyDescent="0.15">
      <c r="B17" s="141" t="s">
        <v>174</v>
      </c>
      <c r="D17" s="31"/>
      <c r="E17" s="31"/>
      <c r="F17" s="59"/>
    </row>
    <row r="18" spans="2:8" ht="14.25" customHeight="1" x14ac:dyDescent="0.15">
      <c r="D18" s="31"/>
      <c r="E18" s="31"/>
      <c r="F18" s="59"/>
    </row>
    <row r="19" spans="2:8" s="24" customFormat="1" ht="14.25" customHeight="1" x14ac:dyDescent="0.15">
      <c r="B19" s="141" t="s">
        <v>61</v>
      </c>
      <c r="C19" s="51" t="s">
        <v>59</v>
      </c>
      <c r="D19" s="51"/>
      <c r="E19" s="51"/>
      <c r="F19" s="60"/>
      <c r="G19" s="17"/>
    </row>
    <row r="20" spans="2:8" s="24" customFormat="1" ht="14.25" customHeight="1" x14ac:dyDescent="0.15">
      <c r="B20" s="25" t="s">
        <v>8</v>
      </c>
      <c r="C20" s="26" t="s">
        <v>0</v>
      </c>
      <c r="D20" s="4" t="s">
        <v>117</v>
      </c>
      <c r="E20" s="4" t="s">
        <v>117</v>
      </c>
      <c r="F20" s="4" t="s">
        <v>117</v>
      </c>
      <c r="G20" s="17"/>
    </row>
    <row r="21" spans="2:8" s="24" customFormat="1" ht="14.25" customHeight="1" x14ac:dyDescent="0.15">
      <c r="B21" s="116"/>
      <c r="C21" s="117"/>
      <c r="D21" s="118" t="s">
        <v>87</v>
      </c>
      <c r="E21" s="119" t="s">
        <v>12</v>
      </c>
      <c r="F21" s="120" t="s">
        <v>14</v>
      </c>
      <c r="G21" s="17"/>
    </row>
    <row r="22" spans="2:8" s="24" customFormat="1" ht="14.25" customHeight="1" x14ac:dyDescent="0.15">
      <c r="B22" s="27"/>
      <c r="C22" s="2"/>
      <c r="D22" s="5" t="s">
        <v>21</v>
      </c>
      <c r="E22" s="5" t="s">
        <v>13</v>
      </c>
      <c r="F22" s="145" t="s">
        <v>154</v>
      </c>
      <c r="G22" s="17"/>
    </row>
    <row r="23" spans="2:8" s="24" customFormat="1" ht="14.25" customHeight="1" x14ac:dyDescent="0.2">
      <c r="B23" s="71" t="s">
        <v>120</v>
      </c>
      <c r="C23" s="28" t="s">
        <v>4</v>
      </c>
      <c r="D23" s="52">
        <v>7.8750000000000001E-2</v>
      </c>
      <c r="E23" s="52">
        <v>7.0916666666666656E-2</v>
      </c>
      <c r="F23" s="69">
        <v>5.658333333333334E-2</v>
      </c>
      <c r="G23" s="125"/>
      <c r="H23" s="17"/>
    </row>
    <row r="24" spans="2:8" s="24" customFormat="1" ht="14.25" customHeight="1" x14ac:dyDescent="0.2">
      <c r="B24" s="71" t="s">
        <v>120</v>
      </c>
      <c r="C24" s="28" t="s">
        <v>5</v>
      </c>
      <c r="D24" s="52">
        <v>7.4579999999999994E-2</v>
      </c>
      <c r="E24" s="52">
        <v>5.0333333333333334E-2</v>
      </c>
      <c r="F24" s="69">
        <v>4.3749999999999997E-2</v>
      </c>
      <c r="G24" s="17"/>
      <c r="H24" s="17"/>
    </row>
    <row r="25" spans="2:8" s="24" customFormat="1" ht="14.25" customHeight="1" x14ac:dyDescent="0.2">
      <c r="B25" s="71" t="s">
        <v>120</v>
      </c>
      <c r="C25" s="28" t="s">
        <v>33</v>
      </c>
      <c r="D25" s="52">
        <v>0.15049999999999999</v>
      </c>
      <c r="E25" s="52">
        <v>9.7333333333333327E-2</v>
      </c>
      <c r="F25" s="69">
        <v>0.13375000000000001</v>
      </c>
      <c r="G25" s="17"/>
      <c r="H25" s="17"/>
    </row>
    <row r="26" spans="2:8" s="24" customFormat="1" ht="14.25" customHeight="1" x14ac:dyDescent="0.2">
      <c r="B26" s="71" t="s">
        <v>120</v>
      </c>
      <c r="C26" s="28" t="s">
        <v>6</v>
      </c>
      <c r="D26" s="52">
        <v>5.8E-4</v>
      </c>
      <c r="E26" s="52">
        <v>2.4166666666666668E-3</v>
      </c>
      <c r="F26" s="69">
        <v>1.3333333333333335E-3</v>
      </c>
      <c r="G26" s="17"/>
      <c r="H26" s="17"/>
    </row>
    <row r="27" spans="2:8" s="24" customFormat="1" ht="14.25" customHeight="1" x14ac:dyDescent="0.2">
      <c r="B27" s="71" t="s">
        <v>120</v>
      </c>
      <c r="C27" s="28" t="s">
        <v>7</v>
      </c>
      <c r="D27" s="52">
        <v>0.69558000000000009</v>
      </c>
      <c r="E27" s="52">
        <v>0.77899999999999991</v>
      </c>
      <c r="F27" s="69">
        <v>0.76458333333333328</v>
      </c>
      <c r="G27" s="17"/>
      <c r="H27" s="17"/>
    </row>
    <row r="28" spans="2:8" s="24" customFormat="1" ht="14.25" customHeight="1" x14ac:dyDescent="0.15">
      <c r="B28" s="141" t="s">
        <v>155</v>
      </c>
      <c r="F28" s="61"/>
      <c r="G28" s="17"/>
    </row>
    <row r="29" spans="2:8" s="24" customFormat="1" ht="14.25" customHeight="1" x14ac:dyDescent="0.15">
      <c r="B29" s="141" t="s">
        <v>156</v>
      </c>
      <c r="F29" s="61"/>
      <c r="G29" s="17"/>
    </row>
    <row r="30" spans="2:8" s="24" customFormat="1" ht="14.25" customHeight="1" x14ac:dyDescent="0.2">
      <c r="B30" s="147" t="s">
        <v>173</v>
      </c>
      <c r="F30" s="61"/>
      <c r="G30" s="17"/>
    </row>
    <row r="31" spans="2:8" s="24" customFormat="1" ht="14.25" customHeight="1" x14ac:dyDescent="0.15">
      <c r="B31" s="30"/>
      <c r="F31" s="61"/>
      <c r="G31" s="17"/>
    </row>
    <row r="32" spans="2:8" s="24" customFormat="1" ht="14.25" customHeight="1" x14ac:dyDescent="0.15">
      <c r="B32" s="141" t="s">
        <v>121</v>
      </c>
      <c r="C32" s="141" t="s">
        <v>30</v>
      </c>
      <c r="D32" s="31"/>
      <c r="E32" s="31"/>
      <c r="F32" s="61"/>
      <c r="G32" s="17"/>
    </row>
    <row r="33" spans="2:9" s="24" customFormat="1" ht="14.25" customHeight="1" x14ac:dyDescent="0.15">
      <c r="B33" s="21" t="s">
        <v>34</v>
      </c>
      <c r="C33" s="29" t="s">
        <v>0</v>
      </c>
      <c r="D33" s="32"/>
      <c r="E33" s="1" t="s">
        <v>1</v>
      </c>
      <c r="F33" s="58" t="s">
        <v>2</v>
      </c>
      <c r="G33" s="17"/>
    </row>
    <row r="34" spans="2:9" s="24" customFormat="1" ht="14.25" customHeight="1" x14ac:dyDescent="0.2">
      <c r="B34" s="21" t="s">
        <v>142</v>
      </c>
      <c r="C34" s="105" t="s">
        <v>17</v>
      </c>
      <c r="D34" s="32"/>
      <c r="E34" s="1" t="s">
        <v>98</v>
      </c>
      <c r="F34" s="138">
        <v>238.38115658912943</v>
      </c>
      <c r="G34" s="17"/>
      <c r="H34" s="97"/>
    </row>
    <row r="35" spans="2:9" s="24" customFormat="1" ht="14.25" customHeight="1" x14ac:dyDescent="0.2">
      <c r="B35" s="21" t="s">
        <v>142</v>
      </c>
      <c r="C35" s="105" t="s">
        <v>18</v>
      </c>
      <c r="D35" s="32"/>
      <c r="E35" s="1" t="s">
        <v>98</v>
      </c>
      <c r="F35" s="106">
        <v>9523.3259464469684</v>
      </c>
      <c r="G35" s="165"/>
      <c r="H35" s="163"/>
      <c r="I35" s="164"/>
    </row>
    <row r="36" spans="2:9" s="24" customFormat="1" ht="14.25" customHeight="1" x14ac:dyDescent="0.2">
      <c r="B36" s="21" t="s">
        <v>142</v>
      </c>
      <c r="C36" s="105" t="s">
        <v>193</v>
      </c>
      <c r="D36" s="32"/>
      <c r="E36" s="1" t="s">
        <v>98</v>
      </c>
      <c r="F36" s="106">
        <v>9082.6595506079175</v>
      </c>
      <c r="G36" s="165"/>
      <c r="H36" s="163"/>
      <c r="I36" s="164"/>
    </row>
    <row r="37" spans="2:9" s="24" customFormat="1" ht="14.25" customHeight="1" x14ac:dyDescent="0.2">
      <c r="B37" s="21" t="s">
        <v>27</v>
      </c>
      <c r="C37" s="105" t="s">
        <v>30</v>
      </c>
      <c r="D37" s="32"/>
      <c r="E37" s="1" t="s">
        <v>98</v>
      </c>
      <c r="F37" s="106">
        <f>SUM(F34:F36)</f>
        <v>18844.366653644014</v>
      </c>
      <c r="G37" s="17"/>
    </row>
    <row r="38" spans="2:9" s="24" customFormat="1" ht="14.25" customHeight="1" x14ac:dyDescent="0.15">
      <c r="B38" s="146" t="s">
        <v>185</v>
      </c>
      <c r="D38" s="11"/>
      <c r="E38" s="33"/>
      <c r="F38" s="61"/>
      <c r="G38" s="17"/>
    </row>
    <row r="39" spans="2:9" s="24" customFormat="1" ht="14.25" customHeight="1" x14ac:dyDescent="0.15">
      <c r="B39" s="141" t="s">
        <v>186</v>
      </c>
      <c r="D39" s="11"/>
      <c r="E39" s="33"/>
      <c r="F39" s="61"/>
      <c r="G39" s="17"/>
    </row>
    <row r="40" spans="2:9" s="24" customFormat="1" ht="14.25" customHeight="1" x14ac:dyDescent="0.15">
      <c r="B40" s="161" t="s">
        <v>195</v>
      </c>
      <c r="D40" s="11"/>
      <c r="E40" s="33"/>
      <c r="F40" s="61"/>
      <c r="G40" s="17"/>
    </row>
    <row r="41" spans="2:9" s="24" customFormat="1" ht="14.25" customHeight="1" x14ac:dyDescent="0.15">
      <c r="B41" s="17"/>
      <c r="D41" s="11"/>
      <c r="E41" s="33"/>
      <c r="F41" s="61"/>
      <c r="G41" s="17"/>
    </row>
    <row r="42" spans="2:9" s="24" customFormat="1" ht="14.25" customHeight="1" x14ac:dyDescent="0.15">
      <c r="B42" s="18" t="s">
        <v>91</v>
      </c>
      <c r="F42" s="61"/>
      <c r="G42" s="17"/>
    </row>
    <row r="43" spans="2:9" s="24" customFormat="1" ht="14.25" customHeight="1" x14ac:dyDescent="0.15">
      <c r="C43" s="24" t="s">
        <v>15</v>
      </c>
      <c r="F43" s="61"/>
      <c r="G43" s="17"/>
    </row>
    <row r="44" spans="2:9" ht="14.25" customHeight="1" x14ac:dyDescent="0.15">
      <c r="B44" s="141" t="s">
        <v>122</v>
      </c>
      <c r="C44" s="141" t="s">
        <v>62</v>
      </c>
    </row>
    <row r="45" spans="2:9" ht="14.25" customHeight="1" x14ac:dyDescent="0.15">
      <c r="B45" s="29" t="s">
        <v>8</v>
      </c>
      <c r="C45" s="21" t="s">
        <v>0</v>
      </c>
      <c r="D45" s="13" t="s">
        <v>1</v>
      </c>
      <c r="E45" s="1" t="s">
        <v>2</v>
      </c>
      <c r="F45" s="58" t="s">
        <v>2</v>
      </c>
    </row>
    <row r="46" spans="2:9" ht="14.25" customHeight="1" x14ac:dyDescent="0.2">
      <c r="B46" s="14" t="s">
        <v>46</v>
      </c>
      <c r="C46" s="142" t="s">
        <v>17</v>
      </c>
      <c r="D46" s="143" t="s">
        <v>153</v>
      </c>
      <c r="E46" s="16">
        <v>1706.72</v>
      </c>
      <c r="F46" s="82">
        <f>E46/1000</f>
        <v>1.70672</v>
      </c>
    </row>
    <row r="47" spans="2:9" ht="14.25" customHeight="1" x14ac:dyDescent="0.2">
      <c r="B47" s="14" t="s">
        <v>46</v>
      </c>
      <c r="C47" s="142" t="s">
        <v>18</v>
      </c>
      <c r="D47" s="143" t="s">
        <v>153</v>
      </c>
      <c r="E47" s="16">
        <v>12076.070000000003</v>
      </c>
      <c r="F47" s="82">
        <f t="shared" ref="F47:F49" si="0">E47/1000</f>
        <v>12.076070000000003</v>
      </c>
    </row>
    <row r="48" spans="2:9" ht="14.25" customHeight="1" x14ac:dyDescent="0.2">
      <c r="B48" s="14" t="s">
        <v>46</v>
      </c>
      <c r="C48" s="142" t="s">
        <v>193</v>
      </c>
      <c r="D48" s="143" t="s">
        <v>153</v>
      </c>
      <c r="E48" s="16">
        <v>10452.920000000002</v>
      </c>
      <c r="F48" s="82">
        <f t="shared" si="0"/>
        <v>10.452920000000002</v>
      </c>
    </row>
    <row r="49" spans="2:6" ht="14.25" customHeight="1" x14ac:dyDescent="0.15">
      <c r="B49" s="14" t="s">
        <v>52</v>
      </c>
      <c r="C49" s="14" t="s">
        <v>25</v>
      </c>
      <c r="D49" s="143" t="s">
        <v>153</v>
      </c>
      <c r="E49" s="16">
        <f>SUM(E46:E48)</f>
        <v>24235.710000000006</v>
      </c>
      <c r="F49" s="82">
        <f t="shared" si="0"/>
        <v>24.235710000000008</v>
      </c>
    </row>
    <row r="50" spans="2:6" ht="14.25" customHeight="1" x14ac:dyDescent="0.15">
      <c r="B50" s="141" t="s">
        <v>159</v>
      </c>
    </row>
    <row r="51" spans="2:6" ht="14.25" customHeight="1" x14ac:dyDescent="0.15">
      <c r="B51" s="141" t="s">
        <v>187</v>
      </c>
    </row>
    <row r="53" spans="2:6" ht="14.25" customHeight="1" x14ac:dyDescent="0.15">
      <c r="B53" s="141" t="s">
        <v>123</v>
      </c>
      <c r="C53" s="17" t="s">
        <v>63</v>
      </c>
    </row>
    <row r="54" spans="2:6" ht="14.25" customHeight="1" x14ac:dyDescent="0.15">
      <c r="B54" s="21" t="s">
        <v>8</v>
      </c>
      <c r="C54" s="48" t="s">
        <v>0</v>
      </c>
      <c r="D54" s="32"/>
      <c r="E54" s="1" t="s">
        <v>1</v>
      </c>
      <c r="F54" s="58" t="s">
        <v>2</v>
      </c>
    </row>
    <row r="55" spans="2:6" ht="14.25" customHeight="1" x14ac:dyDescent="0.2">
      <c r="B55" s="14" t="s">
        <v>51</v>
      </c>
      <c r="C55" s="28" t="s">
        <v>160</v>
      </c>
      <c r="D55" s="34"/>
      <c r="E55" s="3" t="s">
        <v>99</v>
      </c>
      <c r="F55" s="54">
        <v>0.88</v>
      </c>
    </row>
    <row r="56" spans="2:6" ht="14.25" customHeight="1" x14ac:dyDescent="0.2">
      <c r="B56" s="14" t="s">
        <v>49</v>
      </c>
      <c r="C56" s="12" t="s">
        <v>161</v>
      </c>
      <c r="D56" s="34"/>
      <c r="E56" s="3" t="s">
        <v>19</v>
      </c>
      <c r="F56" s="54">
        <v>0.2</v>
      </c>
    </row>
    <row r="57" spans="2:6" ht="14.25" customHeight="1" x14ac:dyDescent="0.2">
      <c r="B57" s="21" t="s">
        <v>71</v>
      </c>
      <c r="C57" s="29" t="s">
        <v>112</v>
      </c>
      <c r="D57" s="32"/>
      <c r="E57" s="1" t="s">
        <v>20</v>
      </c>
      <c r="F57" s="66">
        <f>F55*(1+F56)</f>
        <v>1.056</v>
      </c>
    </row>
    <row r="58" spans="2:6" ht="14.25" customHeight="1" x14ac:dyDescent="0.2">
      <c r="B58" s="141" t="s">
        <v>175</v>
      </c>
    </row>
    <row r="59" spans="2:6" ht="14.25" customHeight="1" x14ac:dyDescent="0.15">
      <c r="B59" s="140" t="s">
        <v>143</v>
      </c>
    </row>
    <row r="61" spans="2:6" ht="14.25" customHeight="1" x14ac:dyDescent="0.15">
      <c r="B61" s="141" t="s">
        <v>124</v>
      </c>
      <c r="C61" s="141" t="s">
        <v>134</v>
      </c>
      <c r="D61" s="31"/>
      <c r="E61" s="31"/>
    </row>
    <row r="62" spans="2:6" ht="14.25" customHeight="1" x14ac:dyDescent="0.2">
      <c r="B62" s="29" t="s">
        <v>8</v>
      </c>
      <c r="C62" s="21" t="s">
        <v>0</v>
      </c>
      <c r="D62" s="1" t="s">
        <v>1</v>
      </c>
      <c r="E62" s="56" t="s">
        <v>54</v>
      </c>
      <c r="F62" s="58" t="s">
        <v>192</v>
      </c>
    </row>
    <row r="63" spans="2:6" ht="14.25" customHeight="1" x14ac:dyDescent="0.2">
      <c r="B63" s="21" t="s">
        <v>75</v>
      </c>
      <c r="C63" s="83" t="s">
        <v>17</v>
      </c>
      <c r="D63" s="1" t="s">
        <v>98</v>
      </c>
      <c r="E63" s="144">
        <v>1706.72</v>
      </c>
      <c r="F63" s="78">
        <f>E63*F$57/1000</f>
        <v>1.8022963200000002</v>
      </c>
    </row>
    <row r="64" spans="2:6" ht="14.25" customHeight="1" x14ac:dyDescent="0.2">
      <c r="B64" s="21" t="s">
        <v>75</v>
      </c>
      <c r="C64" s="83" t="s">
        <v>18</v>
      </c>
      <c r="D64" s="1" t="s">
        <v>98</v>
      </c>
      <c r="E64" s="144">
        <v>12076.070000000003</v>
      </c>
      <c r="F64" s="78">
        <f t="shared" ref="F64:F65" si="1">E64*F$57/1000</f>
        <v>12.752329920000005</v>
      </c>
    </row>
    <row r="65" spans="2:8" ht="14.25" customHeight="1" x14ac:dyDescent="0.2">
      <c r="B65" s="21" t="s">
        <v>75</v>
      </c>
      <c r="C65" s="83" t="s">
        <v>193</v>
      </c>
      <c r="D65" s="1" t="s">
        <v>98</v>
      </c>
      <c r="E65" s="144">
        <v>10452.920000000002</v>
      </c>
      <c r="F65" s="78">
        <f t="shared" si="1"/>
        <v>11.038283520000002</v>
      </c>
    </row>
    <row r="66" spans="2:8" ht="14.25" customHeight="1" x14ac:dyDescent="0.2">
      <c r="B66" s="14" t="s">
        <v>45</v>
      </c>
      <c r="C66" s="14" t="s">
        <v>26</v>
      </c>
      <c r="D66" s="3" t="s">
        <v>97</v>
      </c>
      <c r="E66" s="144">
        <f>SUM(E63:E65)</f>
        <v>24235.710000000006</v>
      </c>
      <c r="F66" s="82">
        <f>SUM(F63:F65)</f>
        <v>25.592909760000005</v>
      </c>
    </row>
    <row r="67" spans="2:8" ht="14.25" customHeight="1" x14ac:dyDescent="0.2">
      <c r="B67" s="141" t="s">
        <v>176</v>
      </c>
      <c r="D67" s="31"/>
      <c r="E67" s="31"/>
    </row>
    <row r="68" spans="2:8" ht="14.25" customHeight="1" x14ac:dyDescent="0.15">
      <c r="B68" s="140" t="s">
        <v>144</v>
      </c>
      <c r="D68" s="31"/>
      <c r="E68" s="31"/>
    </row>
    <row r="69" spans="2:8" ht="14.25" customHeight="1" x14ac:dyDescent="0.15">
      <c r="B69" s="139"/>
      <c r="D69" s="31"/>
      <c r="E69" s="31"/>
    </row>
    <row r="70" spans="2:8" ht="14.25" customHeight="1" x14ac:dyDescent="0.15">
      <c r="B70" s="141" t="s">
        <v>64</v>
      </c>
      <c r="C70" s="17" t="s">
        <v>16</v>
      </c>
    </row>
    <row r="71" spans="2:8" ht="14.25" customHeight="1" x14ac:dyDescent="0.15">
      <c r="B71" s="21" t="s">
        <v>8</v>
      </c>
      <c r="C71" s="29" t="s">
        <v>0</v>
      </c>
      <c r="D71" s="13"/>
      <c r="E71" s="1" t="s">
        <v>1</v>
      </c>
      <c r="F71" s="58" t="s">
        <v>2</v>
      </c>
    </row>
    <row r="72" spans="2:8" s="24" customFormat="1" ht="14.25" customHeight="1" x14ac:dyDescent="0.2">
      <c r="B72" s="14" t="s">
        <v>141</v>
      </c>
      <c r="C72" s="35" t="s">
        <v>17</v>
      </c>
      <c r="D72" s="36"/>
      <c r="E72" s="3" t="s">
        <v>9</v>
      </c>
      <c r="F72" s="144">
        <v>1542.3</v>
      </c>
      <c r="H72" s="85"/>
    </row>
    <row r="73" spans="2:8" s="24" customFormat="1" ht="12.75" customHeight="1" x14ac:dyDescent="0.2">
      <c r="B73" s="14" t="s">
        <v>141</v>
      </c>
      <c r="C73" s="35" t="s">
        <v>18</v>
      </c>
      <c r="D73" s="36"/>
      <c r="E73" s="3" t="s">
        <v>9</v>
      </c>
      <c r="F73" s="144">
        <v>9001.32</v>
      </c>
      <c r="H73" s="85"/>
    </row>
    <row r="74" spans="2:8" s="24" customFormat="1" ht="14.25" customHeight="1" x14ac:dyDescent="0.2">
      <c r="B74" s="14" t="s">
        <v>141</v>
      </c>
      <c r="C74" s="35" t="s">
        <v>193</v>
      </c>
      <c r="D74" s="36"/>
      <c r="E74" s="3" t="s">
        <v>9</v>
      </c>
      <c r="F74" s="144">
        <v>8138.92</v>
      </c>
      <c r="H74" s="85"/>
    </row>
    <row r="75" spans="2:8" ht="14.25" customHeight="1" x14ac:dyDescent="0.2">
      <c r="B75" s="14" t="s">
        <v>141</v>
      </c>
      <c r="C75" s="28" t="s">
        <v>55</v>
      </c>
      <c r="D75" s="36"/>
      <c r="E75" s="3" t="s">
        <v>9</v>
      </c>
      <c r="F75" s="144">
        <f>SUM(F72:F74)</f>
        <v>18682.54</v>
      </c>
      <c r="H75" s="85"/>
    </row>
    <row r="76" spans="2:8" s="24" customFormat="1" ht="14.25" customHeight="1" x14ac:dyDescent="0.15">
      <c r="B76" s="141" t="s">
        <v>184</v>
      </c>
      <c r="D76" s="11"/>
      <c r="E76" s="79"/>
      <c r="F76" s="80" t="s">
        <v>15</v>
      </c>
    </row>
    <row r="77" spans="2:8" s="24" customFormat="1" ht="14.25" customHeight="1" x14ac:dyDescent="0.15">
      <c r="B77" s="141" t="s">
        <v>188</v>
      </c>
      <c r="D77" s="11"/>
      <c r="E77" s="79"/>
      <c r="F77" s="80"/>
    </row>
    <row r="78" spans="2:8" s="24" customFormat="1" ht="14.25" customHeight="1" x14ac:dyDescent="0.15">
      <c r="D78" s="11"/>
      <c r="E78" s="79"/>
      <c r="F78" s="80"/>
    </row>
    <row r="79" spans="2:8" s="24" customFormat="1" ht="14.25" customHeight="1" x14ac:dyDescent="0.15">
      <c r="B79" s="141" t="s">
        <v>125</v>
      </c>
      <c r="C79" s="141" t="s">
        <v>53</v>
      </c>
      <c r="D79" s="17"/>
      <c r="E79" s="17"/>
      <c r="F79" s="57"/>
    </row>
    <row r="80" spans="2:8" s="24" customFormat="1" ht="14.25" customHeight="1" x14ac:dyDescent="0.15">
      <c r="B80" s="21" t="s">
        <v>8</v>
      </c>
      <c r="C80" s="29" t="s">
        <v>0</v>
      </c>
      <c r="D80" s="32"/>
      <c r="E80" s="1" t="s">
        <v>1</v>
      </c>
      <c r="F80" s="58" t="s">
        <v>2</v>
      </c>
    </row>
    <row r="81" spans="2:8" s="24" customFormat="1" ht="14.25" customHeight="1" x14ac:dyDescent="0.2">
      <c r="B81" s="14" t="s">
        <v>37</v>
      </c>
      <c r="C81" s="28" t="s">
        <v>163</v>
      </c>
      <c r="D81" s="36"/>
      <c r="E81" s="3" t="s">
        <v>10</v>
      </c>
      <c r="F81" s="56">
        <v>0.83</v>
      </c>
    </row>
    <row r="82" spans="2:8" s="24" customFormat="1" ht="14.25" customHeight="1" x14ac:dyDescent="0.2">
      <c r="B82" s="14" t="s">
        <v>36</v>
      </c>
      <c r="C82" s="28" t="s">
        <v>162</v>
      </c>
      <c r="D82" s="36"/>
      <c r="E82" s="3" t="s">
        <v>24</v>
      </c>
      <c r="F82" s="56">
        <v>43.33</v>
      </c>
    </row>
    <row r="83" spans="2:8" s="24" customFormat="1" ht="14.25" customHeight="1" x14ac:dyDescent="0.2">
      <c r="B83" s="14" t="s">
        <v>47</v>
      </c>
      <c r="C83" s="28" t="s">
        <v>164</v>
      </c>
      <c r="D83" s="36"/>
      <c r="E83" s="3" t="s">
        <v>113</v>
      </c>
      <c r="F83" s="56">
        <v>74.069999999999993</v>
      </c>
    </row>
    <row r="84" spans="2:8" s="24" customFormat="1" ht="15" customHeight="1" x14ac:dyDescent="0.2">
      <c r="B84" s="21" t="s">
        <v>70</v>
      </c>
      <c r="C84" s="29" t="s">
        <v>57</v>
      </c>
      <c r="D84" s="34"/>
      <c r="E84" s="1" t="s">
        <v>20</v>
      </c>
      <c r="F84" s="87">
        <f>F81/1000*F82/1000*F83</f>
        <v>2.6638460729999998E-3</v>
      </c>
    </row>
    <row r="85" spans="2:8" s="24" customFormat="1" ht="15" customHeight="1" x14ac:dyDescent="0.2">
      <c r="B85" s="141" t="s">
        <v>177</v>
      </c>
      <c r="D85" s="11"/>
      <c r="E85" s="79"/>
      <c r="F85" s="80"/>
    </row>
    <row r="86" spans="2:8" s="24" customFormat="1" ht="15" customHeight="1" x14ac:dyDescent="0.15">
      <c r="B86" s="146" t="s">
        <v>145</v>
      </c>
      <c r="D86" s="11"/>
      <c r="E86" s="79"/>
      <c r="F86" s="80"/>
    </row>
    <row r="87" spans="2:8" s="24" customFormat="1" ht="14.25" customHeight="1" x14ac:dyDescent="0.15">
      <c r="D87" s="11"/>
      <c r="E87" s="79"/>
      <c r="F87" s="80"/>
    </row>
    <row r="88" spans="2:8" s="24" customFormat="1" ht="14.25" customHeight="1" x14ac:dyDescent="0.15">
      <c r="B88" s="141" t="s">
        <v>126</v>
      </c>
      <c r="C88" s="141" t="s">
        <v>65</v>
      </c>
      <c r="D88" s="17"/>
      <c r="E88" s="17"/>
      <c r="F88" s="57"/>
    </row>
    <row r="89" spans="2:8" s="24" customFormat="1" ht="14.25" customHeight="1" x14ac:dyDescent="0.2">
      <c r="B89" s="21" t="s">
        <v>8</v>
      </c>
      <c r="C89" s="29" t="s">
        <v>0</v>
      </c>
      <c r="D89" s="1" t="s">
        <v>1</v>
      </c>
      <c r="E89" s="3" t="s">
        <v>191</v>
      </c>
      <c r="F89" s="58" t="s">
        <v>192</v>
      </c>
    </row>
    <row r="90" spans="2:8" s="24" customFormat="1" ht="14.25" customHeight="1" x14ac:dyDescent="0.2">
      <c r="B90" s="21" t="s">
        <v>86</v>
      </c>
      <c r="C90" s="84" t="s">
        <v>17</v>
      </c>
      <c r="D90" s="1" t="s">
        <v>98</v>
      </c>
      <c r="E90" s="101">
        <f>F72</f>
        <v>1542.3</v>
      </c>
      <c r="F90" s="64">
        <f>E90*F$84</f>
        <v>4.1084497983878991</v>
      </c>
    </row>
    <row r="91" spans="2:8" s="24" customFormat="1" ht="14.25" customHeight="1" x14ac:dyDescent="0.2">
      <c r="B91" s="21" t="s">
        <v>86</v>
      </c>
      <c r="C91" s="84" t="s">
        <v>18</v>
      </c>
      <c r="D91" s="1" t="s">
        <v>98</v>
      </c>
      <c r="E91" s="101">
        <f>F73</f>
        <v>9001.32</v>
      </c>
      <c r="F91" s="64">
        <f t="shared" ref="F91:F92" si="2">E91*F$84</f>
        <v>23.978130933816356</v>
      </c>
    </row>
    <row r="92" spans="2:8" s="24" customFormat="1" ht="14.25" customHeight="1" x14ac:dyDescent="0.2">
      <c r="B92" s="21" t="s">
        <v>86</v>
      </c>
      <c r="C92" s="84" t="s">
        <v>193</v>
      </c>
      <c r="D92" s="1" t="s">
        <v>98</v>
      </c>
      <c r="E92" s="101">
        <f>F74</f>
        <v>8138.92</v>
      </c>
      <c r="F92" s="64">
        <f t="shared" si="2"/>
        <v>21.68083008046116</v>
      </c>
      <c r="H92" s="61"/>
    </row>
    <row r="93" spans="2:8" s="24" customFormat="1" ht="14.25" customHeight="1" x14ac:dyDescent="0.2">
      <c r="B93" s="14" t="s">
        <v>56</v>
      </c>
      <c r="C93" s="28" t="s">
        <v>189</v>
      </c>
      <c r="D93" s="3" t="s">
        <v>97</v>
      </c>
      <c r="E93" s="101"/>
      <c r="F93" s="62">
        <f>SUM(F90:F92)</f>
        <v>49.767410812665418</v>
      </c>
      <c r="H93" s="103"/>
    </row>
    <row r="94" spans="2:8" s="24" customFormat="1" ht="14.25" customHeight="1" x14ac:dyDescent="0.2">
      <c r="B94" s="141" t="s">
        <v>178</v>
      </c>
      <c r="D94" s="11"/>
      <c r="E94" s="86"/>
      <c r="F94" s="80"/>
    </row>
    <row r="95" spans="2:8" s="24" customFormat="1" ht="14.25" customHeight="1" x14ac:dyDescent="0.15">
      <c r="B95" s="141" t="s">
        <v>165</v>
      </c>
      <c r="D95" s="11"/>
      <c r="E95" s="31"/>
      <c r="F95" s="80"/>
    </row>
    <row r="96" spans="2:8" s="24" customFormat="1" ht="14.25" customHeight="1" x14ac:dyDescent="0.15">
      <c r="B96" s="17"/>
      <c r="D96" s="11"/>
      <c r="E96" s="31"/>
      <c r="F96" s="80"/>
    </row>
    <row r="97" spans="2:8" ht="14.25" customHeight="1" x14ac:dyDescent="0.15">
      <c r="B97" s="37" t="s">
        <v>127</v>
      </c>
      <c r="C97" s="37" t="s">
        <v>69</v>
      </c>
      <c r="D97" s="37"/>
      <c r="E97" s="37"/>
      <c r="F97" s="65"/>
    </row>
    <row r="98" spans="2:8" ht="14.25" customHeight="1" x14ac:dyDescent="0.15">
      <c r="B98" s="38" t="s">
        <v>8</v>
      </c>
      <c r="C98" s="39" t="s">
        <v>0</v>
      </c>
      <c r="D98" s="40"/>
      <c r="E98" s="7" t="s">
        <v>1</v>
      </c>
      <c r="F98" s="10" t="s">
        <v>2</v>
      </c>
    </row>
    <row r="99" spans="2:8" ht="14.25" customHeight="1" x14ac:dyDescent="0.2">
      <c r="B99" s="41" t="s">
        <v>40</v>
      </c>
      <c r="C99" s="12" t="s">
        <v>167</v>
      </c>
      <c r="D99" s="112"/>
      <c r="E99" s="8" t="s">
        <v>101</v>
      </c>
      <c r="F99" s="9">
        <v>2E-3</v>
      </c>
      <c r="H99" s="81"/>
    </row>
    <row r="100" spans="2:8" ht="14.25" customHeight="1" x14ac:dyDescent="0.2">
      <c r="B100" s="41" t="s">
        <v>41</v>
      </c>
      <c r="C100" s="12" t="s">
        <v>166</v>
      </c>
      <c r="D100" s="112"/>
      <c r="E100" s="8" t="s">
        <v>100</v>
      </c>
      <c r="F100" s="46">
        <v>25</v>
      </c>
    </row>
    <row r="101" spans="2:8" ht="14.25" customHeight="1" x14ac:dyDescent="0.2">
      <c r="B101" s="38" t="s">
        <v>72</v>
      </c>
      <c r="C101" s="39" t="s">
        <v>68</v>
      </c>
      <c r="D101" s="40"/>
      <c r="E101" s="7" t="s">
        <v>102</v>
      </c>
      <c r="F101" s="113">
        <f>F99*F100</f>
        <v>0.05</v>
      </c>
    </row>
    <row r="102" spans="2:8" ht="14.25" customHeight="1" x14ac:dyDescent="0.2">
      <c r="B102" s="141" t="s">
        <v>179</v>
      </c>
    </row>
    <row r="103" spans="2:8" ht="14.25" customHeight="1" x14ac:dyDescent="0.15">
      <c r="B103" s="146" t="s">
        <v>147</v>
      </c>
      <c r="F103" s="149"/>
    </row>
    <row r="105" spans="2:8" ht="14.25" customHeight="1" x14ac:dyDescent="0.15">
      <c r="B105" s="37" t="s">
        <v>128</v>
      </c>
      <c r="C105" s="37" t="s">
        <v>68</v>
      </c>
      <c r="D105" s="37"/>
      <c r="E105" s="37"/>
      <c r="F105" s="65"/>
    </row>
    <row r="106" spans="2:8" ht="14.25" customHeight="1" x14ac:dyDescent="0.15">
      <c r="B106" s="38" t="s">
        <v>8</v>
      </c>
      <c r="C106" s="39" t="s">
        <v>0</v>
      </c>
      <c r="D106" s="7" t="s">
        <v>1</v>
      </c>
      <c r="E106" s="8" t="s">
        <v>80</v>
      </c>
      <c r="F106" s="10" t="s">
        <v>2</v>
      </c>
      <c r="G106" s="135"/>
    </row>
    <row r="107" spans="2:8" ht="14.25" customHeight="1" x14ac:dyDescent="0.2">
      <c r="B107" s="38" t="s">
        <v>74</v>
      </c>
      <c r="C107" s="39" t="s">
        <v>17</v>
      </c>
      <c r="D107" s="1" t="s">
        <v>98</v>
      </c>
      <c r="E107" s="102">
        <f>E11</f>
        <v>1443.43</v>
      </c>
      <c r="F107" s="10">
        <f>E107*F$101</f>
        <v>72.171500000000009</v>
      </c>
      <c r="G107" s="136"/>
    </row>
    <row r="108" spans="2:8" ht="14.25" customHeight="1" x14ac:dyDescent="0.2">
      <c r="B108" s="38" t="s">
        <v>74</v>
      </c>
      <c r="C108" s="39" t="s">
        <v>18</v>
      </c>
      <c r="D108" s="1" t="s">
        <v>98</v>
      </c>
      <c r="E108" s="102">
        <f>E12</f>
        <v>10963.75</v>
      </c>
      <c r="F108" s="10">
        <f t="shared" ref="F108:F109" si="3">E108*F$101</f>
        <v>548.1875</v>
      </c>
      <c r="G108" s="136"/>
    </row>
    <row r="109" spans="2:8" ht="14.25" customHeight="1" x14ac:dyDescent="0.2">
      <c r="B109" s="38" t="s">
        <v>74</v>
      </c>
      <c r="C109" s="48" t="s">
        <v>193</v>
      </c>
      <c r="D109" s="1" t="s">
        <v>98</v>
      </c>
      <c r="E109" s="102">
        <f>E13</f>
        <v>6567</v>
      </c>
      <c r="F109" s="10">
        <f t="shared" si="3"/>
        <v>328.35</v>
      </c>
      <c r="G109" s="136"/>
    </row>
    <row r="110" spans="2:8" ht="14.25" customHeight="1" x14ac:dyDescent="0.2">
      <c r="B110" s="41" t="s">
        <v>77</v>
      </c>
      <c r="C110" s="12" t="s">
        <v>76</v>
      </c>
      <c r="D110" s="3" t="s">
        <v>97</v>
      </c>
      <c r="E110" s="7"/>
      <c r="F110" s="46">
        <f>SUM(F107:F109)</f>
        <v>948.70900000000006</v>
      </c>
    </row>
    <row r="111" spans="2:8" ht="14.25" customHeight="1" x14ac:dyDescent="0.2">
      <c r="B111" s="141" t="s">
        <v>181</v>
      </c>
    </row>
    <row r="112" spans="2:8" ht="14.25" customHeight="1" x14ac:dyDescent="0.15">
      <c r="B112" s="141" t="s">
        <v>146</v>
      </c>
    </row>
    <row r="114" spans="2:8" ht="14.25" customHeight="1" x14ac:dyDescent="0.15">
      <c r="B114" s="141" t="s">
        <v>129</v>
      </c>
      <c r="C114" s="37" t="s">
        <v>73</v>
      </c>
    </row>
    <row r="115" spans="2:8" ht="14.25" customHeight="1" x14ac:dyDescent="0.15">
      <c r="B115" s="39" t="s">
        <v>8</v>
      </c>
      <c r="C115" s="39" t="s">
        <v>0</v>
      </c>
      <c r="D115" s="40"/>
      <c r="E115" s="7" t="s">
        <v>1</v>
      </c>
      <c r="F115" s="10" t="s">
        <v>2</v>
      </c>
    </row>
    <row r="116" spans="2:8" ht="14.25" customHeight="1" x14ac:dyDescent="0.2">
      <c r="B116" s="41" t="s">
        <v>42</v>
      </c>
      <c r="C116" s="12" t="s">
        <v>169</v>
      </c>
      <c r="D116" s="112"/>
      <c r="E116" s="8" t="s">
        <v>22</v>
      </c>
      <c r="F116" s="70">
        <v>2.0000000000000001E-4</v>
      </c>
    </row>
    <row r="117" spans="2:8" ht="14.25" customHeight="1" x14ac:dyDescent="0.2">
      <c r="B117" s="41" t="s">
        <v>43</v>
      </c>
      <c r="C117" s="12" t="s">
        <v>168</v>
      </c>
      <c r="D117" s="112"/>
      <c r="E117" s="8" t="s">
        <v>103</v>
      </c>
      <c r="F117" s="46">
        <v>298</v>
      </c>
    </row>
    <row r="118" spans="2:8" ht="14.25" customHeight="1" x14ac:dyDescent="0.2">
      <c r="B118" s="38" t="s">
        <v>83</v>
      </c>
      <c r="C118" s="39" t="s">
        <v>67</v>
      </c>
      <c r="D118" s="40"/>
      <c r="E118" s="7" t="s">
        <v>102</v>
      </c>
      <c r="F118" s="113">
        <f>F116*F117</f>
        <v>5.96E-2</v>
      </c>
      <c r="H118" s="88"/>
    </row>
    <row r="119" spans="2:8" ht="14.25" customHeight="1" x14ac:dyDescent="0.2">
      <c r="B119" s="141" t="s">
        <v>180</v>
      </c>
    </row>
    <row r="120" spans="2:8" ht="14.25" customHeight="1" x14ac:dyDescent="0.15">
      <c r="B120" s="141" t="s">
        <v>148</v>
      </c>
    </row>
    <row r="122" spans="2:8" ht="15" customHeight="1" x14ac:dyDescent="0.15">
      <c r="B122" s="141" t="s">
        <v>88</v>
      </c>
      <c r="C122" s="141" t="s">
        <v>66</v>
      </c>
      <c r="D122" s="37"/>
      <c r="E122" s="6"/>
    </row>
    <row r="123" spans="2:8" ht="15" customHeight="1" x14ac:dyDescent="0.15">
      <c r="B123" s="38" t="s">
        <v>8</v>
      </c>
      <c r="C123" s="39" t="s">
        <v>0</v>
      </c>
      <c r="D123" s="7" t="s">
        <v>1</v>
      </c>
      <c r="E123" s="8" t="s">
        <v>80</v>
      </c>
      <c r="F123" s="10" t="s">
        <v>2</v>
      </c>
    </row>
    <row r="124" spans="2:8" ht="15" customHeight="1" x14ac:dyDescent="0.2">
      <c r="B124" s="38" t="s">
        <v>78</v>
      </c>
      <c r="C124" s="39" t="s">
        <v>17</v>
      </c>
      <c r="D124" s="1" t="s">
        <v>98</v>
      </c>
      <c r="E124" s="16">
        <f>E11</f>
        <v>1443.43</v>
      </c>
      <c r="F124" s="10">
        <f>E124*F$118</f>
        <v>86.028428000000005</v>
      </c>
    </row>
    <row r="125" spans="2:8" ht="15" customHeight="1" x14ac:dyDescent="0.2">
      <c r="B125" s="38" t="s">
        <v>78</v>
      </c>
      <c r="C125" s="39" t="s">
        <v>18</v>
      </c>
      <c r="D125" s="1" t="s">
        <v>98</v>
      </c>
      <c r="E125" s="16">
        <f>E12</f>
        <v>10963.75</v>
      </c>
      <c r="F125" s="10">
        <f t="shared" ref="F125:F126" si="4">E125*F$118</f>
        <v>653.43949999999995</v>
      </c>
    </row>
    <row r="126" spans="2:8" ht="15" customHeight="1" x14ac:dyDescent="0.2">
      <c r="B126" s="38" t="s">
        <v>78</v>
      </c>
      <c r="C126" s="48" t="s">
        <v>193</v>
      </c>
      <c r="D126" s="1" t="s">
        <v>98</v>
      </c>
      <c r="E126" s="16">
        <f>E13</f>
        <v>6567</v>
      </c>
      <c r="F126" s="10">
        <f t="shared" si="4"/>
        <v>391.39319999999998</v>
      </c>
    </row>
    <row r="127" spans="2:8" ht="15" customHeight="1" x14ac:dyDescent="0.2">
      <c r="B127" s="41" t="s">
        <v>39</v>
      </c>
      <c r="C127" s="12" t="s">
        <v>79</v>
      </c>
      <c r="D127" s="3" t="s">
        <v>97</v>
      </c>
      <c r="E127" s="104"/>
      <c r="F127" s="46">
        <f>SUM(F124:F126)</f>
        <v>1130.861128</v>
      </c>
    </row>
    <row r="128" spans="2:8" ht="14.25" customHeight="1" x14ac:dyDescent="0.2">
      <c r="B128" s="141" t="s">
        <v>182</v>
      </c>
      <c r="C128" s="74"/>
      <c r="D128" s="74"/>
      <c r="E128" s="75"/>
      <c r="F128" s="76"/>
    </row>
    <row r="129" spans="2:8" ht="14.25" customHeight="1" x14ac:dyDescent="0.15">
      <c r="B129" s="141" t="s">
        <v>172</v>
      </c>
      <c r="C129" s="74"/>
      <c r="D129" s="74"/>
      <c r="E129" s="75"/>
      <c r="F129" s="76"/>
    </row>
    <row r="130" spans="2:8" ht="14.25" customHeight="1" x14ac:dyDescent="0.15">
      <c r="B130" s="49"/>
      <c r="C130" s="49"/>
      <c r="D130" s="49"/>
      <c r="E130" s="49"/>
    </row>
    <row r="131" spans="2:8" ht="14.25" customHeight="1" x14ac:dyDescent="0.15">
      <c r="B131" s="49" t="s">
        <v>130</v>
      </c>
      <c r="C131" s="49" t="s">
        <v>32</v>
      </c>
      <c r="D131" s="74"/>
      <c r="E131" s="75"/>
      <c r="F131" s="77"/>
    </row>
    <row r="132" spans="2:8" ht="14.25" customHeight="1" x14ac:dyDescent="0.15">
      <c r="B132" s="89" t="s">
        <v>8</v>
      </c>
      <c r="C132" s="89" t="s">
        <v>0</v>
      </c>
      <c r="D132" s="122" t="s">
        <v>117</v>
      </c>
      <c r="E132" s="122" t="s">
        <v>117</v>
      </c>
      <c r="F132" s="122" t="s">
        <v>117</v>
      </c>
    </row>
    <row r="133" spans="2:8" ht="14.25" customHeight="1" x14ac:dyDescent="0.15">
      <c r="B133" s="121"/>
      <c r="C133" s="121"/>
      <c r="D133" s="118" t="s">
        <v>44</v>
      </c>
      <c r="E133" s="119" t="s">
        <v>12</v>
      </c>
      <c r="F133" s="120" t="s">
        <v>14</v>
      </c>
    </row>
    <row r="134" spans="2:8" ht="14.25" customHeight="1" x14ac:dyDescent="0.2">
      <c r="B134" s="90"/>
      <c r="C134" s="93" t="s">
        <v>104</v>
      </c>
      <c r="D134" s="5" t="s">
        <v>21</v>
      </c>
      <c r="E134" s="5" t="s">
        <v>13</v>
      </c>
      <c r="F134" s="145" t="s">
        <v>154</v>
      </c>
    </row>
    <row r="135" spans="2:8" ht="14.25" customHeight="1" x14ac:dyDescent="0.2">
      <c r="B135" s="41" t="s">
        <v>84</v>
      </c>
      <c r="C135" s="41" t="s">
        <v>170</v>
      </c>
      <c r="D135" s="91">
        <f>F63</f>
        <v>1.8022963200000002</v>
      </c>
      <c r="E135" s="91">
        <f>F64</f>
        <v>12.752329920000005</v>
      </c>
      <c r="F135" s="91">
        <f>F65</f>
        <v>11.038283520000002</v>
      </c>
      <c r="H135" s="73"/>
    </row>
    <row r="136" spans="2:8" ht="14.25" customHeight="1" x14ac:dyDescent="0.2">
      <c r="B136" s="41" t="s">
        <v>85</v>
      </c>
      <c r="C136" s="41" t="s">
        <v>31</v>
      </c>
      <c r="D136" s="91">
        <f>F90</f>
        <v>4.1084497983878991</v>
      </c>
      <c r="E136" s="46">
        <f>F91</f>
        <v>23.978130933816356</v>
      </c>
      <c r="F136" s="63">
        <f>F92</f>
        <v>21.68083008046116</v>
      </c>
      <c r="H136" s="73"/>
    </row>
    <row r="137" spans="2:8" ht="14.25" customHeight="1" x14ac:dyDescent="0.2">
      <c r="B137" s="42" t="s">
        <v>38</v>
      </c>
      <c r="C137" s="41" t="s">
        <v>81</v>
      </c>
      <c r="D137" s="91">
        <f>F107</f>
        <v>72.171500000000009</v>
      </c>
      <c r="E137" s="46">
        <f>F108</f>
        <v>548.1875</v>
      </c>
      <c r="F137" s="63">
        <f>F109</f>
        <v>328.35</v>
      </c>
      <c r="H137" s="73"/>
    </row>
    <row r="138" spans="2:8" ht="14.25" customHeight="1" x14ac:dyDescent="0.2">
      <c r="B138" s="41" t="s">
        <v>39</v>
      </c>
      <c r="C138" s="41" t="s">
        <v>82</v>
      </c>
      <c r="D138" s="91">
        <f>F124</f>
        <v>86.028428000000005</v>
      </c>
      <c r="E138" s="46">
        <f>F125</f>
        <v>653.43949999999995</v>
      </c>
      <c r="F138" s="63">
        <f>F126</f>
        <v>391.39319999999998</v>
      </c>
      <c r="H138" s="73"/>
    </row>
    <row r="139" spans="2:8" ht="14.25" customHeight="1" x14ac:dyDescent="0.2">
      <c r="B139" s="38" t="s">
        <v>28</v>
      </c>
      <c r="C139" s="38" t="s">
        <v>105</v>
      </c>
      <c r="D139" s="107">
        <f>SUM(D135:D138)</f>
        <v>164.11067411838792</v>
      </c>
      <c r="E139" s="107">
        <f t="shared" ref="E139:F139" si="5">SUM(E135:E138)</f>
        <v>1238.3574608538163</v>
      </c>
      <c r="F139" s="107">
        <f t="shared" si="5"/>
        <v>752.46231360046113</v>
      </c>
    </row>
    <row r="140" spans="2:8" ht="14.25" customHeight="1" x14ac:dyDescent="0.2">
      <c r="B140" s="49" t="s">
        <v>50</v>
      </c>
      <c r="C140" s="74"/>
      <c r="D140" s="74"/>
      <c r="E140" s="75"/>
      <c r="F140" s="77"/>
    </row>
    <row r="141" spans="2:8" ht="14.25" customHeight="1" x14ac:dyDescent="0.15">
      <c r="B141" s="141" t="s">
        <v>171</v>
      </c>
      <c r="C141" s="74"/>
      <c r="D141" s="74"/>
      <c r="E141" s="75"/>
      <c r="F141" s="77"/>
    </row>
    <row r="142" spans="2:8" ht="14.25" customHeight="1" x14ac:dyDescent="0.15">
      <c r="B142" s="49"/>
      <c r="C142" s="49"/>
      <c r="D142" s="49"/>
      <c r="E142" s="49"/>
    </row>
    <row r="143" spans="2:8" ht="14.25" customHeight="1" x14ac:dyDescent="0.15">
      <c r="B143" s="92" t="s">
        <v>131</v>
      </c>
      <c r="C143" s="92" t="s">
        <v>136</v>
      </c>
      <c r="D143" s="50"/>
      <c r="E143" s="50"/>
    </row>
    <row r="144" spans="2:8" ht="14.25" customHeight="1" x14ac:dyDescent="0.25">
      <c r="B144" s="43" t="s">
        <v>29</v>
      </c>
      <c r="C144" s="123" t="s">
        <v>106</v>
      </c>
      <c r="D144" s="40"/>
      <c r="E144" s="7" t="s">
        <v>102</v>
      </c>
      <c r="F144" s="66">
        <v>0</v>
      </c>
    </row>
    <row r="145" spans="2:9" ht="14.25" customHeight="1" x14ac:dyDescent="0.25">
      <c r="B145" s="150" t="s">
        <v>149</v>
      </c>
      <c r="C145" s="96"/>
      <c r="D145" s="74"/>
      <c r="E145" s="75"/>
      <c r="F145" s="61"/>
    </row>
    <row r="146" spans="2:9" ht="14.25" customHeight="1" x14ac:dyDescent="0.25">
      <c r="B146" s="95"/>
      <c r="C146" s="96"/>
      <c r="D146" s="74"/>
      <c r="E146" s="75"/>
      <c r="F146" s="61"/>
    </row>
    <row r="147" spans="2:9" ht="14.25" customHeight="1" x14ac:dyDescent="0.15">
      <c r="B147" s="18" t="s">
        <v>93</v>
      </c>
      <c r="C147" s="96"/>
      <c r="D147" s="74"/>
      <c r="E147" s="75"/>
      <c r="F147" s="61"/>
    </row>
    <row r="149" spans="2:9" ht="14.25" customHeight="1" x14ac:dyDescent="0.15">
      <c r="B149" s="141" t="s">
        <v>132</v>
      </c>
      <c r="C149" s="141" t="s">
        <v>139</v>
      </c>
      <c r="H149" s="55"/>
    </row>
    <row r="150" spans="2:9" ht="14.25" customHeight="1" x14ac:dyDescent="0.15">
      <c r="B150" s="126" t="s">
        <v>8</v>
      </c>
      <c r="C150" s="127" t="s">
        <v>0</v>
      </c>
      <c r="D150" s="128"/>
      <c r="E150" s="129" t="s">
        <v>1</v>
      </c>
      <c r="F150" s="129" t="s">
        <v>2</v>
      </c>
      <c r="H150" s="55"/>
    </row>
    <row r="151" spans="2:9" ht="14.25" customHeight="1" x14ac:dyDescent="0.2">
      <c r="B151" s="44" t="s">
        <v>23</v>
      </c>
      <c r="C151" s="28" t="s">
        <v>114</v>
      </c>
      <c r="D151" s="130"/>
      <c r="E151" s="108" t="s">
        <v>3</v>
      </c>
      <c r="F151" s="131">
        <v>595</v>
      </c>
      <c r="H151" s="55"/>
    </row>
    <row r="152" spans="2:9" ht="14.25" customHeight="1" x14ac:dyDescent="0.2">
      <c r="B152" s="14" t="s">
        <v>111</v>
      </c>
      <c r="C152" s="28" t="s">
        <v>140</v>
      </c>
      <c r="D152" s="132"/>
      <c r="E152" s="108" t="s">
        <v>3</v>
      </c>
      <c r="F152" s="110">
        <v>14875</v>
      </c>
      <c r="H152" s="55"/>
    </row>
    <row r="153" spans="2:9" ht="14.25" customHeight="1" x14ac:dyDescent="0.15">
      <c r="B153" s="21" t="s">
        <v>135</v>
      </c>
      <c r="C153" s="29" t="s">
        <v>90</v>
      </c>
      <c r="D153" s="133"/>
      <c r="E153" s="134" t="s">
        <v>20</v>
      </c>
      <c r="F153" s="114">
        <f t="shared" ref="F153" si="6">F151/F152</f>
        <v>0.04</v>
      </c>
      <c r="H153" s="55"/>
    </row>
    <row r="154" spans="2:9" ht="14.25" customHeight="1" x14ac:dyDescent="0.2">
      <c r="B154" s="141" t="s">
        <v>183</v>
      </c>
      <c r="E154" s="137"/>
      <c r="F154" s="73"/>
      <c r="H154" s="55"/>
    </row>
    <row r="155" spans="2:9" ht="14.25" customHeight="1" x14ac:dyDescent="0.15">
      <c r="B155" s="141" t="s">
        <v>150</v>
      </c>
      <c r="E155" s="137"/>
      <c r="F155" s="73"/>
      <c r="H155" s="55"/>
    </row>
    <row r="156" spans="2:9" ht="14.25" customHeight="1" x14ac:dyDescent="0.15">
      <c r="B156" s="146" t="s">
        <v>151</v>
      </c>
      <c r="E156" s="72"/>
      <c r="F156" s="73"/>
      <c r="H156" s="55"/>
    </row>
    <row r="157" spans="2:9" ht="14.25" customHeight="1" x14ac:dyDescent="0.15">
      <c r="E157" s="72"/>
      <c r="F157" s="73"/>
      <c r="H157" s="55"/>
    </row>
    <row r="158" spans="2:9" ht="14.25" customHeight="1" x14ac:dyDescent="0.15">
      <c r="B158" s="141" t="s">
        <v>133</v>
      </c>
      <c r="C158" s="146" t="s">
        <v>138</v>
      </c>
      <c r="E158" s="72"/>
      <c r="F158" s="73"/>
      <c r="H158" s="55"/>
      <c r="I158" s="111"/>
    </row>
    <row r="159" spans="2:9" ht="14.25" customHeight="1" x14ac:dyDescent="0.15">
      <c r="B159" s="89" t="s">
        <v>8</v>
      </c>
      <c r="C159" s="89" t="s">
        <v>0</v>
      </c>
      <c r="D159" s="122" t="s">
        <v>117</v>
      </c>
      <c r="E159" s="122" t="s">
        <v>117</v>
      </c>
      <c r="F159" s="122" t="s">
        <v>117</v>
      </c>
      <c r="H159" s="55"/>
    </row>
    <row r="160" spans="2:9" ht="14.25" customHeight="1" x14ac:dyDescent="0.15">
      <c r="B160" s="121"/>
      <c r="C160" s="121"/>
      <c r="D160" s="118" t="s">
        <v>44</v>
      </c>
      <c r="E160" s="119" t="s">
        <v>12</v>
      </c>
      <c r="F160" s="120" t="s">
        <v>14</v>
      </c>
      <c r="H160" s="19"/>
    </row>
    <row r="161" spans="2:9" ht="14.25" customHeight="1" x14ac:dyDescent="0.2">
      <c r="B161" s="90"/>
      <c r="C161" s="93" t="s">
        <v>104</v>
      </c>
      <c r="D161" s="5" t="s">
        <v>21</v>
      </c>
      <c r="E161" s="5" t="s">
        <v>13</v>
      </c>
      <c r="F161" s="145" t="s">
        <v>154</v>
      </c>
      <c r="H161" s="19"/>
    </row>
    <row r="162" spans="2:9" ht="14.25" customHeight="1" x14ac:dyDescent="0.2">
      <c r="B162" s="44" t="s">
        <v>108</v>
      </c>
      <c r="C162" s="28" t="s">
        <v>94</v>
      </c>
      <c r="D162" s="100">
        <f>F34</f>
        <v>238.38115658912943</v>
      </c>
      <c r="E162" s="158">
        <f>F35</f>
        <v>9523.3259464469684</v>
      </c>
      <c r="F162" s="159">
        <f>F36</f>
        <v>9082.6595506079175</v>
      </c>
      <c r="H162" s="55"/>
    </row>
    <row r="163" spans="2:9" ht="14.25" customHeight="1" x14ac:dyDescent="0.2">
      <c r="B163" s="44" t="s">
        <v>109</v>
      </c>
      <c r="C163" s="45" t="s">
        <v>95</v>
      </c>
      <c r="D163" s="100">
        <f>D139</f>
        <v>164.11067411838792</v>
      </c>
      <c r="E163" s="158">
        <f>E139</f>
        <v>1238.3574608538163</v>
      </c>
      <c r="F163" s="159">
        <f>F139</f>
        <v>752.46231360046113</v>
      </c>
      <c r="H163" s="55"/>
    </row>
    <row r="164" spans="2:9" ht="14.25" customHeight="1" x14ac:dyDescent="0.2">
      <c r="B164" s="44" t="s">
        <v>110</v>
      </c>
      <c r="C164" s="45" t="s">
        <v>89</v>
      </c>
      <c r="D164" s="115">
        <v>0</v>
      </c>
      <c r="E164" s="160">
        <v>0</v>
      </c>
      <c r="F164" s="115">
        <v>0</v>
      </c>
      <c r="H164" s="55"/>
      <c r="I164" s="55"/>
    </row>
    <row r="165" spans="2:9" ht="14.25" customHeight="1" x14ac:dyDescent="0.2">
      <c r="B165" s="44" t="s">
        <v>116</v>
      </c>
      <c r="C165" s="45" t="s">
        <v>194</v>
      </c>
      <c r="D165" s="159">
        <f>(D162-D163-D164)*(1-$F153)</f>
        <v>71.299663171911845</v>
      </c>
      <c r="E165" s="159">
        <f t="shared" ref="E165:F165" si="7">(E162-E163-E164)*(1-$F153)</f>
        <v>7953.5697461694253</v>
      </c>
      <c r="F165" s="159">
        <f t="shared" si="7"/>
        <v>7996.9893475271574</v>
      </c>
      <c r="G165" s="162"/>
      <c r="H165" s="99"/>
      <c r="I165" s="55"/>
    </row>
    <row r="166" spans="2:9" ht="14.25" customHeight="1" x14ac:dyDescent="0.2">
      <c r="B166" s="47" t="s">
        <v>107</v>
      </c>
      <c r="C166" s="48" t="s">
        <v>137</v>
      </c>
      <c r="D166" s="109">
        <v>71</v>
      </c>
      <c r="E166" s="109">
        <v>7953</v>
      </c>
      <c r="F166" s="109">
        <v>7997</v>
      </c>
      <c r="G166" s="162"/>
      <c r="H166" s="99"/>
      <c r="I166" s="55"/>
    </row>
    <row r="167" spans="2:9" ht="14.25" customHeight="1" x14ac:dyDescent="0.15">
      <c r="B167" s="141" t="s">
        <v>48</v>
      </c>
      <c r="C167" s="94"/>
      <c r="E167" s="72" t="s">
        <v>198</v>
      </c>
      <c r="F167" s="167" t="s">
        <v>198</v>
      </c>
      <c r="H167" s="55"/>
      <c r="I167" s="17" t="s">
        <v>15</v>
      </c>
    </row>
    <row r="168" spans="2:9" ht="14.25" customHeight="1" x14ac:dyDescent="0.15">
      <c r="B168" s="146" t="s">
        <v>152</v>
      </c>
      <c r="C168" s="94"/>
      <c r="E168" s="72"/>
      <c r="F168" s="73"/>
      <c r="H168" s="55"/>
    </row>
    <row r="170" spans="2:9" ht="14.25" customHeight="1" x14ac:dyDescent="0.15">
      <c r="C170" s="11" t="s">
        <v>200</v>
      </c>
      <c r="D170" s="166">
        <f>SUM(D166:F166)</f>
        <v>16021</v>
      </c>
      <c r="E170" s="17" t="s">
        <v>197</v>
      </c>
    </row>
    <row r="171" spans="2:9" ht="14.25" customHeight="1" x14ac:dyDescent="0.15">
      <c r="C171" s="31" t="s">
        <v>199</v>
      </c>
      <c r="D171" s="168">
        <v>16026</v>
      </c>
      <c r="I171" s="1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Calculation of table 28 to 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Kuper</dc:creator>
  <cp:lastModifiedBy>Microsoft Office User</cp:lastModifiedBy>
  <cp:lastPrinted>2020-11-10T02:36:41Z</cp:lastPrinted>
  <dcterms:created xsi:type="dcterms:W3CDTF">2017-02-09T08:07:32Z</dcterms:created>
  <dcterms:modified xsi:type="dcterms:W3CDTF">2021-05-24T06:18:22Z</dcterms:modified>
</cp:coreProperties>
</file>