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300" windowWidth="20730" windowHeight="10740"/>
  </bookViews>
  <sheets>
    <sheet name="Calculation of table 28 to 40" sheetId="5" r:id="rId1"/>
  </sheets>
  <definedNames>
    <definedName name="_xlnm.Print_Area" localSheetId="0">'Calculation of table 28 to 40'!$A$1:$F$142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5" i="5" l="1"/>
  <c r="E137" i="5" l="1"/>
  <c r="E135" i="5"/>
  <c r="E108" i="5"/>
  <c r="E109" i="5"/>
  <c r="E110" i="5"/>
  <c r="E111" i="5"/>
  <c r="E134" i="5" l="1"/>
  <c r="D24" i="5" l="1"/>
  <c r="E24" i="5"/>
  <c r="E127" i="5"/>
  <c r="E96" i="5"/>
  <c r="E102" i="5" s="1"/>
  <c r="E82" i="5"/>
  <c r="E88" i="5" s="1"/>
  <c r="E68" i="5"/>
  <c r="E74" i="5" s="1"/>
  <c r="E47" i="5" l="1"/>
  <c r="E53" i="5" s="1"/>
  <c r="E12" i="5" l="1"/>
  <c r="E112" i="5" l="1"/>
</calcChain>
</file>

<file path=xl/sharedStrings.xml><?xml version="1.0" encoding="utf-8"?>
<sst xmlns="http://schemas.openxmlformats.org/spreadsheetml/2006/main" count="272" uniqueCount="181">
  <si>
    <t>Description</t>
  </si>
  <si>
    <t>Unit</t>
  </si>
  <si>
    <t>Value</t>
  </si>
  <si>
    <t>tons</t>
  </si>
  <si>
    <t xml:space="preserve">A. Wood, wood products </t>
  </si>
  <si>
    <t>B. Pulp, paper and cardboard</t>
  </si>
  <si>
    <t>D. Textiles</t>
  </si>
  <si>
    <t>E. Garden, yard and park waste</t>
  </si>
  <si>
    <t>Parameter</t>
  </si>
  <si>
    <t>liter</t>
  </si>
  <si>
    <t>kg/l</t>
  </si>
  <si>
    <t xml:space="preserve"> </t>
  </si>
  <si>
    <t>Total diesel consumption</t>
  </si>
  <si>
    <t>%</t>
  </si>
  <si>
    <t>-</t>
  </si>
  <si>
    <r>
      <t>WCOM</t>
    </r>
    <r>
      <rPr>
        <vertAlign val="subscript"/>
        <sz val="10"/>
        <rFont val="Arial"/>
        <family val="2"/>
      </rPr>
      <t>Bau</t>
    </r>
  </si>
  <si>
    <t>GJ / t</t>
  </si>
  <si>
    <t>PE</t>
  </si>
  <si>
    <t>LE</t>
  </si>
  <si>
    <t>Gross baseline emission</t>
  </si>
  <si>
    <t>Emission from diesel consumption</t>
  </si>
  <si>
    <t>C. Food, food waste, beverages &amp; tobacco</t>
  </si>
  <si>
    <t>To be processed according to PDD</t>
  </si>
  <si>
    <r>
      <t>NCV</t>
    </r>
    <r>
      <rPr>
        <vertAlign val="subscript"/>
        <sz val="10"/>
        <color rgb="FF000000"/>
        <rFont val="Arial"/>
        <family val="2"/>
      </rPr>
      <t>diesel</t>
    </r>
  </si>
  <si>
    <r>
      <t>D</t>
    </r>
    <r>
      <rPr>
        <vertAlign val="subscript"/>
        <sz val="10"/>
        <color rgb="FF000000"/>
        <rFont val="Arial"/>
        <family val="2"/>
      </rPr>
      <t>diesel</t>
    </r>
  </si>
  <si>
    <r>
      <t>EF</t>
    </r>
    <r>
      <rPr>
        <vertAlign val="subscript"/>
        <sz val="10"/>
        <rFont val="Arial"/>
        <family val="2"/>
      </rPr>
      <t>CH4</t>
    </r>
  </si>
  <si>
    <r>
      <t>GWP</t>
    </r>
    <r>
      <rPr>
        <vertAlign val="subscript"/>
        <sz val="10"/>
        <rFont val="Arial"/>
        <family val="2"/>
      </rPr>
      <t>CH4</t>
    </r>
  </si>
  <si>
    <r>
      <t>EF</t>
    </r>
    <r>
      <rPr>
        <vertAlign val="subscript"/>
        <sz val="10"/>
        <rFont val="Arial"/>
        <family val="2"/>
      </rPr>
      <t>N2O</t>
    </r>
  </si>
  <si>
    <r>
      <t>GWP</t>
    </r>
    <r>
      <rPr>
        <vertAlign val="subscript"/>
        <sz val="10"/>
        <rFont val="Arial"/>
        <family val="2"/>
      </rPr>
      <t>N2O</t>
    </r>
  </si>
  <si>
    <r>
      <t>EF</t>
    </r>
    <r>
      <rPr>
        <vertAlign val="subscript"/>
        <sz val="10"/>
        <color rgb="FF000000"/>
        <rFont val="Arial"/>
        <family val="2"/>
      </rPr>
      <t>CO2</t>
    </r>
  </si>
  <si>
    <t>Formula: ER = (BE - PE - LE) * (1 - r)</t>
  </si>
  <si>
    <r>
      <t>TDL</t>
    </r>
    <r>
      <rPr>
        <vertAlign val="subscript"/>
        <sz val="10"/>
        <color rgb="FF000000"/>
        <rFont val="Arial"/>
        <family val="2"/>
      </rPr>
      <t>grid</t>
    </r>
  </si>
  <si>
    <r>
      <t>EF</t>
    </r>
    <r>
      <rPr>
        <vertAlign val="subscript"/>
        <sz val="10"/>
        <color rgb="FF000000"/>
        <rFont val="Arial"/>
        <family val="2"/>
      </rPr>
      <t>EL</t>
    </r>
  </si>
  <si>
    <t>EC</t>
  </si>
  <si>
    <t>Calculation of conversion factor liter diesel to t CO2e</t>
  </si>
  <si>
    <t>Total diesel consumptions</t>
  </si>
  <si>
    <r>
      <t>Conversion factor liter to t CO</t>
    </r>
    <r>
      <rPr>
        <b/>
        <vertAlign val="sub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 xml:space="preserve">e </t>
    </r>
  </si>
  <si>
    <t>Actual amount organic waste processed and Deposition Trend</t>
  </si>
  <si>
    <t xml:space="preserve">Table 30: </t>
  </si>
  <si>
    <t xml:space="preserve">Table 31: </t>
  </si>
  <si>
    <t>Total electricity consumption</t>
  </si>
  <si>
    <t xml:space="preserve"> Calculation of conversion factor kWh to t CO2e</t>
  </si>
  <si>
    <t xml:space="preserve">Table 36: </t>
  </si>
  <si>
    <t>Total emission from diesel consumption</t>
  </si>
  <si>
    <t>Nirtrous Oxide emissions of from composting</t>
  </si>
  <si>
    <t>Nirtous Oxide emissions from composting</t>
  </si>
  <si>
    <t>Methane emissions from composting</t>
  </si>
  <si>
    <t>Calculation of correction factor for Methane emissions from composting</t>
  </si>
  <si>
    <r>
      <t>FC</t>
    </r>
    <r>
      <rPr>
        <b/>
        <vertAlign val="subscript"/>
        <sz val="10"/>
        <color rgb="FF000000"/>
        <rFont val="Arial"/>
        <family val="2"/>
      </rPr>
      <t>onv factor</t>
    </r>
  </si>
  <si>
    <r>
      <t>EC</t>
    </r>
    <r>
      <rPr>
        <b/>
        <vertAlign val="subscript"/>
        <sz val="10"/>
        <color rgb="FF000000"/>
        <rFont val="Arial"/>
        <family val="2"/>
      </rPr>
      <t>conv factor</t>
    </r>
  </si>
  <si>
    <r>
      <t>CH</t>
    </r>
    <r>
      <rPr>
        <b/>
        <vertAlign val="subscript"/>
        <sz val="10"/>
        <rFont val="Arial"/>
        <family val="2"/>
      </rPr>
      <t>4 corr factor</t>
    </r>
  </si>
  <si>
    <t>Calculation of correction factor for Nitrous Oxide emissions from composting</t>
  </si>
  <si>
    <t>Total Methane emission</t>
  </si>
  <si>
    <t>Total Nitrous Oxide emission</t>
  </si>
  <si>
    <t>Emission of Methane</t>
  </si>
  <si>
    <t>Emission of Nitrous Oxide</t>
  </si>
  <si>
    <r>
      <t>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 xml:space="preserve"> corr factor</t>
    </r>
  </si>
  <si>
    <t xml:space="preserve">Table 42: </t>
  </si>
  <si>
    <t>Leakage emission</t>
  </si>
  <si>
    <t>Adjustment factor for prior activity</t>
  </si>
  <si>
    <t>Processed during monitoring period</t>
  </si>
  <si>
    <r>
      <t>tCO</t>
    </r>
    <r>
      <rPr>
        <b/>
        <vertAlign val="sub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e</t>
    </r>
  </si>
  <si>
    <r>
      <t xml:space="preserve">Leakage emission </t>
    </r>
    <r>
      <rPr>
        <sz val="11"/>
        <color theme="1"/>
        <rFont val="Calibri"/>
        <family val="2"/>
        <scheme val="minor"/>
      </rPr>
      <t/>
    </r>
  </si>
  <si>
    <r>
      <t>ER</t>
    </r>
    <r>
      <rPr>
        <b/>
        <vertAlign val="subscript"/>
        <sz val="10"/>
        <rFont val="Arial"/>
        <family val="2"/>
      </rPr>
      <t>y</t>
    </r>
  </si>
  <si>
    <r>
      <t>BE</t>
    </r>
    <r>
      <rPr>
        <vertAlign val="subscript"/>
        <sz val="10"/>
        <rFont val="Arial"/>
        <family val="2"/>
      </rPr>
      <t>y</t>
    </r>
  </si>
  <si>
    <r>
      <t>PE</t>
    </r>
    <r>
      <rPr>
        <vertAlign val="subscript"/>
        <sz val="10"/>
        <rFont val="Arial"/>
        <family val="2"/>
      </rPr>
      <t>y</t>
    </r>
  </si>
  <si>
    <r>
      <t>LE</t>
    </r>
    <r>
      <rPr>
        <vertAlign val="subscript"/>
        <sz val="10"/>
        <rFont val="Arial"/>
        <family val="2"/>
      </rPr>
      <t>y</t>
    </r>
  </si>
  <si>
    <r>
      <t>TWCO</t>
    </r>
    <r>
      <rPr>
        <vertAlign val="subscript"/>
        <sz val="10"/>
        <color rgb="FF000000"/>
        <rFont val="Arial"/>
        <family val="2"/>
      </rPr>
      <t>y</t>
    </r>
  </si>
  <si>
    <r>
      <t>Conversion factor kWh to tCO</t>
    </r>
    <r>
      <rPr>
        <b/>
        <vertAlign val="sub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 xml:space="preserve">e </t>
    </r>
  </si>
  <si>
    <t>Organic waste processed in pilot plant</t>
  </si>
  <si>
    <t>The decimals after a point are often irrelevant, but an earlier Verifyer wanted it so</t>
  </si>
  <si>
    <r>
      <t>ER</t>
    </r>
    <r>
      <rPr>
        <vertAlign val="subscript"/>
        <sz val="10"/>
        <rFont val="Arial"/>
        <family val="2"/>
      </rPr>
      <t>y</t>
    </r>
  </si>
  <si>
    <t>W</t>
  </si>
  <si>
    <r>
      <rPr>
        <sz val="10"/>
        <color rgb="FF000000"/>
        <rFont val="Arial"/>
        <family val="2"/>
      </rPr>
      <t>p</t>
    </r>
    <r>
      <rPr>
        <vertAlign val="subscript"/>
        <sz val="10"/>
        <color rgb="FF000000"/>
        <rFont val="Arial"/>
        <family val="2"/>
      </rPr>
      <t>j,y</t>
    </r>
  </si>
  <si>
    <t xml:space="preserve">Table 32: </t>
  </si>
  <si>
    <t xml:space="preserve">Table 33: </t>
  </si>
  <si>
    <t>Table 34:</t>
  </si>
  <si>
    <t>Table 35:</t>
  </si>
  <si>
    <t xml:space="preserve">Table 37: </t>
  </si>
  <si>
    <t xml:space="preserve">Table 38: </t>
  </si>
  <si>
    <t>Table 39:</t>
  </si>
  <si>
    <t>Table40:</t>
  </si>
  <si>
    <t xml:space="preserve">Table 41: </t>
  </si>
  <si>
    <t>Table 43:</t>
  </si>
  <si>
    <t xml:space="preserve">Table 44: </t>
  </si>
  <si>
    <t xml:space="preserve">Table 45: </t>
  </si>
  <si>
    <t>Table 46:</t>
  </si>
  <si>
    <t xml:space="preserve"> Total emission from electricity consumption</t>
  </si>
  <si>
    <t>r</t>
  </si>
  <si>
    <t>Leakage emission all vintage yearss</t>
  </si>
  <si>
    <t>Emission reduction, rounded down</t>
  </si>
  <si>
    <t>Emission reduction from the project activity after adjustment</t>
  </si>
  <si>
    <t xml:space="preserve">Calculation of ajustment factor </t>
  </si>
  <si>
    <t>Project capacity according to PDD p 36</t>
  </si>
  <si>
    <r>
      <t>BE</t>
    </r>
    <r>
      <rPr>
        <b/>
        <vertAlign val="subscript"/>
        <sz val="10"/>
        <color rgb="FF000000"/>
        <rFont val="Arial"/>
        <family val="2"/>
      </rPr>
      <t>y</t>
    </r>
  </si>
  <si>
    <t>Source: Table 12 and 22</t>
  </si>
  <si>
    <t>Source: Table 33, 34</t>
  </si>
  <si>
    <t>Source: Table 13, 24, 25</t>
  </si>
  <si>
    <t>Source: Table 30 , 39</t>
  </si>
  <si>
    <t>Source: Table 10, 14</t>
  </si>
  <si>
    <t>Source: Table 11, 15</t>
  </si>
  <si>
    <t>Source: PDD p 36</t>
  </si>
  <si>
    <t>Note:  r is treated like an ex ante value as it is calculated with the Project capacity</t>
  </si>
  <si>
    <t>Formula: Trend = Organic waste processed per year / 14875 (to be processed according to PDD)</t>
  </si>
  <si>
    <t xml:space="preserve">Source: Purchase of electric vouchers fom PLN (National Electric Company) Annex 5. Detailed spreadsheet </t>
  </si>
  <si>
    <t>Emission factor of Java–Madura–Bali grid (Table 12)</t>
  </si>
  <si>
    <t>Transmission and distribution losses (Table 22)</t>
  </si>
  <si>
    <t>Net caloric value of diesel fuel (Table 24)</t>
  </si>
  <si>
    <t>Density of diesel (Table 13)</t>
  </si>
  <si>
    <r>
      <t>CO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emissions factor for diesel (Table 25)</t>
    </r>
  </si>
  <si>
    <t>Source: Table 36, 37</t>
  </si>
  <si>
    <t>Global Warming Potential of Methane (Table 10)</t>
  </si>
  <si>
    <r>
      <t>Emission factor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per tonne of waste (Table 14)</t>
    </r>
  </si>
  <si>
    <t>Global Warming Potential of Nitrous Oxide (Table 11)</t>
  </si>
  <si>
    <r>
      <t>Emission factor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per tonne of waste (Table 15)</t>
    </r>
  </si>
  <si>
    <t>Emission from electricity consumption</t>
  </si>
  <si>
    <t>Source: Table 35, 38, 40, 42</t>
  </si>
  <si>
    <t>Source: Table 30 , 41</t>
  </si>
  <si>
    <r>
      <t>Formula: EC</t>
    </r>
    <r>
      <rPr>
        <vertAlign val="subscript"/>
        <sz val="10"/>
        <rFont val="Arial"/>
        <family val="2"/>
      </rPr>
      <t>conv factor</t>
    </r>
    <r>
      <rPr>
        <sz val="10"/>
        <rFont val="Arial"/>
        <family val="2"/>
      </rPr>
      <t xml:space="preserve"> = FE</t>
    </r>
    <r>
      <rPr>
        <vertAlign val="subscript"/>
        <sz val="10"/>
        <rFont val="Arial"/>
        <family val="2"/>
      </rPr>
      <t>EL</t>
    </r>
    <r>
      <rPr>
        <sz val="10"/>
        <rFont val="Arial"/>
        <family val="2"/>
      </rPr>
      <t xml:space="preserve"> * (1 + TDL</t>
    </r>
    <r>
      <rPr>
        <vertAlign val="subscript"/>
        <sz val="10"/>
        <rFont val="Arial"/>
        <family val="2"/>
      </rPr>
      <t>grid</t>
    </r>
    <r>
      <rPr>
        <sz val="10"/>
        <rFont val="Arial"/>
        <family val="2"/>
      </rPr>
      <t>)</t>
    </r>
  </si>
  <si>
    <r>
      <t>Formula: FC</t>
    </r>
    <r>
      <rPr>
        <vertAlign val="subscript"/>
        <sz val="10"/>
        <rFont val="Arial"/>
        <family val="2"/>
      </rPr>
      <t>conv factor</t>
    </r>
    <r>
      <rPr>
        <sz val="10"/>
        <rFont val="Arial"/>
        <family val="2"/>
      </rPr>
      <t xml:space="preserve"> = D</t>
    </r>
    <r>
      <rPr>
        <vertAlign val="subscript"/>
        <sz val="10"/>
        <rFont val="Arial"/>
        <family val="2"/>
      </rPr>
      <t>diesel,y</t>
    </r>
    <r>
      <rPr>
        <sz val="10"/>
        <rFont val="Arial"/>
        <family val="2"/>
      </rPr>
      <t xml:space="preserve"> / 1000 (for kg to ton)  * NCV</t>
    </r>
    <r>
      <rPr>
        <vertAlign val="subscript"/>
        <sz val="10"/>
        <rFont val="Arial"/>
        <family val="2"/>
      </rPr>
      <t>diesel</t>
    </r>
    <r>
      <rPr>
        <sz val="10"/>
        <rFont val="Arial"/>
        <family val="2"/>
      </rPr>
      <t xml:space="preserve"> / 1000 (for GJ to TJ) * EF</t>
    </r>
    <r>
      <rPr>
        <vertAlign val="subscript"/>
        <sz val="10"/>
        <rFont val="Arial"/>
        <family val="2"/>
      </rPr>
      <t>CO2</t>
    </r>
  </si>
  <si>
    <r>
      <t>Formula: PE</t>
    </r>
    <r>
      <rPr>
        <vertAlign val="subscript"/>
        <sz val="10"/>
        <rFont val="Arial"/>
        <family val="2"/>
      </rPr>
      <t>diesel</t>
    </r>
    <r>
      <rPr>
        <sz val="10"/>
        <rFont val="Arial"/>
        <family val="2"/>
      </rPr>
      <t xml:space="preserve"> = FC</t>
    </r>
    <r>
      <rPr>
        <vertAlign val="subscript"/>
        <sz val="10"/>
        <rFont val="Arial"/>
        <family val="2"/>
      </rPr>
      <t>conv factor</t>
    </r>
    <r>
      <rPr>
        <sz val="10"/>
        <rFont val="Arial"/>
        <family val="2"/>
      </rPr>
      <t xml:space="preserve"> * FC</t>
    </r>
    <r>
      <rPr>
        <vertAlign val="subscript"/>
        <sz val="10"/>
        <rFont val="Arial"/>
        <family val="2"/>
      </rPr>
      <t>diesel</t>
    </r>
  </si>
  <si>
    <r>
      <t>Formula: CH</t>
    </r>
    <r>
      <rPr>
        <vertAlign val="subscript"/>
        <sz val="10"/>
        <rFont val="Arial"/>
        <family val="2"/>
      </rPr>
      <t>4 corr factor</t>
    </r>
    <r>
      <rPr>
        <sz val="10"/>
        <rFont val="Arial"/>
        <family val="2"/>
      </rPr>
      <t xml:space="preserve"> = EF</t>
    </r>
    <r>
      <rPr>
        <vertAlign val="subscript"/>
        <sz val="10"/>
        <rFont val="Arial"/>
        <family val="2"/>
      </rPr>
      <t>CH4</t>
    </r>
    <r>
      <rPr>
        <sz val="10"/>
        <rFont val="Arial"/>
        <family val="2"/>
      </rPr>
      <t xml:space="preserve"> * GWP</t>
    </r>
    <r>
      <rPr>
        <vertAlign val="subscript"/>
        <sz val="10"/>
        <rFont val="Arial"/>
        <family val="2"/>
      </rPr>
      <t>CH4</t>
    </r>
  </si>
  <si>
    <r>
      <t>Formula: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 xml:space="preserve"> corr factor</t>
    </r>
    <r>
      <rPr>
        <sz val="10"/>
        <rFont val="Arial"/>
        <family val="2"/>
      </rPr>
      <t xml:space="preserve"> = EF</t>
    </r>
    <r>
      <rPr>
        <vertAlign val="subscript"/>
        <sz val="10"/>
        <rFont val="Arial"/>
        <family val="2"/>
      </rPr>
      <t>N2O</t>
    </r>
    <r>
      <rPr>
        <sz val="10"/>
        <rFont val="Arial"/>
        <family val="2"/>
      </rPr>
      <t xml:space="preserve"> * GWP</t>
    </r>
    <r>
      <rPr>
        <vertAlign val="subscript"/>
        <sz val="10"/>
        <rFont val="Arial"/>
        <family val="2"/>
      </rPr>
      <t>N2O</t>
    </r>
  </si>
  <si>
    <r>
      <t>Formula: PE</t>
    </r>
    <r>
      <rPr>
        <vertAlign val="subscript"/>
        <sz val="10"/>
        <rFont val="Arial"/>
        <family val="2"/>
      </rPr>
      <t>CH4</t>
    </r>
    <r>
      <rPr>
        <sz val="10"/>
        <rFont val="Arial"/>
        <family val="2"/>
      </rPr>
      <t xml:space="preserve"> = Q * CH</t>
    </r>
    <r>
      <rPr>
        <vertAlign val="subscript"/>
        <sz val="10"/>
        <rFont val="Arial"/>
        <family val="2"/>
      </rPr>
      <t>4 corr factor</t>
    </r>
  </si>
  <si>
    <r>
      <t>Formula: PE</t>
    </r>
    <r>
      <rPr>
        <vertAlign val="subscript"/>
        <sz val="10"/>
        <rFont val="Arial"/>
        <family val="2"/>
      </rPr>
      <t>N2O</t>
    </r>
    <r>
      <rPr>
        <sz val="10"/>
        <rFont val="Arial"/>
        <family val="2"/>
      </rPr>
      <t xml:space="preserve"> = Q *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 xml:space="preserve"> corr factor</t>
    </r>
  </si>
  <si>
    <r>
      <t>Formula: 1 - r = WCOM</t>
    </r>
    <r>
      <rPr>
        <vertAlign val="subscript"/>
        <sz val="10"/>
        <rFont val="Arial"/>
        <family val="2"/>
      </rPr>
      <t>Bau</t>
    </r>
    <r>
      <rPr>
        <sz val="10"/>
        <rFont val="Arial"/>
        <family val="2"/>
      </rPr>
      <t xml:space="preserve"> / TWCO from PDD p 36</t>
    </r>
  </si>
  <si>
    <t>Total diesel emission</t>
  </si>
  <si>
    <t>Emission reduction adjusted with r</t>
  </si>
  <si>
    <t>Deposition trend in % of PDD plan</t>
  </si>
  <si>
    <t>Source organic waste processed: Annex 1 as summaries. The detailed spreadsheets are submitted</t>
  </si>
  <si>
    <t>Percent</t>
  </si>
  <si>
    <t>PDD</t>
  </si>
  <si>
    <t>Total organic waste</t>
  </si>
  <si>
    <t xml:space="preserve">Waste composition 2021 with summary for Annex 2 </t>
  </si>
  <si>
    <t xml:space="preserve">Source: Annex 3 and Annex 4 as summaries.  </t>
  </si>
  <si>
    <t>tCO2e</t>
  </si>
  <si>
    <r>
      <t>P</t>
    </r>
    <r>
      <rPr>
        <vertAlign val="subscript"/>
        <sz val="10"/>
        <color rgb="FF000000"/>
        <rFont val="Arial"/>
        <family val="2"/>
      </rPr>
      <t>total</t>
    </r>
  </si>
  <si>
    <t>with the MR named: Details of total organic waste processed 2021 for Annex 1</t>
  </si>
  <si>
    <t>Source: Annex 2 as summaries. The detailed spreadsheets are submitted with the MR named:</t>
  </si>
  <si>
    <t>The detailed spreadsheets are submitted with the MR named: Details of 2021 baseline emissions for Annex 4</t>
  </si>
  <si>
    <t>t CO2e</t>
  </si>
  <si>
    <t>MWh</t>
  </si>
  <si>
    <t>is submitted with the MR named: Details of electricity consumption 2021</t>
  </si>
  <si>
    <t>tCO2e / MWh</t>
  </si>
  <si>
    <t>Details of diesel comsumption 2021</t>
  </si>
  <si>
    <r>
      <t>FC</t>
    </r>
    <r>
      <rPr>
        <b/>
        <vertAlign val="subscript"/>
        <sz val="10"/>
        <color rgb="FF000000"/>
        <rFont val="Arial"/>
        <family val="2"/>
      </rPr>
      <t>Diesel</t>
    </r>
  </si>
  <si>
    <t xml:space="preserve">Source: Annex 5 as summary. Detailed spreadsheet is submitted with the MR named: </t>
  </si>
  <si>
    <t>tCO2e / TJ</t>
  </si>
  <si>
    <t>tCO2e / l</t>
  </si>
  <si>
    <r>
      <t>PE</t>
    </r>
    <r>
      <rPr>
        <b/>
        <vertAlign val="subscript"/>
        <sz val="10"/>
        <color rgb="FF000000"/>
        <rFont val="Arial"/>
        <family val="2"/>
      </rPr>
      <t>fc</t>
    </r>
  </si>
  <si>
    <r>
      <t>PE</t>
    </r>
    <r>
      <rPr>
        <b/>
        <vertAlign val="subscript"/>
        <sz val="10"/>
        <rFont val="Arial"/>
        <family val="2"/>
      </rPr>
      <t>N2O</t>
    </r>
  </si>
  <si>
    <r>
      <t>PE</t>
    </r>
    <r>
      <rPr>
        <b/>
        <vertAlign val="subscript"/>
        <sz val="10"/>
        <rFont val="Arial"/>
        <family val="2"/>
      </rPr>
      <t>CH4</t>
    </r>
  </si>
  <si>
    <t>tCH4 / t</t>
  </si>
  <si>
    <t>tCO2e / t CH4</t>
  </si>
  <si>
    <t>tCO2e / t N2O</t>
  </si>
  <si>
    <t>Percentage of organic waste types  during monitoring period</t>
  </si>
  <si>
    <r>
      <t>PE</t>
    </r>
    <r>
      <rPr>
        <b/>
        <vertAlign val="subscript"/>
        <sz val="10"/>
        <color rgb="FF000000"/>
        <rFont val="Arial"/>
        <family val="2"/>
      </rPr>
      <t>EL</t>
    </r>
  </si>
  <si>
    <r>
      <t>Formula: PE</t>
    </r>
    <r>
      <rPr>
        <vertAlign val="subscript"/>
        <sz val="10"/>
        <rFont val="Arial"/>
        <family val="2"/>
      </rPr>
      <t>EL</t>
    </r>
    <r>
      <rPr>
        <sz val="10"/>
        <rFont val="Arial"/>
        <family val="2"/>
      </rPr>
      <t xml:space="preserve"> = EC</t>
    </r>
    <r>
      <rPr>
        <sz val="10"/>
        <rFont val="Arial"/>
        <family val="2"/>
      </rPr>
      <t xml:space="preserve"> * EC</t>
    </r>
    <r>
      <rPr>
        <vertAlign val="subscript"/>
        <sz val="10"/>
        <rFont val="Arial"/>
        <family val="2"/>
      </rPr>
      <t xml:space="preserve">conv factor </t>
    </r>
  </si>
  <si>
    <t>t N2O / t</t>
  </si>
  <si>
    <t>1.   Baseline emission BE for Vintage 2021</t>
  </si>
  <si>
    <t>for Vintage 01/01/2021 to 31/12/2021</t>
  </si>
  <si>
    <t>2.   Project emission PE  for Vintage 2021</t>
  </si>
  <si>
    <t>3. Emission reduction ER for Vintage 2021</t>
  </si>
  <si>
    <t>Total electricity emission</t>
  </si>
  <si>
    <t>Source: Tables 32, 43, 44, 45</t>
  </si>
  <si>
    <t>Source: MR E.3.1. SDG 13: Climate Action</t>
  </si>
  <si>
    <t>Linked BE PE and ER calculation tables 30 to 46 for MR 2021, Version 2</t>
  </si>
  <si>
    <t xml:space="preserve">Formula: PEEC + PEFC + PECH4 + PEN2O </t>
  </si>
  <si>
    <r>
      <t>PE</t>
    </r>
    <r>
      <rPr>
        <vertAlign val="subscript"/>
        <sz val="10"/>
        <rFont val="Arial"/>
        <family val="2"/>
      </rPr>
      <t>N2O</t>
    </r>
  </si>
  <si>
    <t>Total project emission rounded</t>
  </si>
  <si>
    <r>
      <t>BE</t>
    </r>
    <r>
      <rPr>
        <vertAlign val="subscript"/>
        <sz val="10"/>
        <color rgb="FF000000"/>
        <rFont val="Arial"/>
        <family val="2"/>
      </rPr>
      <t>y</t>
    </r>
  </si>
  <si>
    <t>Emission reduction adjusted with r (rounded down)</t>
  </si>
  <si>
    <r>
      <t>PE</t>
    </r>
    <r>
      <rPr>
        <vertAlign val="subscript"/>
        <sz val="10"/>
        <rFont val="Arial"/>
        <family val="2"/>
      </rPr>
      <t>EC,y</t>
    </r>
  </si>
  <si>
    <r>
      <t>PE</t>
    </r>
    <r>
      <rPr>
        <vertAlign val="subscript"/>
        <sz val="10"/>
        <rFont val="Arial"/>
        <family val="2"/>
      </rPr>
      <t>FC,y</t>
    </r>
  </si>
  <si>
    <r>
      <rPr>
        <sz val="10"/>
        <rFont val="Arial"/>
        <family val="2"/>
      </rPr>
      <t>PE</t>
    </r>
    <r>
      <rPr>
        <vertAlign val="subscript"/>
        <sz val="10"/>
        <rFont val="Arial"/>
        <family val="2"/>
      </rPr>
      <t>CH4</t>
    </r>
  </si>
  <si>
    <r>
      <t>Total project emission in tCO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</t>
    </r>
  </si>
  <si>
    <t>Gross baseline emission, rounded down</t>
  </si>
  <si>
    <t>Total project emission in tCO2e, rounded up</t>
  </si>
  <si>
    <t>ERy</t>
  </si>
  <si>
    <t>Baseline emission (rouded down)</t>
  </si>
  <si>
    <t>Prodject emission (rounded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</si>
</sst>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%"/>
    <numFmt numFmtId="165" formatCode="#,##0.000;[Red]#,##0.000"/>
    <numFmt numFmtId="166" formatCode="#,##0.000"/>
    <numFmt numFmtId="167" formatCode="_(* #,##0.000_);_(* \(#,##0.000\);_(* &quot;-&quot;??_);_(@_)"/>
    <numFmt numFmtId="168" formatCode="#,##0.00000"/>
    <numFmt numFmtId="169" formatCode="_(* #,##0.0_);_(* \(#,##0.0\);_(* &quot;-&quot;??_);_(@_)"/>
    <numFmt numFmtId="170" formatCode="#,##0.0"/>
    <numFmt numFmtId="171" formatCode="#,##0.0000"/>
    <numFmt numFmtId="172" formatCode="0.0"/>
    <numFmt numFmtId="173" formatCode="_(* #,##0_);_(* \(#,##0\);_(* &quot;-&quot;??_);_(@_)"/>
    <numFmt numFmtId="174" formatCode="0.00000"/>
    <numFmt numFmtId="175" formatCode="0.000"/>
    <numFmt numFmtId="176" formatCode="0.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vertAlign val="sub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theme="1"/>
      <name val="Avenir Book"/>
    </font>
    <font>
      <sz val="11"/>
      <color theme="1"/>
      <name val="Verdana"/>
      <family val="2"/>
    </font>
    <font>
      <sz val="11"/>
      <name val="Verdana"/>
      <family val="2"/>
    </font>
    <font>
      <b/>
      <u/>
      <sz val="10"/>
      <name val="Arial"/>
      <family val="2"/>
    </font>
    <font>
      <sz val="10"/>
      <name val="Avenir Book"/>
    </font>
    <font>
      <i/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4" fontId="8" fillId="0" borderId="0" xfId="5" applyNumberFormat="1" applyFont="1" applyAlignment="1"/>
    <xf numFmtId="43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>
      <alignment horizontal="right"/>
    </xf>
    <xf numFmtId="4" fontId="8" fillId="0" borderId="0" xfId="5" applyNumberFormat="1" applyFont="1" applyAlignment="1"/>
    <xf numFmtId="4" fontId="4" fillId="0" borderId="0" xfId="0" applyNumberFormat="1" applyFont="1" applyFill="1" applyBorder="1" applyAlignment="1"/>
    <xf numFmtId="166" fontId="2" fillId="0" borderId="0" xfId="0" applyNumberFormat="1" applyFont="1" applyFill="1" applyBorder="1" applyAlignment="1"/>
    <xf numFmtId="0" fontId="2" fillId="0" borderId="0" xfId="0" quotePrefix="1" applyFont="1" applyFill="1" applyBorder="1" applyAlignment="1"/>
    <xf numFmtId="43" fontId="4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173" fontId="2" fillId="0" borderId="0" xfId="0" applyNumberFormat="1" applyFont="1" applyFill="1" applyBorder="1" applyAlignment="1"/>
    <xf numFmtId="43" fontId="4" fillId="0" borderId="0" xfId="1" applyFont="1" applyFill="1" applyBorder="1" applyAlignment="1"/>
    <xf numFmtId="0" fontId="2" fillId="0" borderId="0" xfId="0" applyNumberFormat="1" applyFont="1" applyFill="1" applyBorder="1" applyAlignment="1"/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8" fillId="0" borderId="0" xfId="0" applyFont="1" applyFill="1" applyBorder="1" applyAlignment="1"/>
    <xf numFmtId="172" fontId="4" fillId="0" borderId="0" xfId="0" applyNumberFormat="1" applyFont="1" applyFill="1" applyBorder="1" applyAlignment="1"/>
    <xf numFmtId="170" fontId="4" fillId="0" borderId="0" xfId="0" applyNumberFormat="1" applyFont="1" applyFill="1" applyBorder="1" applyAlignment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right"/>
    </xf>
    <xf numFmtId="164" fontId="20" fillId="0" borderId="0" xfId="8" applyNumberFormat="1" applyFont="1" applyFill="1" applyBorder="1" applyAlignment="1"/>
    <xf numFmtId="0" fontId="8" fillId="0" borderId="0" xfId="0" applyFont="1" applyFill="1" applyBorder="1" applyAlignment="1">
      <alignment vertical="center"/>
    </xf>
    <xf numFmtId="164" fontId="8" fillId="0" borderId="0" xfId="5" applyNumberFormat="1" applyFont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/>
    </xf>
    <xf numFmtId="43" fontId="8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vertical="center"/>
    </xf>
    <xf numFmtId="4" fontId="4" fillId="0" borderId="3" xfId="0" applyNumberFormat="1" applyFont="1" applyFill="1" applyBorder="1" applyAlignment="1">
      <alignment horizontal="right" vertical="center"/>
    </xf>
    <xf numFmtId="0" fontId="20" fillId="0" borderId="3" xfId="1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right" vertical="center"/>
    </xf>
    <xf numFmtId="0" fontId="4" fillId="0" borderId="1" xfId="1" applyNumberFormat="1" applyFont="1" applyFill="1" applyBorder="1" applyAlignment="1">
      <alignment vertical="center"/>
    </xf>
    <xf numFmtId="170" fontId="4" fillId="0" borderId="0" xfId="1" applyNumberFormat="1" applyFont="1" applyFill="1" applyBorder="1" applyAlignment="1">
      <alignment horizontal="right" vertical="center"/>
    </xf>
    <xf numFmtId="165" fontId="10" fillId="0" borderId="0" xfId="3" applyNumberFormat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166" fontId="4" fillId="0" borderId="0" xfId="1" applyNumberFormat="1" applyFont="1" applyFill="1" applyBorder="1" applyAlignment="1">
      <alignment horizontal="right" vertical="center"/>
    </xf>
    <xf numFmtId="43" fontId="4" fillId="0" borderId="0" xfId="1" applyNumberFormat="1" applyFont="1" applyFill="1" applyBorder="1" applyAlignment="1">
      <alignment horizontal="right" vertical="center"/>
    </xf>
    <xf numFmtId="4" fontId="4" fillId="0" borderId="0" xfId="1" applyNumberFormat="1" applyFont="1" applyFill="1" applyBorder="1" applyAlignment="1">
      <alignment horizontal="right" vertical="center"/>
    </xf>
    <xf numFmtId="168" fontId="4" fillId="0" borderId="0" xfId="0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horizontal="right" vertical="center"/>
    </xf>
    <xf numFmtId="0" fontId="8" fillId="0" borderId="0" xfId="0" applyFont="1" applyFill="1" applyAlignment="1">
      <alignment vertical="center"/>
    </xf>
    <xf numFmtId="4" fontId="8" fillId="0" borderId="0" xfId="0" applyNumberFormat="1" applyFont="1" applyFill="1" applyAlignment="1">
      <alignment horizontal="right" vertical="center"/>
    </xf>
    <xf numFmtId="0" fontId="12" fillId="0" borderId="3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horizontal="right" vertical="center"/>
    </xf>
    <xf numFmtId="4" fontId="12" fillId="0" borderId="0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166" fontId="8" fillId="0" borderId="0" xfId="0" applyNumberFormat="1" applyFont="1" applyBorder="1" applyAlignment="1">
      <alignment horizontal="right" vertical="center"/>
    </xf>
    <xf numFmtId="4" fontId="8" fillId="0" borderId="0" xfId="0" applyNumberFormat="1" applyFont="1" applyBorder="1" applyAlignment="1">
      <alignment horizontal="right" vertical="center"/>
    </xf>
    <xf numFmtId="166" fontId="12" fillId="0" borderId="0" xfId="0" applyNumberFormat="1" applyFont="1" applyBorder="1" applyAlignment="1">
      <alignment horizontal="right" vertical="center"/>
    </xf>
    <xf numFmtId="4" fontId="8" fillId="0" borderId="0" xfId="0" applyNumberFormat="1" applyFont="1" applyFill="1" applyBorder="1" applyAlignment="1">
      <alignment vertical="center"/>
    </xf>
    <xf numFmtId="4" fontId="12" fillId="0" borderId="7" xfId="0" applyNumberFormat="1" applyFont="1" applyBorder="1" applyAlignment="1">
      <alignment horizontal="right" vertical="center"/>
    </xf>
    <xf numFmtId="171" fontId="8" fillId="0" borderId="0" xfId="0" applyNumberFormat="1" applyFont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4" fontId="4" fillId="0" borderId="0" xfId="1" applyNumberFormat="1" applyFont="1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right" vertical="center"/>
    </xf>
    <xf numFmtId="0" fontId="8" fillId="0" borderId="3" xfId="0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horizontal="right" vertical="center"/>
    </xf>
    <xf numFmtId="1" fontId="2" fillId="0" borderId="0" xfId="1" applyNumberFormat="1" applyFont="1" applyFill="1" applyBorder="1" applyAlignment="1">
      <alignment vertical="center"/>
    </xf>
    <xf numFmtId="37" fontId="2" fillId="0" borderId="0" xfId="1" applyNumberFormat="1" applyFont="1" applyFill="1" applyBorder="1" applyAlignment="1">
      <alignment vertical="center"/>
    </xf>
    <xf numFmtId="167" fontId="4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166" fontId="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right" vertical="center"/>
    </xf>
    <xf numFmtId="164" fontId="2" fillId="0" borderId="0" xfId="8" applyNumberFormat="1" applyFont="1" applyFill="1" applyBorder="1" applyAlignment="1">
      <alignment horizontal="right"/>
    </xf>
    <xf numFmtId="170" fontId="4" fillId="0" borderId="0" xfId="0" applyNumberFormat="1" applyFont="1" applyFill="1" applyBorder="1" applyAlignment="1">
      <alignment vertical="center"/>
    </xf>
    <xf numFmtId="4" fontId="4" fillId="0" borderId="7" xfId="0" applyNumberFormat="1" applyFont="1" applyFill="1" applyBorder="1" applyAlignment="1">
      <alignment horizontal="right" vertical="center"/>
    </xf>
    <xf numFmtId="164" fontId="20" fillId="0" borderId="7" xfId="8" applyNumberFormat="1" applyFont="1" applyFill="1" applyBorder="1" applyAlignment="1">
      <alignment vertical="center"/>
    </xf>
    <xf numFmtId="0" fontId="2" fillId="0" borderId="2" xfId="1" applyNumberFormat="1" applyFont="1" applyFill="1" applyBorder="1" applyAlignment="1">
      <alignment vertical="center"/>
    </xf>
    <xf numFmtId="164" fontId="2" fillId="0" borderId="7" xfId="8" applyNumberFormat="1" applyFont="1" applyFill="1" applyBorder="1" applyAlignment="1">
      <alignment vertical="center"/>
    </xf>
    <xf numFmtId="164" fontId="4" fillId="0" borderId="3" xfId="8" applyNumberFormat="1" applyFont="1" applyFill="1" applyBorder="1" applyAlignment="1">
      <alignment horizontal="right" vertical="center"/>
    </xf>
    <xf numFmtId="164" fontId="4" fillId="0" borderId="7" xfId="8" quotePrefix="1" applyNumberFormat="1" applyFont="1" applyFill="1" applyBorder="1" applyAlignment="1">
      <alignment horizontal="right" vertical="center"/>
    </xf>
    <xf numFmtId="164" fontId="4" fillId="0" borderId="0" xfId="8" quotePrefix="1" applyNumberFormat="1" applyFont="1" applyFill="1" applyBorder="1" applyAlignment="1">
      <alignment horizontal="right"/>
    </xf>
    <xf numFmtId="14" fontId="4" fillId="0" borderId="7" xfId="0" quotePrefix="1" applyNumberFormat="1" applyFont="1" applyFill="1" applyBorder="1" applyAlignment="1">
      <alignment horizontal="right" vertical="center"/>
    </xf>
    <xf numFmtId="164" fontId="0" fillId="0" borderId="7" xfId="8" applyNumberFormat="1" applyFont="1" applyBorder="1" applyAlignment="1">
      <alignment vertical="center"/>
    </xf>
    <xf numFmtId="14" fontId="4" fillId="0" borderId="0" xfId="0" quotePrefix="1" applyNumberFormat="1" applyFont="1" applyFill="1" applyBorder="1" applyAlignment="1">
      <alignment horizontal="right" vertical="center"/>
    </xf>
    <xf numFmtId="164" fontId="0" fillId="0" borderId="0" xfId="0" applyNumberFormat="1" applyFill="1" applyBorder="1"/>
    <xf numFmtId="164" fontId="0" fillId="0" borderId="0" xfId="8" applyNumberFormat="1" applyFont="1" applyBorder="1" applyAlignment="1">
      <alignment vertical="center"/>
    </xf>
    <xf numFmtId="170" fontId="4" fillId="0" borderId="7" xfId="1" applyNumberFormat="1" applyFont="1" applyFill="1" applyBorder="1" applyAlignment="1">
      <alignment horizontal="right" vertical="center"/>
    </xf>
    <xf numFmtId="174" fontId="4" fillId="0" borderId="3" xfId="0" applyNumberFormat="1" applyFont="1" applyFill="1" applyBorder="1" applyAlignment="1">
      <alignment horizontal="right" vertical="center"/>
    </xf>
    <xf numFmtId="175" fontId="4" fillId="0" borderId="3" xfId="0" applyNumberFormat="1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  <xf numFmtId="169" fontId="2" fillId="0" borderId="7" xfId="1" applyNumberFormat="1" applyFont="1" applyFill="1" applyBorder="1" applyAlignment="1">
      <alignment vertical="center"/>
    </xf>
    <xf numFmtId="43" fontId="2" fillId="0" borderId="7" xfId="1" applyNumberFormat="1" applyFont="1" applyFill="1" applyBorder="1" applyAlignment="1">
      <alignment vertical="center"/>
    </xf>
    <xf numFmtId="173" fontId="4" fillId="0" borderId="7" xfId="1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horizontal="right" vertical="center"/>
    </xf>
    <xf numFmtId="173" fontId="4" fillId="0" borderId="0" xfId="0" applyNumberFormat="1" applyFont="1" applyFill="1" applyBorder="1" applyAlignment="1"/>
    <xf numFmtId="0" fontId="12" fillId="0" borderId="5" xfId="0" applyFont="1" applyBorder="1" applyAlignment="1">
      <alignment vertical="center"/>
    </xf>
    <xf numFmtId="2" fontId="4" fillId="0" borderId="2" xfId="1" applyNumberFormat="1" applyFont="1" applyFill="1" applyBorder="1" applyAlignment="1">
      <alignment horizontal="right" vertical="center"/>
    </xf>
    <xf numFmtId="4" fontId="2" fillId="0" borderId="7" xfId="0" applyNumberFormat="1" applyFont="1" applyFill="1" applyBorder="1" applyAlignment="1">
      <alignment vertical="center"/>
    </xf>
    <xf numFmtId="4" fontId="4" fillId="0" borderId="7" xfId="0" applyNumberFormat="1" applyFont="1" applyFill="1" applyBorder="1" applyAlignment="1">
      <alignment vertical="center"/>
    </xf>
    <xf numFmtId="2" fontId="2" fillId="0" borderId="3" xfId="0" applyNumberFormat="1" applyFont="1" applyFill="1" applyBorder="1" applyAlignment="1">
      <alignment horizontal="right" vertical="center"/>
    </xf>
    <xf numFmtId="166" fontId="4" fillId="0" borderId="7" xfId="1" applyNumberFormat="1" applyFont="1" applyFill="1" applyBorder="1" applyAlignment="1">
      <alignment horizontal="right" vertical="center"/>
    </xf>
    <xf numFmtId="4" fontId="2" fillId="0" borderId="7" xfId="0" applyNumberFormat="1" applyFont="1" applyFill="1" applyBorder="1" applyAlignment="1">
      <alignment horizontal="right" vertical="center"/>
    </xf>
    <xf numFmtId="168" fontId="4" fillId="0" borderId="7" xfId="0" applyNumberFormat="1" applyFont="1" applyFill="1" applyBorder="1" applyAlignment="1">
      <alignment vertical="center"/>
    </xf>
    <xf numFmtId="4" fontId="4" fillId="0" borderId="7" xfId="1" applyNumberFormat="1" applyFont="1" applyFill="1" applyBorder="1" applyAlignment="1">
      <alignment horizontal="right" vertical="center"/>
    </xf>
    <xf numFmtId="166" fontId="8" fillId="0" borderId="7" xfId="0" applyNumberFormat="1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right" vertical="center"/>
    </xf>
    <xf numFmtId="166" fontId="12" fillId="0" borderId="7" xfId="0" applyNumberFormat="1" applyFont="1" applyBorder="1" applyAlignment="1">
      <alignment horizontal="right" vertical="center"/>
    </xf>
    <xf numFmtId="171" fontId="8" fillId="0" borderId="7" xfId="0" applyNumberFormat="1" applyFont="1" applyBorder="1" applyAlignment="1">
      <alignment horizontal="right" vertical="center"/>
    </xf>
    <xf numFmtId="166" fontId="12" fillId="0" borderId="7" xfId="0" applyNumberFormat="1" applyFont="1" applyFill="1" applyBorder="1" applyAlignment="1">
      <alignment horizontal="right" vertical="center"/>
    </xf>
    <xf numFmtId="4" fontId="8" fillId="0" borderId="7" xfId="0" applyNumberFormat="1" applyFont="1" applyBorder="1" applyAlignment="1">
      <alignment vertical="center"/>
    </xf>
    <xf numFmtId="4" fontId="2" fillId="0" borderId="7" xfId="1" applyNumberFormat="1" applyFont="1" applyFill="1" applyBorder="1" applyAlignment="1">
      <alignment vertical="center"/>
    </xf>
    <xf numFmtId="4" fontId="12" fillId="0" borderId="7" xfId="0" applyNumberFormat="1" applyFont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" fontId="2" fillId="0" borderId="7" xfId="1" applyNumberFormat="1" applyFont="1" applyFill="1" applyBorder="1" applyAlignment="1">
      <alignment vertical="center"/>
    </xf>
    <xf numFmtId="37" fontId="2" fillId="0" borderId="7" xfId="1" applyNumberFormat="1" applyFont="1" applyFill="1" applyBorder="1" applyAlignment="1">
      <alignment vertical="center"/>
    </xf>
    <xf numFmtId="167" fontId="4" fillId="0" borderId="7" xfId="0" applyNumberFormat="1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173" fontId="4" fillId="0" borderId="0" xfId="1" applyNumberFormat="1" applyFont="1" applyFill="1" applyBorder="1" applyAlignment="1">
      <alignment vertical="center"/>
    </xf>
    <xf numFmtId="0" fontId="2" fillId="0" borderId="7" xfId="1" applyNumberFormat="1" applyFont="1" applyFill="1" applyBorder="1" applyAlignment="1">
      <alignment vertical="center"/>
    </xf>
    <xf numFmtId="175" fontId="2" fillId="0" borderId="3" xfId="0" applyNumberFormat="1" applyFont="1" applyFill="1" applyBorder="1" applyAlignment="1">
      <alignment horizontal="right" vertical="center"/>
    </xf>
    <xf numFmtId="166" fontId="2" fillId="0" borderId="7" xfId="1" applyNumberFormat="1" applyFont="1" applyFill="1" applyBorder="1" applyAlignment="1">
      <alignment horizontal="right" vertical="center"/>
    </xf>
    <xf numFmtId="172" fontId="2" fillId="0" borderId="3" xfId="1" applyNumberFormat="1" applyFont="1" applyFill="1" applyBorder="1" applyAlignment="1">
      <alignment horizontal="right" vertical="center"/>
    </xf>
    <xf numFmtId="37" fontId="2" fillId="0" borderId="3" xfId="1" applyNumberFormat="1" applyFont="1" applyFill="1" applyBorder="1" applyAlignment="1">
      <alignment horizontal="right" vertical="center"/>
    </xf>
    <xf numFmtId="167" fontId="4" fillId="0" borderId="3" xfId="0" applyNumberFormat="1" applyFont="1" applyFill="1" applyBorder="1" applyAlignment="1">
      <alignment horizontal="right" vertical="center"/>
    </xf>
    <xf numFmtId="2" fontId="2" fillId="0" borderId="3" xfId="1" applyNumberFormat="1" applyFont="1" applyFill="1" applyBorder="1" applyAlignment="1">
      <alignment horizontal="right" vertical="center"/>
    </xf>
    <xf numFmtId="2" fontId="4" fillId="0" borderId="3" xfId="1" applyNumberFormat="1" applyFont="1" applyFill="1" applyBorder="1" applyAlignment="1">
      <alignment horizontal="right" vertical="center"/>
    </xf>
    <xf numFmtId="175" fontId="4" fillId="0" borderId="3" xfId="1" applyNumberFormat="1" applyFont="1" applyFill="1" applyBorder="1" applyAlignment="1">
      <alignment horizontal="right" vertical="center"/>
    </xf>
    <xf numFmtId="2" fontId="20" fillId="0" borderId="3" xfId="1" applyNumberFormat="1" applyFont="1" applyFill="1" applyBorder="1" applyAlignment="1">
      <alignment horizontal="right" vertical="center"/>
    </xf>
    <xf numFmtId="2" fontId="12" fillId="0" borderId="3" xfId="1" applyNumberFormat="1" applyFont="1" applyBorder="1" applyAlignment="1">
      <alignment horizontal="right" vertical="center"/>
    </xf>
    <xf numFmtId="176" fontId="4" fillId="0" borderId="3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14" fontId="4" fillId="0" borderId="4" xfId="0" quotePrefix="1" applyNumberFormat="1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4" fillId="0" borderId="3" xfId="1" applyNumberFormat="1" applyFont="1" applyFill="1" applyBorder="1" applyAlignment="1">
      <alignment vertical="center"/>
    </xf>
    <xf numFmtId="0" fontId="2" fillId="0" borderId="3" xfId="1" applyNumberFormat="1" applyFont="1" applyFill="1" applyBorder="1" applyAlignment="1">
      <alignment vertical="center"/>
    </xf>
    <xf numFmtId="173" fontId="4" fillId="0" borderId="3" xfId="1" applyNumberFormat="1" applyFont="1" applyFill="1" applyBorder="1" applyAlignment="1">
      <alignment horizontal="right" vertical="center"/>
    </xf>
    <xf numFmtId="173" fontId="2" fillId="0" borderId="3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left" vertical="center"/>
    </xf>
    <xf numFmtId="173" fontId="20" fillId="0" borderId="3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right" vertical="center"/>
    </xf>
    <xf numFmtId="0" fontId="2" fillId="0" borderId="1" xfId="1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right" vertical="center"/>
    </xf>
    <xf numFmtId="175" fontId="12" fillId="0" borderId="3" xfId="0" applyNumberFormat="1" applyFont="1" applyFill="1" applyBorder="1" applyAlignment="1">
      <alignment horizontal="right" vertical="center"/>
    </xf>
    <xf numFmtId="2" fontId="12" fillId="0" borderId="3" xfId="0" applyNumberFormat="1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4" fontId="12" fillId="0" borderId="0" xfId="0" applyNumberFormat="1" applyFont="1" applyBorder="1" applyAlignment="1">
      <alignment vertical="center"/>
    </xf>
    <xf numFmtId="4" fontId="8" fillId="0" borderId="3" xfId="0" applyNumberFormat="1" applyFont="1" applyBorder="1" applyAlignment="1">
      <alignment horizontal="right" vertical="center"/>
    </xf>
    <xf numFmtId="4" fontId="8" fillId="0" borderId="3" xfId="0" applyNumberFormat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4" fontId="12" fillId="0" borderId="3" xfId="0" applyNumberFormat="1" applyFont="1" applyBorder="1" applyAlignment="1">
      <alignment horizontal="right" vertical="center"/>
    </xf>
    <xf numFmtId="3" fontId="12" fillId="0" borderId="3" xfId="0" applyNumberFormat="1" applyFont="1" applyBorder="1" applyAlignment="1">
      <alignment vertical="center"/>
    </xf>
    <xf numFmtId="173" fontId="2" fillId="0" borderId="3" xfId="1" quotePrefix="1" applyNumberFormat="1" applyFont="1" applyFill="1" applyBorder="1" applyAlignment="1">
      <alignment horizontal="right" vertical="center"/>
    </xf>
    <xf numFmtId="43" fontId="2" fillId="0" borderId="3" xfId="1" quotePrefix="1" applyNumberFormat="1" applyFont="1" applyFill="1" applyBorder="1" applyAlignment="1">
      <alignment horizontal="right" vertical="center"/>
    </xf>
    <xf numFmtId="43" fontId="2" fillId="0" borderId="3" xfId="1" applyNumberFormat="1" applyFont="1" applyFill="1" applyBorder="1" applyAlignment="1">
      <alignment horizontal="right" vertical="center"/>
    </xf>
    <xf numFmtId="43" fontId="2" fillId="0" borderId="3" xfId="1" applyFont="1" applyFill="1" applyBorder="1" applyAlignment="1">
      <alignment horizontal="right" vertical="center"/>
    </xf>
    <xf numFmtId="43" fontId="4" fillId="0" borderId="3" xfId="1" applyFont="1" applyFill="1" applyBorder="1" applyAlignment="1">
      <alignment horizontal="right" vertical="center"/>
    </xf>
  </cellXfs>
  <cellStyles count="9">
    <cellStyle name="Comma" xfId="1" builtinId="3"/>
    <cellStyle name="Comma 2" xfId="3"/>
    <cellStyle name="Normal" xfId="0" builtinId="0"/>
    <cellStyle name="Normal 2" xfId="2"/>
    <cellStyle name="Normal 2 2" xfId="6"/>
    <cellStyle name="Normal 3" xfId="5"/>
    <cellStyle name="Percent" xfId="8" builtinId="5"/>
    <cellStyle name="Percent 2" xfId="4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2"/>
  <sheetViews>
    <sheetView showGridLines="0" tabSelected="1" topLeftCell="A46" zoomScale="130" zoomScaleNormal="130" workbookViewId="0">
      <selection activeCell="E47" sqref="E47"/>
    </sheetView>
  </sheetViews>
  <sheetFormatPr defaultRowHeight="14.25" customHeight="1"/>
  <cols>
    <col min="1" max="1" width="1.7109375" style="1" customWidth="1"/>
    <col min="2" max="2" width="10.7109375" style="1" customWidth="1"/>
    <col min="3" max="3" width="50.7109375" style="1" customWidth="1"/>
    <col min="4" max="4" width="11.85546875" style="1" customWidth="1"/>
    <col min="5" max="5" width="11.7109375" style="1" customWidth="1"/>
    <col min="6" max="6" width="1.5703125" style="7" bestFit="1" customWidth="1"/>
    <col min="7" max="7" width="13" style="7" customWidth="1"/>
    <col min="8" max="8" width="11.140625" style="1" customWidth="1"/>
    <col min="9" max="9" width="11.85546875" style="1" bestFit="1" customWidth="1"/>
    <col min="10" max="16384" width="9.140625" style="1"/>
  </cols>
  <sheetData>
    <row r="2" spans="2:7" ht="14.25" customHeight="1">
      <c r="B2" s="43" t="s">
        <v>166</v>
      </c>
    </row>
    <row r="3" spans="2:7" ht="14.25" customHeight="1">
      <c r="B3" s="99" t="s">
        <v>160</v>
      </c>
    </row>
    <row r="4" spans="2:7" ht="20.25" customHeight="1">
      <c r="B4" s="28" t="s">
        <v>70</v>
      </c>
    </row>
    <row r="5" spans="2:7" ht="10.5" customHeight="1">
      <c r="B5" s="20"/>
    </row>
    <row r="6" spans="2:7" ht="14.25" customHeight="1">
      <c r="B6" s="33" t="s">
        <v>159</v>
      </c>
      <c r="C6" s="23"/>
      <c r="D6" s="23"/>
      <c r="E6" s="23"/>
      <c r="F6" s="34"/>
    </row>
    <row r="7" spans="2:7" ht="14.25" customHeight="1">
      <c r="B7" s="23"/>
      <c r="C7" s="23"/>
      <c r="D7" s="23"/>
      <c r="E7" s="23"/>
      <c r="F7" s="34"/>
    </row>
    <row r="8" spans="2:7" ht="14.25" customHeight="1">
      <c r="B8" s="35" t="s">
        <v>38</v>
      </c>
      <c r="C8" s="36" t="s">
        <v>37</v>
      </c>
      <c r="D8" s="37"/>
      <c r="E8" s="37"/>
      <c r="F8" s="34"/>
    </row>
    <row r="9" spans="2:7" s="2" customFormat="1" ht="14.25" customHeight="1">
      <c r="B9" s="44" t="s">
        <v>8</v>
      </c>
      <c r="C9" s="44" t="s">
        <v>0</v>
      </c>
      <c r="D9" s="156" t="s">
        <v>1</v>
      </c>
      <c r="E9" s="157" t="s">
        <v>2</v>
      </c>
      <c r="F9" s="103"/>
      <c r="G9" s="26"/>
    </row>
    <row r="10" spans="2:7" ht="14.25" customHeight="1">
      <c r="B10" s="40"/>
      <c r="C10" s="170" t="s">
        <v>22</v>
      </c>
      <c r="D10" s="158" t="s">
        <v>3</v>
      </c>
      <c r="E10" s="174">
        <v>14875</v>
      </c>
      <c r="F10" s="104"/>
      <c r="G10" s="27"/>
    </row>
    <row r="11" spans="2:7" ht="14.25" customHeight="1">
      <c r="B11" s="41" t="s">
        <v>72</v>
      </c>
      <c r="C11" s="105" t="s">
        <v>60</v>
      </c>
      <c r="D11" s="155" t="s">
        <v>3</v>
      </c>
      <c r="E11" s="172">
        <v>6752.3959999999997</v>
      </c>
      <c r="F11" s="106"/>
      <c r="G11" s="101"/>
    </row>
    <row r="12" spans="2:7" s="2" customFormat="1" ht="14.25" customHeight="1">
      <c r="B12" s="44"/>
      <c r="C12" s="44" t="s">
        <v>128</v>
      </c>
      <c r="D12" s="156" t="s">
        <v>130</v>
      </c>
      <c r="E12" s="107">
        <f>E11/E10</f>
        <v>0.4539425882352941</v>
      </c>
      <c r="F12" s="108"/>
      <c r="G12" s="109"/>
    </row>
    <row r="13" spans="2:7" ht="14.25" customHeight="1">
      <c r="B13" s="28" t="s">
        <v>103</v>
      </c>
      <c r="C13" s="23"/>
      <c r="D13" s="23"/>
      <c r="E13" s="23"/>
      <c r="F13" s="34"/>
    </row>
    <row r="14" spans="2:7" ht="14.25" customHeight="1">
      <c r="B14" s="28" t="s">
        <v>129</v>
      </c>
      <c r="C14" s="23"/>
      <c r="D14" s="23"/>
      <c r="E14" s="23"/>
      <c r="F14" s="34"/>
    </row>
    <row r="15" spans="2:7" ht="14.25" customHeight="1">
      <c r="B15" s="28" t="s">
        <v>137</v>
      </c>
      <c r="C15" s="23"/>
      <c r="D15" s="25"/>
      <c r="E15" s="25"/>
      <c r="F15" s="42"/>
      <c r="G15" s="8"/>
    </row>
    <row r="16" spans="2:7" ht="14.25" customHeight="1">
      <c r="D16" s="4"/>
      <c r="E16" s="4"/>
      <c r="F16" s="8"/>
      <c r="G16" s="8"/>
    </row>
    <row r="17" spans="2:9" s="2" customFormat="1" ht="14.25" customHeight="1">
      <c r="B17" s="28" t="s">
        <v>39</v>
      </c>
      <c r="C17" s="29" t="s">
        <v>155</v>
      </c>
      <c r="D17" s="5"/>
      <c r="E17" s="5"/>
      <c r="F17" s="9"/>
      <c r="G17" s="9"/>
    </row>
    <row r="18" spans="2:9" s="2" customFormat="1" ht="14.25" customHeight="1">
      <c r="B18" s="161" t="s">
        <v>8</v>
      </c>
      <c r="C18" s="162" t="s">
        <v>0</v>
      </c>
      <c r="D18" s="163" t="s">
        <v>131</v>
      </c>
      <c r="E18" s="163" t="s">
        <v>2</v>
      </c>
      <c r="F18" s="110"/>
      <c r="G18" s="112"/>
    </row>
    <row r="19" spans="2:9" s="2" customFormat="1" ht="14.25" customHeight="1">
      <c r="B19" s="164" t="s">
        <v>73</v>
      </c>
      <c r="C19" s="165" t="s">
        <v>4</v>
      </c>
      <c r="D19" s="166">
        <v>0.03</v>
      </c>
      <c r="E19" s="166">
        <v>4.4916666666666702E-2</v>
      </c>
      <c r="F19" s="111"/>
      <c r="G19" s="113"/>
      <c r="H19" s="1"/>
    </row>
    <row r="20" spans="2:9" s="2" customFormat="1" ht="14.25" customHeight="1">
      <c r="B20" s="164" t="s">
        <v>73</v>
      </c>
      <c r="C20" s="165" t="s">
        <v>5</v>
      </c>
      <c r="D20" s="166">
        <v>5.0000000000000001E-3</v>
      </c>
      <c r="E20" s="166">
        <v>3.7250000000000005E-2</v>
      </c>
      <c r="F20" s="111"/>
      <c r="G20" s="113"/>
      <c r="H20" s="1"/>
    </row>
    <row r="21" spans="2:9" s="2" customFormat="1" ht="14.25" customHeight="1">
      <c r="B21" s="164" t="s">
        <v>73</v>
      </c>
      <c r="C21" s="165" t="s">
        <v>21</v>
      </c>
      <c r="D21" s="166">
        <v>0.03</v>
      </c>
      <c r="E21" s="166">
        <v>0.12033333333333333</v>
      </c>
      <c r="F21" s="111"/>
      <c r="G21" s="113"/>
      <c r="H21" s="1"/>
    </row>
    <row r="22" spans="2:9" s="2" customFormat="1" ht="14.25" customHeight="1">
      <c r="B22" s="164" t="s">
        <v>73</v>
      </c>
      <c r="C22" s="165" t="s">
        <v>6</v>
      </c>
      <c r="D22" s="166">
        <v>5.0000000000000001E-3</v>
      </c>
      <c r="E22" s="166">
        <v>1.5833333333333333E-3</v>
      </c>
      <c r="F22" s="111"/>
      <c r="G22" s="113"/>
      <c r="H22" s="1"/>
    </row>
    <row r="23" spans="2:9" s="2" customFormat="1" ht="14.25" customHeight="1">
      <c r="B23" s="164" t="s">
        <v>73</v>
      </c>
      <c r="C23" s="165" t="s">
        <v>7</v>
      </c>
      <c r="D23" s="166">
        <v>0.93</v>
      </c>
      <c r="E23" s="166">
        <v>0.79591666666666672</v>
      </c>
      <c r="F23" s="111"/>
      <c r="G23" s="113"/>
      <c r="H23" s="1"/>
    </row>
    <row r="24" spans="2:9" s="2" customFormat="1" ht="14.25" customHeight="1">
      <c r="B24" s="167" t="s">
        <v>136</v>
      </c>
      <c r="C24" s="168" t="s">
        <v>132</v>
      </c>
      <c r="D24" s="166">
        <f>SUM(D19:D23)</f>
        <v>1</v>
      </c>
      <c r="E24" s="166">
        <f>SUM(E19:E23)</f>
        <v>1</v>
      </c>
      <c r="F24" s="114"/>
      <c r="G24" s="113"/>
      <c r="H24" s="1"/>
    </row>
    <row r="25" spans="2:9" s="2" customFormat="1" ht="14.25" customHeight="1">
      <c r="B25" s="28" t="s">
        <v>138</v>
      </c>
      <c r="C25" s="31"/>
      <c r="D25" s="31"/>
      <c r="E25" s="31"/>
      <c r="F25" s="32"/>
      <c r="G25" s="10"/>
    </row>
    <row r="26" spans="2:9" s="2" customFormat="1" ht="14.25" customHeight="1">
      <c r="B26" s="28" t="s">
        <v>133</v>
      </c>
      <c r="C26" s="31"/>
      <c r="D26" s="31"/>
      <c r="E26" s="31"/>
      <c r="F26" s="32"/>
      <c r="G26" s="10"/>
    </row>
    <row r="27" spans="2:9" s="2" customFormat="1" ht="14.25" customHeight="1">
      <c r="B27" s="3"/>
      <c r="F27" s="10"/>
      <c r="G27" s="10"/>
    </row>
    <row r="28" spans="2:9" s="2" customFormat="1" ht="14.25" customHeight="1">
      <c r="B28" s="28" t="s">
        <v>74</v>
      </c>
      <c r="C28" s="28" t="s">
        <v>19</v>
      </c>
      <c r="D28" s="25"/>
      <c r="E28" s="175"/>
      <c r="F28" s="32"/>
      <c r="G28" s="32"/>
    </row>
    <row r="29" spans="2:9" s="2" customFormat="1" ht="14.25" customHeight="1">
      <c r="B29" s="38" t="s">
        <v>8</v>
      </c>
      <c r="C29" s="44" t="s">
        <v>0</v>
      </c>
      <c r="D29" s="45" t="s">
        <v>1</v>
      </c>
      <c r="E29" s="45" t="s">
        <v>2</v>
      </c>
      <c r="F29" s="103"/>
      <c r="G29" s="46"/>
    </row>
    <row r="30" spans="2:9" s="2" customFormat="1" ht="14.25" customHeight="1">
      <c r="B30" s="41" t="s">
        <v>170</v>
      </c>
      <c r="C30" s="176" t="s">
        <v>19</v>
      </c>
      <c r="D30" s="52" t="s">
        <v>135</v>
      </c>
      <c r="E30" s="190">
        <v>8897.4216782913954</v>
      </c>
      <c r="F30" s="115"/>
      <c r="G30" s="173"/>
      <c r="H30" s="21"/>
      <c r="I30" s="22"/>
    </row>
    <row r="31" spans="2:9" s="2" customFormat="1" ht="14.25" customHeight="1">
      <c r="B31" s="38" t="s">
        <v>94</v>
      </c>
      <c r="C31" s="47" t="s">
        <v>176</v>
      </c>
      <c r="D31" s="45" t="s">
        <v>135</v>
      </c>
      <c r="E31" s="171">
        <v>8897</v>
      </c>
      <c r="F31" s="48"/>
      <c r="G31" s="173"/>
      <c r="H31" s="21"/>
      <c r="I31" s="22"/>
    </row>
    <row r="32" spans="2:9" s="2" customFormat="1" ht="14.25" customHeight="1">
      <c r="B32" s="19" t="s">
        <v>134</v>
      </c>
      <c r="C32" s="31"/>
      <c r="D32" s="24"/>
      <c r="E32" s="49"/>
      <c r="F32" s="32"/>
      <c r="G32" s="32"/>
    </row>
    <row r="33" spans="2:8" s="2" customFormat="1" ht="14.25" customHeight="1">
      <c r="B33" s="28" t="s">
        <v>139</v>
      </c>
      <c r="C33" s="31"/>
      <c r="D33" s="24"/>
      <c r="E33" s="49"/>
      <c r="F33" s="32"/>
      <c r="G33" s="102"/>
      <c r="H33" s="21"/>
    </row>
    <row r="34" spans="2:8" s="2" customFormat="1" ht="14.25" customHeight="1">
      <c r="B34" s="23"/>
      <c r="C34" s="31"/>
      <c r="D34" s="24"/>
      <c r="E34" s="49"/>
      <c r="F34" s="32"/>
      <c r="G34" s="32"/>
    </row>
    <row r="35" spans="2:8" s="2" customFormat="1" ht="14.25" customHeight="1">
      <c r="B35" s="33" t="s">
        <v>161</v>
      </c>
      <c r="C35" s="31"/>
      <c r="D35" s="31"/>
      <c r="E35" s="31"/>
      <c r="F35" s="32"/>
      <c r="G35" s="32"/>
    </row>
    <row r="36" spans="2:8" s="2" customFormat="1" ht="14.25" customHeight="1">
      <c r="B36" s="31"/>
      <c r="C36" s="31" t="s">
        <v>11</v>
      </c>
      <c r="D36" s="31"/>
      <c r="E36" s="31"/>
      <c r="F36" s="32"/>
      <c r="G36" s="32"/>
    </row>
    <row r="37" spans="2:8" ht="14.25" customHeight="1">
      <c r="B37" s="28" t="s">
        <v>75</v>
      </c>
      <c r="C37" s="28" t="s">
        <v>40</v>
      </c>
      <c r="D37" s="23"/>
      <c r="E37" s="23"/>
      <c r="F37" s="34"/>
      <c r="G37" s="34"/>
    </row>
    <row r="38" spans="2:8" ht="14.25" customHeight="1">
      <c r="B38" s="44" t="s">
        <v>8</v>
      </c>
      <c r="C38" s="38" t="s">
        <v>0</v>
      </c>
      <c r="D38" s="50" t="s">
        <v>1</v>
      </c>
      <c r="E38" s="45" t="s">
        <v>2</v>
      </c>
      <c r="F38" s="103"/>
      <c r="G38" s="46"/>
    </row>
    <row r="39" spans="2:8" s="2" customFormat="1" ht="14.25" customHeight="1">
      <c r="B39" s="38" t="s">
        <v>33</v>
      </c>
      <c r="C39" s="38" t="s">
        <v>40</v>
      </c>
      <c r="D39" s="125" t="s">
        <v>141</v>
      </c>
      <c r="E39" s="157">
        <v>11.69664</v>
      </c>
      <c r="F39" s="151"/>
      <c r="G39" s="54"/>
    </row>
    <row r="40" spans="2:8" ht="14.25" customHeight="1">
      <c r="B40" s="28" t="s">
        <v>104</v>
      </c>
      <c r="C40" s="23"/>
      <c r="D40" s="23"/>
      <c r="E40" s="23"/>
      <c r="F40" s="34"/>
      <c r="G40" s="34"/>
    </row>
    <row r="41" spans="2:8" ht="14.25" customHeight="1">
      <c r="B41" s="28" t="s">
        <v>142</v>
      </c>
      <c r="C41" s="23"/>
      <c r="D41" s="23"/>
      <c r="E41" s="23"/>
      <c r="F41" s="34"/>
      <c r="G41" s="34"/>
    </row>
    <row r="42" spans="2:8" ht="14.25" customHeight="1">
      <c r="B42" s="23"/>
      <c r="C42" s="23"/>
      <c r="D42" s="23"/>
      <c r="E42" s="23"/>
      <c r="F42" s="34"/>
      <c r="G42" s="34"/>
    </row>
    <row r="43" spans="2:8" ht="14.25" customHeight="1">
      <c r="B43" s="28" t="s">
        <v>76</v>
      </c>
      <c r="C43" s="23" t="s">
        <v>41</v>
      </c>
      <c r="D43" s="23"/>
      <c r="E43" s="23"/>
      <c r="F43" s="34"/>
      <c r="G43" s="34"/>
    </row>
    <row r="44" spans="2:8" ht="14.25" customHeight="1">
      <c r="B44" s="38" t="s">
        <v>8</v>
      </c>
      <c r="C44" s="51" t="s">
        <v>0</v>
      </c>
      <c r="D44" s="45" t="s">
        <v>1</v>
      </c>
      <c r="E44" s="45" t="s">
        <v>2</v>
      </c>
      <c r="F44" s="103"/>
      <c r="G44" s="46"/>
    </row>
    <row r="45" spans="2:8" ht="14.25" customHeight="1">
      <c r="B45" s="41" t="s">
        <v>32</v>
      </c>
      <c r="C45" s="30" t="s">
        <v>105</v>
      </c>
      <c r="D45" s="52" t="s">
        <v>143</v>
      </c>
      <c r="E45" s="52">
        <v>0.88</v>
      </c>
      <c r="F45" s="126"/>
      <c r="G45" s="34"/>
    </row>
    <row r="46" spans="2:8" ht="14.25" customHeight="1">
      <c r="B46" s="41" t="s">
        <v>31</v>
      </c>
      <c r="C46" s="53" t="s">
        <v>106</v>
      </c>
      <c r="D46" s="52" t="s">
        <v>13</v>
      </c>
      <c r="E46" s="128">
        <v>0.2</v>
      </c>
      <c r="F46" s="126"/>
      <c r="G46" s="34"/>
    </row>
    <row r="47" spans="2:8" ht="14.25" customHeight="1">
      <c r="B47" s="38" t="s">
        <v>49</v>
      </c>
      <c r="C47" s="44" t="s">
        <v>68</v>
      </c>
      <c r="D47" s="45" t="s">
        <v>14</v>
      </c>
      <c r="E47" s="117">
        <f>E45*(1+E46)</f>
        <v>1.056</v>
      </c>
      <c r="F47" s="127"/>
      <c r="G47" s="32"/>
    </row>
    <row r="48" spans="2:8" ht="14.25" customHeight="1">
      <c r="B48" s="28" t="s">
        <v>118</v>
      </c>
      <c r="C48" s="23"/>
      <c r="D48" s="23"/>
      <c r="E48" s="23"/>
      <c r="F48" s="34"/>
      <c r="G48" s="34"/>
    </row>
    <row r="49" spans="2:8" ht="14.25" customHeight="1">
      <c r="B49" s="19" t="s">
        <v>95</v>
      </c>
      <c r="C49" s="23"/>
      <c r="D49" s="23"/>
      <c r="E49" s="23"/>
      <c r="F49" s="34"/>
      <c r="G49" s="34"/>
    </row>
    <row r="50" spans="2:8" ht="14.25" customHeight="1">
      <c r="B50" s="23"/>
      <c r="C50" s="23"/>
      <c r="D50" s="23"/>
      <c r="E50" s="23"/>
      <c r="F50" s="34"/>
      <c r="G50" s="34"/>
    </row>
    <row r="51" spans="2:8" ht="14.25" customHeight="1">
      <c r="B51" s="28" t="s">
        <v>77</v>
      </c>
      <c r="C51" s="28" t="s">
        <v>87</v>
      </c>
      <c r="D51" s="25"/>
      <c r="E51" s="25"/>
      <c r="F51" s="34"/>
      <c r="G51" s="34"/>
    </row>
    <row r="52" spans="2:8" s="2" customFormat="1" ht="14.25" customHeight="1">
      <c r="B52" s="44" t="s">
        <v>8</v>
      </c>
      <c r="C52" s="38" t="s">
        <v>0</v>
      </c>
      <c r="D52" s="45" t="s">
        <v>1</v>
      </c>
      <c r="E52" s="39" t="s">
        <v>2</v>
      </c>
      <c r="F52" s="103"/>
      <c r="G52" s="46"/>
    </row>
    <row r="53" spans="2:8" s="2" customFormat="1" ht="14.25" customHeight="1">
      <c r="B53" s="38" t="s">
        <v>156</v>
      </c>
      <c r="C53" s="169" t="s">
        <v>163</v>
      </c>
      <c r="D53" s="117" t="s">
        <v>135</v>
      </c>
      <c r="E53" s="156">
        <f>E39*E47</f>
        <v>12.351651840000001</v>
      </c>
      <c r="F53" s="129"/>
      <c r="G53" s="54"/>
    </row>
    <row r="54" spans="2:8" ht="14.25" customHeight="1">
      <c r="B54" s="28" t="s">
        <v>157</v>
      </c>
      <c r="C54" s="23"/>
      <c r="D54" s="25"/>
      <c r="E54" s="25"/>
      <c r="F54" s="34"/>
      <c r="G54" s="34"/>
    </row>
    <row r="55" spans="2:8" ht="14.25" customHeight="1">
      <c r="B55" s="19" t="s">
        <v>96</v>
      </c>
      <c r="C55" s="23"/>
      <c r="D55" s="25"/>
      <c r="E55" s="25"/>
      <c r="F55" s="34"/>
      <c r="G55" s="34"/>
    </row>
    <row r="56" spans="2:8" ht="14.25" customHeight="1">
      <c r="B56" s="18"/>
      <c r="C56" s="23"/>
      <c r="D56" s="25"/>
      <c r="E56" s="25"/>
      <c r="F56" s="34"/>
      <c r="G56" s="34"/>
    </row>
    <row r="57" spans="2:8" ht="14.25" customHeight="1">
      <c r="B57" s="28" t="s">
        <v>42</v>
      </c>
      <c r="C57" s="23" t="s">
        <v>12</v>
      </c>
      <c r="D57" s="23"/>
      <c r="E57" s="23"/>
      <c r="F57" s="34"/>
      <c r="G57" s="34"/>
    </row>
    <row r="58" spans="2:8" ht="14.25" customHeight="1">
      <c r="B58" s="38" t="s">
        <v>8</v>
      </c>
      <c r="C58" s="44" t="s">
        <v>0</v>
      </c>
      <c r="D58" s="45" t="s">
        <v>1</v>
      </c>
      <c r="E58" s="45" t="s">
        <v>2</v>
      </c>
      <c r="F58" s="103"/>
      <c r="G58" s="46"/>
    </row>
    <row r="59" spans="2:8" s="2" customFormat="1" ht="14.25" customHeight="1">
      <c r="B59" s="38" t="s">
        <v>145</v>
      </c>
      <c r="C59" s="44" t="s">
        <v>35</v>
      </c>
      <c r="D59" s="45" t="s">
        <v>9</v>
      </c>
      <c r="E59" s="191">
        <v>9728.7999999999993</v>
      </c>
      <c r="F59" s="115"/>
      <c r="G59" s="48"/>
      <c r="H59" s="13"/>
    </row>
    <row r="60" spans="2:8" s="2" customFormat="1" ht="14.25" customHeight="1">
      <c r="B60" s="28" t="s">
        <v>146</v>
      </c>
      <c r="C60" s="31"/>
      <c r="D60" s="24"/>
      <c r="E60" s="55"/>
      <c r="F60" s="56" t="s">
        <v>11</v>
      </c>
      <c r="G60" s="56"/>
    </row>
    <row r="61" spans="2:8" s="2" customFormat="1" ht="14.25" customHeight="1">
      <c r="B61" s="28" t="s">
        <v>144</v>
      </c>
      <c r="C61" s="31"/>
      <c r="D61" s="24"/>
      <c r="E61" s="55"/>
      <c r="F61" s="56"/>
      <c r="G61" s="56"/>
    </row>
    <row r="62" spans="2:8" s="2" customFormat="1" ht="14.25" customHeight="1">
      <c r="B62" s="31"/>
      <c r="C62" s="31"/>
      <c r="D62" s="24"/>
      <c r="E62" s="55"/>
      <c r="F62" s="56"/>
      <c r="G62" s="56"/>
    </row>
    <row r="63" spans="2:8" s="2" customFormat="1" ht="14.25" customHeight="1">
      <c r="B63" s="28" t="s">
        <v>78</v>
      </c>
      <c r="C63" s="28" t="s">
        <v>34</v>
      </c>
      <c r="D63" s="23"/>
      <c r="E63" s="23"/>
      <c r="F63" s="34"/>
      <c r="G63" s="34"/>
    </row>
    <row r="64" spans="2:8" s="2" customFormat="1" ht="14.25" customHeight="1">
      <c r="B64" s="38" t="s">
        <v>8</v>
      </c>
      <c r="C64" s="44" t="s">
        <v>0</v>
      </c>
      <c r="D64" s="45" t="s">
        <v>1</v>
      </c>
      <c r="E64" s="45" t="s">
        <v>2</v>
      </c>
      <c r="F64" s="103"/>
      <c r="G64" s="46"/>
    </row>
    <row r="65" spans="2:8" s="2" customFormat="1" ht="14.25" customHeight="1">
      <c r="B65" s="41" t="s">
        <v>24</v>
      </c>
      <c r="C65" s="30" t="s">
        <v>108</v>
      </c>
      <c r="D65" s="52" t="s">
        <v>10</v>
      </c>
      <c r="E65" s="150">
        <v>0.83199999999999996</v>
      </c>
      <c r="F65" s="130"/>
      <c r="G65" s="42"/>
    </row>
    <row r="66" spans="2:8" s="2" customFormat="1" ht="14.25" customHeight="1">
      <c r="B66" s="41" t="s">
        <v>23</v>
      </c>
      <c r="C66" s="30" t="s">
        <v>107</v>
      </c>
      <c r="D66" s="52" t="s">
        <v>16</v>
      </c>
      <c r="E66" s="52">
        <v>43.3</v>
      </c>
      <c r="F66" s="130"/>
      <c r="G66" s="42"/>
    </row>
    <row r="67" spans="2:8" s="2" customFormat="1" ht="14.25" customHeight="1">
      <c r="B67" s="41" t="s">
        <v>29</v>
      </c>
      <c r="C67" s="30" t="s">
        <v>109</v>
      </c>
      <c r="D67" s="52" t="s">
        <v>147</v>
      </c>
      <c r="E67" s="52">
        <v>74.8</v>
      </c>
      <c r="F67" s="130"/>
      <c r="G67" s="42"/>
    </row>
    <row r="68" spans="2:8" s="2" customFormat="1" ht="15" customHeight="1">
      <c r="B68" s="38" t="s">
        <v>48</v>
      </c>
      <c r="C68" s="44" t="s">
        <v>36</v>
      </c>
      <c r="D68" s="45" t="s">
        <v>148</v>
      </c>
      <c r="E68" s="116">
        <f>E65/1000*E66/1000*E67</f>
        <v>2.6947148799999995E-3</v>
      </c>
      <c r="F68" s="131"/>
      <c r="G68" s="57"/>
    </row>
    <row r="69" spans="2:8" s="2" customFormat="1" ht="15" customHeight="1">
      <c r="B69" s="28" t="s">
        <v>119</v>
      </c>
      <c r="C69" s="31"/>
      <c r="D69" s="24"/>
      <c r="E69" s="55"/>
      <c r="F69" s="56"/>
      <c r="G69" s="56"/>
    </row>
    <row r="70" spans="2:8" s="2" customFormat="1" ht="15" customHeight="1">
      <c r="B70" s="19" t="s">
        <v>97</v>
      </c>
      <c r="C70" s="31"/>
      <c r="D70" s="24"/>
      <c r="E70" s="55"/>
      <c r="F70" s="56"/>
      <c r="G70" s="56"/>
    </row>
    <row r="71" spans="2:8" s="2" customFormat="1" ht="14.25" customHeight="1">
      <c r="B71" s="31"/>
      <c r="C71" s="31"/>
      <c r="D71" s="24"/>
      <c r="E71" s="55"/>
      <c r="F71" s="56"/>
      <c r="G71" s="56"/>
    </row>
    <row r="72" spans="2:8" s="2" customFormat="1" ht="14.25" customHeight="1">
      <c r="B72" s="28" t="s">
        <v>79</v>
      </c>
      <c r="C72" s="28" t="s">
        <v>43</v>
      </c>
      <c r="D72" s="23"/>
      <c r="E72" s="23"/>
      <c r="F72" s="34"/>
      <c r="G72" s="34"/>
    </row>
    <row r="73" spans="2:8" s="2" customFormat="1" ht="14.25" customHeight="1">
      <c r="B73" s="38" t="s">
        <v>8</v>
      </c>
      <c r="C73" s="44" t="s">
        <v>0</v>
      </c>
      <c r="D73" s="45" t="s">
        <v>1</v>
      </c>
      <c r="E73" s="45" t="s">
        <v>2</v>
      </c>
      <c r="F73" s="103"/>
      <c r="G73" s="46"/>
    </row>
    <row r="74" spans="2:8" s="2" customFormat="1" ht="14.25" customHeight="1">
      <c r="B74" s="38" t="s">
        <v>149</v>
      </c>
      <c r="C74" s="44" t="s">
        <v>126</v>
      </c>
      <c r="D74" s="45" t="s">
        <v>135</v>
      </c>
      <c r="E74" s="156">
        <f>E68*E59</f>
        <v>26.216342124543992</v>
      </c>
      <c r="F74" s="132"/>
      <c r="G74" s="56"/>
      <c r="H74" s="16"/>
    </row>
    <row r="75" spans="2:8" s="2" customFormat="1" ht="14.25" customHeight="1">
      <c r="B75" s="28" t="s">
        <v>120</v>
      </c>
      <c r="C75" s="31"/>
      <c r="D75" s="24"/>
      <c r="E75" s="58"/>
      <c r="F75" s="56"/>
      <c r="G75" s="56"/>
    </row>
    <row r="76" spans="2:8" s="2" customFormat="1" ht="14.25" customHeight="1">
      <c r="B76" s="28" t="s">
        <v>110</v>
      </c>
      <c r="C76" s="31"/>
      <c r="D76" s="24"/>
      <c r="E76" s="25"/>
      <c r="F76" s="56"/>
      <c r="G76" s="56"/>
    </row>
    <row r="77" spans="2:8" s="2" customFormat="1" ht="14.25" customHeight="1">
      <c r="B77" s="23"/>
      <c r="C77" s="31"/>
      <c r="D77" s="24"/>
      <c r="E77" s="25"/>
      <c r="F77" s="56"/>
      <c r="G77" s="56"/>
    </row>
    <row r="78" spans="2:8" ht="14.25" customHeight="1">
      <c r="B78" s="59" t="s">
        <v>80</v>
      </c>
      <c r="C78" s="59" t="s">
        <v>47</v>
      </c>
      <c r="D78" s="59"/>
      <c r="E78" s="59"/>
      <c r="F78" s="60"/>
      <c r="G78" s="60"/>
    </row>
    <row r="79" spans="2:8" ht="14.25" customHeight="1">
      <c r="B79" s="61" t="s">
        <v>8</v>
      </c>
      <c r="C79" s="62" t="s">
        <v>0</v>
      </c>
      <c r="D79" s="63" t="s">
        <v>1</v>
      </c>
      <c r="E79" s="63" t="s">
        <v>2</v>
      </c>
      <c r="F79" s="71"/>
      <c r="G79" s="64"/>
    </row>
    <row r="80" spans="2:8" ht="14.25" customHeight="1">
      <c r="B80" s="65" t="s">
        <v>25</v>
      </c>
      <c r="C80" s="53" t="s">
        <v>112</v>
      </c>
      <c r="D80" s="66" t="s">
        <v>152</v>
      </c>
      <c r="E80" s="66">
        <v>2E-3</v>
      </c>
      <c r="F80" s="133"/>
      <c r="G80" s="67"/>
      <c r="H80" s="12"/>
    </row>
    <row r="81" spans="2:8" ht="14.25" customHeight="1">
      <c r="B81" s="65" t="s">
        <v>26</v>
      </c>
      <c r="C81" s="53" t="s">
        <v>111</v>
      </c>
      <c r="D81" s="66" t="s">
        <v>153</v>
      </c>
      <c r="E81" s="177">
        <v>28</v>
      </c>
      <c r="F81" s="134"/>
      <c r="G81" s="68"/>
    </row>
    <row r="82" spans="2:8" ht="14.25" customHeight="1">
      <c r="B82" s="61" t="s">
        <v>50</v>
      </c>
      <c r="C82" s="62" t="s">
        <v>46</v>
      </c>
      <c r="D82" s="63" t="s">
        <v>135</v>
      </c>
      <c r="E82" s="178">
        <f>E80*E81</f>
        <v>5.6000000000000001E-2</v>
      </c>
      <c r="F82" s="135"/>
      <c r="G82" s="69"/>
    </row>
    <row r="83" spans="2:8" ht="14.25" customHeight="1">
      <c r="B83" s="28" t="s">
        <v>121</v>
      </c>
      <c r="C83" s="23"/>
      <c r="D83" s="23"/>
      <c r="E83" s="23"/>
      <c r="F83" s="34"/>
      <c r="G83" s="34"/>
    </row>
    <row r="84" spans="2:8" ht="14.25" customHeight="1">
      <c r="B84" s="19" t="s">
        <v>99</v>
      </c>
      <c r="C84" s="23"/>
      <c r="D84" s="23"/>
      <c r="E84" s="23"/>
      <c r="F84" s="70"/>
      <c r="G84" s="70"/>
    </row>
    <row r="85" spans="2:8" ht="14.25" customHeight="1">
      <c r="B85" s="23"/>
      <c r="C85" s="23"/>
      <c r="D85" s="23"/>
      <c r="E85" s="23"/>
      <c r="F85" s="34"/>
      <c r="G85" s="34"/>
    </row>
    <row r="86" spans="2:8" ht="14.25" customHeight="1">
      <c r="B86" s="59" t="s">
        <v>81</v>
      </c>
      <c r="C86" s="59" t="s">
        <v>46</v>
      </c>
      <c r="D86" s="59"/>
      <c r="E86" s="59"/>
      <c r="F86" s="60"/>
      <c r="G86" s="60"/>
    </row>
    <row r="87" spans="2:8" s="2" customFormat="1" ht="14.25" customHeight="1">
      <c r="B87" s="61" t="s">
        <v>8</v>
      </c>
      <c r="C87" s="62" t="s">
        <v>0</v>
      </c>
      <c r="D87" s="63" t="s">
        <v>1</v>
      </c>
      <c r="E87" s="63" t="s">
        <v>2</v>
      </c>
      <c r="F87" s="71"/>
      <c r="G87" s="64"/>
    </row>
    <row r="88" spans="2:8" s="2" customFormat="1" ht="14.25" customHeight="1">
      <c r="B88" s="61" t="s">
        <v>151</v>
      </c>
      <c r="C88" s="62" t="s">
        <v>52</v>
      </c>
      <c r="D88" s="45" t="s">
        <v>61</v>
      </c>
      <c r="E88" s="179">
        <f>E11*E82</f>
        <v>378.13417599999997</v>
      </c>
      <c r="F88" s="137"/>
      <c r="G88" s="64"/>
    </row>
    <row r="89" spans="2:8" ht="14.25" customHeight="1">
      <c r="B89" s="28" t="s">
        <v>123</v>
      </c>
      <c r="C89" s="23"/>
      <c r="D89" s="23"/>
      <c r="E89" s="23"/>
      <c r="F89" s="34"/>
      <c r="G89" s="34"/>
    </row>
    <row r="90" spans="2:8" ht="14.25" customHeight="1">
      <c r="B90" s="28" t="s">
        <v>98</v>
      </c>
      <c r="C90" s="23"/>
      <c r="D90" s="23"/>
      <c r="E90" s="23"/>
      <c r="F90" s="34"/>
      <c r="G90" s="34"/>
    </row>
    <row r="91" spans="2:8" ht="14.25" customHeight="1">
      <c r="B91" s="23"/>
      <c r="C91" s="23"/>
      <c r="D91" s="23"/>
      <c r="E91" s="23"/>
      <c r="F91" s="34"/>
      <c r="G91" s="34"/>
    </row>
    <row r="92" spans="2:8" ht="14.25" customHeight="1">
      <c r="B92" s="28" t="s">
        <v>82</v>
      </c>
      <c r="C92" s="59" t="s">
        <v>51</v>
      </c>
      <c r="D92" s="23"/>
      <c r="E92" s="23"/>
      <c r="F92" s="34"/>
      <c r="G92" s="34"/>
    </row>
    <row r="93" spans="2:8" ht="14.25" customHeight="1">
      <c r="B93" s="62" t="s">
        <v>8</v>
      </c>
      <c r="C93" s="62" t="s">
        <v>0</v>
      </c>
      <c r="D93" s="63" t="s">
        <v>1</v>
      </c>
      <c r="E93" s="63" t="s">
        <v>2</v>
      </c>
      <c r="F93" s="71"/>
      <c r="G93" s="64"/>
    </row>
    <row r="94" spans="2:8" ht="14.25" customHeight="1">
      <c r="B94" s="65" t="s">
        <v>27</v>
      </c>
      <c r="C94" s="53" t="s">
        <v>114</v>
      </c>
      <c r="D94" s="66" t="s">
        <v>158</v>
      </c>
      <c r="E94" s="66">
        <v>2.0000000000000001E-4</v>
      </c>
      <c r="F94" s="136"/>
      <c r="G94" s="72"/>
    </row>
    <row r="95" spans="2:8" ht="14.25" customHeight="1">
      <c r="B95" s="65" t="s">
        <v>28</v>
      </c>
      <c r="C95" s="53" t="s">
        <v>113</v>
      </c>
      <c r="D95" s="66" t="s">
        <v>154</v>
      </c>
      <c r="E95" s="177">
        <v>265</v>
      </c>
      <c r="F95" s="134"/>
      <c r="G95" s="68"/>
    </row>
    <row r="96" spans="2:8" ht="14.25" customHeight="1">
      <c r="B96" s="61" t="s">
        <v>56</v>
      </c>
      <c r="C96" s="62" t="s">
        <v>45</v>
      </c>
      <c r="D96" s="63" t="s">
        <v>135</v>
      </c>
      <c r="E96" s="180">
        <f>E94*E95</f>
        <v>5.3000000000000005E-2</v>
      </c>
      <c r="F96" s="135"/>
      <c r="G96" s="69"/>
      <c r="H96" s="14"/>
    </row>
    <row r="97" spans="2:8" ht="14.25" customHeight="1">
      <c r="B97" s="28" t="s">
        <v>122</v>
      </c>
      <c r="C97" s="23"/>
      <c r="D97" s="23"/>
      <c r="E97" s="23"/>
      <c r="F97" s="34"/>
      <c r="G97" s="34"/>
    </row>
    <row r="98" spans="2:8" ht="14.25" customHeight="1">
      <c r="B98" s="28" t="s">
        <v>100</v>
      </c>
      <c r="C98" s="23"/>
      <c r="D98" s="23"/>
      <c r="E98" s="23"/>
      <c r="F98" s="34"/>
      <c r="G98" s="34"/>
    </row>
    <row r="99" spans="2:8" ht="14.25" customHeight="1">
      <c r="B99" s="23"/>
      <c r="C99" s="23"/>
      <c r="D99" s="23"/>
      <c r="E99" s="23"/>
      <c r="F99" s="34"/>
      <c r="G99" s="34"/>
    </row>
    <row r="100" spans="2:8" ht="15" customHeight="1">
      <c r="B100" s="28" t="s">
        <v>57</v>
      </c>
      <c r="C100" s="28" t="s">
        <v>44</v>
      </c>
      <c r="D100" s="59"/>
      <c r="E100" s="73"/>
      <c r="F100" s="34"/>
      <c r="G100" s="34"/>
    </row>
    <row r="101" spans="2:8" ht="15" customHeight="1">
      <c r="B101" s="61" t="s">
        <v>8</v>
      </c>
      <c r="C101" s="62" t="s">
        <v>0</v>
      </c>
      <c r="D101" s="63" t="s">
        <v>1</v>
      </c>
      <c r="E101" s="63" t="s">
        <v>2</v>
      </c>
      <c r="F101" s="71"/>
      <c r="G101" s="64"/>
    </row>
    <row r="102" spans="2:8" s="2" customFormat="1" ht="15" customHeight="1">
      <c r="B102" s="61" t="s">
        <v>150</v>
      </c>
      <c r="C102" s="62" t="s">
        <v>53</v>
      </c>
      <c r="D102" s="45" t="s">
        <v>61</v>
      </c>
      <c r="E102" s="159">
        <f>E11*E96</f>
        <v>357.87698800000004</v>
      </c>
      <c r="F102" s="71"/>
      <c r="G102" s="64"/>
    </row>
    <row r="103" spans="2:8" ht="14.25" customHeight="1">
      <c r="B103" s="28" t="s">
        <v>124</v>
      </c>
      <c r="C103" s="74"/>
      <c r="D103" s="74"/>
      <c r="E103" s="75"/>
      <c r="F103" s="64"/>
      <c r="G103" s="64"/>
    </row>
    <row r="104" spans="2:8" ht="14.25" customHeight="1">
      <c r="B104" s="28" t="s">
        <v>117</v>
      </c>
      <c r="C104" s="74"/>
      <c r="D104" s="74"/>
      <c r="E104" s="75"/>
      <c r="F104" s="64"/>
      <c r="G104" s="64"/>
    </row>
    <row r="105" spans="2:8" ht="14.25" customHeight="1">
      <c r="B105" s="76"/>
      <c r="C105" s="76"/>
      <c r="D105" s="76"/>
      <c r="E105" s="76"/>
      <c r="F105" s="34"/>
      <c r="G105" s="34"/>
    </row>
    <row r="106" spans="2:8" ht="14.25" customHeight="1">
      <c r="B106" s="76" t="s">
        <v>83</v>
      </c>
      <c r="C106" s="76" t="s">
        <v>169</v>
      </c>
      <c r="D106" s="74"/>
      <c r="E106" s="75"/>
      <c r="F106" s="77"/>
      <c r="G106" s="77"/>
    </row>
    <row r="107" spans="2:8" ht="14.25" customHeight="1">
      <c r="B107" s="78" t="s">
        <v>8</v>
      </c>
      <c r="C107" s="78" t="s">
        <v>0</v>
      </c>
      <c r="D107" s="88" t="s">
        <v>1</v>
      </c>
      <c r="E107" s="88" t="s">
        <v>2</v>
      </c>
      <c r="F107" s="118"/>
      <c r="G107" s="25"/>
    </row>
    <row r="108" spans="2:8" ht="14.25" customHeight="1">
      <c r="B108" s="65" t="s">
        <v>172</v>
      </c>
      <c r="C108" s="65" t="s">
        <v>115</v>
      </c>
      <c r="D108" s="182" t="s">
        <v>135</v>
      </c>
      <c r="E108" s="183">
        <f>E53</f>
        <v>12.351651840000001</v>
      </c>
      <c r="F108" s="138"/>
      <c r="G108" s="70"/>
      <c r="H108" s="11"/>
    </row>
    <row r="109" spans="2:8" ht="14.25" customHeight="1">
      <c r="B109" s="65" t="s">
        <v>173</v>
      </c>
      <c r="C109" s="65" t="s">
        <v>20</v>
      </c>
      <c r="D109" s="182" t="s">
        <v>135</v>
      </c>
      <c r="E109" s="182">
        <f>E74</f>
        <v>26.216342124543992</v>
      </c>
      <c r="F109" s="139"/>
      <c r="G109" s="141"/>
      <c r="H109" s="11"/>
    </row>
    <row r="110" spans="2:8" ht="14.25" customHeight="1">
      <c r="B110" s="184" t="s">
        <v>174</v>
      </c>
      <c r="C110" s="65" t="s">
        <v>54</v>
      </c>
      <c r="D110" s="182" t="s">
        <v>135</v>
      </c>
      <c r="E110" s="182">
        <f>E88</f>
        <v>378.13417599999997</v>
      </c>
      <c r="F110" s="139"/>
      <c r="G110" s="141"/>
      <c r="H110" s="11"/>
    </row>
    <row r="111" spans="2:8" ht="14.25" customHeight="1">
      <c r="B111" s="65" t="s">
        <v>168</v>
      </c>
      <c r="C111" s="65" t="s">
        <v>55</v>
      </c>
      <c r="D111" s="182" t="s">
        <v>135</v>
      </c>
      <c r="E111" s="182">
        <f>E102</f>
        <v>357.87698800000004</v>
      </c>
      <c r="F111" s="139"/>
      <c r="G111" s="141"/>
      <c r="H111" s="11"/>
    </row>
    <row r="112" spans="2:8" s="2" customFormat="1" ht="14.25" customHeight="1">
      <c r="B112" s="65" t="s">
        <v>17</v>
      </c>
      <c r="C112" s="65" t="s">
        <v>175</v>
      </c>
      <c r="D112" s="182" t="s">
        <v>135</v>
      </c>
      <c r="E112" s="183">
        <f t="shared" ref="E112" si="0">SUM(E108:E111)</f>
        <v>774.57915796454404</v>
      </c>
      <c r="F112" s="140"/>
      <c r="G112" s="142"/>
    </row>
    <row r="113" spans="2:8" s="2" customFormat="1" ht="14.25" customHeight="1">
      <c r="B113" s="61" t="s">
        <v>17</v>
      </c>
      <c r="C113" s="61" t="s">
        <v>177</v>
      </c>
      <c r="D113" s="185" t="s">
        <v>135</v>
      </c>
      <c r="E113" s="186">
        <v>775</v>
      </c>
      <c r="F113" s="181"/>
      <c r="G113" s="142"/>
    </row>
    <row r="114" spans="2:8" ht="14.25" customHeight="1">
      <c r="B114" s="76" t="s">
        <v>167</v>
      </c>
      <c r="C114" s="74"/>
      <c r="D114" s="74"/>
      <c r="E114" s="75"/>
      <c r="F114" s="77"/>
      <c r="G114" s="77"/>
    </row>
    <row r="115" spans="2:8" ht="14.25" customHeight="1">
      <c r="B115" s="28" t="s">
        <v>116</v>
      </c>
      <c r="C115" s="74"/>
      <c r="D115" s="74"/>
      <c r="E115" s="75"/>
      <c r="F115" s="77"/>
      <c r="G115" s="77"/>
    </row>
    <row r="116" spans="2:8" ht="14.25" customHeight="1">
      <c r="B116" s="76"/>
      <c r="C116" s="76"/>
      <c r="D116" s="76"/>
      <c r="E116" s="76"/>
      <c r="F116" s="34"/>
      <c r="G116" s="34"/>
    </row>
    <row r="117" spans="2:8" ht="14.25" customHeight="1">
      <c r="B117" s="79" t="s">
        <v>84</v>
      </c>
      <c r="C117" s="79" t="s">
        <v>89</v>
      </c>
      <c r="D117" s="80"/>
      <c r="E117" s="80"/>
      <c r="F117" s="34"/>
      <c r="G117" s="34"/>
    </row>
    <row r="118" spans="2:8" ht="14.25" customHeight="1">
      <c r="B118" s="81" t="s">
        <v>18</v>
      </c>
      <c r="C118" s="82" t="s">
        <v>62</v>
      </c>
      <c r="D118" s="63" t="s">
        <v>135</v>
      </c>
      <c r="E118" s="63">
        <v>0</v>
      </c>
      <c r="F118" s="127"/>
      <c r="G118" s="32"/>
    </row>
    <row r="119" spans="2:8" ht="14.25" customHeight="1">
      <c r="B119" s="83" t="s">
        <v>165</v>
      </c>
      <c r="C119" s="84"/>
      <c r="D119" s="74"/>
      <c r="E119" s="75"/>
      <c r="F119" s="32"/>
      <c r="G119" s="32"/>
    </row>
    <row r="120" spans="2:8" ht="14.25" customHeight="1">
      <c r="B120" s="85"/>
      <c r="C120" s="84"/>
      <c r="D120" s="74"/>
      <c r="E120" s="75"/>
      <c r="F120" s="32"/>
      <c r="G120" s="32"/>
    </row>
    <row r="121" spans="2:8" ht="14.25" customHeight="1">
      <c r="B121" s="33" t="s">
        <v>162</v>
      </c>
      <c r="C121" s="84"/>
      <c r="D121" s="74"/>
      <c r="E121" s="75"/>
      <c r="F121" s="32"/>
      <c r="G121" s="32"/>
    </row>
    <row r="122" spans="2:8" ht="14.25" customHeight="1">
      <c r="B122" s="23"/>
      <c r="C122" s="23"/>
      <c r="D122" s="23"/>
      <c r="E122" s="23"/>
      <c r="F122" s="34"/>
      <c r="G122" s="34"/>
    </row>
    <row r="123" spans="2:8" ht="14.25" customHeight="1">
      <c r="B123" s="28" t="s">
        <v>85</v>
      </c>
      <c r="C123" s="28" t="s">
        <v>92</v>
      </c>
      <c r="D123" s="23"/>
      <c r="E123" s="23"/>
      <c r="F123" s="34"/>
      <c r="G123" s="34"/>
      <c r="H123" s="6"/>
    </row>
    <row r="124" spans="2:8" ht="14.25" customHeight="1">
      <c r="B124" s="86" t="s">
        <v>8</v>
      </c>
      <c r="C124" s="87" t="s">
        <v>0</v>
      </c>
      <c r="D124" s="45" t="s">
        <v>1</v>
      </c>
      <c r="E124" s="88" t="s">
        <v>2</v>
      </c>
      <c r="F124" s="122"/>
      <c r="G124" s="24"/>
      <c r="H124" s="6"/>
    </row>
    <row r="125" spans="2:8" ht="14.25" customHeight="1">
      <c r="B125" s="89" t="s">
        <v>15</v>
      </c>
      <c r="C125" s="30" t="s">
        <v>69</v>
      </c>
      <c r="D125" s="90" t="s">
        <v>3</v>
      </c>
      <c r="E125" s="172">
        <v>595</v>
      </c>
      <c r="F125" s="143"/>
      <c r="G125" s="91"/>
      <c r="H125" s="6"/>
    </row>
    <row r="126" spans="2:8" ht="14.25" customHeight="1">
      <c r="B126" s="41" t="s">
        <v>67</v>
      </c>
      <c r="C126" s="30" t="s">
        <v>93</v>
      </c>
      <c r="D126" s="153" t="s">
        <v>3</v>
      </c>
      <c r="E126" s="172">
        <v>14875</v>
      </c>
      <c r="F126" s="144"/>
      <c r="G126" s="92"/>
      <c r="H126" s="6"/>
    </row>
    <row r="127" spans="2:8" ht="14.25" customHeight="1">
      <c r="B127" s="38" t="s">
        <v>88</v>
      </c>
      <c r="C127" s="44" t="s">
        <v>59</v>
      </c>
      <c r="D127" s="154" t="s">
        <v>14</v>
      </c>
      <c r="E127" s="160">
        <f t="shared" ref="E127" si="1">E125/E126</f>
        <v>0.04</v>
      </c>
      <c r="F127" s="145"/>
      <c r="G127" s="93"/>
      <c r="H127" s="6"/>
    </row>
    <row r="128" spans="2:8" ht="14.25" customHeight="1">
      <c r="B128" s="28" t="s">
        <v>125</v>
      </c>
      <c r="C128" s="23"/>
      <c r="D128" s="23"/>
      <c r="E128" s="94"/>
      <c r="F128" s="95"/>
      <c r="G128" s="95"/>
      <c r="H128" s="6"/>
    </row>
    <row r="129" spans="2:9" ht="14.25" customHeight="1">
      <c r="B129" s="28" t="s">
        <v>101</v>
      </c>
      <c r="C129" s="23"/>
      <c r="D129" s="23"/>
      <c r="E129" s="94"/>
      <c r="F129" s="95"/>
      <c r="G129" s="95"/>
      <c r="H129" s="6"/>
    </row>
    <row r="130" spans="2:9" ht="14.25" customHeight="1">
      <c r="B130" s="19" t="s">
        <v>102</v>
      </c>
      <c r="C130" s="23"/>
      <c r="D130" s="23"/>
      <c r="E130" s="96"/>
      <c r="F130" s="95"/>
      <c r="G130" s="95"/>
      <c r="H130" s="6"/>
    </row>
    <row r="131" spans="2:9" ht="14.25" customHeight="1">
      <c r="B131" s="23"/>
      <c r="C131" s="23"/>
      <c r="D131" s="23"/>
      <c r="E131" s="96"/>
      <c r="F131" s="95"/>
      <c r="G131" s="95"/>
      <c r="H131" s="6"/>
    </row>
    <row r="132" spans="2:9" ht="14.25" customHeight="1">
      <c r="B132" s="28" t="s">
        <v>86</v>
      </c>
      <c r="C132" s="19" t="s">
        <v>91</v>
      </c>
      <c r="D132" s="23"/>
      <c r="E132" s="96"/>
      <c r="F132" s="95"/>
      <c r="G132" s="95"/>
      <c r="H132" s="6"/>
      <c r="I132" s="17"/>
    </row>
    <row r="133" spans="2:9" s="2" customFormat="1" ht="14.25" customHeight="1">
      <c r="B133" s="78" t="s">
        <v>8</v>
      </c>
      <c r="C133" s="124" t="s">
        <v>0</v>
      </c>
      <c r="D133" s="45" t="s">
        <v>1</v>
      </c>
      <c r="E133" s="88" t="s">
        <v>2</v>
      </c>
      <c r="F133" s="122"/>
      <c r="G133" s="24"/>
      <c r="H133" s="13"/>
    </row>
    <row r="134" spans="2:9" ht="14.25" customHeight="1">
      <c r="B134" s="89" t="s">
        <v>64</v>
      </c>
      <c r="C134" s="30" t="s">
        <v>179</v>
      </c>
      <c r="D134" s="152" t="s">
        <v>140</v>
      </c>
      <c r="E134" s="187">
        <f>E31</f>
        <v>8897</v>
      </c>
      <c r="F134" s="119"/>
      <c r="G134" s="146"/>
      <c r="H134" s="6"/>
    </row>
    <row r="135" spans="2:9" ht="14.25" customHeight="1">
      <c r="B135" s="89" t="s">
        <v>65</v>
      </c>
      <c r="C135" s="97" t="s">
        <v>180</v>
      </c>
      <c r="D135" s="152" t="s">
        <v>140</v>
      </c>
      <c r="E135" s="187">
        <f>E113</f>
        <v>775</v>
      </c>
      <c r="F135" s="119"/>
      <c r="G135" s="146">
        <f>E134-E135</f>
        <v>8122</v>
      </c>
      <c r="H135" s="6"/>
    </row>
    <row r="136" spans="2:9" ht="14.25" customHeight="1">
      <c r="B136" s="89" t="s">
        <v>66</v>
      </c>
      <c r="C136" s="97" t="s">
        <v>58</v>
      </c>
      <c r="D136" s="155" t="s">
        <v>140</v>
      </c>
      <c r="E136" s="188">
        <v>0</v>
      </c>
      <c r="F136" s="120"/>
      <c r="G136" s="147"/>
      <c r="H136" s="15"/>
      <c r="I136" s="6"/>
    </row>
    <row r="137" spans="2:9" ht="14.25" customHeight="1">
      <c r="B137" s="89" t="s">
        <v>71</v>
      </c>
      <c r="C137" s="97" t="s">
        <v>127</v>
      </c>
      <c r="D137" s="155" t="s">
        <v>140</v>
      </c>
      <c r="E137" s="189">
        <f>(E134-E135-E136)*(1-E127)</f>
        <v>7797.12</v>
      </c>
      <c r="F137" s="149"/>
      <c r="G137" s="146"/>
      <c r="H137" s="15"/>
      <c r="I137" s="6"/>
    </row>
    <row r="138" spans="2:9" ht="14.25" customHeight="1">
      <c r="B138" s="89" t="s">
        <v>178</v>
      </c>
      <c r="C138" s="97" t="s">
        <v>171</v>
      </c>
      <c r="D138" s="155" t="s">
        <v>140</v>
      </c>
      <c r="E138" s="172">
        <v>7797</v>
      </c>
      <c r="F138" s="149"/>
      <c r="G138" s="146"/>
      <c r="H138" s="15"/>
      <c r="I138" s="6"/>
    </row>
    <row r="139" spans="2:9" s="2" customFormat="1" ht="14.25" customHeight="1">
      <c r="B139" s="98" t="s">
        <v>63</v>
      </c>
      <c r="C139" s="51" t="s">
        <v>90</v>
      </c>
      <c r="D139" s="156" t="s">
        <v>140</v>
      </c>
      <c r="E139" s="171">
        <v>7797</v>
      </c>
      <c r="F139" s="121"/>
      <c r="G139" s="148"/>
      <c r="H139" s="123"/>
      <c r="I139" s="13"/>
    </row>
    <row r="140" spans="2:9" ht="14.25" customHeight="1">
      <c r="B140" s="28" t="s">
        <v>30</v>
      </c>
      <c r="C140" s="99"/>
      <c r="D140" s="23"/>
      <c r="E140" s="96"/>
      <c r="F140" s="100"/>
      <c r="G140" s="100"/>
      <c r="H140" s="6"/>
      <c r="I140" s="1" t="s">
        <v>11</v>
      </c>
    </row>
    <row r="141" spans="2:9" ht="14.25" customHeight="1">
      <c r="B141" s="19" t="s">
        <v>164</v>
      </c>
      <c r="C141" s="99"/>
      <c r="D141" s="23"/>
      <c r="E141" s="96"/>
      <c r="F141" s="95"/>
      <c r="G141" s="95"/>
      <c r="H141" s="6"/>
    </row>
    <row r="142" spans="2:9" ht="14.25" customHeight="1">
      <c r="B142" s="23"/>
      <c r="C142" s="23"/>
      <c r="D142" s="23"/>
      <c r="E142" s="23"/>
      <c r="F142" s="34"/>
      <c r="G142" s="34"/>
    </row>
  </sheetData>
  <phoneticPr fontId="21" type="noConversion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Calculation of table 28 to 40</vt:lpstr>
      <vt:lpstr>'Calculation of table 28 to 40'!Print_Area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Kuper</dc:creator>
  <cp:lastModifiedBy>David Kuper</cp:lastModifiedBy>
  <cp:lastPrinted>2022-02-14T14:33:57Z</cp:lastPrinted>
  <dcterms:created xsi:type="dcterms:W3CDTF">2017-02-09T08:07:32Z</dcterms:created>
  <dcterms:modified xsi:type="dcterms:W3CDTF">2022-04-15T14:38:33Z</dcterms:modified>
</cp:coreProperties>
</file>