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rendra/Documents/Kosher/Kosher Projects/Vena-Indonesia/Solar/Verification/GS Review/Round 2/"/>
    </mc:Choice>
  </mc:AlternateContent>
  <xr:revisionPtr revIDLastSave="0" documentId="13_ncr:1_{9A85511B-81E9-4D42-BD96-35BAC827F02C}" xr6:coauthVersionLast="47" xr6:coauthVersionMax="47" xr10:uidLastSave="{00000000-0000-0000-0000-000000000000}"/>
  <bookViews>
    <workbookView xWindow="0" yWindow="500" windowWidth="23140" windowHeight="12640" activeTab="3" xr2:uid="{00000000-000D-0000-FFFF-FFFF00000000}"/>
  </bookViews>
  <sheets>
    <sheet name="ITA" sheetId="6" r:id="rId1"/>
    <sheet name="ITB" sheetId="2" r:id="rId2"/>
    <sheet name="ITC" sheetId="3" r:id="rId3"/>
    <sheet name="ITL" sheetId="4" r:id="rId4"/>
    <sheet name="SDG 13" sheetId="7" r:id="rId5"/>
    <sheet name="SDG 3" sheetId="9" r:id="rId6"/>
    <sheet name="SDG 7" sheetId="5" r:id="rId7"/>
    <sheet name="SDG 8a" sheetId="10" r:id="rId8"/>
    <sheet name="SDG 8b" sheetId="1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1" l="1"/>
  <c r="F4" i="11"/>
  <c r="C6" i="11"/>
  <c r="D6" i="11"/>
  <c r="E6" i="11"/>
  <c r="F6" i="11" s="1"/>
  <c r="F7" i="11" s="1"/>
  <c r="M41" i="11"/>
  <c r="C41" i="11"/>
  <c r="E41" i="11"/>
  <c r="F41" i="11"/>
  <c r="M49" i="11"/>
  <c r="L49" i="11"/>
  <c r="K49" i="11"/>
  <c r="J49" i="11"/>
  <c r="I49" i="11"/>
  <c r="N48" i="11"/>
  <c r="N47" i="11"/>
  <c r="N46" i="11"/>
  <c r="N45" i="11"/>
  <c r="N49" i="11" s="1"/>
  <c r="F49" i="11"/>
  <c r="E49" i="11"/>
  <c r="D49" i="11"/>
  <c r="C49" i="11"/>
  <c r="B49" i="11"/>
  <c r="G48" i="11"/>
  <c r="G47" i="11"/>
  <c r="G46" i="11"/>
  <c r="G45" i="11"/>
  <c r="G49" i="11" s="1"/>
  <c r="B37" i="11"/>
  <c r="B41" i="11" s="1"/>
  <c r="C37" i="11"/>
  <c r="D37" i="11"/>
  <c r="D41" i="11" s="1"/>
  <c r="E37" i="11"/>
  <c r="B38" i="11"/>
  <c r="C38" i="11"/>
  <c r="D38" i="11"/>
  <c r="E38" i="11"/>
  <c r="G38" i="11" s="1"/>
  <c r="B39" i="11"/>
  <c r="C39" i="11"/>
  <c r="D39" i="11"/>
  <c r="G39" i="11" s="1"/>
  <c r="E39" i="11"/>
  <c r="B40" i="11"/>
  <c r="C40" i="11"/>
  <c r="D40" i="11"/>
  <c r="E40" i="11"/>
  <c r="G40" i="11" s="1"/>
  <c r="L40" i="11"/>
  <c r="K40" i="11"/>
  <c r="J40" i="11"/>
  <c r="I40" i="11"/>
  <c r="L39" i="11"/>
  <c r="K39" i="11"/>
  <c r="J39" i="11"/>
  <c r="I39" i="11"/>
  <c r="L38" i="11"/>
  <c r="K38" i="11"/>
  <c r="J38" i="11"/>
  <c r="I38" i="11"/>
  <c r="L37" i="11"/>
  <c r="L41" i="11" s="1"/>
  <c r="K37" i="11"/>
  <c r="K41" i="11" s="1"/>
  <c r="J37" i="11"/>
  <c r="J41" i="11" s="1"/>
  <c r="I37" i="11"/>
  <c r="N37" i="11" s="1"/>
  <c r="M33" i="11"/>
  <c r="L33" i="11"/>
  <c r="K33" i="11"/>
  <c r="J33" i="11"/>
  <c r="I33" i="11"/>
  <c r="N32" i="11"/>
  <c r="N31" i="11"/>
  <c r="N30" i="11"/>
  <c r="N29" i="11"/>
  <c r="N33" i="11" s="1"/>
  <c r="M24" i="11"/>
  <c r="L24" i="11"/>
  <c r="K24" i="11"/>
  <c r="J24" i="11"/>
  <c r="I24" i="11"/>
  <c r="N23" i="11"/>
  <c r="N22" i="11"/>
  <c r="N21" i="11"/>
  <c r="N20" i="11"/>
  <c r="N24" i="11" s="1"/>
  <c r="M15" i="11"/>
  <c r="L15" i="11"/>
  <c r="K15" i="11"/>
  <c r="J15" i="11"/>
  <c r="I15" i="11"/>
  <c r="N14" i="11"/>
  <c r="N13" i="11"/>
  <c r="N12" i="11"/>
  <c r="N11" i="11"/>
  <c r="F33" i="11"/>
  <c r="E33" i="11"/>
  <c r="D33" i="11"/>
  <c r="C33" i="11"/>
  <c r="B33" i="11"/>
  <c r="G32" i="11"/>
  <c r="G31" i="11"/>
  <c r="G30" i="11"/>
  <c r="G29" i="11"/>
  <c r="F24" i="11"/>
  <c r="E24" i="11"/>
  <c r="D24" i="11"/>
  <c r="C24" i="11"/>
  <c r="B24" i="11"/>
  <c r="G23" i="11"/>
  <c r="G22" i="11"/>
  <c r="G21" i="11"/>
  <c r="G20" i="11"/>
  <c r="F15" i="11"/>
  <c r="E15" i="11"/>
  <c r="D15" i="11"/>
  <c r="C15" i="11"/>
  <c r="B15" i="11"/>
  <c r="G14" i="11"/>
  <c r="G13" i="11"/>
  <c r="G12" i="11"/>
  <c r="G11" i="11"/>
  <c r="B6" i="11"/>
  <c r="N38" i="11" l="1"/>
  <c r="N41" i="11" s="1"/>
  <c r="B52" i="11" s="1"/>
  <c r="B53" i="11" s="1"/>
  <c r="N40" i="11"/>
  <c r="N39" i="11"/>
  <c r="I41" i="11"/>
  <c r="N15" i="11"/>
  <c r="G37" i="11"/>
  <c r="G41" i="11" s="1"/>
  <c r="B51" i="11" s="1"/>
  <c r="G24" i="11"/>
  <c r="G15" i="11"/>
  <c r="G33" i="11"/>
  <c r="C134" i="10" l="1"/>
  <c r="C133" i="10"/>
  <c r="G131" i="10"/>
  <c r="G130" i="10"/>
  <c r="G129" i="10"/>
  <c r="G128" i="10"/>
  <c r="G127" i="10"/>
  <c r="G126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C135" i="10" l="1"/>
  <c r="D63" i="9" l="1"/>
  <c r="D62" i="9"/>
  <c r="D64" i="9" s="1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M4" i="4" l="1"/>
  <c r="L4" i="2"/>
  <c r="L4" i="6"/>
  <c r="L4" i="3"/>
  <c r="C20" i="3"/>
  <c r="D20" i="3"/>
  <c r="D20" i="2"/>
  <c r="C20" i="2"/>
  <c r="C20" i="6"/>
  <c r="D20" i="6"/>
  <c r="E3" i="6"/>
  <c r="E5" i="6"/>
  <c r="E7" i="6"/>
  <c r="E9" i="6"/>
  <c r="E11" i="6"/>
  <c r="E13" i="6"/>
  <c r="E15" i="6"/>
  <c r="E17" i="6"/>
  <c r="E19" i="6"/>
  <c r="E2" i="6"/>
  <c r="H2" i="6" s="1"/>
  <c r="E18" i="6"/>
  <c r="E16" i="6"/>
  <c r="E14" i="6"/>
  <c r="E12" i="6"/>
  <c r="E10" i="6"/>
  <c r="E8" i="6"/>
  <c r="H3" i="6" s="1"/>
  <c r="E6" i="6"/>
  <c r="E4" i="6"/>
  <c r="E4" i="2"/>
  <c r="E6" i="2"/>
  <c r="E8" i="2"/>
  <c r="E10" i="2"/>
  <c r="E12" i="2"/>
  <c r="E14" i="2"/>
  <c r="E16" i="2"/>
  <c r="E18" i="2"/>
  <c r="E19" i="2"/>
  <c r="E17" i="2"/>
  <c r="H3" i="2" s="1"/>
  <c r="E15" i="2"/>
  <c r="E13" i="2"/>
  <c r="E11" i="2"/>
  <c r="E9" i="2"/>
  <c r="E7" i="2"/>
  <c r="E5" i="2"/>
  <c r="E3" i="2"/>
  <c r="E5" i="3"/>
  <c r="E9" i="3"/>
  <c r="E13" i="3"/>
  <c r="E17" i="3"/>
  <c r="E19" i="3"/>
  <c r="E18" i="3"/>
  <c r="E16" i="3"/>
  <c r="E15" i="3"/>
  <c r="E14" i="3"/>
  <c r="E12" i="3"/>
  <c r="E11" i="3"/>
  <c r="E10" i="3"/>
  <c r="E8" i="3"/>
  <c r="H3" i="3" s="1"/>
  <c r="E7" i="3"/>
  <c r="E6" i="3"/>
  <c r="E4" i="3"/>
  <c r="E3" i="3"/>
  <c r="E5" i="4"/>
  <c r="F5" i="4" s="1"/>
  <c r="E7" i="4"/>
  <c r="F7" i="4" s="1"/>
  <c r="E9" i="4"/>
  <c r="F9" i="4" s="1"/>
  <c r="E11" i="4"/>
  <c r="F11" i="4" s="1"/>
  <c r="E13" i="4"/>
  <c r="F13" i="4" s="1"/>
  <c r="E15" i="4"/>
  <c r="F15" i="4" s="1"/>
  <c r="E2" i="4"/>
  <c r="F2" i="4" s="1"/>
  <c r="E3" i="4"/>
  <c r="I3" i="2" l="1"/>
  <c r="K3" i="2" s="1"/>
  <c r="M3" i="2" s="1"/>
  <c r="C4" i="7" s="1"/>
  <c r="C4" i="5"/>
  <c r="I2" i="6"/>
  <c r="K2" i="6" s="1"/>
  <c r="B3" i="5"/>
  <c r="D4" i="5"/>
  <c r="I3" i="3"/>
  <c r="K3" i="3" s="1"/>
  <c r="I3" i="6"/>
  <c r="K3" i="6" s="1"/>
  <c r="B4" i="5"/>
  <c r="H4" i="6"/>
  <c r="B5" i="5" s="1"/>
  <c r="M2" i="6"/>
  <c r="M3" i="3"/>
  <c r="D4" i="7" s="1"/>
  <c r="E20" i="6"/>
  <c r="E2" i="2"/>
  <c r="E2" i="3"/>
  <c r="E16" i="4"/>
  <c r="F16" i="4" s="1"/>
  <c r="D18" i="4"/>
  <c r="E17" i="4"/>
  <c r="E14" i="4"/>
  <c r="F14" i="4" s="1"/>
  <c r="F3" i="4"/>
  <c r="J2" i="4" s="1"/>
  <c r="E12" i="4"/>
  <c r="F12" i="4" s="1"/>
  <c r="E8" i="4"/>
  <c r="F8" i="4" s="1"/>
  <c r="E6" i="4"/>
  <c r="E4" i="4"/>
  <c r="F4" i="4" s="1"/>
  <c r="C18" i="4"/>
  <c r="E10" i="4"/>
  <c r="F10" i="4" s="1"/>
  <c r="M3" i="6" l="1"/>
  <c r="B4" i="7" s="1"/>
  <c r="K4" i="6"/>
  <c r="L2" i="4"/>
  <c r="L4" i="4" s="1"/>
  <c r="M4" i="6"/>
  <c r="B5" i="7" s="1"/>
  <c r="B3" i="7"/>
  <c r="E20" i="2"/>
  <c r="H2" i="2"/>
  <c r="I4" i="6"/>
  <c r="F6" i="4"/>
  <c r="J3" i="4" s="1"/>
  <c r="L3" i="4" s="1"/>
  <c r="N3" i="4" s="1"/>
  <c r="E4" i="7" s="1"/>
  <c r="I3" i="4"/>
  <c r="E4" i="5" s="1"/>
  <c r="F4" i="5" s="1"/>
  <c r="I2" i="4"/>
  <c r="E20" i="3"/>
  <c r="H2" i="3"/>
  <c r="E18" i="4"/>
  <c r="F18" i="4"/>
  <c r="E3" i="5" l="1"/>
  <c r="I4" i="4"/>
  <c r="E5" i="5" s="1"/>
  <c r="J4" i="4"/>
  <c r="N2" i="4"/>
  <c r="I2" i="2"/>
  <c r="C3" i="5"/>
  <c r="F3" i="5" s="1"/>
  <c r="H4" i="2"/>
  <c r="C5" i="5" s="1"/>
  <c r="I2" i="3"/>
  <c r="H4" i="3"/>
  <c r="D5" i="5" s="1"/>
  <c r="D3" i="5"/>
  <c r="F4" i="7"/>
  <c r="N4" i="4" l="1"/>
  <c r="E5" i="7" s="1"/>
  <c r="E3" i="7"/>
  <c r="I4" i="2"/>
  <c r="K2" i="2"/>
  <c r="K2" i="3"/>
  <c r="I4" i="3"/>
  <c r="F5" i="5"/>
  <c r="K4" i="3" l="1"/>
  <c r="M2" i="3"/>
  <c r="K4" i="2"/>
  <c r="M2" i="2"/>
  <c r="M4" i="2" l="1"/>
  <c r="C5" i="7" s="1"/>
  <c r="C3" i="7"/>
  <c r="F3" i="7" s="1"/>
  <c r="D3" i="7"/>
  <c r="M4" i="3"/>
  <c r="D5" i="7" s="1"/>
  <c r="F5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7" authorId="0" shapeId="0" xr:uid="{00000000-0006-0000-0300-00000100000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Not consider as it is claimed under I-REC</t>
        </r>
      </text>
    </comment>
  </commentList>
</comments>
</file>

<file path=xl/sharedStrings.xml><?xml version="1.0" encoding="utf-8"?>
<sst xmlns="http://schemas.openxmlformats.org/spreadsheetml/2006/main" count="676" uniqueCount="242">
  <si>
    <t>Total</t>
  </si>
  <si>
    <t>ITA</t>
  </si>
  <si>
    <t>ITB</t>
  </si>
  <si>
    <t>ITC</t>
  </si>
  <si>
    <t>ITL</t>
  </si>
  <si>
    <t>From</t>
  </si>
  <si>
    <t>To</t>
  </si>
  <si>
    <t>Export (kWh)</t>
  </si>
  <si>
    <t>Import (kWh)</t>
  </si>
  <si>
    <t>Net Export (MWh)</t>
  </si>
  <si>
    <t>Net Export Considered for GS verification (excluding I-REC claim) (MWh)</t>
  </si>
  <si>
    <t>Year</t>
  </si>
  <si>
    <t>Actual Net Generation (MWh)</t>
  </si>
  <si>
    <t>Net Generation considered for ER calculation (MWh)</t>
  </si>
  <si>
    <t>Grid Emission Factor (tCO2/MWh)</t>
  </si>
  <si>
    <t>Basline emission (tCO2)</t>
  </si>
  <si>
    <t>Project Emission (tCO2)</t>
  </si>
  <si>
    <t>Emission Reduction (tCO2)</t>
  </si>
  <si>
    <t>Year 2019</t>
  </si>
  <si>
    <t>Year 2020</t>
  </si>
  <si>
    <t>Summary of Net electricity Generation (MWh)</t>
  </si>
  <si>
    <t>Summary of Emission Reduction (tCO2)</t>
  </si>
  <si>
    <t>Date</t>
  </si>
  <si>
    <t xml:space="preserve">Location </t>
  </si>
  <si>
    <t>Free Health Clinic Program for Local Community</t>
  </si>
  <si>
    <t>Local community in Wineru Village</t>
  </si>
  <si>
    <t>Donation for community Kindergarten</t>
  </si>
  <si>
    <t>Students and teachers of PAUD Wineru</t>
  </si>
  <si>
    <t>Material Supports for Kitchen Reparations of 2 Groups of Local Women</t>
  </si>
  <si>
    <t>2 Groups of Local Women</t>
  </si>
  <si>
    <t>Preventive Action to Stop The Spreading of Corona Virus (COVID-19)</t>
  </si>
  <si>
    <t>Community of Wineru Village</t>
  </si>
  <si>
    <t>Supporting Children Education by giving them school bags and books</t>
  </si>
  <si>
    <t>Elementary and Kindergarten Students of Wineru Village</t>
  </si>
  <si>
    <t>Remark</t>
  </si>
  <si>
    <t>12 People</t>
  </si>
  <si>
    <t>100 People</t>
  </si>
  <si>
    <t>Government Institution</t>
  </si>
  <si>
    <t>Street Light at Pringgabaya Utara Village</t>
  </si>
  <si>
    <t>IDR      86.800.000</t>
  </si>
  <si>
    <t xml:space="preserve"> Around of 400 familys </t>
  </si>
  <si>
    <t>Donation from PT. ITA regarding transmission line in Pringgabaya</t>
  </si>
  <si>
    <t xml:space="preserve">Donation MTQ in Sengkol  </t>
  </si>
  <si>
    <t>IDR      1.500.000</t>
  </si>
  <si>
    <t>15 Children from the village of Sengkol took part in the MTQ competition at the subdistrict level</t>
  </si>
  <si>
    <t>Community contribution request ITB</t>
  </si>
  <si>
    <t>Clean Water Program (Deepwell) at Geres Village</t>
  </si>
  <si>
    <t>One Village in Selong Project</t>
  </si>
  <si>
    <t>Donation from PT.ITB to Geres Village regarding Community  request</t>
  </si>
  <si>
    <t>Donation of safari romadhan (ITC)</t>
  </si>
  <si>
    <t xml:space="preserve"> ITC  Breaking the past with orphans and stakehoders</t>
  </si>
  <si>
    <t>Donation of safari romadhan (ITB)</t>
  </si>
  <si>
    <t>50 People</t>
  </si>
  <si>
    <t xml:space="preserve"> ITB Breaking the past with orphans and stakehoders</t>
  </si>
  <si>
    <t>Donation of safari romadhan (ITA)</t>
  </si>
  <si>
    <t>51 People</t>
  </si>
  <si>
    <t xml:space="preserve"> ITA  Breaking the past with orphans and stakehoders</t>
  </si>
  <si>
    <t>Turnament  village youth group soccer at sengkol</t>
  </si>
  <si>
    <t>Community contribution request ITC</t>
  </si>
  <si>
    <t>Donation of ceromony head of sub  village geres</t>
  </si>
  <si>
    <t>5 Hamlet</t>
  </si>
  <si>
    <t xml:space="preserve">ITB support of ceremony </t>
  </si>
  <si>
    <t xml:space="preserve">Donation material (Cemen) for contruction mosque </t>
  </si>
  <si>
    <t>One of Hamlet</t>
  </si>
  <si>
    <t>Community contribution request ITA</t>
  </si>
  <si>
    <t>Daontion of Idul adha at Pringgabaya Utara Village</t>
  </si>
  <si>
    <t>20 - 30 People Pringgabaya Utara Village</t>
  </si>
  <si>
    <t>Daontion of Idul adha at Geres Village</t>
  </si>
  <si>
    <t>21 - 30 People Pringgabaya Utara Village</t>
  </si>
  <si>
    <t>Daontion of Idul adha at Sengkol Village</t>
  </si>
  <si>
    <t>22 - 30 People Pringgabaya Utara Village</t>
  </si>
  <si>
    <t>Support Independence day at Sengkol Village</t>
  </si>
  <si>
    <t>25 People at Sengkol Village Office</t>
  </si>
  <si>
    <t>Support Independence day at Sub-district</t>
  </si>
  <si>
    <t>25 People at Labuhan Haji Subdistrict  Office</t>
  </si>
  <si>
    <t xml:space="preserve">Support Independence day at Geres Village </t>
  </si>
  <si>
    <t>25 People at Geres Village office</t>
  </si>
  <si>
    <t xml:space="preserve">Support Independence day at Sub-district Pringgabaya  </t>
  </si>
  <si>
    <t>25 People at  Pringgabaya Subdistrict office</t>
  </si>
  <si>
    <t xml:space="preserve">Support Independence day at Pringgabaya Utara Village </t>
  </si>
  <si>
    <t>26 People at Pringgabaya utara village office</t>
  </si>
  <si>
    <t>Dontaion to Peduli Anak  Fondation</t>
  </si>
  <si>
    <t>125 Children and 50 staff</t>
  </si>
  <si>
    <t>On Job Training (OJT)  Program by CSR</t>
  </si>
  <si>
    <t xml:space="preserve">1 (One) Student </t>
  </si>
  <si>
    <t>Donation for support birthday even Pringgabaya Utara Village</t>
  </si>
  <si>
    <t xml:space="preserve">One Village Pringgabaya utara </t>
  </si>
  <si>
    <t>NO</t>
  </si>
  <si>
    <t xml:space="preserve">Corporate Social Responsibility </t>
  </si>
  <si>
    <t>IDR</t>
  </si>
  <si>
    <t>USD</t>
  </si>
  <si>
    <t>Number of Beneficiaries</t>
  </si>
  <si>
    <t>Activity</t>
  </si>
  <si>
    <t>Community contribution request ITL</t>
  </si>
  <si>
    <t>All Yout Group and Community at Pringgabaya Utara Village</t>
  </si>
  <si>
    <t>Pringgabaya (ITA)</t>
  </si>
  <si>
    <t>2 Family (Demplot)</t>
  </si>
  <si>
    <t>Sengkol (ITC)</t>
  </si>
  <si>
    <t>3 Family (Demplot)</t>
  </si>
  <si>
    <t xml:space="preserve">1 Village Community </t>
  </si>
  <si>
    <t>Geres/Selong (ITB)</t>
  </si>
  <si>
    <t xml:space="preserve">2 Village Community </t>
  </si>
  <si>
    <t>One Mosque  Building</t>
  </si>
  <si>
    <t>Around 30 Students</t>
  </si>
  <si>
    <t xml:space="preserve">All Community at Subdistrict Pringgbaya </t>
  </si>
  <si>
    <t>All Community at Subdistrict Labuhan Haji</t>
  </si>
  <si>
    <t>All Community at Subdistrict Pujut</t>
  </si>
  <si>
    <t>Geres / Selong (ITB)</t>
  </si>
  <si>
    <t>Support the banner regarding HUT POLRI 74</t>
  </si>
  <si>
    <t>Community and Government Institution</t>
  </si>
  <si>
    <t xml:space="preserve">Support the Banner to Warning Community about Land fire </t>
  </si>
  <si>
    <t>Geres/Selong  (ITB)</t>
  </si>
  <si>
    <t>20 Womens</t>
  </si>
  <si>
    <t>Support Bollavoley Youth Group Sengkol Village</t>
  </si>
  <si>
    <t xml:space="preserve">12 youth Group </t>
  </si>
  <si>
    <t xml:space="preserve"> Sengkol (ITC) </t>
  </si>
  <si>
    <t xml:space="preserve">Support the Rice for orphans </t>
  </si>
  <si>
    <t xml:space="preserve">30 Orphans </t>
  </si>
  <si>
    <t xml:space="preserve"> Pringgabaya (ITA) </t>
  </si>
  <si>
    <t xml:space="preserve">West management </t>
  </si>
  <si>
    <t xml:space="preserve">Farmers </t>
  </si>
  <si>
    <t xml:space="preserve"> Geres/Selong  (ITB) </t>
  </si>
  <si>
    <t xml:space="preserve">  Sengkol (ITC)  </t>
  </si>
  <si>
    <t xml:space="preserve">Vena Energy Go To School </t>
  </si>
  <si>
    <t>Renewable Energy Training for 40 Students of SMKN 1 Pringgabaya</t>
  </si>
  <si>
    <r>
      <rPr>
        <b/>
        <sz val="10"/>
        <color theme="1"/>
        <rFont val="Calibri"/>
        <family val="2"/>
        <scheme val="minor"/>
      </rPr>
      <t>Event -</t>
    </r>
    <r>
      <rPr>
        <sz val="10"/>
        <color theme="1"/>
        <rFont val="Calibri"/>
        <family val="2"/>
        <scheme val="minor"/>
      </rPr>
      <t xml:space="preserve"> Awarding trophies to the winners of the Pringgabaya village CUP tournament 2020</t>
    </r>
  </si>
  <si>
    <r>
      <rPr>
        <b/>
        <sz val="10"/>
        <color theme="1"/>
        <rFont val="Calibri"/>
        <family val="2"/>
        <scheme val="minor"/>
      </rPr>
      <t xml:space="preserve">CDP- </t>
    </r>
    <r>
      <rPr>
        <sz val="10"/>
        <color theme="1"/>
        <rFont val="Calibri"/>
        <family val="2"/>
        <scheme val="minor"/>
      </rPr>
      <t xml:space="preserve">Agriculture program for farmers at Sengkol site </t>
    </r>
  </si>
  <si>
    <r>
      <rPr>
        <b/>
        <sz val="10"/>
        <color theme="1"/>
        <rFont val="Calibri"/>
        <family val="2"/>
        <scheme val="minor"/>
      </rPr>
      <t>CDP-</t>
    </r>
    <r>
      <rPr>
        <sz val="10"/>
        <color theme="1"/>
        <rFont val="Calibri"/>
        <family val="2"/>
        <scheme val="minor"/>
      </rPr>
      <t xml:space="preserve"> Demplot Agriculture progaram for farmers at Pringgabaya site</t>
    </r>
  </si>
  <si>
    <r>
      <rPr>
        <b/>
        <sz val="10"/>
        <color theme="1"/>
        <rFont val="Calibri"/>
        <family val="2"/>
        <scheme val="minor"/>
      </rPr>
      <t>Event-</t>
    </r>
    <r>
      <rPr>
        <sz val="10"/>
        <color theme="1"/>
        <rFont val="Calibri"/>
        <family val="2"/>
        <scheme val="minor"/>
      </rPr>
      <t xml:space="preserve"> Support the banner and disenfektant  Covid -19 </t>
    </r>
  </si>
  <si>
    <r>
      <rPr>
        <b/>
        <sz val="10"/>
        <color theme="1"/>
        <rFont val="Calibri"/>
        <family val="2"/>
        <scheme val="minor"/>
      </rPr>
      <t>Event-</t>
    </r>
    <r>
      <rPr>
        <sz val="10"/>
        <color theme="1"/>
        <rFont val="Calibri"/>
        <family val="2"/>
        <scheme val="minor"/>
      </rPr>
      <t>Support the banner and disenfektant  Covid -19</t>
    </r>
  </si>
  <si>
    <r>
      <rPr>
        <b/>
        <sz val="10"/>
        <color theme="1"/>
        <rFont val="Calibri"/>
        <family val="2"/>
        <scheme val="minor"/>
      </rPr>
      <t>Event</t>
    </r>
    <r>
      <rPr>
        <sz val="10"/>
        <color theme="1"/>
        <rFont val="Calibri"/>
        <family val="2"/>
        <scheme val="minor"/>
      </rPr>
      <t xml:space="preserve">-Support on provision of Electricity meters for a Mosque at Geres Village </t>
    </r>
  </si>
  <si>
    <r>
      <rPr>
        <b/>
        <sz val="10"/>
        <color theme="1"/>
        <rFont val="Calibri"/>
        <family val="2"/>
        <scheme val="minor"/>
      </rPr>
      <t xml:space="preserve">Sponsorship/Events - </t>
    </r>
    <r>
      <rPr>
        <sz val="10"/>
        <color theme="1"/>
        <rFont val="Calibri"/>
        <family val="2"/>
        <scheme val="minor"/>
      </rPr>
      <t>Support  the Al- quran  to “Yayasan  Taman Pendidikan  Al-qur’an”</t>
    </r>
  </si>
  <si>
    <r>
      <rPr>
        <b/>
        <sz val="10"/>
        <color theme="1"/>
        <rFont val="Calibri"/>
        <family val="2"/>
        <scheme val="minor"/>
      </rPr>
      <t>Sponsorship/Events</t>
    </r>
    <r>
      <rPr>
        <sz val="10"/>
        <color theme="1"/>
        <rFont val="Calibri"/>
        <family val="2"/>
        <scheme val="minor"/>
      </rPr>
      <t xml:space="preserve"> - Support 1000 Maskers for Gvenment East Lombok and distribution to All Community near site ITA </t>
    </r>
  </si>
  <si>
    <r>
      <rPr>
        <b/>
        <sz val="10"/>
        <color theme="1"/>
        <rFont val="Calibri"/>
        <family val="2"/>
        <scheme val="minor"/>
      </rPr>
      <t xml:space="preserve">Sponsorship/Events </t>
    </r>
    <r>
      <rPr>
        <sz val="10"/>
        <color theme="1"/>
        <rFont val="Calibri"/>
        <family val="2"/>
        <scheme val="minor"/>
      </rPr>
      <t>-Support 1000 Maskers for Gverment East Lombok and distribution to All Community near site ITB</t>
    </r>
  </si>
  <si>
    <r>
      <rPr>
        <b/>
        <sz val="10"/>
        <color theme="1"/>
        <rFont val="Calibri"/>
        <family val="2"/>
        <scheme val="minor"/>
      </rPr>
      <t xml:space="preserve">Sponsorship/Events </t>
    </r>
    <r>
      <rPr>
        <sz val="10"/>
        <color theme="1"/>
        <rFont val="Calibri"/>
        <family val="2"/>
        <scheme val="minor"/>
      </rPr>
      <t>-Support 1200 Maskers for Gverment Central Lombok and distribution to All Community near site ITC</t>
    </r>
  </si>
  <si>
    <r>
      <rPr>
        <b/>
        <sz val="10"/>
        <color theme="1"/>
        <rFont val="Calibri"/>
        <family val="2"/>
        <scheme val="minor"/>
      </rPr>
      <t>Event-</t>
    </r>
    <r>
      <rPr>
        <sz val="10"/>
        <color theme="1"/>
        <rFont val="Calibri"/>
        <family val="2"/>
        <scheme val="minor"/>
      </rPr>
      <t xml:space="preserve"> Support the banner regarding HUT POLRI 74</t>
    </r>
  </si>
  <si>
    <r>
      <rPr>
        <b/>
        <sz val="10"/>
        <color theme="1"/>
        <rFont val="Calibri"/>
        <family val="2"/>
        <scheme val="minor"/>
      </rPr>
      <t>Event-</t>
    </r>
    <r>
      <rPr>
        <sz val="10"/>
        <color theme="1"/>
        <rFont val="Calibri"/>
        <family val="2"/>
        <scheme val="minor"/>
      </rPr>
      <t>Support the banner regarding HUT POLRI 74</t>
    </r>
  </si>
  <si>
    <r>
      <rPr>
        <b/>
        <sz val="10"/>
        <color theme="1"/>
        <rFont val="Calibri"/>
        <family val="2"/>
        <scheme val="minor"/>
      </rPr>
      <t>Event</t>
    </r>
    <r>
      <rPr>
        <sz val="10"/>
        <color theme="1"/>
        <rFont val="Calibri"/>
        <family val="2"/>
        <scheme val="minor"/>
      </rPr>
      <t>-Support the banner to Police regarding Heal Village Competition.</t>
    </r>
  </si>
  <si>
    <r>
      <rPr>
        <b/>
        <sz val="10"/>
        <color theme="1"/>
        <rFont val="Calibri"/>
        <family val="2"/>
        <scheme val="minor"/>
      </rPr>
      <t>Event -</t>
    </r>
    <r>
      <rPr>
        <sz val="10"/>
        <color theme="1"/>
        <rFont val="Calibri"/>
        <family val="2"/>
        <scheme val="minor"/>
      </rPr>
      <t xml:space="preserve"> Lombok solar farm project support celebrating the religion event (Idul Adha) &amp; Indonesia Independence Day</t>
    </r>
  </si>
  <si>
    <r>
      <rPr>
        <b/>
        <sz val="10"/>
        <color theme="1"/>
        <rFont val="Calibri"/>
        <family val="2"/>
        <scheme val="minor"/>
      </rPr>
      <t>CDP-</t>
    </r>
    <r>
      <rPr>
        <sz val="10"/>
        <color theme="1"/>
        <rFont val="Calibri"/>
        <family val="2"/>
        <scheme val="minor"/>
      </rPr>
      <t xml:space="preserve"> Public Consultation on local community ekonomic development (Women Program) </t>
    </r>
  </si>
  <si>
    <t>No</t>
  </si>
  <si>
    <t>Project Name</t>
  </si>
  <si>
    <t>Course Training Title</t>
  </si>
  <si>
    <t>Traning Date</t>
  </si>
  <si>
    <t>Duration of the Training (Hours)</t>
  </si>
  <si>
    <t>No. of Participants</t>
  </si>
  <si>
    <t>Total No. of Training Hours</t>
  </si>
  <si>
    <t>Likupang</t>
  </si>
  <si>
    <t>Introduction to IMS</t>
  </si>
  <si>
    <t xml:space="preserve">Risk Management </t>
  </si>
  <si>
    <t>Isolation / LOTO</t>
  </si>
  <si>
    <t>Event Investigation</t>
  </si>
  <si>
    <t>Crisis / Incident Management</t>
  </si>
  <si>
    <t>BIA / BCP Workshop</t>
  </si>
  <si>
    <t>Dec</t>
  </si>
  <si>
    <t>Induction Training</t>
  </si>
  <si>
    <t>Fire awareness training &amp; Drill</t>
  </si>
  <si>
    <t>PV Module cleaning  Training</t>
  </si>
  <si>
    <t>30-0ct-19</t>
  </si>
  <si>
    <t xml:space="preserve">Process flow power plant </t>
  </si>
  <si>
    <t>Site Safety Induction</t>
  </si>
  <si>
    <t>Basic Fire Fighting (APAR)</t>
  </si>
  <si>
    <t>Manual Handling Training</t>
  </si>
  <si>
    <t>DDC Training</t>
  </si>
  <si>
    <t xml:space="preserve">Drill Community Protest </t>
  </si>
  <si>
    <t>Fatigue Management</t>
  </si>
  <si>
    <t>General Electrical Safety</t>
  </si>
  <si>
    <t>Safety Behaviour</t>
  </si>
  <si>
    <t>Pringgabaya</t>
  </si>
  <si>
    <t>Mar</t>
  </si>
  <si>
    <t>Safety Observation Training</t>
  </si>
  <si>
    <t>Fire extiguisher</t>
  </si>
  <si>
    <t>18 Des 19</t>
  </si>
  <si>
    <t>Fisrt Aid Training</t>
  </si>
  <si>
    <t>2 Des 19</t>
  </si>
  <si>
    <t>Selong</t>
  </si>
  <si>
    <t>26 Des 19</t>
  </si>
  <si>
    <t>1 Des 19</t>
  </si>
  <si>
    <t>Sengkol</t>
  </si>
  <si>
    <t>17 Des 19</t>
  </si>
  <si>
    <t>2019 Training</t>
  </si>
  <si>
    <t>Training 2020</t>
  </si>
  <si>
    <t>Site safety induction</t>
  </si>
  <si>
    <t xml:space="preserve">BIA / BCP Covid-19 </t>
  </si>
  <si>
    <t xml:space="preserve">PV Clening Training </t>
  </si>
  <si>
    <t>Working At Height Training</t>
  </si>
  <si>
    <t>Angle Grinder Safety to field worker</t>
  </si>
  <si>
    <t>Work permit system &amp; JSA</t>
  </si>
  <si>
    <t>Hazard and Risk Assessment Training On JSA</t>
  </si>
  <si>
    <t>Safety Basics Electrical</t>
  </si>
  <si>
    <t>Angle Grinder safety</t>
  </si>
  <si>
    <t>Coronavirus and Covid Preventive</t>
  </si>
  <si>
    <t>Electrical Safety</t>
  </si>
  <si>
    <t>Heat Hazard</t>
  </si>
  <si>
    <t>Preventing Slips and trips</t>
  </si>
  <si>
    <t>Safety Driving</t>
  </si>
  <si>
    <t>Safety Manual Handling</t>
  </si>
  <si>
    <t>Unsafe Acts</t>
  </si>
  <si>
    <t>Working From Home</t>
  </si>
  <si>
    <t>COC Training</t>
  </si>
  <si>
    <t>BIA / BCP Workshop (update the covid-19 risk)</t>
  </si>
  <si>
    <t>Behavioral safety</t>
  </si>
  <si>
    <t>Electrical</t>
  </si>
  <si>
    <t>LOTO</t>
  </si>
  <si>
    <t>Safe Drive</t>
  </si>
  <si>
    <t>Working at height</t>
  </si>
  <si>
    <t>First Aid</t>
  </si>
  <si>
    <t>Fire extinguisher</t>
  </si>
  <si>
    <t>Manual Handling</t>
  </si>
  <si>
    <t>Permit to work</t>
  </si>
  <si>
    <t>Unsafe act</t>
  </si>
  <si>
    <t>Preven slip trip and fall</t>
  </si>
  <si>
    <t>Quantitative employment and income generation</t>
  </si>
  <si>
    <t>O&amp;M Cost</t>
  </si>
  <si>
    <t>O&amp;M Cost of Year 2019</t>
  </si>
  <si>
    <t>Mn USD</t>
  </si>
  <si>
    <t>As per Audited financials</t>
  </si>
  <si>
    <t>O&amp;M Cost of Year 2020</t>
  </si>
  <si>
    <t>Total O&amp;M Cost</t>
  </si>
  <si>
    <t>A. ITA 7MW</t>
  </si>
  <si>
    <t>Company</t>
  </si>
  <si>
    <t>DAVs</t>
  </si>
  <si>
    <t>Regency</t>
  </si>
  <si>
    <t>Province</t>
  </si>
  <si>
    <t>National</t>
  </si>
  <si>
    <t>Foreigner</t>
  </si>
  <si>
    <t>Total Manpower</t>
  </si>
  <si>
    <t>ITA (VE)</t>
  </si>
  <si>
    <t>Nari</t>
  </si>
  <si>
    <t>Syntek</t>
  </si>
  <si>
    <t>CV. Rajawali Buana Agung (RBA)</t>
  </si>
  <si>
    <t>B. ITB 7MW</t>
  </si>
  <si>
    <t>B. ITC 7MW</t>
  </si>
  <si>
    <t>LOMBOK ALL</t>
  </si>
  <si>
    <t>year 2020</t>
  </si>
  <si>
    <t>ITL (VE)</t>
  </si>
  <si>
    <t>Pingan Service (Catering &amp; Maintenance)</t>
  </si>
  <si>
    <t>PP (Construction)</t>
  </si>
  <si>
    <t>B. ITL 21MW</t>
  </si>
  <si>
    <t>Average</t>
  </si>
  <si>
    <t>Quality of employment</t>
  </si>
  <si>
    <t>As per Unaudited Financials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</si>
</sst>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-* #,##0_-;\-* #,##0_-;_-* &quot;-&quot;_-;_-@_-"/>
    <numFmt numFmtId="166" formatCode="_(* #,##0_);_(* \(#,##0\);_(* &quot;-&quot;??_);_(@_)"/>
    <numFmt numFmtId="167" formatCode="_(&quot;$&quot;* #,##0_);_(&quot;$&quot;* \(#,##0\);_(&quot;$&quot;* &quot;-&quot;??_);_(@_)"/>
    <numFmt numFmtId="168" formatCode="_-[$USD]\ * #,##0_-;\-[$USD]\ * #,##0_-;_-[$USD]\ * &quot;-&quot;_-;_-@_-"/>
    <numFmt numFmtId="169" formatCode="_([$IDR]\ * #,##0_);_([$IDR]\ * \(#,##0\);_([$IDR]\ * &quot;-&quot;_);_(@_)"/>
    <numFmt numFmtId="170" formatCode="[$-409]d\-mmm\-yy;@"/>
    <numFmt numFmtId="171" formatCode="_([$IDR]\ * #,##0_);_([$IDR]\ * \(#,##0\);_([$IDR]\ * &quot;-&quot;??_);_(@_)"/>
    <numFmt numFmtId="172" formatCode="_-[$IDR]\ * #,##0_-;\-[$IDR]\ * #,##0_-;_-[$IDR]\ * &quot;-&quot;_-;_-@_-"/>
    <numFmt numFmtId="173" formatCode="#,##0.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rgb="FF4D4D4C"/>
      <name val="Verdan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71">
    <xf numFmtId="0" fontId="0" fillId="0" borderId="0" xfId="0"/>
    <xf numFmtId="0" fontId="2" fillId="2" borderId="1" xfId="0" applyFont="1" applyFill="1" applyBorder="1" applyAlignment="1">
      <alignment wrapText="1"/>
    </xf>
    <xf numFmtId="166" fontId="0" fillId="0" borderId="1" xfId="0" applyNumberFormat="1" applyBorder="1"/>
    <xf numFmtId="0" fontId="0" fillId="0" borderId="1" xfId="0" applyBorder="1"/>
    <xf numFmtId="2" fontId="0" fillId="0" borderId="1" xfId="0" applyNumberFormat="1" applyBorder="1"/>
    <xf numFmtId="166" fontId="0" fillId="0" borderId="0" xfId="0" applyNumberFormat="1"/>
    <xf numFmtId="0" fontId="2" fillId="0" borderId="0" xfId="0" applyFont="1"/>
    <xf numFmtId="15" fontId="0" fillId="0" borderId="1" xfId="0" applyNumberFormat="1" applyBorder="1"/>
    <xf numFmtId="0" fontId="2" fillId="2" borderId="1" xfId="0" applyFont="1" applyFill="1" applyBorder="1"/>
    <xf numFmtId="166" fontId="0" fillId="0" borderId="1" xfId="1" applyNumberFormat="1" applyFont="1" applyBorder="1"/>
    <xf numFmtId="166" fontId="2" fillId="0" borderId="1" xfId="1" applyNumberFormat="1" applyFont="1" applyBorder="1"/>
    <xf numFmtId="0" fontId="2" fillId="0" borderId="1" xfId="0" applyFont="1" applyBorder="1"/>
    <xf numFmtId="166" fontId="2" fillId="0" borderId="1" xfId="0" applyNumberFormat="1" applyFont="1" applyBorder="1"/>
    <xf numFmtId="0" fontId="0" fillId="0" borderId="1" xfId="0" applyFill="1" applyBorder="1"/>
    <xf numFmtId="0" fontId="2" fillId="0" borderId="1" xfId="0" applyFont="1" applyBorder="1" applyAlignment="1">
      <alignment vertical="center" wrapText="1"/>
    </xf>
    <xf numFmtId="1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0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169" fontId="4" fillId="0" borderId="1" xfId="0" applyNumberFormat="1" applyFont="1" applyFill="1" applyBorder="1" applyAlignment="1">
      <alignment vertical="center"/>
    </xf>
    <xf numFmtId="171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165" fontId="4" fillId="0" borderId="1" xfId="2" applyFont="1" applyFill="1" applyBorder="1" applyAlignment="1">
      <alignment vertical="center"/>
    </xf>
    <xf numFmtId="171" fontId="4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vertical="center" wrapText="1"/>
    </xf>
    <xf numFmtId="15" fontId="4" fillId="0" borderId="1" xfId="0" applyNumberFormat="1" applyFont="1" applyBorder="1" applyAlignment="1">
      <alignment horizontal="center" vertical="center"/>
    </xf>
    <xf numFmtId="167" fontId="5" fillId="3" borderId="1" xfId="4" applyNumberFormat="1" applyFont="1" applyFill="1" applyBorder="1" applyAlignment="1">
      <alignment horizontal="left" indent="1"/>
    </xf>
    <xf numFmtId="0" fontId="4" fillId="3" borderId="1" xfId="0" applyFont="1" applyFill="1" applyBorder="1" applyAlignment="1">
      <alignment horizontal="left" indent="1"/>
    </xf>
    <xf numFmtId="172" fontId="4" fillId="0" borderId="1" xfId="2" applyNumberFormat="1" applyFont="1" applyFill="1" applyBorder="1" applyAlignment="1">
      <alignment vertical="center"/>
    </xf>
    <xf numFmtId="168" fontId="4" fillId="0" borderId="1" xfId="0" applyNumberFormat="1" applyFont="1" applyBorder="1" applyAlignment="1">
      <alignment vertical="center"/>
    </xf>
    <xf numFmtId="170" fontId="4" fillId="0" borderId="1" xfId="0" applyNumberFormat="1" applyFont="1" applyFill="1" applyBorder="1" applyAlignment="1">
      <alignment horizontal="center" vertical="center"/>
    </xf>
    <xf numFmtId="168" fontId="4" fillId="0" borderId="1" xfId="0" applyNumberFormat="1" applyFont="1" applyFill="1" applyBorder="1" applyAlignment="1">
      <alignment vertical="center"/>
    </xf>
    <xf numFmtId="171" fontId="4" fillId="0" borderId="1" xfId="0" applyNumberFormat="1" applyFont="1" applyFill="1" applyBorder="1" applyAlignment="1">
      <alignment vertical="center"/>
    </xf>
    <xf numFmtId="171" fontId="4" fillId="0" borderId="1" xfId="0" applyNumberFormat="1" applyFont="1" applyFill="1" applyBorder="1" applyAlignment="1">
      <alignment vertical="center" wrapText="1"/>
    </xf>
    <xf numFmtId="0" fontId="4" fillId="0" borderId="0" xfId="0" applyFont="1"/>
    <xf numFmtId="0" fontId="4" fillId="0" borderId="1" xfId="0" applyFont="1" applyBorder="1"/>
    <xf numFmtId="170" fontId="4" fillId="0" borderId="3" xfId="0" applyNumberFormat="1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0" fontId="4" fillId="0" borderId="3" xfId="0" applyFont="1" applyFill="1" applyBorder="1" applyAlignment="1">
      <alignment vertical="center" wrapText="1"/>
    </xf>
    <xf numFmtId="169" fontId="4" fillId="0" borderId="3" xfId="0" applyNumberFormat="1" applyFont="1" applyFill="1" applyBorder="1" applyAlignment="1">
      <alignment vertical="center"/>
    </xf>
    <xf numFmtId="171" fontId="4" fillId="0" borderId="3" xfId="0" applyNumberFormat="1" applyFont="1" applyBorder="1" applyAlignment="1">
      <alignment vertical="center"/>
    </xf>
    <xf numFmtId="0" fontId="4" fillId="0" borderId="3" xfId="0" applyFont="1" applyBorder="1" applyAlignment="1">
      <alignment vertical="center" wrapText="1"/>
    </xf>
    <xf numFmtId="15" fontId="4" fillId="0" borderId="1" xfId="0" applyNumberFormat="1" applyFont="1" applyBorder="1"/>
    <xf numFmtId="0" fontId="4" fillId="0" borderId="1" xfId="0" applyFont="1" applyFill="1" applyBorder="1"/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8" fillId="0" borderId="1" xfId="0" applyFont="1" applyBorder="1"/>
    <xf numFmtId="15" fontId="8" fillId="0" borderId="1" xfId="0" applyNumberFormat="1" applyFont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17" fontId="8" fillId="0" borderId="1" xfId="0" applyNumberFormat="1" applyFont="1" applyBorder="1" applyAlignment="1">
      <alignment horizontal="center"/>
    </xf>
    <xf numFmtId="0" fontId="9" fillId="0" borderId="0" xfId="0" applyFont="1"/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3" fontId="0" fillId="0" borderId="1" xfId="0" applyNumberFormat="1" applyBorder="1"/>
    <xf numFmtId="1" fontId="2" fillId="0" borderId="1" xfId="0" applyNumberFormat="1" applyFont="1" applyBorder="1"/>
    <xf numFmtId="3" fontId="2" fillId="0" borderId="1" xfId="0" applyNumberFormat="1" applyFont="1" applyBorder="1"/>
    <xf numFmtId="0" fontId="2" fillId="0" borderId="0" xfId="0" applyFont="1" applyBorder="1"/>
    <xf numFmtId="1" fontId="2" fillId="0" borderId="0" xfId="0" applyNumberFormat="1" applyFont="1" applyBorder="1"/>
    <xf numFmtId="173" fontId="2" fillId="0" borderId="0" xfId="0" applyNumberFormat="1" applyFont="1" applyBorder="1"/>
    <xf numFmtId="17" fontId="2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5">
    <cellStyle name="Comma" xfId="1" builtinId="3"/>
    <cellStyle name="Comma [0]" xfId="2" builtinId="6"/>
    <cellStyle name="Currency" xfId="4" builtinId="4"/>
    <cellStyle name="Normal" xfId="0" builtinId="0"/>
    <cellStyle name="Normal 16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"/>
  <sheetViews>
    <sheetView workbookViewId="0">
      <selection activeCell="B2" sqref="B2:B19"/>
    </sheetView>
  </sheetViews>
  <sheetFormatPr baseColWidth="10" defaultColWidth="8.83203125" defaultRowHeight="15" x14ac:dyDescent="0.2"/>
  <cols>
    <col min="1" max="1" width="11.33203125" customWidth="1"/>
    <col min="2" max="2" width="11.83203125" customWidth="1"/>
    <col min="3" max="5" width="15.6640625" customWidth="1"/>
    <col min="7" max="7" width="13.5" customWidth="1"/>
    <col min="8" max="8" width="16.83203125" customWidth="1"/>
    <col min="9" max="9" width="15.5" customWidth="1"/>
    <col min="10" max="13" width="13.5" customWidth="1"/>
  </cols>
  <sheetData>
    <row r="1" spans="1:13" ht="48" x14ac:dyDescent="0.2">
      <c r="A1" s="8" t="s">
        <v>5</v>
      </c>
      <c r="B1" s="8" t="s">
        <v>6</v>
      </c>
      <c r="C1" s="8" t="s">
        <v>7</v>
      </c>
      <c r="D1" s="1" t="s">
        <v>8</v>
      </c>
      <c r="E1" s="1" t="s">
        <v>9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</row>
    <row r="2" spans="1:13" x14ac:dyDescent="0.2">
      <c r="A2" s="7">
        <v>43648</v>
      </c>
      <c r="B2" s="7">
        <v>43677</v>
      </c>
      <c r="C2" s="9">
        <v>989790.6</v>
      </c>
      <c r="D2" s="9">
        <v>3532.49</v>
      </c>
      <c r="E2" s="2">
        <f t="shared" ref="E2:E19" si="0">(C2-D2)/1000</f>
        <v>986.25810999999999</v>
      </c>
      <c r="G2" s="3" t="s">
        <v>18</v>
      </c>
      <c r="H2" s="2">
        <f>SUM(E2:E7)</f>
        <v>6521.4081499999993</v>
      </c>
      <c r="I2" s="5">
        <f>H2</f>
        <v>6521.4081499999993</v>
      </c>
      <c r="J2" s="4">
        <v>0.93</v>
      </c>
      <c r="K2" s="3">
        <f>ROUNDDOWN(I2*J2,0)</f>
        <v>6064</v>
      </c>
      <c r="L2" s="3">
        <v>0</v>
      </c>
      <c r="M2" s="3">
        <f>K2-L2</f>
        <v>6064</v>
      </c>
    </row>
    <row r="3" spans="1:13" x14ac:dyDescent="0.2">
      <c r="A3" s="7">
        <v>43678</v>
      </c>
      <c r="B3" s="7">
        <v>43708</v>
      </c>
      <c r="C3" s="9">
        <v>1111704.99</v>
      </c>
      <c r="D3" s="9">
        <v>3878.55</v>
      </c>
      <c r="E3" s="2">
        <f t="shared" si="0"/>
        <v>1107.82644</v>
      </c>
      <c r="G3" s="3" t="s">
        <v>19</v>
      </c>
      <c r="H3" s="2">
        <f>SUM(E8:E19)</f>
        <v>11637.262090000002</v>
      </c>
      <c r="I3" s="5">
        <f>H3</f>
        <v>11637.262090000002</v>
      </c>
      <c r="J3" s="4">
        <v>0.93</v>
      </c>
      <c r="K3" s="3">
        <f>ROUNDDOWN(I3*J3,0)</f>
        <v>10822</v>
      </c>
      <c r="L3" s="3">
        <v>0</v>
      </c>
      <c r="M3" s="3">
        <f>K3-L3</f>
        <v>10822</v>
      </c>
    </row>
    <row r="4" spans="1:13" x14ac:dyDescent="0.2">
      <c r="A4" s="7">
        <v>43709</v>
      </c>
      <c r="B4" s="7">
        <v>43738</v>
      </c>
      <c r="C4" s="9">
        <v>1094494.1499999999</v>
      </c>
      <c r="D4" s="9">
        <v>5149.62</v>
      </c>
      <c r="E4" s="2">
        <f t="shared" si="0"/>
        <v>1089.3445299999998</v>
      </c>
      <c r="G4" s="11" t="s">
        <v>0</v>
      </c>
      <c r="H4" s="12">
        <f>SUM(H2:H3)</f>
        <v>18158.670239999999</v>
      </c>
      <c r="I4" s="12">
        <f>SUM(I2:I3)</f>
        <v>18158.670239999999</v>
      </c>
      <c r="J4" s="11"/>
      <c r="K4" s="11">
        <f>SUM(K2:K3)</f>
        <v>16886</v>
      </c>
      <c r="L4" s="11">
        <f t="shared" ref="L4:M4" si="1">SUM(L2:L3)</f>
        <v>0</v>
      </c>
      <c r="M4" s="11">
        <f t="shared" si="1"/>
        <v>16886</v>
      </c>
    </row>
    <row r="5" spans="1:13" x14ac:dyDescent="0.2">
      <c r="A5" s="7">
        <v>43739</v>
      </c>
      <c r="B5" s="7">
        <v>43769</v>
      </c>
      <c r="C5" s="9">
        <v>1189552.3899999999</v>
      </c>
      <c r="D5" s="9">
        <v>5730.22</v>
      </c>
      <c r="E5" s="2">
        <f t="shared" si="0"/>
        <v>1183.8221699999999</v>
      </c>
    </row>
    <row r="6" spans="1:13" x14ac:dyDescent="0.2">
      <c r="A6" s="7">
        <v>43770</v>
      </c>
      <c r="B6" s="7">
        <v>43799</v>
      </c>
      <c r="C6" s="9">
        <v>1125517.8999999999</v>
      </c>
      <c r="D6" s="9">
        <v>5470.55</v>
      </c>
      <c r="E6" s="2">
        <f t="shared" si="0"/>
        <v>1120.0473499999998</v>
      </c>
    </row>
    <row r="7" spans="1:13" x14ac:dyDescent="0.2">
      <c r="A7" s="7">
        <v>43800</v>
      </c>
      <c r="B7" s="7">
        <v>43830</v>
      </c>
      <c r="C7" s="9">
        <v>1039967.6</v>
      </c>
      <c r="D7" s="9">
        <v>5858.05</v>
      </c>
      <c r="E7" s="2">
        <f t="shared" si="0"/>
        <v>1034.1095499999999</v>
      </c>
    </row>
    <row r="8" spans="1:13" x14ac:dyDescent="0.2">
      <c r="A8" s="7">
        <v>43831</v>
      </c>
      <c r="B8" s="7">
        <v>43861</v>
      </c>
      <c r="C8" s="9">
        <v>929003.05</v>
      </c>
      <c r="D8" s="9">
        <v>6037.8</v>
      </c>
      <c r="E8" s="2">
        <f t="shared" si="0"/>
        <v>922.96524999999997</v>
      </c>
    </row>
    <row r="9" spans="1:13" x14ac:dyDescent="0.2">
      <c r="A9" s="7">
        <v>43862</v>
      </c>
      <c r="B9" s="7">
        <v>43890</v>
      </c>
      <c r="C9" s="9">
        <v>821452.10000000102</v>
      </c>
      <c r="D9" s="9">
        <v>5968.72</v>
      </c>
      <c r="E9" s="2">
        <f t="shared" si="0"/>
        <v>815.48338000000103</v>
      </c>
    </row>
    <row r="10" spans="1:13" x14ac:dyDescent="0.2">
      <c r="A10" s="7">
        <v>43891</v>
      </c>
      <c r="B10" s="7">
        <v>43921</v>
      </c>
      <c r="C10" s="9">
        <v>950029.56</v>
      </c>
      <c r="D10" s="9">
        <v>6596.11</v>
      </c>
      <c r="E10" s="2">
        <f t="shared" si="0"/>
        <v>943.43345000000011</v>
      </c>
    </row>
    <row r="11" spans="1:13" x14ac:dyDescent="0.2">
      <c r="A11" s="7">
        <v>43922</v>
      </c>
      <c r="B11" s="7">
        <v>43951</v>
      </c>
      <c r="C11" s="9">
        <v>976867.9</v>
      </c>
      <c r="D11" s="9">
        <v>5743.16</v>
      </c>
      <c r="E11" s="2">
        <f t="shared" si="0"/>
        <v>971.12473999999997</v>
      </c>
    </row>
    <row r="12" spans="1:13" x14ac:dyDescent="0.2">
      <c r="A12" s="7">
        <v>43952</v>
      </c>
      <c r="B12" s="7">
        <v>43982</v>
      </c>
      <c r="C12" s="9">
        <v>929654.89000000095</v>
      </c>
      <c r="D12" s="9">
        <v>6588.69</v>
      </c>
      <c r="E12" s="2">
        <f t="shared" si="0"/>
        <v>923.066200000001</v>
      </c>
    </row>
    <row r="13" spans="1:13" x14ac:dyDescent="0.2">
      <c r="A13" s="7">
        <v>43983</v>
      </c>
      <c r="B13" s="7">
        <v>44012</v>
      </c>
      <c r="C13" s="9">
        <v>991825.52999999898</v>
      </c>
      <c r="D13" s="9">
        <v>5462.29</v>
      </c>
      <c r="E13" s="2">
        <f t="shared" si="0"/>
        <v>986.363239999999</v>
      </c>
    </row>
    <row r="14" spans="1:13" x14ac:dyDescent="0.2">
      <c r="A14" s="7">
        <v>44013</v>
      </c>
      <c r="B14" s="7">
        <v>44043</v>
      </c>
      <c r="C14" s="9">
        <v>1009468.76</v>
      </c>
      <c r="D14" s="9">
        <v>5932.96000000001</v>
      </c>
      <c r="E14" s="2">
        <f t="shared" si="0"/>
        <v>1003.5358</v>
      </c>
    </row>
    <row r="15" spans="1:13" x14ac:dyDescent="0.2">
      <c r="A15" s="7">
        <v>44044</v>
      </c>
      <c r="B15" s="7">
        <v>44074</v>
      </c>
      <c r="C15" s="9">
        <v>1108109.6399999999</v>
      </c>
      <c r="D15" s="9">
        <v>5841.7999999999902</v>
      </c>
      <c r="E15" s="2">
        <f t="shared" si="0"/>
        <v>1102.2678399999998</v>
      </c>
    </row>
    <row r="16" spans="1:13" x14ac:dyDescent="0.2">
      <c r="A16" s="7">
        <v>44075</v>
      </c>
      <c r="B16" s="7">
        <v>44104</v>
      </c>
      <c r="C16" s="9">
        <v>1142092.28</v>
      </c>
      <c r="D16" s="9">
        <v>5595.25</v>
      </c>
      <c r="E16" s="2">
        <f t="shared" si="0"/>
        <v>1136.49703</v>
      </c>
    </row>
    <row r="17" spans="1:5" x14ac:dyDescent="0.2">
      <c r="A17" s="7">
        <v>44105</v>
      </c>
      <c r="B17" s="7">
        <v>44135</v>
      </c>
      <c r="C17" s="9">
        <v>1113187.1200000001</v>
      </c>
      <c r="D17" s="9">
        <v>5502</v>
      </c>
      <c r="E17" s="2">
        <f t="shared" si="0"/>
        <v>1107.6851200000001</v>
      </c>
    </row>
    <row r="18" spans="1:5" x14ac:dyDescent="0.2">
      <c r="A18" s="7">
        <v>44136</v>
      </c>
      <c r="B18" s="7">
        <v>44165</v>
      </c>
      <c r="C18" s="9">
        <v>1020594.51</v>
      </c>
      <c r="D18" s="9">
        <v>4964.6099999999997</v>
      </c>
      <c r="E18" s="2">
        <f t="shared" si="0"/>
        <v>1015.6299</v>
      </c>
    </row>
    <row r="19" spans="1:5" x14ac:dyDescent="0.2">
      <c r="A19" s="7">
        <v>44166</v>
      </c>
      <c r="B19" s="7">
        <v>44196</v>
      </c>
      <c r="C19" s="9">
        <v>715099.30000000098</v>
      </c>
      <c r="D19" s="9">
        <v>5889.16</v>
      </c>
      <c r="E19" s="2">
        <f t="shared" si="0"/>
        <v>709.21014000000093</v>
      </c>
    </row>
    <row r="20" spans="1:5" x14ac:dyDescent="0.2">
      <c r="A20" s="64" t="s">
        <v>0</v>
      </c>
      <c r="B20" s="64"/>
      <c r="C20" s="10">
        <f>SUM(C2:C19)</f>
        <v>18258412.270000003</v>
      </c>
      <c r="D20" s="10">
        <f>SUM(D2:D19)</f>
        <v>99742.03</v>
      </c>
      <c r="E20" s="10">
        <f>SUM(E2:E19)</f>
        <v>18158.670239999999</v>
      </c>
    </row>
  </sheetData>
  <mergeCells count="1">
    <mergeCell ref="A20:B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"/>
  <sheetViews>
    <sheetView workbookViewId="0">
      <selection activeCell="A18" sqref="A18"/>
    </sheetView>
  </sheetViews>
  <sheetFormatPr baseColWidth="10" defaultColWidth="8.83203125" defaultRowHeight="15" x14ac:dyDescent="0.2"/>
  <cols>
    <col min="1" max="1" width="9.5" customWidth="1"/>
    <col min="2" max="2" width="12" customWidth="1"/>
    <col min="3" max="5" width="15.6640625" customWidth="1"/>
    <col min="7" max="8" width="12.5" customWidth="1"/>
    <col min="9" max="9" width="19.6640625" customWidth="1"/>
    <col min="10" max="13" width="12.5" customWidth="1"/>
  </cols>
  <sheetData>
    <row r="1" spans="1:13" ht="48" x14ac:dyDescent="0.2">
      <c r="A1" s="8" t="s">
        <v>5</v>
      </c>
      <c r="B1" s="8" t="s">
        <v>6</v>
      </c>
      <c r="C1" s="8" t="s">
        <v>7</v>
      </c>
      <c r="D1" s="1" t="s">
        <v>8</v>
      </c>
      <c r="E1" s="1" t="s">
        <v>9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</row>
    <row r="2" spans="1:13" x14ac:dyDescent="0.2">
      <c r="A2" s="7">
        <v>43648</v>
      </c>
      <c r="B2" s="7">
        <v>43677</v>
      </c>
      <c r="C2" s="9">
        <v>1021186.25</v>
      </c>
      <c r="D2" s="9">
        <v>5701.78</v>
      </c>
      <c r="E2" s="2">
        <f t="shared" ref="E2:E19" si="0">(C2-D2)/1000</f>
        <v>1015.48447</v>
      </c>
      <c r="G2" s="3" t="s">
        <v>18</v>
      </c>
      <c r="H2" s="2">
        <f>SUM(E2:E7)</f>
        <v>6787.2405199999994</v>
      </c>
      <c r="I2" s="2">
        <f>H2</f>
        <v>6787.2405199999994</v>
      </c>
      <c r="J2" s="4">
        <v>0.93</v>
      </c>
      <c r="K2" s="3">
        <f>ROUNDDOWN(I2*J2,0)</f>
        <v>6312</v>
      </c>
      <c r="L2" s="3">
        <v>0</v>
      </c>
      <c r="M2" s="3">
        <f>K2-L2</f>
        <v>6312</v>
      </c>
    </row>
    <row r="3" spans="1:13" x14ac:dyDescent="0.2">
      <c r="A3" s="7">
        <v>43678</v>
      </c>
      <c r="B3" s="7">
        <v>43708</v>
      </c>
      <c r="C3" s="9">
        <v>1166044.58</v>
      </c>
      <c r="D3" s="9">
        <v>5685.41</v>
      </c>
      <c r="E3" s="2">
        <f t="shared" si="0"/>
        <v>1160.3591700000002</v>
      </c>
      <c r="G3" s="3" t="s">
        <v>19</v>
      </c>
      <c r="H3" s="2">
        <f>SUM(E8:E19)</f>
        <v>12192.088480000002</v>
      </c>
      <c r="I3" s="2">
        <f>H3</f>
        <v>12192.088480000002</v>
      </c>
      <c r="J3" s="4">
        <v>0.93</v>
      </c>
      <c r="K3" s="3">
        <f>ROUNDDOWN(I3*J3,0)</f>
        <v>11338</v>
      </c>
      <c r="L3" s="3">
        <v>0</v>
      </c>
      <c r="M3" s="3">
        <f>K3-L3</f>
        <v>11338</v>
      </c>
    </row>
    <row r="4" spans="1:13" x14ac:dyDescent="0.2">
      <c r="A4" s="7">
        <v>43709</v>
      </c>
      <c r="B4" s="7">
        <v>43738</v>
      </c>
      <c r="C4" s="9">
        <v>1176755.3899999999</v>
      </c>
      <c r="D4" s="9">
        <v>5337.72</v>
      </c>
      <c r="E4" s="2">
        <f t="shared" si="0"/>
        <v>1171.4176699999998</v>
      </c>
      <c r="G4" s="11" t="s">
        <v>0</v>
      </c>
      <c r="H4" s="12">
        <f>SUM(H2:H3)</f>
        <v>18979.329000000002</v>
      </c>
      <c r="I4" s="12">
        <f>SUM(I2:I3)</f>
        <v>18979.329000000002</v>
      </c>
      <c r="J4" s="11"/>
      <c r="K4" s="11">
        <f>SUM(K2:K3)</f>
        <v>17650</v>
      </c>
      <c r="L4" s="11">
        <f t="shared" ref="L4:M4" si="1">SUM(L2:L3)</f>
        <v>0</v>
      </c>
      <c r="M4" s="11">
        <f t="shared" si="1"/>
        <v>17650</v>
      </c>
    </row>
    <row r="5" spans="1:13" x14ac:dyDescent="0.2">
      <c r="A5" s="7">
        <v>43739</v>
      </c>
      <c r="B5" s="7">
        <v>43769</v>
      </c>
      <c r="C5" s="9">
        <v>1241171.98</v>
      </c>
      <c r="D5" s="9">
        <v>5391.15</v>
      </c>
      <c r="E5" s="2">
        <f t="shared" si="0"/>
        <v>1235.7808300000002</v>
      </c>
    </row>
    <row r="6" spans="1:13" x14ac:dyDescent="0.2">
      <c r="A6" s="7">
        <v>43770</v>
      </c>
      <c r="B6" s="7">
        <v>43799</v>
      </c>
      <c r="C6" s="9">
        <v>1149900.19</v>
      </c>
      <c r="D6" s="9">
        <v>5305.28</v>
      </c>
      <c r="E6" s="2">
        <f t="shared" si="0"/>
        <v>1144.59491</v>
      </c>
    </row>
    <row r="7" spans="1:13" x14ac:dyDescent="0.2">
      <c r="A7" s="7">
        <v>43800</v>
      </c>
      <c r="B7" s="7">
        <v>43830</v>
      </c>
      <c r="C7" s="9">
        <v>1065156.5900000001</v>
      </c>
      <c r="D7" s="9">
        <v>5553.12</v>
      </c>
      <c r="E7" s="2">
        <f t="shared" si="0"/>
        <v>1059.60347</v>
      </c>
    </row>
    <row r="8" spans="1:13" x14ac:dyDescent="0.2">
      <c r="A8" s="7">
        <v>43831</v>
      </c>
      <c r="B8" s="7">
        <v>43861</v>
      </c>
      <c r="C8" s="9">
        <v>962706.8</v>
      </c>
      <c r="D8" s="9">
        <v>5520.25</v>
      </c>
      <c r="E8" s="2">
        <f t="shared" si="0"/>
        <v>957.18655000000001</v>
      </c>
    </row>
    <row r="9" spans="1:13" x14ac:dyDescent="0.2">
      <c r="A9" s="7">
        <v>43862</v>
      </c>
      <c r="B9" s="7">
        <v>43890</v>
      </c>
      <c r="C9" s="9">
        <v>871976.79</v>
      </c>
      <c r="D9" s="9">
        <v>5591.53</v>
      </c>
      <c r="E9" s="2">
        <f t="shared" si="0"/>
        <v>866.38526000000002</v>
      </c>
    </row>
    <row r="10" spans="1:13" x14ac:dyDescent="0.2">
      <c r="A10" s="7">
        <v>43891</v>
      </c>
      <c r="B10" s="7">
        <v>43921</v>
      </c>
      <c r="C10" s="9">
        <v>1012122.88</v>
      </c>
      <c r="D10" s="9">
        <v>6185.62</v>
      </c>
      <c r="E10" s="2">
        <f t="shared" si="0"/>
        <v>1005.93726</v>
      </c>
    </row>
    <row r="11" spans="1:13" x14ac:dyDescent="0.2">
      <c r="A11" s="7">
        <v>43922</v>
      </c>
      <c r="B11" s="7">
        <v>43951</v>
      </c>
      <c r="C11" s="9">
        <v>980025.94000000099</v>
      </c>
      <c r="D11" s="9">
        <v>5430.57</v>
      </c>
      <c r="E11" s="2">
        <f t="shared" si="0"/>
        <v>974.59537000000103</v>
      </c>
    </row>
    <row r="12" spans="1:13" x14ac:dyDescent="0.2">
      <c r="A12" s="7">
        <v>43952</v>
      </c>
      <c r="B12" s="7">
        <v>43982</v>
      </c>
      <c r="C12" s="9">
        <v>996110.09</v>
      </c>
      <c r="D12" s="9">
        <v>6077.47</v>
      </c>
      <c r="E12" s="2">
        <f t="shared" si="0"/>
        <v>990.03261999999995</v>
      </c>
    </row>
    <row r="13" spans="1:13" x14ac:dyDescent="0.2">
      <c r="A13" s="7">
        <v>43983</v>
      </c>
      <c r="B13" s="7">
        <v>44012</v>
      </c>
      <c r="C13" s="9">
        <v>1042590.9500000001</v>
      </c>
      <c r="D13" s="9">
        <v>5209.01</v>
      </c>
      <c r="E13" s="2">
        <f t="shared" si="0"/>
        <v>1037.38194</v>
      </c>
    </row>
    <row r="14" spans="1:13" x14ac:dyDescent="0.2">
      <c r="A14" s="7">
        <v>44013</v>
      </c>
      <c r="B14" s="7">
        <v>44043</v>
      </c>
      <c r="C14" s="9">
        <v>1094085.3899999999</v>
      </c>
      <c r="D14" s="9">
        <v>5411.24</v>
      </c>
      <c r="E14" s="2">
        <f t="shared" si="0"/>
        <v>1088.6741499999998</v>
      </c>
    </row>
    <row r="15" spans="1:13" x14ac:dyDescent="0.2">
      <c r="A15" s="7">
        <v>44044</v>
      </c>
      <c r="B15" s="7">
        <v>44074</v>
      </c>
      <c r="C15" s="9">
        <v>1160865.52</v>
      </c>
      <c r="D15" s="9">
        <v>5208.8700000000099</v>
      </c>
      <c r="E15" s="2">
        <f t="shared" si="0"/>
        <v>1155.6566499999999</v>
      </c>
    </row>
    <row r="16" spans="1:13" x14ac:dyDescent="0.2">
      <c r="A16" s="7">
        <v>44075</v>
      </c>
      <c r="B16" s="7">
        <v>44104</v>
      </c>
      <c r="C16" s="9">
        <v>1174784.1499999999</v>
      </c>
      <c r="D16" s="9">
        <v>5265.69</v>
      </c>
      <c r="E16" s="2">
        <f t="shared" si="0"/>
        <v>1169.51846</v>
      </c>
    </row>
    <row r="17" spans="1:5" x14ac:dyDescent="0.2">
      <c r="A17" s="7">
        <v>44105</v>
      </c>
      <c r="B17" s="7">
        <v>44135</v>
      </c>
      <c r="C17" s="9">
        <v>1154099.31</v>
      </c>
      <c r="D17" s="9">
        <v>5477.53999999999</v>
      </c>
      <c r="E17" s="2">
        <f t="shared" si="0"/>
        <v>1148.62177</v>
      </c>
    </row>
    <row r="18" spans="1:5" x14ac:dyDescent="0.2">
      <c r="A18" s="7">
        <v>44136</v>
      </c>
      <c r="B18" s="7">
        <v>44165</v>
      </c>
      <c r="C18" s="9">
        <v>1037856.3100000002</v>
      </c>
      <c r="D18" s="9">
        <v>4897.37</v>
      </c>
      <c r="E18" s="2">
        <f t="shared" si="0"/>
        <v>1032.9589400000002</v>
      </c>
    </row>
    <row r="19" spans="1:5" x14ac:dyDescent="0.2">
      <c r="A19" s="7">
        <v>44166</v>
      </c>
      <c r="B19" s="7">
        <v>44196</v>
      </c>
      <c r="C19" s="9">
        <v>770915.91</v>
      </c>
      <c r="D19" s="9">
        <v>5776.4000000000096</v>
      </c>
      <c r="E19" s="2">
        <f t="shared" si="0"/>
        <v>765.13950999999997</v>
      </c>
    </row>
    <row r="20" spans="1:5" x14ac:dyDescent="0.2">
      <c r="A20" s="64" t="s">
        <v>0</v>
      </c>
      <c r="B20" s="64"/>
      <c r="C20" s="10">
        <f>SUM(C2:C19)</f>
        <v>19078355.02</v>
      </c>
      <c r="D20" s="10">
        <f>SUM(D2:D19)</f>
        <v>99026.020000000019</v>
      </c>
      <c r="E20" s="10">
        <f>SUM(E2:E19)</f>
        <v>18979.329000000005</v>
      </c>
    </row>
  </sheetData>
  <mergeCells count="1">
    <mergeCell ref="A20:B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0"/>
  <sheetViews>
    <sheetView workbookViewId="0">
      <selection activeCell="B4" sqref="B4:B19"/>
    </sheetView>
  </sheetViews>
  <sheetFormatPr baseColWidth="10" defaultColWidth="8.83203125" defaultRowHeight="15" x14ac:dyDescent="0.2"/>
  <cols>
    <col min="1" max="5" width="15.6640625" customWidth="1"/>
    <col min="7" max="8" width="13.33203125" customWidth="1"/>
    <col min="9" max="9" width="18.5" customWidth="1"/>
    <col min="10" max="13" width="13.33203125" customWidth="1"/>
  </cols>
  <sheetData>
    <row r="1" spans="1:13" ht="48" x14ac:dyDescent="0.2">
      <c r="A1" s="8" t="s">
        <v>5</v>
      </c>
      <c r="B1" s="8" t="s">
        <v>6</v>
      </c>
      <c r="C1" s="8" t="s">
        <v>7</v>
      </c>
      <c r="D1" s="1" t="s">
        <v>8</v>
      </c>
      <c r="E1" s="1" t="s">
        <v>9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</row>
    <row r="2" spans="1:13" x14ac:dyDescent="0.2">
      <c r="A2" s="7">
        <v>43648</v>
      </c>
      <c r="B2" s="7">
        <v>43677</v>
      </c>
      <c r="C2" s="9">
        <v>926306.96</v>
      </c>
      <c r="D2" s="9">
        <v>3626.98</v>
      </c>
      <c r="E2" s="2">
        <f t="shared" ref="E2:E19" si="0">(C2-D2)/1000</f>
        <v>922.67998</v>
      </c>
      <c r="G2" s="3" t="s">
        <v>18</v>
      </c>
      <c r="H2" s="2">
        <f>SUM(E2:E7)</f>
        <v>6158.0502400000005</v>
      </c>
      <c r="I2" s="5">
        <f>H2</f>
        <v>6158.0502400000005</v>
      </c>
      <c r="J2" s="4">
        <v>0.93</v>
      </c>
      <c r="K2" s="3">
        <f>ROUNDDOWN(I2*J2,0)</f>
        <v>5726</v>
      </c>
      <c r="L2" s="3">
        <v>0</v>
      </c>
      <c r="M2" s="3">
        <f>K2-L2</f>
        <v>5726</v>
      </c>
    </row>
    <row r="3" spans="1:13" x14ac:dyDescent="0.2">
      <c r="A3" s="7">
        <v>43678</v>
      </c>
      <c r="B3" s="7">
        <v>43708</v>
      </c>
      <c r="C3" s="9">
        <v>1046779.3299999998</v>
      </c>
      <c r="D3" s="9">
        <v>3644.83</v>
      </c>
      <c r="E3" s="2">
        <f t="shared" si="0"/>
        <v>1043.1344999999999</v>
      </c>
      <c r="G3" s="3" t="s">
        <v>19</v>
      </c>
      <c r="H3" s="2">
        <f>SUM(E8:E19)</f>
        <v>11204.24625</v>
      </c>
      <c r="I3" s="5">
        <f>H3</f>
        <v>11204.24625</v>
      </c>
      <c r="J3" s="4">
        <v>0.93</v>
      </c>
      <c r="K3" s="3">
        <f>ROUNDDOWN(I3*J3,0)</f>
        <v>10419</v>
      </c>
      <c r="L3" s="3">
        <v>0</v>
      </c>
      <c r="M3" s="3">
        <f>K3-L3</f>
        <v>10419</v>
      </c>
    </row>
    <row r="4" spans="1:13" x14ac:dyDescent="0.2">
      <c r="A4" s="7">
        <v>43709</v>
      </c>
      <c r="B4" s="7">
        <v>43738</v>
      </c>
      <c r="C4" s="9">
        <v>1056999.8799999999</v>
      </c>
      <c r="D4" s="9">
        <v>3384.3</v>
      </c>
      <c r="E4" s="2">
        <f t="shared" si="0"/>
        <v>1053.6155799999999</v>
      </c>
      <c r="G4" s="11" t="s">
        <v>0</v>
      </c>
      <c r="H4" s="12">
        <f>SUM(H2:H3)</f>
        <v>17362.296490000001</v>
      </c>
      <c r="I4" s="12">
        <f>SUM(I2:I3)</f>
        <v>17362.296490000001</v>
      </c>
      <c r="J4" s="11"/>
      <c r="K4" s="11">
        <f>SUM(K2:K3)</f>
        <v>16145</v>
      </c>
      <c r="L4" s="11">
        <f t="shared" ref="L4:M4" si="1">SUM(L2:L3)</f>
        <v>0</v>
      </c>
      <c r="M4" s="11">
        <f t="shared" si="1"/>
        <v>16145</v>
      </c>
    </row>
    <row r="5" spans="1:13" x14ac:dyDescent="0.2">
      <c r="A5" s="7">
        <v>43739</v>
      </c>
      <c r="B5" s="7">
        <v>43769</v>
      </c>
      <c r="C5" s="9">
        <v>1183728.6599999999</v>
      </c>
      <c r="D5" s="9">
        <v>5204.8</v>
      </c>
      <c r="E5" s="2">
        <f t="shared" si="0"/>
        <v>1178.5238599999998</v>
      </c>
    </row>
    <row r="6" spans="1:13" x14ac:dyDescent="0.2">
      <c r="A6" s="7">
        <v>43770</v>
      </c>
      <c r="B6" s="7">
        <v>43799</v>
      </c>
      <c r="C6" s="9">
        <v>1064022.79</v>
      </c>
      <c r="D6" s="9">
        <v>5605.21</v>
      </c>
      <c r="E6" s="2">
        <f t="shared" si="0"/>
        <v>1058.41758</v>
      </c>
    </row>
    <row r="7" spans="1:13" x14ac:dyDescent="0.2">
      <c r="A7" s="7">
        <v>43800</v>
      </c>
      <c r="B7" s="7">
        <v>43830</v>
      </c>
      <c r="C7" s="9">
        <v>907682.61</v>
      </c>
      <c r="D7" s="9">
        <v>6003.87</v>
      </c>
      <c r="E7" s="2">
        <f t="shared" si="0"/>
        <v>901.67873999999995</v>
      </c>
    </row>
    <row r="8" spans="1:13" x14ac:dyDescent="0.2">
      <c r="A8" s="7">
        <v>43831</v>
      </c>
      <c r="B8" s="7">
        <v>43861</v>
      </c>
      <c r="C8" s="9">
        <v>926987.03</v>
      </c>
      <c r="D8" s="9">
        <v>5908.84</v>
      </c>
      <c r="E8" s="2">
        <f t="shared" si="0"/>
        <v>921.07819000000006</v>
      </c>
    </row>
    <row r="9" spans="1:13" x14ac:dyDescent="0.2">
      <c r="A9" s="7">
        <v>43862</v>
      </c>
      <c r="B9" s="7">
        <v>43890</v>
      </c>
      <c r="C9" s="9">
        <v>890000.74</v>
      </c>
      <c r="D9" s="9">
        <v>6113.69</v>
      </c>
      <c r="E9" s="2">
        <f t="shared" si="0"/>
        <v>883.88705000000004</v>
      </c>
    </row>
    <row r="10" spans="1:13" x14ac:dyDescent="0.2">
      <c r="A10" s="7">
        <v>43891</v>
      </c>
      <c r="B10" s="7">
        <v>43921</v>
      </c>
      <c r="C10" s="9">
        <v>905064.1</v>
      </c>
      <c r="D10" s="9">
        <v>7117.02</v>
      </c>
      <c r="E10" s="2">
        <f t="shared" si="0"/>
        <v>897.94707999999991</v>
      </c>
    </row>
    <row r="11" spans="1:13" x14ac:dyDescent="0.2">
      <c r="A11" s="7">
        <v>43922</v>
      </c>
      <c r="B11" s="7">
        <v>43951</v>
      </c>
      <c r="C11" s="9">
        <v>942845.98</v>
      </c>
      <c r="D11" s="9">
        <v>6404.14</v>
      </c>
      <c r="E11" s="2">
        <f t="shared" si="0"/>
        <v>936.44183999999996</v>
      </c>
    </row>
    <row r="12" spans="1:13" x14ac:dyDescent="0.2">
      <c r="A12" s="7">
        <v>43952</v>
      </c>
      <c r="B12" s="7">
        <v>43982</v>
      </c>
      <c r="C12" s="9">
        <v>934115.28999999899</v>
      </c>
      <c r="D12" s="9">
        <v>6339.24</v>
      </c>
      <c r="E12" s="2">
        <f t="shared" si="0"/>
        <v>927.77604999999903</v>
      </c>
    </row>
    <row r="13" spans="1:13" x14ac:dyDescent="0.2">
      <c r="A13" s="7">
        <v>43983</v>
      </c>
      <c r="B13" s="7">
        <v>44012</v>
      </c>
      <c r="C13" s="9">
        <v>983621.41</v>
      </c>
      <c r="D13" s="9">
        <v>5374.6</v>
      </c>
      <c r="E13" s="2">
        <f t="shared" si="0"/>
        <v>978.2468100000001</v>
      </c>
    </row>
    <row r="14" spans="1:13" x14ac:dyDescent="0.2">
      <c r="A14" s="7">
        <v>44013</v>
      </c>
      <c r="B14" s="7">
        <v>44043</v>
      </c>
      <c r="C14" s="9">
        <v>947081.64000000095</v>
      </c>
      <c r="D14" s="9">
        <v>5468.6900000000096</v>
      </c>
      <c r="E14" s="2">
        <f t="shared" si="0"/>
        <v>941.61295000000086</v>
      </c>
    </row>
    <row r="15" spans="1:13" x14ac:dyDescent="0.2">
      <c r="A15" s="7">
        <v>44044</v>
      </c>
      <c r="B15" s="7">
        <v>44074</v>
      </c>
      <c r="C15" s="9">
        <v>997844.02</v>
      </c>
      <c r="D15" s="9">
        <v>5514.2999999999902</v>
      </c>
      <c r="E15" s="2">
        <f t="shared" si="0"/>
        <v>992.32971999999995</v>
      </c>
    </row>
    <row r="16" spans="1:13" x14ac:dyDescent="0.2">
      <c r="A16" s="7">
        <v>44075</v>
      </c>
      <c r="B16" s="7">
        <v>44104</v>
      </c>
      <c r="C16" s="9">
        <v>1056297.97</v>
      </c>
      <c r="D16" s="9">
        <v>5280.28</v>
      </c>
      <c r="E16" s="2">
        <f t="shared" si="0"/>
        <v>1051.0176899999999</v>
      </c>
    </row>
    <row r="17" spans="1:5" x14ac:dyDescent="0.2">
      <c r="A17" s="7">
        <v>44105</v>
      </c>
      <c r="B17" s="7">
        <v>44135</v>
      </c>
      <c r="C17" s="9">
        <v>941918.9</v>
      </c>
      <c r="D17" s="9">
        <v>5439.3700000000099</v>
      </c>
      <c r="E17" s="2">
        <f t="shared" si="0"/>
        <v>936.47953000000007</v>
      </c>
    </row>
    <row r="18" spans="1:5" x14ac:dyDescent="0.2">
      <c r="A18" s="7">
        <v>44136</v>
      </c>
      <c r="B18" s="7">
        <v>44165</v>
      </c>
      <c r="C18" s="9">
        <v>927296.30999999901</v>
      </c>
      <c r="D18" s="9">
        <v>5068.1400000000003</v>
      </c>
      <c r="E18" s="2">
        <f t="shared" si="0"/>
        <v>922.22816999999895</v>
      </c>
    </row>
    <row r="19" spans="1:5" x14ac:dyDescent="0.2">
      <c r="A19" s="7">
        <v>44166</v>
      </c>
      <c r="B19" s="7">
        <v>44196</v>
      </c>
      <c r="C19" s="9">
        <v>820290.06000000099</v>
      </c>
      <c r="D19" s="9">
        <v>5088.8900000000003</v>
      </c>
      <c r="E19" s="2">
        <f t="shared" si="0"/>
        <v>815.20117000000096</v>
      </c>
    </row>
    <row r="20" spans="1:5" x14ac:dyDescent="0.2">
      <c r="A20" s="64" t="s">
        <v>0</v>
      </c>
      <c r="B20" s="64"/>
      <c r="C20" s="10">
        <f>SUM(C2:C19)</f>
        <v>17458883.680000003</v>
      </c>
      <c r="D20" s="10">
        <f>SUM(D2:D19)</f>
        <v>96587.190000000017</v>
      </c>
      <c r="E20" s="10">
        <f>SUM(E2:E19)</f>
        <v>17362.296490000001</v>
      </c>
    </row>
  </sheetData>
  <mergeCells count="1">
    <mergeCell ref="A20:B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8"/>
  <sheetViews>
    <sheetView tabSelected="1" workbookViewId="0">
      <selection activeCell="J15" sqref="J15"/>
    </sheetView>
  </sheetViews>
  <sheetFormatPr baseColWidth="10" defaultColWidth="8.83203125" defaultRowHeight="15" x14ac:dyDescent="0.2"/>
  <cols>
    <col min="1" max="1" width="11.5" customWidth="1"/>
    <col min="2" max="2" width="10.5" customWidth="1"/>
    <col min="3" max="3" width="15.6640625" customWidth="1"/>
    <col min="4" max="4" width="12.5" customWidth="1"/>
    <col min="5" max="5" width="11.6640625" customWidth="1"/>
    <col min="6" max="6" width="21.5" bestFit="1" customWidth="1"/>
    <col min="8" max="8" width="12.5" customWidth="1"/>
    <col min="9" max="9" width="14.5" customWidth="1"/>
    <col min="10" max="10" width="18.6640625" customWidth="1"/>
    <col min="11" max="13" width="12.5" customWidth="1"/>
    <col min="14" max="14" width="10.83203125" customWidth="1"/>
  </cols>
  <sheetData>
    <row r="1" spans="1:14" ht="60" customHeight="1" x14ac:dyDescent="0.2">
      <c r="A1" s="8" t="s">
        <v>5</v>
      </c>
      <c r="B1" s="8" t="s">
        <v>6</v>
      </c>
      <c r="C1" s="8" t="s">
        <v>7</v>
      </c>
      <c r="D1" s="1" t="s">
        <v>8</v>
      </c>
      <c r="E1" s="1" t="s">
        <v>9</v>
      </c>
      <c r="F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</row>
    <row r="2" spans="1:14" x14ac:dyDescent="0.2">
      <c r="A2" s="7">
        <v>43713</v>
      </c>
      <c r="B2" s="7">
        <v>43738</v>
      </c>
      <c r="C2" s="9">
        <v>2359121.08</v>
      </c>
      <c r="D2" s="9">
        <v>8799.44</v>
      </c>
      <c r="E2" s="2">
        <f t="shared" ref="E2:E17" si="0">(C2-D2)/1000</f>
        <v>2350.3216400000001</v>
      </c>
      <c r="F2" s="2">
        <f t="shared" ref="F2:F16" si="1">E2</f>
        <v>2350.3216400000001</v>
      </c>
      <c r="H2" s="3" t="s">
        <v>18</v>
      </c>
      <c r="I2" s="2">
        <f>SUM(E2:E5)</f>
        <v>10142.250340000001</v>
      </c>
      <c r="J2" s="2">
        <f>SUM(F2:F5)</f>
        <v>10142.250340000001</v>
      </c>
      <c r="K2" s="4">
        <v>0.94</v>
      </c>
      <c r="L2" s="3">
        <f>ROUNDDOWN(J2*K2,0)</f>
        <v>9533</v>
      </c>
      <c r="M2" s="3">
        <v>0</v>
      </c>
      <c r="N2" s="3">
        <f>L2-M2</f>
        <v>9533</v>
      </c>
    </row>
    <row r="3" spans="1:14" x14ac:dyDescent="0.2">
      <c r="A3" s="7">
        <v>43739</v>
      </c>
      <c r="B3" s="7">
        <v>43769</v>
      </c>
      <c r="C3" s="9">
        <v>2586086.7400000002</v>
      </c>
      <c r="D3" s="9">
        <v>12309.42</v>
      </c>
      <c r="E3" s="2">
        <f t="shared" si="0"/>
        <v>2573.7773200000001</v>
      </c>
      <c r="F3" s="2">
        <f t="shared" si="1"/>
        <v>2573.7773200000001</v>
      </c>
      <c r="H3" s="3" t="s">
        <v>19</v>
      </c>
      <c r="I3" s="2">
        <f>SUM(E6:E17)</f>
        <v>29587.246934300001</v>
      </c>
      <c r="J3" s="2">
        <f>SUM(F6:F17)</f>
        <v>27367.446266400002</v>
      </c>
      <c r="K3" s="4">
        <v>0.94</v>
      </c>
      <c r="L3" s="3">
        <f>ROUNDDOWN(J3*K3,0)</f>
        <v>25725</v>
      </c>
      <c r="M3" s="3">
        <v>0</v>
      </c>
      <c r="N3" s="3">
        <f>L3-M3</f>
        <v>25725</v>
      </c>
    </row>
    <row r="4" spans="1:14" x14ac:dyDescent="0.2">
      <c r="A4" s="7">
        <v>43770</v>
      </c>
      <c r="B4" s="7">
        <v>43799</v>
      </c>
      <c r="C4" s="9">
        <v>2662726.7600000002</v>
      </c>
      <c r="D4" s="9">
        <v>13223.75</v>
      </c>
      <c r="E4" s="2">
        <f t="shared" si="0"/>
        <v>2649.5030100000004</v>
      </c>
      <c r="F4" s="2">
        <f t="shared" si="1"/>
        <v>2649.5030100000004</v>
      </c>
      <c r="H4" s="11" t="s">
        <v>0</v>
      </c>
      <c r="I4" s="12">
        <f>SUM(I2:I3)</f>
        <v>39729.497274300003</v>
      </c>
      <c r="J4" s="12">
        <f>SUM(J2:J3)</f>
        <v>37509.696606400001</v>
      </c>
      <c r="K4" s="11"/>
      <c r="L4" s="11">
        <f>SUM(L2:L3)</f>
        <v>35258</v>
      </c>
      <c r="M4" s="11">
        <f t="shared" ref="M4:N4" si="2">SUM(M2:M3)</f>
        <v>0</v>
      </c>
      <c r="N4" s="11">
        <f t="shared" si="2"/>
        <v>35258</v>
      </c>
    </row>
    <row r="5" spans="1:14" x14ac:dyDescent="0.2">
      <c r="A5" s="7">
        <v>43800</v>
      </c>
      <c r="B5" s="7">
        <v>43830</v>
      </c>
      <c r="C5" s="9">
        <v>2583333.1199999996</v>
      </c>
      <c r="D5" s="9">
        <v>14684.75</v>
      </c>
      <c r="E5" s="2">
        <f t="shared" si="0"/>
        <v>2568.6483699999994</v>
      </c>
      <c r="F5" s="2">
        <f t="shared" si="1"/>
        <v>2568.6483699999994</v>
      </c>
    </row>
    <row r="6" spans="1:14" x14ac:dyDescent="0.2">
      <c r="A6" s="7">
        <v>43831</v>
      </c>
      <c r="B6" s="7">
        <v>43861</v>
      </c>
      <c r="C6" s="9">
        <v>2834075.7182999998</v>
      </c>
      <c r="D6" s="9">
        <v>14650.5164</v>
      </c>
      <c r="E6" s="2">
        <f t="shared" si="0"/>
        <v>2819.4252018999996</v>
      </c>
      <c r="F6" s="2">
        <f t="shared" si="1"/>
        <v>2819.4252018999996</v>
      </c>
    </row>
    <row r="7" spans="1:14" x14ac:dyDescent="0.2">
      <c r="A7" s="7">
        <v>43862</v>
      </c>
      <c r="B7" s="7">
        <v>43890</v>
      </c>
      <c r="C7" s="9">
        <v>2314342.2289999998</v>
      </c>
      <c r="D7" s="9">
        <v>13825.1041</v>
      </c>
      <c r="E7" s="2">
        <f t="shared" si="0"/>
        <v>2300.5171248999995</v>
      </c>
      <c r="F7" s="2">
        <f t="shared" si="1"/>
        <v>2300.5171248999995</v>
      </c>
    </row>
    <row r="8" spans="1:14" x14ac:dyDescent="0.2">
      <c r="A8" s="7">
        <v>43891</v>
      </c>
      <c r="B8" s="7">
        <v>43921</v>
      </c>
      <c r="C8" s="9">
        <v>2762237.7091999999</v>
      </c>
      <c r="D8" s="9">
        <v>14314.5625</v>
      </c>
      <c r="E8" s="2">
        <f t="shared" si="0"/>
        <v>2747.9231467</v>
      </c>
      <c r="F8" s="2">
        <f t="shared" si="1"/>
        <v>2747.9231467</v>
      </c>
    </row>
    <row r="9" spans="1:14" x14ac:dyDescent="0.2">
      <c r="A9" s="7">
        <v>43922</v>
      </c>
      <c r="B9" s="7">
        <v>43951</v>
      </c>
      <c r="C9" s="9">
        <v>2888756.2985</v>
      </c>
      <c r="D9" s="9">
        <v>14459.257</v>
      </c>
      <c r="E9" s="2">
        <f t="shared" si="0"/>
        <v>2874.2970415</v>
      </c>
      <c r="F9" s="2">
        <f t="shared" si="1"/>
        <v>2874.2970415</v>
      </c>
    </row>
    <row r="10" spans="1:14" x14ac:dyDescent="0.2">
      <c r="A10" s="7">
        <v>43952</v>
      </c>
      <c r="B10" s="7">
        <v>43982</v>
      </c>
      <c r="C10" s="9">
        <v>2731050.1776999999</v>
      </c>
      <c r="D10" s="9">
        <v>13375.894700000001</v>
      </c>
      <c r="E10" s="2">
        <f t="shared" si="0"/>
        <v>2717.6742829999998</v>
      </c>
      <c r="F10" s="2">
        <f t="shared" si="1"/>
        <v>2717.6742829999998</v>
      </c>
    </row>
    <row r="11" spans="1:14" x14ac:dyDescent="0.2">
      <c r="A11" s="7">
        <v>43983</v>
      </c>
      <c r="B11" s="7">
        <v>44012</v>
      </c>
      <c r="C11" s="9">
        <v>2265134.0499</v>
      </c>
      <c r="D11" s="9">
        <v>14214.6453</v>
      </c>
      <c r="E11" s="2">
        <f t="shared" si="0"/>
        <v>2250.9194046000002</v>
      </c>
      <c r="F11" s="2">
        <f t="shared" si="1"/>
        <v>2250.9194046000002</v>
      </c>
    </row>
    <row r="12" spans="1:14" x14ac:dyDescent="0.2">
      <c r="A12" s="7">
        <v>44013</v>
      </c>
      <c r="B12" s="7">
        <v>44043</v>
      </c>
      <c r="C12" s="9">
        <v>2329278.9542</v>
      </c>
      <c r="D12" s="9">
        <v>13187.078299999999</v>
      </c>
      <c r="E12" s="2">
        <f t="shared" si="0"/>
        <v>2316.0918758999996</v>
      </c>
      <c r="F12" s="2">
        <f t="shared" si="1"/>
        <v>2316.0918758999996</v>
      </c>
    </row>
    <row r="13" spans="1:14" x14ac:dyDescent="0.2">
      <c r="A13" s="7">
        <v>44044</v>
      </c>
      <c r="B13" s="7">
        <v>44074</v>
      </c>
      <c r="C13" s="9">
        <v>2412030.7117000003</v>
      </c>
      <c r="D13" s="9">
        <v>13370.777800000002</v>
      </c>
      <c r="E13" s="2">
        <f t="shared" si="0"/>
        <v>2398.6599339000004</v>
      </c>
      <c r="F13" s="2">
        <f t="shared" si="1"/>
        <v>2398.6599339000004</v>
      </c>
    </row>
    <row r="14" spans="1:14" x14ac:dyDescent="0.2">
      <c r="A14" s="7">
        <v>44075</v>
      </c>
      <c r="B14" s="7">
        <v>44104</v>
      </c>
      <c r="C14" s="9">
        <v>2381892.1303000003</v>
      </c>
      <c r="D14" s="9">
        <v>13277.562999999998</v>
      </c>
      <c r="E14" s="2">
        <f t="shared" si="0"/>
        <v>2368.6145673000001</v>
      </c>
      <c r="F14" s="2">
        <f t="shared" si="1"/>
        <v>2368.6145673000001</v>
      </c>
    </row>
    <row r="15" spans="1:14" x14ac:dyDescent="0.2">
      <c r="A15" s="7">
        <v>44105</v>
      </c>
      <c r="B15" s="7">
        <v>44135</v>
      </c>
      <c r="C15" s="9">
        <v>2365428.1845999998</v>
      </c>
      <c r="D15" s="9">
        <v>15474.1661</v>
      </c>
      <c r="E15" s="2">
        <f t="shared" si="0"/>
        <v>2349.9540184999996</v>
      </c>
      <c r="F15" s="2">
        <f t="shared" si="1"/>
        <v>2349.9540184999996</v>
      </c>
    </row>
    <row r="16" spans="1:14" x14ac:dyDescent="0.2">
      <c r="A16" s="7">
        <v>44136</v>
      </c>
      <c r="B16" s="7">
        <v>44165</v>
      </c>
      <c r="C16" s="9">
        <v>2236082.5322000002</v>
      </c>
      <c r="D16" s="9">
        <v>12712.864</v>
      </c>
      <c r="E16" s="2">
        <f t="shared" si="0"/>
        <v>2223.3696682</v>
      </c>
      <c r="F16" s="2">
        <f t="shared" si="1"/>
        <v>2223.3696682</v>
      </c>
    </row>
    <row r="17" spans="1:6" x14ac:dyDescent="0.2">
      <c r="A17" s="7">
        <v>44166</v>
      </c>
      <c r="B17" s="7">
        <v>44196</v>
      </c>
      <c r="C17" s="9">
        <v>2233783.6502</v>
      </c>
      <c r="D17" s="9">
        <v>13982.9823</v>
      </c>
      <c r="E17" s="2">
        <f t="shared" si="0"/>
        <v>2219.8006679</v>
      </c>
      <c r="F17" s="2"/>
    </row>
    <row r="18" spans="1:6" x14ac:dyDescent="0.2">
      <c r="A18" s="64" t="s">
        <v>0</v>
      </c>
      <c r="B18" s="64"/>
      <c r="C18" s="10">
        <f>SUM(C2:C13)</f>
        <v>30728173.548499998</v>
      </c>
      <c r="D18" s="10">
        <f>SUM(D2:D13)</f>
        <v>160415.1961</v>
      </c>
      <c r="E18" s="10">
        <f>SUM(E2:E17)</f>
        <v>39729.497274300011</v>
      </c>
      <c r="F18" s="10">
        <f>SUM(F2:F17)</f>
        <v>37509.696606400008</v>
      </c>
    </row>
  </sheetData>
  <mergeCells count="1">
    <mergeCell ref="A18:B18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5"/>
  <sheetViews>
    <sheetView workbookViewId="0">
      <selection activeCell="B19" sqref="B19"/>
    </sheetView>
  </sheetViews>
  <sheetFormatPr baseColWidth="10" defaultColWidth="8.83203125" defaultRowHeight="15" x14ac:dyDescent="0.2"/>
  <cols>
    <col min="1" max="1" width="26.5" customWidth="1"/>
    <col min="2" max="2" width="15.6640625" customWidth="1"/>
    <col min="3" max="3" width="13.33203125" customWidth="1"/>
    <col min="4" max="4" width="11.6640625" customWidth="1"/>
    <col min="5" max="5" width="12.1640625" customWidth="1"/>
    <col min="6" max="6" width="17.5" customWidth="1"/>
  </cols>
  <sheetData>
    <row r="1" spans="1:6" x14ac:dyDescent="0.2">
      <c r="A1" t="s">
        <v>21</v>
      </c>
    </row>
    <row r="2" spans="1:6" ht="16" x14ac:dyDescent="0.2">
      <c r="A2" s="1" t="s">
        <v>11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0</v>
      </c>
    </row>
    <row r="3" spans="1:6" x14ac:dyDescent="0.2">
      <c r="A3" s="3" t="s">
        <v>18</v>
      </c>
      <c r="B3" s="2">
        <f>ITA!M2</f>
        <v>6064</v>
      </c>
      <c r="C3" s="2">
        <f>ITB!M2</f>
        <v>6312</v>
      </c>
      <c r="D3" s="2">
        <f>ITC!M2</f>
        <v>5726</v>
      </c>
      <c r="E3" s="2">
        <f>ITL!N2</f>
        <v>9533</v>
      </c>
      <c r="F3" s="2">
        <f>SUM(B3:E3)</f>
        <v>27635</v>
      </c>
    </row>
    <row r="4" spans="1:6" x14ac:dyDescent="0.2">
      <c r="A4" s="3" t="s">
        <v>19</v>
      </c>
      <c r="B4" s="2">
        <f>ITA!M3</f>
        <v>10822</v>
      </c>
      <c r="C4" s="2">
        <f>ITB!M3</f>
        <v>11338</v>
      </c>
      <c r="D4" s="2">
        <f>ITC!M3</f>
        <v>10419</v>
      </c>
      <c r="E4" s="2">
        <f>ITL!N3</f>
        <v>25725</v>
      </c>
      <c r="F4" s="2">
        <f>SUM(B4:E4)</f>
        <v>58304</v>
      </c>
    </row>
    <row r="5" spans="1:6" x14ac:dyDescent="0.2">
      <c r="A5" s="3" t="s">
        <v>0</v>
      </c>
      <c r="B5" s="2">
        <f>ITA!M4</f>
        <v>16886</v>
      </c>
      <c r="C5" s="2">
        <f>ITB!M4</f>
        <v>17650</v>
      </c>
      <c r="D5" s="2">
        <f>ITC!M4</f>
        <v>16145</v>
      </c>
      <c r="E5" s="2">
        <f>ITL!N4</f>
        <v>35258</v>
      </c>
      <c r="F5" s="2">
        <f>SUM(B5:E5)</f>
        <v>85939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64"/>
  <sheetViews>
    <sheetView topLeftCell="A48" zoomScaleNormal="100" workbookViewId="0">
      <selection activeCell="C62" sqref="C62:D64"/>
    </sheetView>
  </sheetViews>
  <sheetFormatPr baseColWidth="10" defaultColWidth="8.83203125" defaultRowHeight="15" x14ac:dyDescent="0.2"/>
  <cols>
    <col min="1" max="1" width="5.83203125" customWidth="1"/>
    <col min="2" max="2" width="11" customWidth="1"/>
    <col min="3" max="3" width="10.33203125" customWidth="1"/>
    <col min="4" max="4" width="33.1640625" customWidth="1"/>
    <col min="5" max="5" width="25.5" customWidth="1"/>
    <col min="6" max="6" width="17.6640625" customWidth="1"/>
    <col min="7" max="8" width="25.5" customWidth="1"/>
  </cols>
  <sheetData>
    <row r="1" spans="1:8" x14ac:dyDescent="0.2">
      <c r="A1" s="67" t="s">
        <v>87</v>
      </c>
      <c r="B1" s="67" t="s">
        <v>22</v>
      </c>
      <c r="C1" s="67"/>
      <c r="D1" s="67" t="s">
        <v>92</v>
      </c>
      <c r="E1" s="68" t="s">
        <v>89</v>
      </c>
      <c r="F1" s="67" t="s">
        <v>90</v>
      </c>
      <c r="G1" s="66" t="s">
        <v>91</v>
      </c>
      <c r="H1" s="67" t="s">
        <v>34</v>
      </c>
    </row>
    <row r="2" spans="1:8" x14ac:dyDescent="0.2">
      <c r="A2" s="67"/>
      <c r="B2" s="17" t="s">
        <v>5</v>
      </c>
      <c r="C2" s="17" t="s">
        <v>6</v>
      </c>
      <c r="D2" s="67"/>
      <c r="E2" s="69"/>
      <c r="F2" s="67"/>
      <c r="G2" s="66"/>
      <c r="H2" s="67"/>
    </row>
    <row r="3" spans="1:8" ht="30" x14ac:dyDescent="0.2">
      <c r="A3" s="18">
        <v>1</v>
      </c>
      <c r="B3" s="19">
        <v>43476</v>
      </c>
      <c r="C3" s="19">
        <v>43478</v>
      </c>
      <c r="D3" s="20" t="s">
        <v>38</v>
      </c>
      <c r="E3" s="21" t="s">
        <v>39</v>
      </c>
      <c r="F3" s="29">
        <v>5786</v>
      </c>
      <c r="G3" s="22" t="s">
        <v>40</v>
      </c>
      <c r="H3" s="23" t="s">
        <v>41</v>
      </c>
    </row>
    <row r="4" spans="1:8" ht="45" x14ac:dyDescent="0.2">
      <c r="A4" s="18">
        <v>2</v>
      </c>
      <c r="B4" s="19">
        <v>43527</v>
      </c>
      <c r="C4" s="19">
        <v>43538</v>
      </c>
      <c r="D4" s="20" t="s">
        <v>42</v>
      </c>
      <c r="E4" s="24" t="s">
        <v>43</v>
      </c>
      <c r="F4" s="29">
        <v>100</v>
      </c>
      <c r="G4" s="25" t="s">
        <v>44</v>
      </c>
      <c r="H4" s="20" t="s">
        <v>45</v>
      </c>
    </row>
    <row r="5" spans="1:8" ht="45" x14ac:dyDescent="0.2">
      <c r="A5" s="18">
        <v>3</v>
      </c>
      <c r="B5" s="19">
        <v>43494</v>
      </c>
      <c r="C5" s="19">
        <v>43565</v>
      </c>
      <c r="D5" s="20" t="s">
        <v>46</v>
      </c>
      <c r="E5" s="21">
        <v>96800000</v>
      </c>
      <c r="F5" s="29">
        <f t="shared" ref="F5:F19" si="0">E5/15000</f>
        <v>6453.333333333333</v>
      </c>
      <c r="G5" s="22" t="s">
        <v>47</v>
      </c>
      <c r="H5" s="20" t="s">
        <v>48</v>
      </c>
    </row>
    <row r="6" spans="1:8" ht="30" x14ac:dyDescent="0.2">
      <c r="A6" s="18">
        <v>4</v>
      </c>
      <c r="B6" s="19">
        <v>43608</v>
      </c>
      <c r="C6" s="19">
        <v>43613</v>
      </c>
      <c r="D6" s="26" t="s">
        <v>49</v>
      </c>
      <c r="E6" s="21">
        <v>20000000</v>
      </c>
      <c r="F6" s="29">
        <f t="shared" si="0"/>
        <v>1333.3333333333333</v>
      </c>
      <c r="G6" s="22" t="s">
        <v>36</v>
      </c>
      <c r="H6" s="20" t="s">
        <v>50</v>
      </c>
    </row>
    <row r="7" spans="1:8" ht="30" x14ac:dyDescent="0.2">
      <c r="A7" s="18">
        <v>5</v>
      </c>
      <c r="B7" s="19">
        <v>43608</v>
      </c>
      <c r="C7" s="19">
        <v>43614</v>
      </c>
      <c r="D7" s="26" t="s">
        <v>51</v>
      </c>
      <c r="E7" s="21">
        <v>15000000</v>
      </c>
      <c r="F7" s="29">
        <f t="shared" si="0"/>
        <v>1000</v>
      </c>
      <c r="G7" s="22" t="s">
        <v>52</v>
      </c>
      <c r="H7" s="20" t="s">
        <v>53</v>
      </c>
    </row>
    <row r="8" spans="1:8" ht="30" x14ac:dyDescent="0.2">
      <c r="A8" s="18">
        <v>6</v>
      </c>
      <c r="B8" s="19">
        <v>43608</v>
      </c>
      <c r="C8" s="19">
        <v>43615</v>
      </c>
      <c r="D8" s="26" t="s">
        <v>54</v>
      </c>
      <c r="E8" s="21">
        <v>15000000</v>
      </c>
      <c r="F8" s="29">
        <f t="shared" si="0"/>
        <v>1000</v>
      </c>
      <c r="G8" s="22" t="s">
        <v>55</v>
      </c>
      <c r="H8" s="20" t="s">
        <v>56</v>
      </c>
    </row>
    <row r="9" spans="1:8" ht="30" x14ac:dyDescent="0.2">
      <c r="A9" s="18">
        <v>7</v>
      </c>
      <c r="B9" s="19">
        <v>43652</v>
      </c>
      <c r="C9" s="19">
        <v>43687</v>
      </c>
      <c r="D9" s="27" t="s">
        <v>57</v>
      </c>
      <c r="E9" s="21">
        <v>500000</v>
      </c>
      <c r="F9" s="29">
        <f t="shared" si="0"/>
        <v>33.333333333333336</v>
      </c>
      <c r="G9" s="22" t="s">
        <v>35</v>
      </c>
      <c r="H9" s="20" t="s">
        <v>58</v>
      </c>
    </row>
    <row r="10" spans="1:8" ht="30" x14ac:dyDescent="0.2">
      <c r="A10" s="18">
        <v>8</v>
      </c>
      <c r="B10" s="19">
        <v>43661</v>
      </c>
      <c r="C10" s="28">
        <v>43695</v>
      </c>
      <c r="D10" s="20" t="s">
        <v>59</v>
      </c>
      <c r="E10" s="21">
        <v>1000000</v>
      </c>
      <c r="F10" s="29">
        <f t="shared" si="0"/>
        <v>66.666666666666671</v>
      </c>
      <c r="G10" s="22" t="s">
        <v>60</v>
      </c>
      <c r="H10" s="20" t="s">
        <v>61</v>
      </c>
    </row>
    <row r="11" spans="1:8" ht="30" x14ac:dyDescent="0.2">
      <c r="A11" s="18">
        <v>9</v>
      </c>
      <c r="B11" s="19">
        <v>43662</v>
      </c>
      <c r="C11" s="28">
        <v>43696</v>
      </c>
      <c r="D11" s="27" t="s">
        <v>62</v>
      </c>
      <c r="E11" s="21">
        <v>300000</v>
      </c>
      <c r="F11" s="29">
        <f t="shared" si="0"/>
        <v>20</v>
      </c>
      <c r="G11" s="22" t="s">
        <v>63</v>
      </c>
      <c r="H11" s="20" t="s">
        <v>64</v>
      </c>
    </row>
    <row r="12" spans="1:8" ht="30" x14ac:dyDescent="0.2">
      <c r="A12" s="18">
        <v>10</v>
      </c>
      <c r="B12" s="19">
        <v>43682</v>
      </c>
      <c r="C12" s="28">
        <v>43687</v>
      </c>
      <c r="D12" s="27" t="s">
        <v>65</v>
      </c>
      <c r="E12" s="21">
        <v>2500000</v>
      </c>
      <c r="F12" s="29">
        <f t="shared" si="0"/>
        <v>166.66666666666666</v>
      </c>
      <c r="G12" s="22" t="s">
        <v>66</v>
      </c>
      <c r="H12" s="20" t="s">
        <v>64</v>
      </c>
    </row>
    <row r="13" spans="1:8" x14ac:dyDescent="0.2">
      <c r="A13" s="18">
        <v>11</v>
      </c>
      <c r="B13" s="19">
        <v>43682</v>
      </c>
      <c r="C13" s="28">
        <v>43687</v>
      </c>
      <c r="D13" s="27" t="s">
        <v>67</v>
      </c>
      <c r="E13" s="21">
        <v>2000000</v>
      </c>
      <c r="F13" s="29">
        <f t="shared" si="0"/>
        <v>133.33333333333334</v>
      </c>
      <c r="G13" s="22" t="s">
        <v>68</v>
      </c>
      <c r="H13" s="20" t="s">
        <v>45</v>
      </c>
    </row>
    <row r="14" spans="1:8" x14ac:dyDescent="0.2">
      <c r="A14" s="18">
        <v>12</v>
      </c>
      <c r="B14" s="19">
        <v>43682</v>
      </c>
      <c r="C14" s="28">
        <v>43687</v>
      </c>
      <c r="D14" s="27" t="s">
        <v>69</v>
      </c>
      <c r="E14" s="21">
        <v>2000000</v>
      </c>
      <c r="F14" s="29">
        <f t="shared" si="0"/>
        <v>133.33333333333334</v>
      </c>
      <c r="G14" s="22" t="s">
        <v>70</v>
      </c>
      <c r="H14" s="20" t="s">
        <v>58</v>
      </c>
    </row>
    <row r="15" spans="1:8" x14ac:dyDescent="0.2">
      <c r="A15" s="18">
        <v>13</v>
      </c>
      <c r="B15" s="19">
        <v>43682</v>
      </c>
      <c r="C15" s="28">
        <v>43691</v>
      </c>
      <c r="D15" s="27" t="s">
        <v>71</v>
      </c>
      <c r="E15" s="21">
        <v>2090000</v>
      </c>
      <c r="F15" s="29">
        <f t="shared" si="0"/>
        <v>139.33333333333334</v>
      </c>
      <c r="G15" s="22" t="s">
        <v>72</v>
      </c>
      <c r="H15" s="20" t="s">
        <v>58</v>
      </c>
    </row>
    <row r="16" spans="1:8" x14ac:dyDescent="0.2">
      <c r="A16" s="18">
        <v>14</v>
      </c>
      <c r="B16" s="19">
        <v>43682</v>
      </c>
      <c r="C16" s="28">
        <v>43691</v>
      </c>
      <c r="D16" s="27" t="s">
        <v>73</v>
      </c>
      <c r="E16" s="21">
        <v>1500000</v>
      </c>
      <c r="F16" s="29">
        <f t="shared" si="0"/>
        <v>100</v>
      </c>
      <c r="G16" s="22" t="s">
        <v>74</v>
      </c>
      <c r="H16" s="20" t="s">
        <v>45</v>
      </c>
    </row>
    <row r="17" spans="1:8" x14ac:dyDescent="0.2">
      <c r="A17" s="18">
        <v>15</v>
      </c>
      <c r="B17" s="19">
        <v>43682</v>
      </c>
      <c r="C17" s="28">
        <v>43691</v>
      </c>
      <c r="D17" s="27" t="s">
        <v>75</v>
      </c>
      <c r="E17" s="21">
        <v>1500000</v>
      </c>
      <c r="F17" s="29">
        <f t="shared" si="0"/>
        <v>100</v>
      </c>
      <c r="G17" s="22" t="s">
        <v>76</v>
      </c>
      <c r="H17" s="20" t="s">
        <v>45</v>
      </c>
    </row>
    <row r="18" spans="1:8" ht="30" x14ac:dyDescent="0.2">
      <c r="A18" s="18">
        <v>16</v>
      </c>
      <c r="B18" s="19">
        <v>43682</v>
      </c>
      <c r="C18" s="28">
        <v>43691</v>
      </c>
      <c r="D18" s="27" t="s">
        <v>77</v>
      </c>
      <c r="E18" s="21">
        <v>1500000</v>
      </c>
      <c r="F18" s="29">
        <f t="shared" si="0"/>
        <v>100</v>
      </c>
      <c r="G18" s="22" t="s">
        <v>78</v>
      </c>
      <c r="H18" s="20" t="s">
        <v>64</v>
      </c>
    </row>
    <row r="19" spans="1:8" ht="30" x14ac:dyDescent="0.2">
      <c r="A19" s="18">
        <v>17</v>
      </c>
      <c r="B19" s="39">
        <v>43682</v>
      </c>
      <c r="C19" s="40">
        <v>43691</v>
      </c>
      <c r="D19" s="41" t="s">
        <v>79</v>
      </c>
      <c r="E19" s="42">
        <v>1500000</v>
      </c>
      <c r="F19" s="29">
        <f t="shared" si="0"/>
        <v>100</v>
      </c>
      <c r="G19" s="43" t="s">
        <v>80</v>
      </c>
      <c r="H19" s="44" t="s">
        <v>64</v>
      </c>
    </row>
    <row r="20" spans="1:8" x14ac:dyDescent="0.2">
      <c r="A20" s="18">
        <v>18</v>
      </c>
      <c r="B20" s="19">
        <v>43792</v>
      </c>
      <c r="C20" s="19">
        <v>43792</v>
      </c>
      <c r="D20" s="27" t="s">
        <v>81</v>
      </c>
      <c r="E20" s="21">
        <v>28000000</v>
      </c>
      <c r="F20" s="29">
        <f>E20/14000</f>
        <v>2000</v>
      </c>
      <c r="G20" s="22" t="s">
        <v>82</v>
      </c>
      <c r="H20" s="20" t="s">
        <v>58</v>
      </c>
    </row>
    <row r="21" spans="1:8" x14ac:dyDescent="0.2">
      <c r="A21" s="18">
        <v>19</v>
      </c>
      <c r="B21" s="19">
        <v>43801</v>
      </c>
      <c r="C21" s="19">
        <v>43801</v>
      </c>
      <c r="D21" s="27" t="s">
        <v>83</v>
      </c>
      <c r="E21" s="21">
        <v>300000</v>
      </c>
      <c r="F21" s="29">
        <f>E21/14000</f>
        <v>21.428571428571427</v>
      </c>
      <c r="G21" s="22" t="s">
        <v>84</v>
      </c>
      <c r="H21" s="20" t="s">
        <v>58</v>
      </c>
    </row>
    <row r="22" spans="1:8" ht="30" x14ac:dyDescent="0.2">
      <c r="A22" s="18">
        <v>20</v>
      </c>
      <c r="B22" s="19">
        <v>43830</v>
      </c>
      <c r="C22" s="19">
        <v>43830</v>
      </c>
      <c r="D22" s="27" t="s">
        <v>85</v>
      </c>
      <c r="E22" s="21">
        <v>1000000</v>
      </c>
      <c r="F22" s="29">
        <f>E22/14000</f>
        <v>71.428571428571431</v>
      </c>
      <c r="G22" s="22" t="s">
        <v>86</v>
      </c>
      <c r="H22" s="20" t="s">
        <v>64</v>
      </c>
    </row>
    <row r="23" spans="1:8" x14ac:dyDescent="0.2">
      <c r="A23" s="18">
        <v>21</v>
      </c>
      <c r="B23" s="45">
        <v>43662</v>
      </c>
      <c r="C23" s="45">
        <v>43663</v>
      </c>
      <c r="D23" s="38" t="s">
        <v>24</v>
      </c>
      <c r="E23" s="21">
        <v>150000000</v>
      </c>
      <c r="F23" s="29">
        <f>E23/15000</f>
        <v>10000</v>
      </c>
      <c r="G23" s="38" t="s">
        <v>25</v>
      </c>
      <c r="H23" s="20" t="s">
        <v>93</v>
      </c>
    </row>
    <row r="24" spans="1:8" x14ac:dyDescent="0.2">
      <c r="A24" s="18">
        <v>22</v>
      </c>
      <c r="B24" s="45">
        <v>43668</v>
      </c>
      <c r="C24" s="45">
        <v>43668</v>
      </c>
      <c r="D24" s="30" t="s">
        <v>26</v>
      </c>
      <c r="E24" s="21">
        <v>4222350</v>
      </c>
      <c r="F24" s="29">
        <f>E24/15000</f>
        <v>281.49</v>
      </c>
      <c r="G24" s="38" t="s">
        <v>27</v>
      </c>
      <c r="H24" s="20" t="s">
        <v>93</v>
      </c>
    </row>
    <row r="25" spans="1:8" x14ac:dyDescent="0.2">
      <c r="A25" s="18">
        <v>23</v>
      </c>
      <c r="B25" s="45">
        <v>43780</v>
      </c>
      <c r="C25" s="45">
        <v>43787</v>
      </c>
      <c r="D25" s="30" t="s">
        <v>28</v>
      </c>
      <c r="E25" s="21">
        <v>16440000</v>
      </c>
      <c r="F25" s="29">
        <f>E25/15000</f>
        <v>1096</v>
      </c>
      <c r="G25" s="38" t="s">
        <v>29</v>
      </c>
      <c r="H25" s="20" t="s">
        <v>64</v>
      </c>
    </row>
    <row r="26" spans="1:8" x14ac:dyDescent="0.2">
      <c r="A26" s="37"/>
      <c r="B26" s="37"/>
      <c r="C26" s="37"/>
      <c r="D26" s="37"/>
      <c r="E26" s="37"/>
      <c r="F26" s="37"/>
      <c r="G26" s="37"/>
      <c r="H26" s="37"/>
    </row>
    <row r="27" spans="1:8" x14ac:dyDescent="0.2">
      <c r="A27" s="37"/>
      <c r="B27" s="37"/>
      <c r="C27" s="37"/>
      <c r="D27" s="37"/>
      <c r="E27" s="37"/>
      <c r="F27" s="37"/>
      <c r="G27" s="37"/>
      <c r="H27" s="37"/>
    </row>
    <row r="28" spans="1:8" x14ac:dyDescent="0.2">
      <c r="A28" s="37"/>
      <c r="B28" s="37"/>
      <c r="C28" s="37"/>
      <c r="D28" s="37"/>
      <c r="E28" s="37"/>
      <c r="F28" s="37"/>
      <c r="G28" s="37"/>
      <c r="H28" s="37"/>
    </row>
    <row r="29" spans="1:8" x14ac:dyDescent="0.2">
      <c r="A29" s="65" t="s">
        <v>140</v>
      </c>
      <c r="B29" s="67" t="s">
        <v>22</v>
      </c>
      <c r="C29" s="67"/>
      <c r="D29" s="67" t="s">
        <v>88</v>
      </c>
      <c r="E29" s="67" t="s">
        <v>89</v>
      </c>
      <c r="F29" s="67" t="s">
        <v>90</v>
      </c>
      <c r="G29" s="66" t="s">
        <v>91</v>
      </c>
      <c r="H29" s="66" t="s">
        <v>23</v>
      </c>
    </row>
    <row r="30" spans="1:8" x14ac:dyDescent="0.2">
      <c r="A30" s="65"/>
      <c r="B30" s="17" t="s">
        <v>5</v>
      </c>
      <c r="C30" s="17" t="s">
        <v>6</v>
      </c>
      <c r="D30" s="67"/>
      <c r="E30" s="67"/>
      <c r="F30" s="67"/>
      <c r="G30" s="66"/>
      <c r="H30" s="66"/>
    </row>
    <row r="31" spans="1:8" ht="30" x14ac:dyDescent="0.2">
      <c r="A31" s="38">
        <v>1</v>
      </c>
      <c r="B31" s="19">
        <v>43892</v>
      </c>
      <c r="C31" s="19">
        <v>43903</v>
      </c>
      <c r="D31" s="20" t="s">
        <v>125</v>
      </c>
      <c r="E31" s="31">
        <v>1350000</v>
      </c>
      <c r="F31" s="32">
        <f t="shared" ref="F31:F57" si="1">E31/15000</f>
        <v>90</v>
      </c>
      <c r="G31" s="22" t="s">
        <v>94</v>
      </c>
      <c r="H31" s="22" t="s">
        <v>95</v>
      </c>
    </row>
    <row r="32" spans="1:8" ht="30" x14ac:dyDescent="0.2">
      <c r="A32" s="38">
        <v>2</v>
      </c>
      <c r="B32" s="19">
        <v>43908</v>
      </c>
      <c r="C32" s="19">
        <v>44195</v>
      </c>
      <c r="D32" s="20" t="s">
        <v>126</v>
      </c>
      <c r="E32" s="31">
        <v>32500000</v>
      </c>
      <c r="F32" s="32">
        <f t="shared" si="1"/>
        <v>2166.6666666666665</v>
      </c>
      <c r="G32" s="25" t="s">
        <v>96</v>
      </c>
      <c r="H32" s="25" t="s">
        <v>97</v>
      </c>
    </row>
    <row r="33" spans="1:8" ht="30" x14ac:dyDescent="0.2">
      <c r="A33" s="38">
        <v>3</v>
      </c>
      <c r="B33" s="19">
        <v>43846</v>
      </c>
      <c r="C33" s="19">
        <v>44195</v>
      </c>
      <c r="D33" s="20" t="s">
        <v>127</v>
      </c>
      <c r="E33" s="21">
        <v>12500000</v>
      </c>
      <c r="F33" s="32">
        <f t="shared" si="1"/>
        <v>833.33333333333337</v>
      </c>
      <c r="G33" s="25" t="s">
        <v>98</v>
      </c>
      <c r="H33" s="22" t="s">
        <v>95</v>
      </c>
    </row>
    <row r="34" spans="1:8" x14ac:dyDescent="0.2">
      <c r="A34" s="38">
        <v>4</v>
      </c>
      <c r="B34" s="19">
        <v>43921</v>
      </c>
      <c r="C34" s="19">
        <v>43931</v>
      </c>
      <c r="D34" s="26" t="s">
        <v>128</v>
      </c>
      <c r="E34" s="21">
        <v>875000</v>
      </c>
      <c r="F34" s="32">
        <f t="shared" si="1"/>
        <v>58.333333333333336</v>
      </c>
      <c r="G34" s="22" t="s">
        <v>99</v>
      </c>
      <c r="H34" s="25" t="s">
        <v>97</v>
      </c>
    </row>
    <row r="35" spans="1:8" x14ac:dyDescent="0.2">
      <c r="A35" s="38">
        <v>5</v>
      </c>
      <c r="B35" s="19">
        <v>43921</v>
      </c>
      <c r="C35" s="19">
        <v>43931</v>
      </c>
      <c r="D35" s="26" t="s">
        <v>129</v>
      </c>
      <c r="E35" s="21">
        <v>875000</v>
      </c>
      <c r="F35" s="32">
        <f t="shared" si="1"/>
        <v>58.333333333333336</v>
      </c>
      <c r="G35" s="22" t="s">
        <v>99</v>
      </c>
      <c r="H35" s="22" t="s">
        <v>100</v>
      </c>
    </row>
    <row r="36" spans="1:8" x14ac:dyDescent="0.2">
      <c r="A36" s="38">
        <v>6</v>
      </c>
      <c r="B36" s="19">
        <v>43923</v>
      </c>
      <c r="C36" s="19">
        <v>43933</v>
      </c>
      <c r="D36" s="26" t="s">
        <v>129</v>
      </c>
      <c r="E36" s="21">
        <v>875000</v>
      </c>
      <c r="F36" s="32">
        <f t="shared" si="1"/>
        <v>58.333333333333336</v>
      </c>
      <c r="G36" s="22" t="s">
        <v>101</v>
      </c>
      <c r="H36" s="22" t="s">
        <v>95</v>
      </c>
    </row>
    <row r="37" spans="1:8" ht="30" x14ac:dyDescent="0.2">
      <c r="A37" s="38">
        <v>7</v>
      </c>
      <c r="B37" s="19">
        <v>43928</v>
      </c>
      <c r="C37" s="19">
        <v>43928</v>
      </c>
      <c r="D37" s="27" t="s">
        <v>130</v>
      </c>
      <c r="E37" s="21">
        <v>1500000</v>
      </c>
      <c r="F37" s="32">
        <f t="shared" si="1"/>
        <v>100</v>
      </c>
      <c r="G37" s="22" t="s">
        <v>102</v>
      </c>
      <c r="H37" s="22" t="s">
        <v>100</v>
      </c>
    </row>
    <row r="38" spans="1:8" ht="30" x14ac:dyDescent="0.2">
      <c r="A38" s="38">
        <v>8</v>
      </c>
      <c r="B38" s="19">
        <v>43954</v>
      </c>
      <c r="C38" s="28">
        <v>43954</v>
      </c>
      <c r="D38" s="20" t="s">
        <v>131</v>
      </c>
      <c r="E38" s="21">
        <v>1500000</v>
      </c>
      <c r="F38" s="32">
        <f t="shared" si="1"/>
        <v>100</v>
      </c>
      <c r="G38" s="22" t="s">
        <v>103</v>
      </c>
      <c r="H38" s="22" t="s">
        <v>95</v>
      </c>
    </row>
    <row r="39" spans="1:8" ht="45" x14ac:dyDescent="0.2">
      <c r="A39" s="38">
        <v>9</v>
      </c>
      <c r="B39" s="19">
        <v>43962</v>
      </c>
      <c r="C39" s="28">
        <v>44062</v>
      </c>
      <c r="D39" s="27" t="s">
        <v>132</v>
      </c>
      <c r="E39" s="21">
        <v>10000000</v>
      </c>
      <c r="F39" s="32">
        <f t="shared" si="1"/>
        <v>666.66666666666663</v>
      </c>
      <c r="G39" s="22" t="s">
        <v>104</v>
      </c>
      <c r="H39" s="22" t="s">
        <v>95</v>
      </c>
    </row>
    <row r="40" spans="1:8" ht="45" x14ac:dyDescent="0.2">
      <c r="A40" s="38">
        <v>10</v>
      </c>
      <c r="B40" s="19">
        <v>43962</v>
      </c>
      <c r="C40" s="28">
        <v>44062</v>
      </c>
      <c r="D40" s="27" t="s">
        <v>133</v>
      </c>
      <c r="E40" s="21">
        <v>10000000</v>
      </c>
      <c r="F40" s="32">
        <f t="shared" si="1"/>
        <v>666.66666666666663</v>
      </c>
      <c r="G40" s="22" t="s">
        <v>105</v>
      </c>
      <c r="H40" s="22" t="s">
        <v>100</v>
      </c>
    </row>
    <row r="41" spans="1:8" ht="45" x14ac:dyDescent="0.2">
      <c r="A41" s="38">
        <v>11</v>
      </c>
      <c r="B41" s="19">
        <v>43963</v>
      </c>
      <c r="C41" s="19">
        <v>43963</v>
      </c>
      <c r="D41" s="27" t="s">
        <v>134</v>
      </c>
      <c r="E41" s="21">
        <v>12000000</v>
      </c>
      <c r="F41" s="32">
        <f t="shared" si="1"/>
        <v>800</v>
      </c>
      <c r="G41" s="22" t="s">
        <v>106</v>
      </c>
      <c r="H41" s="25" t="s">
        <v>97</v>
      </c>
    </row>
    <row r="42" spans="1:8" ht="30" x14ac:dyDescent="0.2">
      <c r="A42" s="38">
        <v>12</v>
      </c>
      <c r="B42" s="33">
        <v>44011</v>
      </c>
      <c r="C42" s="33">
        <v>44011</v>
      </c>
      <c r="D42" s="27" t="s">
        <v>135</v>
      </c>
      <c r="E42" s="21">
        <v>250000</v>
      </c>
      <c r="F42" s="34">
        <f t="shared" si="1"/>
        <v>16.666666666666668</v>
      </c>
      <c r="G42" s="35" t="s">
        <v>37</v>
      </c>
      <c r="H42" s="36" t="s">
        <v>97</v>
      </c>
    </row>
    <row r="43" spans="1:8" ht="30" x14ac:dyDescent="0.2">
      <c r="A43" s="38">
        <v>13</v>
      </c>
      <c r="B43" s="33">
        <v>44012</v>
      </c>
      <c r="C43" s="33">
        <v>44012</v>
      </c>
      <c r="D43" s="27" t="s">
        <v>136</v>
      </c>
      <c r="E43" s="21">
        <v>250000</v>
      </c>
      <c r="F43" s="34">
        <f t="shared" si="1"/>
        <v>16.666666666666668</v>
      </c>
      <c r="G43" s="35" t="s">
        <v>37</v>
      </c>
      <c r="H43" s="35" t="s">
        <v>107</v>
      </c>
    </row>
    <row r="44" spans="1:8" x14ac:dyDescent="0.2">
      <c r="A44" s="38">
        <v>14</v>
      </c>
      <c r="B44" s="33">
        <v>44012</v>
      </c>
      <c r="C44" s="33">
        <v>44012</v>
      </c>
      <c r="D44" s="27" t="s">
        <v>108</v>
      </c>
      <c r="E44" s="21">
        <v>250000</v>
      </c>
      <c r="F44" s="34">
        <f t="shared" si="1"/>
        <v>16.666666666666668</v>
      </c>
      <c r="G44" s="35" t="s">
        <v>37</v>
      </c>
      <c r="H44" s="35" t="s">
        <v>95</v>
      </c>
    </row>
    <row r="45" spans="1:8" ht="30" x14ac:dyDescent="0.2">
      <c r="A45" s="38">
        <v>15</v>
      </c>
      <c r="B45" s="33">
        <v>44013</v>
      </c>
      <c r="C45" s="33">
        <v>44013</v>
      </c>
      <c r="D45" s="27" t="s">
        <v>137</v>
      </c>
      <c r="E45" s="21">
        <v>840000</v>
      </c>
      <c r="F45" s="34">
        <f t="shared" si="1"/>
        <v>56</v>
      </c>
      <c r="G45" s="35" t="s">
        <v>37</v>
      </c>
      <c r="H45" s="36" t="s">
        <v>97</v>
      </c>
    </row>
    <row r="46" spans="1:8" ht="45" x14ac:dyDescent="0.2">
      <c r="A46" s="38">
        <v>16</v>
      </c>
      <c r="B46" s="33">
        <v>44041</v>
      </c>
      <c r="C46" s="33">
        <v>44060</v>
      </c>
      <c r="D46" s="27" t="s">
        <v>138</v>
      </c>
      <c r="E46" s="21">
        <v>5500000</v>
      </c>
      <c r="F46" s="34">
        <f t="shared" si="1"/>
        <v>366.66666666666669</v>
      </c>
      <c r="G46" s="35" t="s">
        <v>109</v>
      </c>
      <c r="H46" s="35" t="s">
        <v>95</v>
      </c>
    </row>
    <row r="47" spans="1:8" ht="45" x14ac:dyDescent="0.2">
      <c r="A47" s="38">
        <v>17</v>
      </c>
      <c r="B47" s="33">
        <v>44041</v>
      </c>
      <c r="C47" s="33">
        <v>44060</v>
      </c>
      <c r="D47" s="27" t="s">
        <v>138</v>
      </c>
      <c r="E47" s="21">
        <v>10500000</v>
      </c>
      <c r="F47" s="34">
        <f t="shared" si="1"/>
        <v>700</v>
      </c>
      <c r="G47" s="35" t="s">
        <v>109</v>
      </c>
      <c r="H47" s="35" t="s">
        <v>107</v>
      </c>
    </row>
    <row r="48" spans="1:8" ht="45" x14ac:dyDescent="0.2">
      <c r="A48" s="38">
        <v>18</v>
      </c>
      <c r="B48" s="33">
        <v>44041</v>
      </c>
      <c r="C48" s="33">
        <v>44060</v>
      </c>
      <c r="D48" s="27" t="s">
        <v>138</v>
      </c>
      <c r="E48" s="21">
        <v>10500000</v>
      </c>
      <c r="F48" s="34">
        <f t="shared" si="1"/>
        <v>700</v>
      </c>
      <c r="G48" s="35" t="s">
        <v>109</v>
      </c>
      <c r="H48" s="36" t="s">
        <v>97</v>
      </c>
    </row>
    <row r="49" spans="1:8" ht="30" x14ac:dyDescent="0.2">
      <c r="A49" s="38">
        <v>19</v>
      </c>
      <c r="B49" s="33">
        <v>44057</v>
      </c>
      <c r="C49" s="33">
        <v>44057</v>
      </c>
      <c r="D49" s="27" t="s">
        <v>110</v>
      </c>
      <c r="E49" s="21">
        <v>800000</v>
      </c>
      <c r="F49" s="34">
        <f t="shared" si="1"/>
        <v>53.333333333333336</v>
      </c>
      <c r="G49" s="35" t="s">
        <v>37</v>
      </c>
      <c r="H49" s="35" t="s">
        <v>95</v>
      </c>
    </row>
    <row r="50" spans="1:8" ht="30" x14ac:dyDescent="0.2">
      <c r="A50" s="38">
        <v>20</v>
      </c>
      <c r="B50" s="33">
        <v>44057</v>
      </c>
      <c r="C50" s="33">
        <v>44057</v>
      </c>
      <c r="D50" s="27" t="s">
        <v>110</v>
      </c>
      <c r="E50" s="21">
        <v>600000</v>
      </c>
      <c r="F50" s="34">
        <f t="shared" si="1"/>
        <v>40</v>
      </c>
      <c r="G50" s="35" t="s">
        <v>37</v>
      </c>
      <c r="H50" s="35" t="s">
        <v>111</v>
      </c>
    </row>
    <row r="51" spans="1:8" ht="30" x14ac:dyDescent="0.2">
      <c r="A51" s="38">
        <v>21</v>
      </c>
      <c r="B51" s="33">
        <v>44057</v>
      </c>
      <c r="C51" s="33">
        <v>44057</v>
      </c>
      <c r="D51" s="27" t="s">
        <v>110</v>
      </c>
      <c r="E51" s="21">
        <v>600000</v>
      </c>
      <c r="F51" s="34">
        <f t="shared" si="1"/>
        <v>40</v>
      </c>
      <c r="G51" s="35" t="s">
        <v>37</v>
      </c>
      <c r="H51" s="36" t="s">
        <v>97</v>
      </c>
    </row>
    <row r="52" spans="1:8" ht="30" x14ac:dyDescent="0.2">
      <c r="A52" s="38">
        <v>22</v>
      </c>
      <c r="B52" s="33">
        <v>44070</v>
      </c>
      <c r="C52" s="33">
        <v>44070</v>
      </c>
      <c r="D52" s="27" t="s">
        <v>139</v>
      </c>
      <c r="E52" s="21">
        <v>20800000</v>
      </c>
      <c r="F52" s="34">
        <f t="shared" si="1"/>
        <v>1386.6666666666667</v>
      </c>
      <c r="G52" s="35" t="s">
        <v>112</v>
      </c>
      <c r="H52" s="35" t="s">
        <v>100</v>
      </c>
    </row>
    <row r="53" spans="1:8" x14ac:dyDescent="0.2">
      <c r="A53" s="38">
        <v>23</v>
      </c>
      <c r="B53" s="33">
        <v>44100</v>
      </c>
      <c r="C53" s="33">
        <v>44109</v>
      </c>
      <c r="D53" s="27" t="s">
        <v>113</v>
      </c>
      <c r="E53" s="21">
        <v>2400000</v>
      </c>
      <c r="F53" s="34">
        <f t="shared" si="1"/>
        <v>160</v>
      </c>
      <c r="G53" s="35" t="s">
        <v>114</v>
      </c>
      <c r="H53" s="35" t="s">
        <v>115</v>
      </c>
    </row>
    <row r="54" spans="1:8" x14ac:dyDescent="0.2">
      <c r="A54" s="38">
        <v>24</v>
      </c>
      <c r="B54" s="33">
        <v>44146</v>
      </c>
      <c r="C54" s="33">
        <v>44150</v>
      </c>
      <c r="D54" s="27" t="s">
        <v>116</v>
      </c>
      <c r="E54" s="21">
        <v>1750000</v>
      </c>
      <c r="F54" s="34">
        <f t="shared" si="1"/>
        <v>116.66666666666667</v>
      </c>
      <c r="G54" s="35" t="s">
        <v>117</v>
      </c>
      <c r="H54" s="35" t="s">
        <v>118</v>
      </c>
    </row>
    <row r="55" spans="1:8" x14ac:dyDescent="0.2">
      <c r="A55" s="38">
        <v>25</v>
      </c>
      <c r="B55" s="33">
        <v>44153</v>
      </c>
      <c r="C55" s="33">
        <v>44153</v>
      </c>
      <c r="D55" s="27" t="s">
        <v>119</v>
      </c>
      <c r="E55" s="21">
        <v>1785000</v>
      </c>
      <c r="F55" s="34">
        <f t="shared" si="1"/>
        <v>119</v>
      </c>
      <c r="G55" s="35" t="s">
        <v>120</v>
      </c>
      <c r="H55" s="35" t="s">
        <v>118</v>
      </c>
    </row>
    <row r="56" spans="1:8" x14ac:dyDescent="0.2">
      <c r="A56" s="38">
        <v>26</v>
      </c>
      <c r="B56" s="33">
        <v>44153</v>
      </c>
      <c r="C56" s="33">
        <v>44153</v>
      </c>
      <c r="D56" s="27" t="s">
        <v>119</v>
      </c>
      <c r="E56" s="21">
        <v>1785000</v>
      </c>
      <c r="F56" s="34">
        <f t="shared" si="1"/>
        <v>119</v>
      </c>
      <c r="G56" s="35" t="s">
        <v>120</v>
      </c>
      <c r="H56" s="35" t="s">
        <v>121</v>
      </c>
    </row>
    <row r="57" spans="1:8" x14ac:dyDescent="0.2">
      <c r="A57" s="38">
        <v>27</v>
      </c>
      <c r="B57" s="33">
        <v>44153</v>
      </c>
      <c r="C57" s="33">
        <v>44153</v>
      </c>
      <c r="D57" s="27" t="s">
        <v>119</v>
      </c>
      <c r="E57" s="21">
        <v>1785000</v>
      </c>
      <c r="F57" s="34">
        <f t="shared" si="1"/>
        <v>119</v>
      </c>
      <c r="G57" s="35" t="s">
        <v>120</v>
      </c>
      <c r="H57" s="35" t="s">
        <v>122</v>
      </c>
    </row>
    <row r="58" spans="1:8" x14ac:dyDescent="0.2">
      <c r="A58" s="38">
        <v>28</v>
      </c>
      <c r="B58" s="33">
        <v>44186</v>
      </c>
      <c r="C58" s="33">
        <v>44187</v>
      </c>
      <c r="D58" s="27" t="s">
        <v>123</v>
      </c>
      <c r="E58" s="21">
        <v>18100000</v>
      </c>
      <c r="F58" s="34">
        <f>E58/15000</f>
        <v>1206.6666666666667</v>
      </c>
      <c r="G58" s="35" t="s">
        <v>124</v>
      </c>
      <c r="H58" s="35" t="s">
        <v>118</v>
      </c>
    </row>
    <row r="59" spans="1:8" x14ac:dyDescent="0.2">
      <c r="A59" s="38">
        <v>29</v>
      </c>
      <c r="B59" s="45">
        <v>43936</v>
      </c>
      <c r="C59" s="45">
        <v>43937</v>
      </c>
      <c r="D59" s="30" t="s">
        <v>30</v>
      </c>
      <c r="E59" s="21">
        <v>979799.99999999988</v>
      </c>
      <c r="F59" s="34">
        <f>E59/15000</f>
        <v>65.319999999999993</v>
      </c>
      <c r="G59" s="46" t="s">
        <v>31</v>
      </c>
      <c r="H59" s="35" t="s">
        <v>4</v>
      </c>
    </row>
    <row r="60" spans="1:8" x14ac:dyDescent="0.2">
      <c r="A60" s="38">
        <v>30</v>
      </c>
      <c r="B60" s="45">
        <v>44181</v>
      </c>
      <c r="C60" s="45">
        <v>44181</v>
      </c>
      <c r="D60" s="30" t="s">
        <v>32</v>
      </c>
      <c r="E60" s="21">
        <v>80627400</v>
      </c>
      <c r="F60" s="34">
        <f>E60/15000</f>
        <v>5375.16</v>
      </c>
      <c r="G60" s="46" t="s">
        <v>33</v>
      </c>
      <c r="H60" s="35" t="s">
        <v>4</v>
      </c>
    </row>
    <row r="62" spans="1:8" x14ac:dyDescent="0.2">
      <c r="C62" s="3">
        <v>2019</v>
      </c>
      <c r="D62" s="3">
        <f>A25</f>
        <v>23</v>
      </c>
    </row>
    <row r="63" spans="1:8" x14ac:dyDescent="0.2">
      <c r="C63" s="3">
        <v>2020</v>
      </c>
      <c r="D63" s="3">
        <f>A60</f>
        <v>30</v>
      </c>
    </row>
    <row r="64" spans="1:8" x14ac:dyDescent="0.2">
      <c r="C64" s="3" t="s">
        <v>0</v>
      </c>
      <c r="D64" s="3">
        <f>SUM(D62:D63)</f>
        <v>53</v>
      </c>
    </row>
  </sheetData>
  <mergeCells count="14">
    <mergeCell ref="G1:G2"/>
    <mergeCell ref="H1:H2"/>
    <mergeCell ref="A1:A2"/>
    <mergeCell ref="B1:C1"/>
    <mergeCell ref="D1:D2"/>
    <mergeCell ref="E1:E2"/>
    <mergeCell ref="F1:F2"/>
    <mergeCell ref="A29:A30"/>
    <mergeCell ref="G29:G30"/>
    <mergeCell ref="H29:H30"/>
    <mergeCell ref="B29:C29"/>
    <mergeCell ref="D29:D30"/>
    <mergeCell ref="E29:E30"/>
    <mergeCell ref="F29:F30"/>
  </mergeCells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5"/>
  <sheetViews>
    <sheetView workbookViewId="0">
      <selection activeCell="H11" sqref="H11"/>
    </sheetView>
  </sheetViews>
  <sheetFormatPr baseColWidth="10" defaultColWidth="8.83203125" defaultRowHeight="15" x14ac:dyDescent="0.2"/>
  <cols>
    <col min="1" max="1" width="26.5" customWidth="1"/>
    <col min="2" max="2" width="15.6640625" customWidth="1"/>
    <col min="3" max="3" width="13.33203125" customWidth="1"/>
    <col min="4" max="4" width="11.6640625" customWidth="1"/>
    <col min="5" max="5" width="12.1640625" customWidth="1"/>
    <col min="6" max="6" width="17.5" customWidth="1"/>
  </cols>
  <sheetData>
    <row r="1" spans="1:6" x14ac:dyDescent="0.2">
      <c r="A1" t="s">
        <v>20</v>
      </c>
    </row>
    <row r="2" spans="1:6" ht="16" x14ac:dyDescent="0.2">
      <c r="A2" s="1" t="s">
        <v>11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0</v>
      </c>
    </row>
    <row r="3" spans="1:6" x14ac:dyDescent="0.2">
      <c r="A3" s="3" t="s">
        <v>18</v>
      </c>
      <c r="B3" s="2">
        <f>ITA!H2</f>
        <v>6521.4081499999993</v>
      </c>
      <c r="C3" s="2">
        <f>ITB!H2</f>
        <v>6787.2405199999994</v>
      </c>
      <c r="D3" s="2">
        <f>ITC!H2</f>
        <v>6158.0502400000005</v>
      </c>
      <c r="E3" s="2">
        <f>ITL!I2</f>
        <v>10142.250340000001</v>
      </c>
      <c r="F3" s="2">
        <f>SUM(B3:E3)</f>
        <v>29608.949249999998</v>
      </c>
    </row>
    <row r="4" spans="1:6" x14ac:dyDescent="0.2">
      <c r="A4" s="3" t="s">
        <v>19</v>
      </c>
      <c r="B4" s="2">
        <f>ITA!H3</f>
        <v>11637.262090000002</v>
      </c>
      <c r="C4" s="2">
        <f>ITB!H3</f>
        <v>12192.088480000002</v>
      </c>
      <c r="D4" s="2">
        <f>ITC!H3</f>
        <v>11204.24625</v>
      </c>
      <c r="E4" s="2">
        <f>ITL!I3</f>
        <v>29587.246934300001</v>
      </c>
      <c r="F4" s="2">
        <f>SUM(B4:E4)</f>
        <v>64620.843754300004</v>
      </c>
    </row>
    <row r="5" spans="1:6" x14ac:dyDescent="0.2">
      <c r="A5" s="13" t="s">
        <v>0</v>
      </c>
      <c r="B5" s="2">
        <f>ITA!H4</f>
        <v>18158.670239999999</v>
      </c>
      <c r="C5" s="2">
        <f>ITB!H4</f>
        <v>18979.329000000002</v>
      </c>
      <c r="D5" s="2">
        <f>ITC!H4</f>
        <v>17362.296490000001</v>
      </c>
      <c r="E5" s="2">
        <f>ITL!I4</f>
        <v>39729.497274300003</v>
      </c>
      <c r="F5" s="2">
        <f>SUM(B5:E5)</f>
        <v>94229.793004300009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35"/>
  <sheetViews>
    <sheetView topLeftCell="A46" workbookViewId="0">
      <selection activeCell="G55" sqref="A55:G55"/>
    </sheetView>
  </sheetViews>
  <sheetFormatPr baseColWidth="10" defaultColWidth="8.83203125" defaultRowHeight="15" x14ac:dyDescent="0.2"/>
  <cols>
    <col min="2" max="2" width="16.5" customWidth="1"/>
    <col min="3" max="3" width="31.83203125" customWidth="1"/>
    <col min="4" max="4" width="16.5" customWidth="1"/>
    <col min="5" max="8" width="15.1640625" customWidth="1"/>
  </cols>
  <sheetData>
    <row r="1" spans="1:7" x14ac:dyDescent="0.2">
      <c r="A1" s="55" t="s">
        <v>240</v>
      </c>
    </row>
    <row r="2" spans="1:7" x14ac:dyDescent="0.2">
      <c r="A2" t="s">
        <v>180</v>
      </c>
    </row>
    <row r="3" spans="1:7" ht="34" x14ac:dyDescent="0.2">
      <c r="A3" s="56" t="s">
        <v>140</v>
      </c>
      <c r="B3" s="56" t="s">
        <v>141</v>
      </c>
      <c r="C3" s="56" t="s">
        <v>142</v>
      </c>
      <c r="D3" s="56" t="s">
        <v>143</v>
      </c>
      <c r="E3" s="57" t="s">
        <v>144</v>
      </c>
      <c r="F3" s="56" t="s">
        <v>145</v>
      </c>
      <c r="G3" s="56" t="s">
        <v>146</v>
      </c>
    </row>
    <row r="4" spans="1:7" ht="16" x14ac:dyDescent="0.2">
      <c r="A4" s="3">
        <v>1</v>
      </c>
      <c r="B4" s="47" t="s">
        <v>147</v>
      </c>
      <c r="C4" s="49" t="s">
        <v>153</v>
      </c>
      <c r="D4" s="47" t="s">
        <v>154</v>
      </c>
      <c r="E4" s="47">
        <v>16</v>
      </c>
      <c r="F4" s="47">
        <v>2</v>
      </c>
      <c r="G4" s="47">
        <f t="shared" ref="G4:G15" si="0">F4*E4</f>
        <v>32</v>
      </c>
    </row>
    <row r="5" spans="1:7" ht="16" x14ac:dyDescent="0.2">
      <c r="A5" s="3">
        <v>2</v>
      </c>
      <c r="B5" s="47" t="s">
        <v>147</v>
      </c>
      <c r="C5" s="49" t="s">
        <v>156</v>
      </c>
      <c r="D5" s="50">
        <v>43556</v>
      </c>
      <c r="E5" s="47">
        <v>1.5</v>
      </c>
      <c r="F5" s="47">
        <v>12</v>
      </c>
      <c r="G5" s="47">
        <f t="shared" si="0"/>
        <v>18</v>
      </c>
    </row>
    <row r="6" spans="1:7" ht="16" x14ac:dyDescent="0.2">
      <c r="A6" s="3">
        <v>3</v>
      </c>
      <c r="B6" s="47" t="s">
        <v>147</v>
      </c>
      <c r="C6" s="49" t="s">
        <v>157</v>
      </c>
      <c r="D6" s="47" t="s">
        <v>158</v>
      </c>
      <c r="E6" s="47">
        <v>1</v>
      </c>
      <c r="F6" s="47">
        <v>5</v>
      </c>
      <c r="G6" s="47">
        <f t="shared" si="0"/>
        <v>5</v>
      </c>
    </row>
    <row r="7" spans="1:7" ht="16" x14ac:dyDescent="0.2">
      <c r="A7" s="3">
        <v>4</v>
      </c>
      <c r="B7" s="47" t="s">
        <v>147</v>
      </c>
      <c r="C7" s="49" t="s">
        <v>159</v>
      </c>
      <c r="D7" s="50">
        <v>43800</v>
      </c>
      <c r="E7" s="47">
        <v>1</v>
      </c>
      <c r="F7" s="47">
        <v>4</v>
      </c>
      <c r="G7" s="47">
        <f t="shared" si="0"/>
        <v>4</v>
      </c>
    </row>
    <row r="8" spans="1:7" ht="16" x14ac:dyDescent="0.2">
      <c r="A8" s="3">
        <v>5</v>
      </c>
      <c r="B8" s="47" t="s">
        <v>147</v>
      </c>
      <c r="C8" s="49" t="s">
        <v>160</v>
      </c>
      <c r="D8" s="50">
        <v>43709</v>
      </c>
      <c r="E8" s="47">
        <v>5</v>
      </c>
      <c r="F8" s="47">
        <v>10</v>
      </c>
      <c r="G8" s="47">
        <f t="shared" si="0"/>
        <v>50</v>
      </c>
    </row>
    <row r="9" spans="1:7" ht="16" x14ac:dyDescent="0.2">
      <c r="A9" s="3">
        <v>6</v>
      </c>
      <c r="B9" s="47" t="s">
        <v>147</v>
      </c>
      <c r="C9" s="49" t="s">
        <v>161</v>
      </c>
      <c r="D9" s="50">
        <v>43742</v>
      </c>
      <c r="E9" s="47">
        <v>1</v>
      </c>
      <c r="F9" s="47">
        <v>8</v>
      </c>
      <c r="G9" s="47">
        <f t="shared" si="0"/>
        <v>8</v>
      </c>
    </row>
    <row r="10" spans="1:7" ht="16" x14ac:dyDescent="0.2">
      <c r="A10" s="3">
        <v>7</v>
      </c>
      <c r="B10" s="47" t="s">
        <v>147</v>
      </c>
      <c r="C10" s="49" t="s">
        <v>162</v>
      </c>
      <c r="D10" s="50">
        <v>43720</v>
      </c>
      <c r="E10" s="47">
        <v>1</v>
      </c>
      <c r="F10" s="47">
        <v>7</v>
      </c>
      <c r="G10" s="47">
        <f t="shared" si="0"/>
        <v>7</v>
      </c>
    </row>
    <row r="11" spans="1:7" ht="16" x14ac:dyDescent="0.2">
      <c r="A11" s="3">
        <v>8</v>
      </c>
      <c r="B11" s="47" t="s">
        <v>147</v>
      </c>
      <c r="C11" s="49" t="s">
        <v>163</v>
      </c>
      <c r="D11" s="50">
        <v>43785</v>
      </c>
      <c r="E11" s="47">
        <v>12</v>
      </c>
      <c r="F11" s="47">
        <v>10</v>
      </c>
      <c r="G11" s="47">
        <f t="shared" si="0"/>
        <v>120</v>
      </c>
    </row>
    <row r="12" spans="1:7" ht="16" x14ac:dyDescent="0.2">
      <c r="A12" s="3">
        <v>9</v>
      </c>
      <c r="B12" s="47" t="s">
        <v>147</v>
      </c>
      <c r="C12" s="49" t="s">
        <v>164</v>
      </c>
      <c r="D12" s="50">
        <v>43813</v>
      </c>
      <c r="E12" s="47">
        <v>3</v>
      </c>
      <c r="F12" s="47">
        <v>20</v>
      </c>
      <c r="G12" s="47">
        <f t="shared" si="0"/>
        <v>60</v>
      </c>
    </row>
    <row r="13" spans="1:7" ht="16" x14ac:dyDescent="0.2">
      <c r="A13" s="3">
        <v>10</v>
      </c>
      <c r="B13" s="47" t="s">
        <v>147</v>
      </c>
      <c r="C13" s="49" t="s">
        <v>165</v>
      </c>
      <c r="D13" s="50">
        <v>43819</v>
      </c>
      <c r="E13" s="47">
        <v>1</v>
      </c>
      <c r="F13" s="47">
        <v>7</v>
      </c>
      <c r="G13" s="47">
        <f t="shared" si="0"/>
        <v>7</v>
      </c>
    </row>
    <row r="14" spans="1:7" ht="16" x14ac:dyDescent="0.2">
      <c r="A14" s="3">
        <v>11</v>
      </c>
      <c r="B14" s="47" t="s">
        <v>147</v>
      </c>
      <c r="C14" s="49" t="s">
        <v>166</v>
      </c>
      <c r="D14" s="50">
        <v>43756</v>
      </c>
      <c r="E14" s="47">
        <v>1</v>
      </c>
      <c r="F14" s="47">
        <v>4</v>
      </c>
      <c r="G14" s="47">
        <f t="shared" si="0"/>
        <v>4</v>
      </c>
    </row>
    <row r="15" spans="1:7" ht="16" x14ac:dyDescent="0.2">
      <c r="A15" s="3">
        <v>12</v>
      </c>
      <c r="B15" s="47" t="s">
        <v>147</v>
      </c>
      <c r="C15" s="49" t="s">
        <v>167</v>
      </c>
      <c r="D15" s="50">
        <v>43811</v>
      </c>
      <c r="E15" s="47">
        <v>1</v>
      </c>
      <c r="F15" s="47">
        <v>6</v>
      </c>
      <c r="G15" s="47">
        <f t="shared" si="0"/>
        <v>6</v>
      </c>
    </row>
    <row r="16" spans="1:7" ht="16" x14ac:dyDescent="0.2">
      <c r="A16" s="3">
        <v>13</v>
      </c>
      <c r="B16" s="47" t="s">
        <v>168</v>
      </c>
      <c r="C16" s="48" t="s">
        <v>148</v>
      </c>
      <c r="D16" s="47" t="s">
        <v>169</v>
      </c>
      <c r="E16" s="47">
        <v>1</v>
      </c>
      <c r="F16" s="47">
        <v>4</v>
      </c>
      <c r="G16" s="47">
        <f t="shared" ref="G16:G21" si="1">F16*E16</f>
        <v>4</v>
      </c>
    </row>
    <row r="17" spans="1:7" ht="16" x14ac:dyDescent="0.2">
      <c r="A17" s="3">
        <v>14</v>
      </c>
      <c r="B17" s="47" t="s">
        <v>168</v>
      </c>
      <c r="C17" s="49" t="s">
        <v>149</v>
      </c>
      <c r="D17" s="47" t="s">
        <v>169</v>
      </c>
      <c r="E17" s="47">
        <v>1</v>
      </c>
      <c r="F17" s="47">
        <v>4</v>
      </c>
      <c r="G17" s="47">
        <f t="shared" si="1"/>
        <v>4</v>
      </c>
    </row>
    <row r="18" spans="1:7" ht="16" x14ac:dyDescent="0.2">
      <c r="A18" s="3">
        <v>15</v>
      </c>
      <c r="B18" s="47" t="s">
        <v>168</v>
      </c>
      <c r="C18" s="49" t="s">
        <v>150</v>
      </c>
      <c r="D18" s="47" t="s">
        <v>169</v>
      </c>
      <c r="E18" s="47">
        <v>1</v>
      </c>
      <c r="F18" s="47">
        <v>4</v>
      </c>
      <c r="G18" s="47">
        <f t="shared" si="1"/>
        <v>4</v>
      </c>
    </row>
    <row r="19" spans="1:7" ht="16" x14ac:dyDescent="0.2">
      <c r="A19" s="3">
        <v>16</v>
      </c>
      <c r="B19" s="47" t="s">
        <v>168</v>
      </c>
      <c r="C19" s="49" t="s">
        <v>151</v>
      </c>
      <c r="D19" s="47" t="s">
        <v>169</v>
      </c>
      <c r="E19" s="47">
        <v>1</v>
      </c>
      <c r="F19" s="47">
        <v>4</v>
      </c>
      <c r="G19" s="47">
        <f t="shared" si="1"/>
        <v>4</v>
      </c>
    </row>
    <row r="20" spans="1:7" ht="16" x14ac:dyDescent="0.2">
      <c r="A20" s="3">
        <v>17</v>
      </c>
      <c r="B20" s="47" t="s">
        <v>168</v>
      </c>
      <c r="C20" s="49" t="s">
        <v>152</v>
      </c>
      <c r="D20" s="47" t="s">
        <v>169</v>
      </c>
      <c r="E20" s="47">
        <v>1</v>
      </c>
      <c r="F20" s="47">
        <v>4</v>
      </c>
      <c r="G20" s="47">
        <f t="shared" si="1"/>
        <v>4</v>
      </c>
    </row>
    <row r="21" spans="1:7" ht="16" x14ac:dyDescent="0.2">
      <c r="A21" s="3">
        <v>18</v>
      </c>
      <c r="B21" s="47" t="s">
        <v>168</v>
      </c>
      <c r="C21" s="49" t="s">
        <v>153</v>
      </c>
      <c r="D21" s="47" t="s">
        <v>154</v>
      </c>
      <c r="E21" s="47">
        <v>16</v>
      </c>
      <c r="F21" s="47">
        <v>3</v>
      </c>
      <c r="G21" s="47">
        <f t="shared" si="1"/>
        <v>48</v>
      </c>
    </row>
    <row r="22" spans="1:7" ht="16" x14ac:dyDescent="0.2">
      <c r="A22" s="3">
        <v>19</v>
      </c>
      <c r="B22" s="47" t="s">
        <v>168</v>
      </c>
      <c r="C22" s="49" t="s">
        <v>156</v>
      </c>
      <c r="D22" s="50">
        <v>43724</v>
      </c>
      <c r="E22" s="47">
        <v>1</v>
      </c>
      <c r="F22" s="47">
        <v>4</v>
      </c>
      <c r="G22" s="47">
        <f>F22*E22</f>
        <v>4</v>
      </c>
    </row>
    <row r="23" spans="1:7" ht="16" x14ac:dyDescent="0.2">
      <c r="A23" s="3">
        <v>20</v>
      </c>
      <c r="B23" s="47" t="s">
        <v>168</v>
      </c>
      <c r="C23" s="49" t="s">
        <v>170</v>
      </c>
      <c r="D23" s="50">
        <v>43766</v>
      </c>
      <c r="E23" s="47">
        <v>1</v>
      </c>
      <c r="F23" s="47">
        <v>5</v>
      </c>
      <c r="G23" s="47">
        <f t="shared" ref="G23:G25" si="2">F23*E23</f>
        <v>5</v>
      </c>
    </row>
    <row r="24" spans="1:7" ht="16" x14ac:dyDescent="0.2">
      <c r="A24" s="3">
        <v>21</v>
      </c>
      <c r="B24" s="47" t="s">
        <v>168</v>
      </c>
      <c r="C24" s="49" t="s">
        <v>171</v>
      </c>
      <c r="D24" s="16" t="s">
        <v>172</v>
      </c>
      <c r="E24" s="16">
        <v>1</v>
      </c>
      <c r="F24" s="16">
        <v>8</v>
      </c>
      <c r="G24" s="47">
        <f t="shared" si="2"/>
        <v>8</v>
      </c>
    </row>
    <row r="25" spans="1:7" ht="16" x14ac:dyDescent="0.2">
      <c r="A25" s="3">
        <v>22</v>
      </c>
      <c r="B25" s="47" t="s">
        <v>168</v>
      </c>
      <c r="C25" s="49" t="s">
        <v>173</v>
      </c>
      <c r="D25" s="16" t="s">
        <v>174</v>
      </c>
      <c r="E25" s="16">
        <v>1</v>
      </c>
      <c r="F25" s="16">
        <v>5</v>
      </c>
      <c r="G25" s="47">
        <f t="shared" si="2"/>
        <v>5</v>
      </c>
    </row>
    <row r="26" spans="1:7" ht="16" x14ac:dyDescent="0.2">
      <c r="A26" s="3">
        <v>23</v>
      </c>
      <c r="B26" s="47" t="s">
        <v>175</v>
      </c>
      <c r="C26" s="48" t="s">
        <v>148</v>
      </c>
      <c r="D26" s="47" t="s">
        <v>169</v>
      </c>
      <c r="E26" s="47">
        <v>1</v>
      </c>
      <c r="F26" s="47">
        <v>4</v>
      </c>
      <c r="G26" s="47">
        <f t="shared" ref="G26:G37" si="3">F26*E26</f>
        <v>4</v>
      </c>
    </row>
    <row r="27" spans="1:7" ht="16" x14ac:dyDescent="0.2">
      <c r="A27" s="3">
        <v>24</v>
      </c>
      <c r="B27" s="47" t="s">
        <v>175</v>
      </c>
      <c r="C27" s="49" t="s">
        <v>149</v>
      </c>
      <c r="D27" s="47" t="s">
        <v>169</v>
      </c>
      <c r="E27" s="47">
        <v>1</v>
      </c>
      <c r="F27" s="47">
        <v>4</v>
      </c>
      <c r="G27" s="47">
        <f t="shared" si="3"/>
        <v>4</v>
      </c>
    </row>
    <row r="28" spans="1:7" ht="16" x14ac:dyDescent="0.2">
      <c r="A28" s="3">
        <v>25</v>
      </c>
      <c r="B28" s="47" t="s">
        <v>175</v>
      </c>
      <c r="C28" s="49" t="s">
        <v>150</v>
      </c>
      <c r="D28" s="47" t="s">
        <v>154</v>
      </c>
      <c r="E28" s="47">
        <v>1</v>
      </c>
      <c r="F28" s="47">
        <v>3</v>
      </c>
      <c r="G28" s="47">
        <f t="shared" si="3"/>
        <v>3</v>
      </c>
    </row>
    <row r="29" spans="1:7" ht="16" x14ac:dyDescent="0.2">
      <c r="A29" s="3">
        <v>26</v>
      </c>
      <c r="B29" s="47" t="s">
        <v>175</v>
      </c>
      <c r="C29" s="49" t="s">
        <v>151</v>
      </c>
      <c r="D29" s="47" t="s">
        <v>169</v>
      </c>
      <c r="E29" s="47">
        <v>1</v>
      </c>
      <c r="F29" s="47">
        <v>4</v>
      </c>
      <c r="G29" s="47">
        <f t="shared" si="3"/>
        <v>4</v>
      </c>
    </row>
    <row r="30" spans="1:7" ht="16" x14ac:dyDescent="0.2">
      <c r="A30" s="3">
        <v>27</v>
      </c>
      <c r="B30" s="47" t="s">
        <v>175</v>
      </c>
      <c r="C30" s="49" t="s">
        <v>152</v>
      </c>
      <c r="D30" s="47" t="s">
        <v>169</v>
      </c>
      <c r="E30" s="47">
        <v>1</v>
      </c>
      <c r="F30" s="47">
        <v>4</v>
      </c>
      <c r="G30" s="47">
        <f t="shared" si="3"/>
        <v>4</v>
      </c>
    </row>
    <row r="31" spans="1:7" ht="16" x14ac:dyDescent="0.2">
      <c r="A31" s="3">
        <v>28</v>
      </c>
      <c r="B31" s="47" t="s">
        <v>175</v>
      </c>
      <c r="C31" s="49" t="s">
        <v>153</v>
      </c>
      <c r="D31" s="47" t="s">
        <v>154</v>
      </c>
      <c r="E31" s="47">
        <v>16</v>
      </c>
      <c r="F31" s="47">
        <v>2</v>
      </c>
      <c r="G31" s="47">
        <f t="shared" si="3"/>
        <v>32</v>
      </c>
    </row>
    <row r="32" spans="1:7" ht="16" x14ac:dyDescent="0.2">
      <c r="A32" s="3">
        <v>29</v>
      </c>
      <c r="B32" s="47" t="s">
        <v>175</v>
      </c>
      <c r="C32" s="49" t="s">
        <v>155</v>
      </c>
      <c r="D32" s="51">
        <v>44123</v>
      </c>
      <c r="E32" s="16">
        <v>1</v>
      </c>
      <c r="F32" s="16">
        <v>1</v>
      </c>
      <c r="G32" s="47">
        <f t="shared" si="3"/>
        <v>1</v>
      </c>
    </row>
    <row r="33" spans="1:7" ht="16" x14ac:dyDescent="0.2">
      <c r="A33" s="3">
        <v>30</v>
      </c>
      <c r="B33" s="47" t="s">
        <v>175</v>
      </c>
      <c r="C33" s="49" t="s">
        <v>155</v>
      </c>
      <c r="D33" s="51">
        <v>44093</v>
      </c>
      <c r="E33" s="16">
        <v>1</v>
      </c>
      <c r="F33" s="16">
        <v>2</v>
      </c>
      <c r="G33" s="47">
        <f t="shared" si="3"/>
        <v>2</v>
      </c>
    </row>
    <row r="34" spans="1:7" ht="16" x14ac:dyDescent="0.2">
      <c r="A34" s="3">
        <v>31</v>
      </c>
      <c r="B34" s="47" t="s">
        <v>175</v>
      </c>
      <c r="C34" s="49" t="s">
        <v>156</v>
      </c>
      <c r="D34" s="50">
        <v>43738</v>
      </c>
      <c r="E34" s="47">
        <v>1</v>
      </c>
      <c r="F34" s="47">
        <v>7</v>
      </c>
      <c r="G34" s="47">
        <f>F34*E34</f>
        <v>7</v>
      </c>
    </row>
    <row r="35" spans="1:7" ht="16" x14ac:dyDescent="0.2">
      <c r="A35" s="3">
        <v>32</v>
      </c>
      <c r="B35" s="47" t="s">
        <v>175</v>
      </c>
      <c r="C35" s="49" t="s">
        <v>170</v>
      </c>
      <c r="D35" s="50">
        <v>43765</v>
      </c>
      <c r="E35" s="47">
        <v>1</v>
      </c>
      <c r="F35" s="47">
        <v>3</v>
      </c>
      <c r="G35" s="47">
        <f t="shared" ref="G35:G36" si="4">F35*E35</f>
        <v>3</v>
      </c>
    </row>
    <row r="36" spans="1:7" ht="16" x14ac:dyDescent="0.2">
      <c r="A36" s="3">
        <v>33</v>
      </c>
      <c r="B36" s="47" t="s">
        <v>175</v>
      </c>
      <c r="C36" s="49" t="s">
        <v>171</v>
      </c>
      <c r="D36" s="16" t="s">
        <v>176</v>
      </c>
      <c r="E36" s="16">
        <v>1</v>
      </c>
      <c r="F36" s="16">
        <v>8</v>
      </c>
      <c r="G36" s="47">
        <f t="shared" si="4"/>
        <v>8</v>
      </c>
    </row>
    <row r="37" spans="1:7" ht="16" x14ac:dyDescent="0.2">
      <c r="A37" s="3">
        <v>34</v>
      </c>
      <c r="B37" s="47" t="s">
        <v>175</v>
      </c>
      <c r="C37" s="49" t="s">
        <v>173</v>
      </c>
      <c r="D37" s="16" t="s">
        <v>177</v>
      </c>
      <c r="E37" s="16">
        <v>1</v>
      </c>
      <c r="F37" s="16">
        <v>4</v>
      </c>
      <c r="G37" s="47">
        <f t="shared" si="3"/>
        <v>4</v>
      </c>
    </row>
    <row r="38" spans="1:7" ht="16" x14ac:dyDescent="0.2">
      <c r="A38" s="3">
        <v>35</v>
      </c>
      <c r="B38" s="47" t="s">
        <v>178</v>
      </c>
      <c r="C38" s="48" t="s">
        <v>148</v>
      </c>
      <c r="D38" s="47" t="s">
        <v>169</v>
      </c>
      <c r="E38" s="47">
        <v>1</v>
      </c>
      <c r="F38" s="47">
        <v>4</v>
      </c>
      <c r="G38" s="47">
        <f t="shared" ref="G38:G46" si="5">F38*E38</f>
        <v>4</v>
      </c>
    </row>
    <row r="39" spans="1:7" ht="16" x14ac:dyDescent="0.2">
      <c r="A39" s="3">
        <v>36</v>
      </c>
      <c r="B39" s="47" t="s">
        <v>178</v>
      </c>
      <c r="C39" s="49" t="s">
        <v>149</v>
      </c>
      <c r="D39" s="47" t="s">
        <v>169</v>
      </c>
      <c r="E39" s="47">
        <v>1</v>
      </c>
      <c r="F39" s="47">
        <v>4</v>
      </c>
      <c r="G39" s="47">
        <f t="shared" si="5"/>
        <v>4</v>
      </c>
    </row>
    <row r="40" spans="1:7" ht="16" x14ac:dyDescent="0.2">
      <c r="A40" s="3">
        <v>37</v>
      </c>
      <c r="B40" s="47" t="s">
        <v>178</v>
      </c>
      <c r="C40" s="49" t="s">
        <v>150</v>
      </c>
      <c r="D40" s="50">
        <v>43732</v>
      </c>
      <c r="E40" s="47">
        <v>1</v>
      </c>
      <c r="F40" s="47">
        <v>2</v>
      </c>
      <c r="G40" s="47">
        <f t="shared" si="5"/>
        <v>2</v>
      </c>
    </row>
    <row r="41" spans="1:7" ht="16" x14ac:dyDescent="0.2">
      <c r="A41" s="3">
        <v>38</v>
      </c>
      <c r="B41" s="47" t="s">
        <v>178</v>
      </c>
      <c r="C41" s="49" t="s">
        <v>151</v>
      </c>
      <c r="D41" s="47" t="s">
        <v>169</v>
      </c>
      <c r="E41" s="47">
        <v>1</v>
      </c>
      <c r="F41" s="47">
        <v>4</v>
      </c>
      <c r="G41" s="47">
        <f t="shared" si="5"/>
        <v>4</v>
      </c>
    </row>
    <row r="42" spans="1:7" ht="16" x14ac:dyDescent="0.2">
      <c r="A42" s="3">
        <v>39</v>
      </c>
      <c r="B42" s="47" t="s">
        <v>178</v>
      </c>
      <c r="C42" s="49" t="s">
        <v>152</v>
      </c>
      <c r="D42" s="47" t="s">
        <v>169</v>
      </c>
      <c r="E42" s="47">
        <v>1</v>
      </c>
      <c r="F42" s="47">
        <v>4</v>
      </c>
      <c r="G42" s="47">
        <f t="shared" si="5"/>
        <v>4</v>
      </c>
    </row>
    <row r="43" spans="1:7" ht="16" x14ac:dyDescent="0.2">
      <c r="A43" s="3">
        <v>40</v>
      </c>
      <c r="B43" s="47" t="s">
        <v>178</v>
      </c>
      <c r="C43" s="49" t="s">
        <v>153</v>
      </c>
      <c r="D43" s="47" t="s">
        <v>154</v>
      </c>
      <c r="E43" s="47">
        <v>16</v>
      </c>
      <c r="F43" s="47">
        <v>2</v>
      </c>
      <c r="G43" s="47">
        <f t="shared" si="5"/>
        <v>32</v>
      </c>
    </row>
    <row r="44" spans="1:7" ht="16" x14ac:dyDescent="0.2">
      <c r="A44" s="3">
        <v>41</v>
      </c>
      <c r="B44" s="47" t="s">
        <v>178</v>
      </c>
      <c r="C44" s="49" t="s">
        <v>155</v>
      </c>
      <c r="D44" s="15" t="s">
        <v>179</v>
      </c>
      <c r="E44" s="16">
        <v>1</v>
      </c>
      <c r="F44" s="16">
        <v>28</v>
      </c>
      <c r="G44" s="47">
        <f t="shared" si="5"/>
        <v>28</v>
      </c>
    </row>
    <row r="45" spans="1:7" ht="16" x14ac:dyDescent="0.2">
      <c r="A45" s="3">
        <v>42</v>
      </c>
      <c r="B45" s="47" t="s">
        <v>178</v>
      </c>
      <c r="C45" s="49" t="s">
        <v>155</v>
      </c>
      <c r="D45" s="15">
        <v>44093</v>
      </c>
      <c r="E45" s="16">
        <v>1</v>
      </c>
      <c r="F45" s="16">
        <v>2</v>
      </c>
      <c r="G45" s="47">
        <f t="shared" si="5"/>
        <v>2</v>
      </c>
    </row>
    <row r="46" spans="1:7" ht="16" x14ac:dyDescent="0.2">
      <c r="A46" s="3">
        <v>43</v>
      </c>
      <c r="B46" s="47" t="s">
        <v>178</v>
      </c>
      <c r="C46" s="49" t="s">
        <v>155</v>
      </c>
      <c r="D46" s="15">
        <v>44123</v>
      </c>
      <c r="E46" s="16">
        <v>1</v>
      </c>
      <c r="F46" s="16">
        <v>1</v>
      </c>
      <c r="G46" s="47">
        <f t="shared" si="5"/>
        <v>1</v>
      </c>
    </row>
    <row r="47" spans="1:7" ht="16" x14ac:dyDescent="0.2">
      <c r="A47" s="3">
        <v>44</v>
      </c>
      <c r="B47" s="47" t="s">
        <v>178</v>
      </c>
      <c r="C47" s="49" t="s">
        <v>156</v>
      </c>
      <c r="D47" s="50">
        <v>43734</v>
      </c>
      <c r="E47" s="47">
        <v>1</v>
      </c>
      <c r="F47" s="47">
        <v>6</v>
      </c>
      <c r="G47" s="47">
        <f>F47*E47</f>
        <v>6</v>
      </c>
    </row>
    <row r="48" spans="1:7" ht="16" x14ac:dyDescent="0.2">
      <c r="A48" s="3">
        <v>45</v>
      </c>
      <c r="B48" s="47" t="s">
        <v>178</v>
      </c>
      <c r="C48" s="49" t="s">
        <v>155</v>
      </c>
      <c r="D48" s="47" t="s">
        <v>179</v>
      </c>
      <c r="E48" s="47">
        <v>1</v>
      </c>
      <c r="F48" s="47">
        <v>26</v>
      </c>
      <c r="G48" s="47">
        <f t="shared" ref="G48:G52" si="6">F48*E48</f>
        <v>26</v>
      </c>
    </row>
    <row r="49" spans="1:7" ht="16" x14ac:dyDescent="0.2">
      <c r="A49" s="3">
        <v>46</v>
      </c>
      <c r="B49" s="47" t="s">
        <v>178</v>
      </c>
      <c r="C49" s="49" t="s">
        <v>155</v>
      </c>
      <c r="D49" s="50">
        <v>43728</v>
      </c>
      <c r="E49" s="47">
        <v>1</v>
      </c>
      <c r="F49" s="47">
        <v>7</v>
      </c>
      <c r="G49" s="47">
        <f t="shared" si="6"/>
        <v>7</v>
      </c>
    </row>
    <row r="50" spans="1:7" ht="16" x14ac:dyDescent="0.2">
      <c r="A50" s="3">
        <v>47</v>
      </c>
      <c r="B50" s="47" t="s">
        <v>178</v>
      </c>
      <c r="C50" s="49" t="s">
        <v>170</v>
      </c>
      <c r="D50" s="50">
        <v>43764</v>
      </c>
      <c r="E50" s="47">
        <v>1</v>
      </c>
      <c r="F50" s="47">
        <v>5</v>
      </c>
      <c r="G50" s="47">
        <f t="shared" si="6"/>
        <v>5</v>
      </c>
    </row>
    <row r="51" spans="1:7" ht="16" x14ac:dyDescent="0.2">
      <c r="A51" s="3">
        <v>48</v>
      </c>
      <c r="B51" s="47" t="s">
        <v>178</v>
      </c>
      <c r="C51" s="49" t="s">
        <v>171</v>
      </c>
      <c r="D51" s="16" t="s">
        <v>179</v>
      </c>
      <c r="E51" s="16">
        <v>1</v>
      </c>
      <c r="F51" s="16">
        <v>7</v>
      </c>
      <c r="G51" s="47">
        <f t="shared" si="6"/>
        <v>7</v>
      </c>
    </row>
    <row r="52" spans="1:7" ht="16" x14ac:dyDescent="0.2">
      <c r="A52" s="3">
        <v>49</v>
      </c>
      <c r="B52" s="47" t="s">
        <v>178</v>
      </c>
      <c r="C52" s="49" t="s">
        <v>173</v>
      </c>
      <c r="D52" s="15">
        <v>43738</v>
      </c>
      <c r="E52" s="16">
        <v>1</v>
      </c>
      <c r="F52" s="16">
        <v>2</v>
      </c>
      <c r="G52" s="47">
        <f t="shared" si="6"/>
        <v>2</v>
      </c>
    </row>
    <row r="54" spans="1:7" x14ac:dyDescent="0.2">
      <c r="A54" s="6" t="s">
        <v>181</v>
      </c>
    </row>
    <row r="55" spans="1:7" ht="34" x14ac:dyDescent="0.2">
      <c r="A55" s="56" t="s">
        <v>140</v>
      </c>
      <c r="B55" s="56" t="s">
        <v>141</v>
      </c>
      <c r="C55" s="56" t="s">
        <v>142</v>
      </c>
      <c r="D55" s="56" t="s">
        <v>143</v>
      </c>
      <c r="E55" s="57" t="s">
        <v>144</v>
      </c>
      <c r="F55" s="56" t="s">
        <v>145</v>
      </c>
      <c r="G55" s="56" t="s">
        <v>146</v>
      </c>
    </row>
    <row r="56" spans="1:7" ht="16" x14ac:dyDescent="0.2">
      <c r="A56" s="3">
        <v>1</v>
      </c>
      <c r="B56" s="47" t="s">
        <v>147</v>
      </c>
      <c r="C56" s="49" t="s">
        <v>182</v>
      </c>
      <c r="D56" s="50">
        <v>43837</v>
      </c>
      <c r="E56" s="47">
        <v>1</v>
      </c>
      <c r="F56" s="47">
        <v>1</v>
      </c>
      <c r="G56" s="47">
        <f t="shared" ref="G56:G80" si="7">F56*E56</f>
        <v>1</v>
      </c>
    </row>
    <row r="57" spans="1:7" ht="16" x14ac:dyDescent="0.2">
      <c r="A57" s="3">
        <v>2</v>
      </c>
      <c r="B57" s="47" t="s">
        <v>147</v>
      </c>
      <c r="C57" s="49" t="s">
        <v>182</v>
      </c>
      <c r="D57" s="50">
        <v>43886</v>
      </c>
      <c r="E57" s="47">
        <v>9</v>
      </c>
      <c r="F57" s="47">
        <v>9</v>
      </c>
      <c r="G57" s="47">
        <f t="shared" si="7"/>
        <v>81</v>
      </c>
    </row>
    <row r="58" spans="1:7" ht="16" x14ac:dyDescent="0.2">
      <c r="A58" s="3">
        <v>3</v>
      </c>
      <c r="B58" s="47" t="s">
        <v>147</v>
      </c>
      <c r="C58" s="49" t="s">
        <v>182</v>
      </c>
      <c r="D58" s="50">
        <v>43897</v>
      </c>
      <c r="E58" s="47">
        <v>1</v>
      </c>
      <c r="F58" s="47">
        <v>1</v>
      </c>
      <c r="G58" s="47">
        <f t="shared" si="7"/>
        <v>1</v>
      </c>
    </row>
    <row r="59" spans="1:7" ht="16" x14ac:dyDescent="0.2">
      <c r="A59" s="3">
        <v>4</v>
      </c>
      <c r="B59" s="47" t="s">
        <v>147</v>
      </c>
      <c r="C59" s="49" t="s">
        <v>183</v>
      </c>
      <c r="D59" s="53" t="s">
        <v>169</v>
      </c>
      <c r="E59" s="53">
        <v>3</v>
      </c>
      <c r="F59" s="53">
        <v>3</v>
      </c>
      <c r="G59" s="53">
        <f t="shared" si="7"/>
        <v>9</v>
      </c>
    </row>
    <row r="60" spans="1:7" ht="16" x14ac:dyDescent="0.2">
      <c r="A60" s="3">
        <v>5</v>
      </c>
      <c r="B60" s="47" t="s">
        <v>147</v>
      </c>
      <c r="C60" s="49" t="s">
        <v>182</v>
      </c>
      <c r="D60" s="50">
        <v>43956</v>
      </c>
      <c r="E60" s="47">
        <v>4</v>
      </c>
      <c r="F60" s="47">
        <v>4</v>
      </c>
      <c r="G60" s="47">
        <f t="shared" si="7"/>
        <v>16</v>
      </c>
    </row>
    <row r="61" spans="1:7" ht="16" x14ac:dyDescent="0.2">
      <c r="A61" s="3">
        <v>6</v>
      </c>
      <c r="B61" s="47" t="s">
        <v>147</v>
      </c>
      <c r="C61" s="49" t="s">
        <v>182</v>
      </c>
      <c r="D61" s="50">
        <v>44005</v>
      </c>
      <c r="E61" s="47">
        <v>5</v>
      </c>
      <c r="F61" s="47">
        <v>5</v>
      </c>
      <c r="G61" s="47">
        <f t="shared" si="7"/>
        <v>25</v>
      </c>
    </row>
    <row r="62" spans="1:7" ht="16" x14ac:dyDescent="0.2">
      <c r="A62" s="3">
        <v>7</v>
      </c>
      <c r="B62" s="47" t="s">
        <v>147</v>
      </c>
      <c r="C62" s="49" t="s">
        <v>182</v>
      </c>
      <c r="D62" s="50">
        <v>44018</v>
      </c>
      <c r="E62" s="47">
        <v>5</v>
      </c>
      <c r="F62" s="47">
        <v>5</v>
      </c>
      <c r="G62" s="47">
        <f t="shared" si="7"/>
        <v>25</v>
      </c>
    </row>
    <row r="63" spans="1:7" ht="16" x14ac:dyDescent="0.2">
      <c r="A63" s="3">
        <v>8</v>
      </c>
      <c r="B63" s="47" t="s">
        <v>147</v>
      </c>
      <c r="C63" s="49" t="s">
        <v>182</v>
      </c>
      <c r="D63" s="50">
        <v>44068</v>
      </c>
      <c r="E63" s="47">
        <v>1</v>
      </c>
      <c r="F63" s="47">
        <v>1</v>
      </c>
      <c r="G63" s="47">
        <f t="shared" si="7"/>
        <v>1</v>
      </c>
    </row>
    <row r="64" spans="1:7" ht="16" x14ac:dyDescent="0.2">
      <c r="A64" s="3">
        <v>9</v>
      </c>
      <c r="B64" s="47" t="s">
        <v>147</v>
      </c>
      <c r="C64" s="49" t="s">
        <v>184</v>
      </c>
      <c r="D64" s="50">
        <v>43850</v>
      </c>
      <c r="E64" s="47">
        <v>1</v>
      </c>
      <c r="F64" s="47">
        <v>1</v>
      </c>
      <c r="G64" s="47">
        <f t="shared" si="7"/>
        <v>1</v>
      </c>
    </row>
    <row r="65" spans="1:7" ht="16" x14ac:dyDescent="0.2">
      <c r="A65" s="3">
        <v>10</v>
      </c>
      <c r="B65" s="47" t="s">
        <v>147</v>
      </c>
      <c r="C65" s="49" t="s">
        <v>185</v>
      </c>
      <c r="D65" s="50">
        <v>43990</v>
      </c>
      <c r="E65" s="47">
        <v>1</v>
      </c>
      <c r="F65" s="47">
        <v>5</v>
      </c>
      <c r="G65" s="47">
        <f t="shared" si="7"/>
        <v>5</v>
      </c>
    </row>
    <row r="66" spans="1:7" ht="16" x14ac:dyDescent="0.2">
      <c r="A66" s="3">
        <v>11</v>
      </c>
      <c r="B66" s="47" t="s">
        <v>147</v>
      </c>
      <c r="C66" s="49" t="s">
        <v>186</v>
      </c>
      <c r="D66" s="50">
        <v>44042</v>
      </c>
      <c r="E66" s="47">
        <v>1</v>
      </c>
      <c r="F66" s="47">
        <v>6</v>
      </c>
      <c r="G66" s="47">
        <f t="shared" si="7"/>
        <v>6</v>
      </c>
    </row>
    <row r="67" spans="1:7" ht="16" x14ac:dyDescent="0.2">
      <c r="A67" s="3">
        <v>12</v>
      </c>
      <c r="B67" s="47" t="s">
        <v>147</v>
      </c>
      <c r="C67" s="49" t="s">
        <v>187</v>
      </c>
      <c r="D67" s="50">
        <v>44080</v>
      </c>
      <c r="E67" s="47">
        <v>2</v>
      </c>
      <c r="F67" s="47">
        <v>7</v>
      </c>
      <c r="G67" s="47">
        <f t="shared" si="7"/>
        <v>14</v>
      </c>
    </row>
    <row r="68" spans="1:7" ht="16" x14ac:dyDescent="0.2">
      <c r="A68" s="3">
        <v>13</v>
      </c>
      <c r="B68" s="47" t="s">
        <v>147</v>
      </c>
      <c r="C68" s="49" t="s">
        <v>188</v>
      </c>
      <c r="D68" s="50">
        <v>44081</v>
      </c>
      <c r="E68" s="47">
        <v>1</v>
      </c>
      <c r="F68" s="47">
        <v>7</v>
      </c>
      <c r="G68" s="47">
        <f t="shared" si="7"/>
        <v>7</v>
      </c>
    </row>
    <row r="69" spans="1:7" ht="16" x14ac:dyDescent="0.2">
      <c r="A69" s="3">
        <v>14</v>
      </c>
      <c r="B69" s="47" t="s">
        <v>147</v>
      </c>
      <c r="C69" s="49" t="s">
        <v>189</v>
      </c>
      <c r="D69" s="50">
        <v>44031</v>
      </c>
      <c r="E69" s="47">
        <v>1</v>
      </c>
      <c r="F69" s="47">
        <v>6</v>
      </c>
      <c r="G69" s="47">
        <f t="shared" si="7"/>
        <v>6</v>
      </c>
    </row>
    <row r="70" spans="1:7" ht="16" x14ac:dyDescent="0.2">
      <c r="A70" s="3">
        <v>15</v>
      </c>
      <c r="B70" s="47" t="s">
        <v>147</v>
      </c>
      <c r="C70" s="49" t="s">
        <v>190</v>
      </c>
      <c r="D70" s="50">
        <v>44026</v>
      </c>
      <c r="E70" s="47">
        <v>1</v>
      </c>
      <c r="F70" s="47">
        <v>1</v>
      </c>
      <c r="G70" s="47">
        <f t="shared" si="7"/>
        <v>1</v>
      </c>
    </row>
    <row r="71" spans="1:7" ht="16" x14ac:dyDescent="0.2">
      <c r="A71" s="3">
        <v>16</v>
      </c>
      <c r="B71" s="47" t="s">
        <v>147</v>
      </c>
      <c r="C71" s="49" t="s">
        <v>191</v>
      </c>
      <c r="D71" s="50">
        <v>44029</v>
      </c>
      <c r="E71" s="47">
        <v>1</v>
      </c>
      <c r="F71" s="47">
        <v>1</v>
      </c>
      <c r="G71" s="47">
        <f t="shared" si="7"/>
        <v>1</v>
      </c>
    </row>
    <row r="72" spans="1:7" ht="16" x14ac:dyDescent="0.2">
      <c r="A72" s="3">
        <v>17</v>
      </c>
      <c r="B72" s="47" t="s">
        <v>147</v>
      </c>
      <c r="C72" s="49" t="s">
        <v>192</v>
      </c>
      <c r="D72" s="50">
        <v>44018</v>
      </c>
      <c r="E72" s="47">
        <v>1</v>
      </c>
      <c r="F72" s="47">
        <v>1</v>
      </c>
      <c r="G72" s="47">
        <f t="shared" si="7"/>
        <v>1</v>
      </c>
    </row>
    <row r="73" spans="1:7" ht="16" x14ac:dyDescent="0.2">
      <c r="A73" s="3">
        <v>18</v>
      </c>
      <c r="B73" s="47" t="s">
        <v>147</v>
      </c>
      <c r="C73" s="49" t="s">
        <v>193</v>
      </c>
      <c r="D73" s="50">
        <v>44018</v>
      </c>
      <c r="E73" s="47">
        <v>1</v>
      </c>
      <c r="F73" s="47">
        <v>1</v>
      </c>
      <c r="G73" s="47">
        <f t="shared" si="7"/>
        <v>1</v>
      </c>
    </row>
    <row r="74" spans="1:7" ht="16" x14ac:dyDescent="0.2">
      <c r="A74" s="3">
        <v>19</v>
      </c>
      <c r="B74" s="47" t="s">
        <v>147</v>
      </c>
      <c r="C74" s="49" t="s">
        <v>194</v>
      </c>
      <c r="D74" s="50">
        <v>44042</v>
      </c>
      <c r="E74" s="47">
        <v>1</v>
      </c>
      <c r="F74" s="47">
        <v>1</v>
      </c>
      <c r="G74" s="47">
        <f t="shared" si="7"/>
        <v>1</v>
      </c>
    </row>
    <row r="75" spans="1:7" ht="16" x14ac:dyDescent="0.2">
      <c r="A75" s="3">
        <v>20</v>
      </c>
      <c r="B75" s="47" t="s">
        <v>147</v>
      </c>
      <c r="C75" s="49" t="s">
        <v>195</v>
      </c>
      <c r="D75" s="50">
        <v>44018</v>
      </c>
      <c r="E75" s="47">
        <v>1</v>
      </c>
      <c r="F75" s="47">
        <v>1</v>
      </c>
      <c r="G75" s="47">
        <f t="shared" si="7"/>
        <v>1</v>
      </c>
    </row>
    <row r="76" spans="1:7" ht="16" x14ac:dyDescent="0.2">
      <c r="A76" s="3">
        <v>21</v>
      </c>
      <c r="B76" s="47" t="s">
        <v>147</v>
      </c>
      <c r="C76" s="49" t="s">
        <v>196</v>
      </c>
      <c r="D76" s="50">
        <v>44014</v>
      </c>
      <c r="E76" s="47">
        <v>1</v>
      </c>
      <c r="F76" s="47">
        <v>1</v>
      </c>
      <c r="G76" s="47">
        <f t="shared" si="7"/>
        <v>1</v>
      </c>
    </row>
    <row r="77" spans="1:7" ht="16" x14ac:dyDescent="0.2">
      <c r="A77" s="3">
        <v>22</v>
      </c>
      <c r="B77" s="47" t="s">
        <v>147</v>
      </c>
      <c r="C77" s="49" t="s">
        <v>167</v>
      </c>
      <c r="D77" s="50">
        <v>44004</v>
      </c>
      <c r="E77" s="47">
        <v>1</v>
      </c>
      <c r="F77" s="47">
        <v>1</v>
      </c>
      <c r="G77" s="47">
        <f t="shared" si="7"/>
        <v>1</v>
      </c>
    </row>
    <row r="78" spans="1:7" ht="16" x14ac:dyDescent="0.2">
      <c r="A78" s="3">
        <v>23</v>
      </c>
      <c r="B78" s="47" t="s">
        <v>147</v>
      </c>
      <c r="C78" s="49" t="s">
        <v>197</v>
      </c>
      <c r="D78" s="50">
        <v>44012</v>
      </c>
      <c r="E78" s="47">
        <v>1</v>
      </c>
      <c r="F78" s="47">
        <v>1</v>
      </c>
      <c r="G78" s="47">
        <f t="shared" si="7"/>
        <v>1</v>
      </c>
    </row>
    <row r="79" spans="1:7" ht="16" x14ac:dyDescent="0.2">
      <c r="A79" s="3">
        <v>24</v>
      </c>
      <c r="B79" s="47" t="s">
        <v>147</v>
      </c>
      <c r="C79" s="49" t="s">
        <v>198</v>
      </c>
      <c r="D79" s="50">
        <v>44036</v>
      </c>
      <c r="E79" s="47">
        <v>1</v>
      </c>
      <c r="F79" s="47">
        <v>1</v>
      </c>
      <c r="G79" s="47">
        <f t="shared" si="7"/>
        <v>1</v>
      </c>
    </row>
    <row r="80" spans="1:7" ht="16" x14ac:dyDescent="0.2">
      <c r="A80" s="3">
        <v>25</v>
      </c>
      <c r="B80" s="47" t="s">
        <v>147</v>
      </c>
      <c r="C80" s="49" t="s">
        <v>199</v>
      </c>
      <c r="D80" s="50">
        <v>44041</v>
      </c>
      <c r="E80" s="47">
        <v>1</v>
      </c>
      <c r="F80" s="47">
        <v>1</v>
      </c>
      <c r="G80" s="47">
        <f t="shared" si="7"/>
        <v>1</v>
      </c>
    </row>
    <row r="81" spans="1:7" ht="16" x14ac:dyDescent="0.2">
      <c r="A81" s="3">
        <v>26</v>
      </c>
      <c r="B81" s="47" t="s">
        <v>168</v>
      </c>
      <c r="C81" s="49" t="s">
        <v>200</v>
      </c>
      <c r="D81" s="54">
        <v>43862</v>
      </c>
      <c r="E81" s="47">
        <v>3</v>
      </c>
      <c r="F81" s="47">
        <v>3</v>
      </c>
      <c r="G81" s="47">
        <f t="shared" ref="G81:G93" si="8">F81*E81</f>
        <v>9</v>
      </c>
    </row>
    <row r="82" spans="1:7" ht="16" x14ac:dyDescent="0.2">
      <c r="A82" s="3">
        <v>27</v>
      </c>
      <c r="B82" s="47" t="s">
        <v>168</v>
      </c>
      <c r="C82" s="49" t="s">
        <v>155</v>
      </c>
      <c r="D82" s="50">
        <v>44068</v>
      </c>
      <c r="E82" s="16">
        <v>1</v>
      </c>
      <c r="F82" s="16">
        <v>1</v>
      </c>
      <c r="G82" s="47">
        <f t="shared" si="8"/>
        <v>1</v>
      </c>
    </row>
    <row r="83" spans="1:7" ht="16" x14ac:dyDescent="0.2">
      <c r="A83" s="3">
        <v>28</v>
      </c>
      <c r="B83" s="47" t="s">
        <v>168</v>
      </c>
      <c r="C83" s="49" t="s">
        <v>155</v>
      </c>
      <c r="D83" s="50">
        <v>44076</v>
      </c>
      <c r="E83" s="16">
        <v>1</v>
      </c>
      <c r="F83" s="16">
        <v>2</v>
      </c>
      <c r="G83" s="47">
        <f t="shared" si="8"/>
        <v>2</v>
      </c>
    </row>
    <row r="84" spans="1:7" ht="16" x14ac:dyDescent="0.2">
      <c r="A84" s="3">
        <v>29</v>
      </c>
      <c r="B84" s="47" t="s">
        <v>168</v>
      </c>
      <c r="C84" s="49" t="s">
        <v>155</v>
      </c>
      <c r="D84" s="50">
        <v>43850</v>
      </c>
      <c r="E84" s="16">
        <v>1</v>
      </c>
      <c r="F84" s="16">
        <v>2</v>
      </c>
      <c r="G84" s="47">
        <f t="shared" si="8"/>
        <v>2</v>
      </c>
    </row>
    <row r="85" spans="1:7" ht="16" x14ac:dyDescent="0.2">
      <c r="A85" s="3">
        <v>30</v>
      </c>
      <c r="B85" s="47" t="s">
        <v>168</v>
      </c>
      <c r="C85" s="49" t="s">
        <v>155</v>
      </c>
      <c r="D85" s="50">
        <v>44124</v>
      </c>
      <c r="E85" s="16">
        <v>1</v>
      </c>
      <c r="F85" s="16">
        <v>5</v>
      </c>
      <c r="G85" s="47">
        <f t="shared" si="8"/>
        <v>5</v>
      </c>
    </row>
    <row r="86" spans="1:7" ht="16" x14ac:dyDescent="0.2">
      <c r="A86" s="3">
        <v>31</v>
      </c>
      <c r="B86" s="47" t="s">
        <v>168</v>
      </c>
      <c r="C86" s="49" t="s">
        <v>155</v>
      </c>
      <c r="D86" s="50">
        <v>44002</v>
      </c>
      <c r="E86" s="16">
        <v>1</v>
      </c>
      <c r="F86" s="16">
        <v>5</v>
      </c>
      <c r="G86" s="47">
        <f t="shared" si="8"/>
        <v>5</v>
      </c>
    </row>
    <row r="87" spans="1:7" ht="16" x14ac:dyDescent="0.2">
      <c r="A87" s="3">
        <v>32</v>
      </c>
      <c r="B87" s="47" t="s">
        <v>168</v>
      </c>
      <c r="C87" s="49" t="s">
        <v>155</v>
      </c>
      <c r="D87" s="50">
        <v>43923</v>
      </c>
      <c r="E87" s="16">
        <v>1</v>
      </c>
      <c r="F87" s="16">
        <v>1</v>
      </c>
      <c r="G87" s="47">
        <f t="shared" si="8"/>
        <v>1</v>
      </c>
    </row>
    <row r="88" spans="1:7" ht="16" x14ac:dyDescent="0.2">
      <c r="A88" s="3">
        <v>33</v>
      </c>
      <c r="B88" s="47" t="s">
        <v>168</v>
      </c>
      <c r="C88" s="49" t="s">
        <v>201</v>
      </c>
      <c r="D88" s="50">
        <v>43992</v>
      </c>
      <c r="E88" s="47">
        <v>1</v>
      </c>
      <c r="F88" s="47">
        <v>5</v>
      </c>
      <c r="G88" s="47">
        <f t="shared" si="8"/>
        <v>5</v>
      </c>
    </row>
    <row r="89" spans="1:7" ht="16" x14ac:dyDescent="0.2">
      <c r="A89" s="3">
        <v>34</v>
      </c>
      <c r="B89" s="47" t="s">
        <v>168</v>
      </c>
      <c r="C89" s="49" t="s">
        <v>202</v>
      </c>
      <c r="D89" s="50">
        <v>43992</v>
      </c>
      <c r="E89" s="47">
        <v>1</v>
      </c>
      <c r="F89" s="47">
        <v>5</v>
      </c>
      <c r="G89" s="47">
        <f t="shared" si="8"/>
        <v>5</v>
      </c>
    </row>
    <row r="90" spans="1:7" ht="16" x14ac:dyDescent="0.2">
      <c r="A90" s="3">
        <v>35</v>
      </c>
      <c r="B90" s="47" t="s">
        <v>168</v>
      </c>
      <c r="C90" s="49" t="s">
        <v>203</v>
      </c>
      <c r="D90" s="50">
        <v>43992</v>
      </c>
      <c r="E90" s="47">
        <v>1</v>
      </c>
      <c r="F90" s="47">
        <v>5</v>
      </c>
      <c r="G90" s="47">
        <f t="shared" si="8"/>
        <v>5</v>
      </c>
    </row>
    <row r="91" spans="1:7" ht="16" x14ac:dyDescent="0.2">
      <c r="A91" s="3">
        <v>36</v>
      </c>
      <c r="B91" s="47" t="s">
        <v>168</v>
      </c>
      <c r="C91" s="49" t="s">
        <v>204</v>
      </c>
      <c r="D91" s="50">
        <v>43992</v>
      </c>
      <c r="E91" s="47">
        <v>1</v>
      </c>
      <c r="F91" s="47">
        <v>5</v>
      </c>
      <c r="G91" s="47">
        <f t="shared" si="8"/>
        <v>5</v>
      </c>
    </row>
    <row r="92" spans="1:7" ht="16" x14ac:dyDescent="0.2">
      <c r="A92" s="3">
        <v>37</v>
      </c>
      <c r="B92" s="47" t="s">
        <v>168</v>
      </c>
      <c r="C92" s="49" t="s">
        <v>205</v>
      </c>
      <c r="D92" s="50">
        <v>43992</v>
      </c>
      <c r="E92" s="47">
        <v>1</v>
      </c>
      <c r="F92" s="47">
        <v>5</v>
      </c>
      <c r="G92" s="47">
        <f t="shared" si="8"/>
        <v>5</v>
      </c>
    </row>
    <row r="93" spans="1:7" ht="16" x14ac:dyDescent="0.2">
      <c r="A93" s="3">
        <v>38</v>
      </c>
      <c r="B93" s="47" t="s">
        <v>168</v>
      </c>
      <c r="C93" s="49" t="s">
        <v>205</v>
      </c>
      <c r="D93" s="50">
        <v>43887</v>
      </c>
      <c r="E93" s="47">
        <v>1</v>
      </c>
      <c r="F93" s="47">
        <v>5</v>
      </c>
      <c r="G93" s="47">
        <f t="shared" si="8"/>
        <v>5</v>
      </c>
    </row>
    <row r="94" spans="1:7" ht="16" x14ac:dyDescent="0.2">
      <c r="A94" s="3">
        <v>39</v>
      </c>
      <c r="B94" s="47" t="s">
        <v>168</v>
      </c>
      <c r="C94" s="49" t="s">
        <v>206</v>
      </c>
      <c r="D94" s="50">
        <v>43900</v>
      </c>
      <c r="E94" s="47">
        <v>1</v>
      </c>
      <c r="F94" s="47">
        <v>2</v>
      </c>
      <c r="G94" s="47">
        <f>F94*E94</f>
        <v>2</v>
      </c>
    </row>
    <row r="95" spans="1:7" ht="16" x14ac:dyDescent="0.2">
      <c r="A95" s="3">
        <v>40</v>
      </c>
      <c r="B95" s="47" t="s">
        <v>168</v>
      </c>
      <c r="C95" s="49" t="s">
        <v>207</v>
      </c>
      <c r="D95" s="50">
        <v>43923</v>
      </c>
      <c r="E95" s="47">
        <v>1</v>
      </c>
      <c r="F95" s="47">
        <v>1</v>
      </c>
      <c r="G95" s="47">
        <f>F95*E95</f>
        <v>1</v>
      </c>
    </row>
    <row r="96" spans="1:7" ht="16" x14ac:dyDescent="0.2">
      <c r="A96" s="3">
        <v>41</v>
      </c>
      <c r="B96" s="47" t="s">
        <v>168</v>
      </c>
      <c r="C96" s="49" t="s">
        <v>207</v>
      </c>
      <c r="D96" s="50">
        <v>43887</v>
      </c>
      <c r="E96" s="47">
        <v>1</v>
      </c>
      <c r="F96" s="47">
        <v>5</v>
      </c>
      <c r="G96" s="47">
        <f>F96*E96</f>
        <v>5</v>
      </c>
    </row>
    <row r="97" spans="1:7" ht="16" x14ac:dyDescent="0.2">
      <c r="A97" s="3">
        <v>42</v>
      </c>
      <c r="B97" s="47" t="s">
        <v>175</v>
      </c>
      <c r="C97" s="49" t="s">
        <v>200</v>
      </c>
      <c r="D97" s="47" t="s">
        <v>169</v>
      </c>
      <c r="E97" s="47">
        <v>3</v>
      </c>
      <c r="F97" s="47">
        <v>3</v>
      </c>
      <c r="G97" s="47">
        <f t="shared" ref="G97:G110" si="9">F97*E97</f>
        <v>9</v>
      </c>
    </row>
    <row r="98" spans="1:7" ht="16" x14ac:dyDescent="0.2">
      <c r="A98" s="3">
        <v>43</v>
      </c>
      <c r="B98" s="47" t="s">
        <v>175</v>
      </c>
      <c r="C98" s="49" t="s">
        <v>155</v>
      </c>
      <c r="D98" s="50">
        <v>44100</v>
      </c>
      <c r="E98" s="16">
        <v>1</v>
      </c>
      <c r="F98" s="16">
        <v>2</v>
      </c>
      <c r="G98" s="47">
        <f t="shared" si="9"/>
        <v>2</v>
      </c>
    </row>
    <row r="99" spans="1:7" ht="16" x14ac:dyDescent="0.2">
      <c r="A99" s="3">
        <v>44</v>
      </c>
      <c r="B99" s="47" t="s">
        <v>175</v>
      </c>
      <c r="C99" s="49" t="s">
        <v>155</v>
      </c>
      <c r="D99" s="50">
        <v>44000</v>
      </c>
      <c r="E99" s="16">
        <v>1</v>
      </c>
      <c r="F99" s="16">
        <v>5</v>
      </c>
      <c r="G99" s="47">
        <f t="shared" si="9"/>
        <v>5</v>
      </c>
    </row>
    <row r="100" spans="1:7" ht="16" x14ac:dyDescent="0.2">
      <c r="A100" s="3">
        <v>45</v>
      </c>
      <c r="B100" s="47" t="s">
        <v>175</v>
      </c>
      <c r="C100" s="49" t="s">
        <v>155</v>
      </c>
      <c r="D100" s="50">
        <v>44143</v>
      </c>
      <c r="E100" s="16">
        <v>1</v>
      </c>
      <c r="F100" s="16">
        <v>1</v>
      </c>
      <c r="G100" s="47">
        <f t="shared" si="9"/>
        <v>1</v>
      </c>
    </row>
    <row r="101" spans="1:7" ht="16" x14ac:dyDescent="0.2">
      <c r="A101" s="3">
        <v>46</v>
      </c>
      <c r="B101" s="47" t="s">
        <v>175</v>
      </c>
      <c r="C101" s="49" t="s">
        <v>155</v>
      </c>
      <c r="D101" s="50">
        <v>43850</v>
      </c>
      <c r="E101" s="16">
        <v>1</v>
      </c>
      <c r="F101" s="16">
        <v>1</v>
      </c>
      <c r="G101" s="47">
        <f t="shared" si="9"/>
        <v>1</v>
      </c>
    </row>
    <row r="102" spans="1:7" ht="16" x14ac:dyDescent="0.2">
      <c r="A102" s="3">
        <v>47</v>
      </c>
      <c r="B102" s="47" t="s">
        <v>175</v>
      </c>
      <c r="C102" s="49" t="s">
        <v>155</v>
      </c>
      <c r="D102" s="50">
        <v>43923</v>
      </c>
      <c r="E102" s="16">
        <v>1</v>
      </c>
      <c r="F102" s="16">
        <v>1</v>
      </c>
      <c r="G102" s="47">
        <f t="shared" si="9"/>
        <v>1</v>
      </c>
    </row>
    <row r="103" spans="1:7" ht="16" x14ac:dyDescent="0.2">
      <c r="A103" s="3">
        <v>48</v>
      </c>
      <c r="B103" s="47" t="s">
        <v>175</v>
      </c>
      <c r="C103" s="49" t="s">
        <v>155</v>
      </c>
      <c r="D103" s="50">
        <v>44124</v>
      </c>
      <c r="E103" s="16">
        <v>1</v>
      </c>
      <c r="F103" s="16">
        <v>1</v>
      </c>
      <c r="G103" s="47">
        <f t="shared" si="9"/>
        <v>1</v>
      </c>
    </row>
    <row r="104" spans="1:7" ht="16" x14ac:dyDescent="0.2">
      <c r="A104" s="3">
        <v>49</v>
      </c>
      <c r="B104" s="47" t="s">
        <v>175</v>
      </c>
      <c r="C104" s="49" t="s">
        <v>155</v>
      </c>
      <c r="D104" s="15">
        <v>43904</v>
      </c>
      <c r="E104" s="16">
        <v>1</v>
      </c>
      <c r="F104" s="16">
        <v>7</v>
      </c>
      <c r="G104" s="47">
        <f t="shared" si="9"/>
        <v>7</v>
      </c>
    </row>
    <row r="105" spans="1:7" ht="16" x14ac:dyDescent="0.2">
      <c r="A105" s="3">
        <v>50</v>
      </c>
      <c r="B105" s="47" t="s">
        <v>175</v>
      </c>
      <c r="C105" s="49" t="s">
        <v>201</v>
      </c>
      <c r="D105" s="50">
        <v>43993</v>
      </c>
      <c r="E105" s="47">
        <v>1</v>
      </c>
      <c r="F105" s="47">
        <v>6</v>
      </c>
      <c r="G105" s="47">
        <f t="shared" si="9"/>
        <v>6</v>
      </c>
    </row>
    <row r="106" spans="1:7" ht="16" x14ac:dyDescent="0.2">
      <c r="A106" s="3">
        <v>51</v>
      </c>
      <c r="B106" s="47" t="s">
        <v>175</v>
      </c>
      <c r="C106" s="49" t="s">
        <v>202</v>
      </c>
      <c r="D106" s="50">
        <v>43993</v>
      </c>
      <c r="E106" s="47">
        <v>1</v>
      </c>
      <c r="F106" s="47">
        <v>6</v>
      </c>
      <c r="G106" s="47">
        <f t="shared" si="9"/>
        <v>6</v>
      </c>
    </row>
    <row r="107" spans="1:7" ht="16" x14ac:dyDescent="0.2">
      <c r="A107" s="3">
        <v>52</v>
      </c>
      <c r="B107" s="47" t="s">
        <v>175</v>
      </c>
      <c r="C107" s="49" t="s">
        <v>208</v>
      </c>
      <c r="D107" s="50">
        <v>43993</v>
      </c>
      <c r="E107" s="47">
        <v>1</v>
      </c>
      <c r="F107" s="47">
        <v>6</v>
      </c>
      <c r="G107" s="47">
        <f t="shared" si="9"/>
        <v>6</v>
      </c>
    </row>
    <row r="108" spans="1:7" ht="16" x14ac:dyDescent="0.2">
      <c r="A108" s="3">
        <v>53</v>
      </c>
      <c r="B108" s="47" t="s">
        <v>175</v>
      </c>
      <c r="C108" s="49" t="s">
        <v>203</v>
      </c>
      <c r="D108" s="50">
        <v>43993</v>
      </c>
      <c r="E108" s="47">
        <v>1</v>
      </c>
      <c r="F108" s="47">
        <v>6</v>
      </c>
      <c r="G108" s="47">
        <f t="shared" si="9"/>
        <v>6</v>
      </c>
    </row>
    <row r="109" spans="1:7" ht="16" x14ac:dyDescent="0.2">
      <c r="A109" s="3">
        <v>54</v>
      </c>
      <c r="B109" s="47" t="s">
        <v>175</v>
      </c>
      <c r="C109" s="49" t="s">
        <v>205</v>
      </c>
      <c r="D109" s="50">
        <v>43993</v>
      </c>
      <c r="E109" s="47">
        <v>1</v>
      </c>
      <c r="F109" s="47">
        <v>5</v>
      </c>
      <c r="G109" s="47">
        <f t="shared" si="9"/>
        <v>5</v>
      </c>
    </row>
    <row r="110" spans="1:7" ht="16" x14ac:dyDescent="0.2">
      <c r="A110" s="3">
        <v>55</v>
      </c>
      <c r="B110" s="47" t="s">
        <v>175</v>
      </c>
      <c r="C110" s="49" t="s">
        <v>205</v>
      </c>
      <c r="D110" s="50">
        <v>44009</v>
      </c>
      <c r="E110" s="47">
        <v>1</v>
      </c>
      <c r="F110" s="47">
        <v>2</v>
      </c>
      <c r="G110" s="47">
        <f t="shared" si="9"/>
        <v>2</v>
      </c>
    </row>
    <row r="111" spans="1:7" ht="16" x14ac:dyDescent="0.2">
      <c r="A111" s="3">
        <v>56</v>
      </c>
      <c r="B111" s="47" t="s">
        <v>175</v>
      </c>
      <c r="C111" s="49" t="s">
        <v>207</v>
      </c>
      <c r="D111" s="50">
        <v>43916</v>
      </c>
      <c r="E111" s="47">
        <v>1</v>
      </c>
      <c r="F111" s="47">
        <v>4</v>
      </c>
      <c r="G111" s="47">
        <f>F111*E111</f>
        <v>4</v>
      </c>
    </row>
    <row r="112" spans="1:7" ht="16" x14ac:dyDescent="0.2">
      <c r="A112" s="3">
        <v>57</v>
      </c>
      <c r="B112" s="47" t="s">
        <v>178</v>
      </c>
      <c r="C112" s="49" t="s">
        <v>200</v>
      </c>
      <c r="D112" s="47" t="s">
        <v>169</v>
      </c>
      <c r="E112" s="47">
        <v>3</v>
      </c>
      <c r="F112" s="47">
        <v>3</v>
      </c>
      <c r="G112" s="47">
        <f t="shared" ref="G112:G128" si="10">F112*E112</f>
        <v>9</v>
      </c>
    </row>
    <row r="113" spans="1:7" ht="16" x14ac:dyDescent="0.2">
      <c r="A113" s="3">
        <v>58</v>
      </c>
      <c r="B113" s="47" t="s">
        <v>178</v>
      </c>
      <c r="C113" s="49" t="s">
        <v>155</v>
      </c>
      <c r="D113" s="15">
        <v>43900</v>
      </c>
      <c r="E113" s="16">
        <v>1</v>
      </c>
      <c r="F113" s="16">
        <v>3</v>
      </c>
      <c r="G113" s="47">
        <f t="shared" si="10"/>
        <v>3</v>
      </c>
    </row>
    <row r="114" spans="1:7" ht="16" x14ac:dyDescent="0.2">
      <c r="A114" s="3">
        <v>59</v>
      </c>
      <c r="B114" s="47" t="s">
        <v>178</v>
      </c>
      <c r="C114" s="49" t="s">
        <v>155</v>
      </c>
      <c r="D114" s="51">
        <v>44063</v>
      </c>
      <c r="E114" s="16">
        <v>1</v>
      </c>
      <c r="F114" s="16">
        <v>1</v>
      </c>
      <c r="G114" s="47">
        <f t="shared" si="10"/>
        <v>1</v>
      </c>
    </row>
    <row r="115" spans="1:7" ht="16" x14ac:dyDescent="0.2">
      <c r="A115" s="3">
        <v>60</v>
      </c>
      <c r="B115" s="47" t="s">
        <v>178</v>
      </c>
      <c r="C115" s="49" t="s">
        <v>155</v>
      </c>
      <c r="D115" s="51">
        <v>44094</v>
      </c>
      <c r="E115" s="16">
        <v>1</v>
      </c>
      <c r="F115" s="16">
        <v>2</v>
      </c>
      <c r="G115" s="47">
        <f t="shared" si="10"/>
        <v>2</v>
      </c>
    </row>
    <row r="116" spans="1:7" ht="16" x14ac:dyDescent="0.2">
      <c r="A116" s="3">
        <v>61</v>
      </c>
      <c r="B116" s="47" t="s">
        <v>178</v>
      </c>
      <c r="C116" s="49" t="s">
        <v>155</v>
      </c>
      <c r="D116" s="51">
        <v>43850</v>
      </c>
      <c r="E116" s="16">
        <v>1</v>
      </c>
      <c r="F116" s="16">
        <v>8</v>
      </c>
      <c r="G116" s="47">
        <f t="shared" si="10"/>
        <v>8</v>
      </c>
    </row>
    <row r="117" spans="1:7" ht="16" x14ac:dyDescent="0.2">
      <c r="A117" s="3">
        <v>62</v>
      </c>
      <c r="B117" s="47" t="s">
        <v>178</v>
      </c>
      <c r="C117" s="49" t="s">
        <v>155</v>
      </c>
      <c r="D117" s="51">
        <v>44124</v>
      </c>
      <c r="E117" s="16">
        <v>1</v>
      </c>
      <c r="F117" s="16">
        <v>2</v>
      </c>
      <c r="G117" s="47">
        <f t="shared" si="10"/>
        <v>2</v>
      </c>
    </row>
    <row r="118" spans="1:7" ht="16" x14ac:dyDescent="0.2">
      <c r="A118" s="3">
        <v>63</v>
      </c>
      <c r="B118" s="47" t="s">
        <v>178</v>
      </c>
      <c r="C118" s="49" t="s">
        <v>155</v>
      </c>
      <c r="D118" s="51">
        <v>44002</v>
      </c>
      <c r="E118" s="16">
        <v>1</v>
      </c>
      <c r="F118" s="16">
        <v>3</v>
      </c>
      <c r="G118" s="47">
        <f t="shared" si="10"/>
        <v>3</v>
      </c>
    </row>
    <row r="119" spans="1:7" ht="16" x14ac:dyDescent="0.2">
      <c r="A119" s="3">
        <v>64</v>
      </c>
      <c r="B119" s="47" t="s">
        <v>178</v>
      </c>
      <c r="C119" s="49" t="s">
        <v>209</v>
      </c>
      <c r="D119" s="50">
        <v>44085</v>
      </c>
      <c r="E119" s="47">
        <v>1</v>
      </c>
      <c r="F119" s="47">
        <v>3</v>
      </c>
      <c r="G119" s="47">
        <f t="shared" si="10"/>
        <v>3</v>
      </c>
    </row>
    <row r="120" spans="1:7" ht="16" x14ac:dyDescent="0.2">
      <c r="A120" s="3">
        <v>65</v>
      </c>
      <c r="B120" s="47" t="s">
        <v>178</v>
      </c>
      <c r="C120" s="49" t="s">
        <v>201</v>
      </c>
      <c r="D120" s="50">
        <v>43995</v>
      </c>
      <c r="E120" s="47">
        <v>1</v>
      </c>
      <c r="F120" s="47">
        <v>6</v>
      </c>
      <c r="G120" s="47">
        <f t="shared" si="10"/>
        <v>6</v>
      </c>
    </row>
    <row r="121" spans="1:7" ht="16" x14ac:dyDescent="0.2">
      <c r="A121" s="3">
        <v>66</v>
      </c>
      <c r="B121" s="47" t="s">
        <v>178</v>
      </c>
      <c r="C121" s="49" t="s">
        <v>202</v>
      </c>
      <c r="D121" s="50">
        <v>43995</v>
      </c>
      <c r="E121" s="47">
        <v>1</v>
      </c>
      <c r="F121" s="47">
        <v>6</v>
      </c>
      <c r="G121" s="47">
        <f t="shared" si="10"/>
        <v>6</v>
      </c>
    </row>
    <row r="122" spans="1:7" ht="16" x14ac:dyDescent="0.2">
      <c r="A122" s="3">
        <v>67</v>
      </c>
      <c r="B122" s="47" t="s">
        <v>178</v>
      </c>
      <c r="C122" s="49" t="s">
        <v>210</v>
      </c>
      <c r="D122" s="50">
        <v>43995</v>
      </c>
      <c r="E122" s="47">
        <v>1</v>
      </c>
      <c r="F122" s="47">
        <v>6</v>
      </c>
      <c r="G122" s="47">
        <f t="shared" si="10"/>
        <v>6</v>
      </c>
    </row>
    <row r="123" spans="1:7" ht="16" x14ac:dyDescent="0.2">
      <c r="A123" s="3">
        <v>68</v>
      </c>
      <c r="B123" s="47" t="s">
        <v>178</v>
      </c>
      <c r="C123" s="49" t="s">
        <v>211</v>
      </c>
      <c r="D123" s="50">
        <v>43995</v>
      </c>
      <c r="E123" s="47">
        <v>1</v>
      </c>
      <c r="F123" s="47">
        <v>6</v>
      </c>
      <c r="G123" s="47">
        <f t="shared" si="10"/>
        <v>6</v>
      </c>
    </row>
    <row r="124" spans="1:7" ht="16" x14ac:dyDescent="0.2">
      <c r="A124" s="3">
        <v>69</v>
      </c>
      <c r="B124" s="47" t="s">
        <v>178</v>
      </c>
      <c r="C124" s="49" t="s">
        <v>208</v>
      </c>
      <c r="D124" s="50">
        <v>44029</v>
      </c>
      <c r="E124" s="47">
        <v>1</v>
      </c>
      <c r="F124" s="47">
        <v>5</v>
      </c>
      <c r="G124" s="47">
        <f t="shared" si="10"/>
        <v>5</v>
      </c>
    </row>
    <row r="125" spans="1:7" ht="16" x14ac:dyDescent="0.2">
      <c r="A125" s="3">
        <v>70</v>
      </c>
      <c r="B125" s="47" t="s">
        <v>178</v>
      </c>
      <c r="C125" s="49" t="s">
        <v>204</v>
      </c>
      <c r="D125" s="50">
        <v>44028</v>
      </c>
      <c r="E125" s="47">
        <v>1</v>
      </c>
      <c r="F125" s="47">
        <v>5</v>
      </c>
      <c r="G125" s="47">
        <f t="shared" si="10"/>
        <v>5</v>
      </c>
    </row>
    <row r="126" spans="1:7" ht="16" x14ac:dyDescent="0.2">
      <c r="A126" s="3">
        <v>71</v>
      </c>
      <c r="B126" s="47" t="s">
        <v>178</v>
      </c>
      <c r="C126" s="49" t="s">
        <v>203</v>
      </c>
      <c r="D126" s="50">
        <v>43995</v>
      </c>
      <c r="E126" s="47">
        <v>1</v>
      </c>
      <c r="F126" s="47">
        <v>5</v>
      </c>
      <c r="G126" s="47">
        <f t="shared" si="10"/>
        <v>5</v>
      </c>
    </row>
    <row r="127" spans="1:7" ht="16" x14ac:dyDescent="0.2">
      <c r="A127" s="3">
        <v>72</v>
      </c>
      <c r="B127" s="47" t="s">
        <v>178</v>
      </c>
      <c r="C127" s="49" t="s">
        <v>205</v>
      </c>
      <c r="D127" s="50">
        <v>43993</v>
      </c>
      <c r="E127" s="47">
        <v>1</v>
      </c>
      <c r="F127" s="47">
        <v>5</v>
      </c>
      <c r="G127" s="47">
        <f t="shared" si="10"/>
        <v>5</v>
      </c>
    </row>
    <row r="128" spans="1:7" ht="16" x14ac:dyDescent="0.2">
      <c r="A128" s="3">
        <v>73</v>
      </c>
      <c r="B128" s="47" t="s">
        <v>178</v>
      </c>
      <c r="C128" s="49" t="s">
        <v>205</v>
      </c>
      <c r="D128" s="50">
        <v>44001</v>
      </c>
      <c r="E128" s="47">
        <v>1</v>
      </c>
      <c r="F128" s="47">
        <v>4</v>
      </c>
      <c r="G128" s="47">
        <f t="shared" si="10"/>
        <v>4</v>
      </c>
    </row>
    <row r="129" spans="1:7" ht="16" x14ac:dyDescent="0.2">
      <c r="A129" s="3">
        <v>74</v>
      </c>
      <c r="B129" s="47" t="s">
        <v>178</v>
      </c>
      <c r="C129" s="49" t="s">
        <v>206</v>
      </c>
      <c r="D129" s="50">
        <v>43880</v>
      </c>
      <c r="E129" s="47">
        <v>1</v>
      </c>
      <c r="F129" s="47">
        <v>4</v>
      </c>
      <c r="G129" s="47">
        <f>F129*E129</f>
        <v>4</v>
      </c>
    </row>
    <row r="130" spans="1:7" ht="16" x14ac:dyDescent="0.2">
      <c r="A130" s="3">
        <v>75</v>
      </c>
      <c r="B130" s="47" t="s">
        <v>178</v>
      </c>
      <c r="C130" s="49" t="s">
        <v>207</v>
      </c>
      <c r="D130" s="50">
        <v>43880</v>
      </c>
      <c r="E130" s="47">
        <v>1</v>
      </c>
      <c r="F130" s="47">
        <v>4</v>
      </c>
      <c r="G130" s="47">
        <f>F130*E130</f>
        <v>4</v>
      </c>
    </row>
    <row r="131" spans="1:7" ht="16" x14ac:dyDescent="0.2">
      <c r="A131" s="3">
        <v>76</v>
      </c>
      <c r="B131" s="47" t="s">
        <v>178</v>
      </c>
      <c r="C131" s="49" t="s">
        <v>207</v>
      </c>
      <c r="D131" s="50">
        <v>43896</v>
      </c>
      <c r="E131" s="47">
        <v>1</v>
      </c>
      <c r="F131" s="47">
        <v>2</v>
      </c>
      <c r="G131" s="47">
        <f>F131*E131</f>
        <v>2</v>
      </c>
    </row>
    <row r="133" spans="1:7" x14ac:dyDescent="0.2">
      <c r="B133" s="3">
        <v>2019</v>
      </c>
      <c r="C133" s="3">
        <f>A52</f>
        <v>49</v>
      </c>
    </row>
    <row r="134" spans="1:7" x14ac:dyDescent="0.2">
      <c r="B134" s="3">
        <v>2020</v>
      </c>
      <c r="C134" s="3">
        <f>A131</f>
        <v>76</v>
      </c>
    </row>
    <row r="135" spans="1:7" x14ac:dyDescent="0.2">
      <c r="B135" s="3" t="s">
        <v>0</v>
      </c>
      <c r="C135" s="3">
        <f>SUM(C133:C134)</f>
        <v>125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53"/>
  <sheetViews>
    <sheetView workbookViewId="0">
      <selection activeCell="L5" sqref="L5"/>
    </sheetView>
  </sheetViews>
  <sheetFormatPr baseColWidth="10" defaultColWidth="8.83203125" defaultRowHeight="15" x14ac:dyDescent="0.2"/>
  <cols>
    <col min="1" max="1" width="22.5" customWidth="1"/>
    <col min="2" max="2" width="9.5" customWidth="1"/>
    <col min="3" max="3" width="10" customWidth="1"/>
    <col min="4" max="4" width="10.1640625" customWidth="1"/>
    <col min="5" max="5" width="11.5" customWidth="1"/>
    <col min="7" max="7" width="11" customWidth="1"/>
    <col min="14" max="14" width="11.83203125" customWidth="1"/>
  </cols>
  <sheetData>
    <row r="1" spans="1:14" x14ac:dyDescent="0.2">
      <c r="A1" s="55" t="s">
        <v>212</v>
      </c>
    </row>
    <row r="3" spans="1:14" x14ac:dyDescent="0.2">
      <c r="A3" s="11" t="s">
        <v>213</v>
      </c>
      <c r="B3" s="52" t="s">
        <v>1</v>
      </c>
      <c r="C3" s="52" t="s">
        <v>2</v>
      </c>
      <c r="D3" s="52" t="s">
        <v>3</v>
      </c>
      <c r="E3" s="52" t="s">
        <v>4</v>
      </c>
      <c r="F3" s="52" t="s">
        <v>0</v>
      </c>
      <c r="G3" s="52"/>
    </row>
    <row r="4" spans="1:14" x14ac:dyDescent="0.2">
      <c r="A4" s="3" t="s">
        <v>214</v>
      </c>
      <c r="B4" s="58">
        <v>92452</v>
      </c>
      <c r="C4" s="58">
        <v>73014</v>
      </c>
      <c r="D4" s="58">
        <v>72522</v>
      </c>
      <c r="E4" s="58">
        <v>193284</v>
      </c>
      <c r="F4" s="58">
        <f>SUM(B4:E4)</f>
        <v>431272</v>
      </c>
      <c r="G4" s="3" t="s">
        <v>90</v>
      </c>
      <c r="H4" t="s">
        <v>216</v>
      </c>
    </row>
    <row r="5" spans="1:14" x14ac:dyDescent="0.2">
      <c r="A5" s="3" t="s">
        <v>217</v>
      </c>
      <c r="B5" s="58">
        <v>51878</v>
      </c>
      <c r="C5" s="58">
        <v>115069</v>
      </c>
      <c r="D5" s="58">
        <v>65413</v>
      </c>
      <c r="E5" s="58">
        <v>230617</v>
      </c>
      <c r="F5" s="58">
        <f t="shared" ref="F5:F6" si="0">SUM(B5:E5)</f>
        <v>462977</v>
      </c>
      <c r="G5" s="3" t="s">
        <v>90</v>
      </c>
      <c r="H5" t="s">
        <v>241</v>
      </c>
    </row>
    <row r="6" spans="1:14" x14ac:dyDescent="0.2">
      <c r="A6" s="11" t="s">
        <v>218</v>
      </c>
      <c r="B6" s="59">
        <f>SUM(B4:B5)</f>
        <v>144330</v>
      </c>
      <c r="C6" s="59">
        <f t="shared" ref="C6:E6" si="1">SUM(C4:C5)</f>
        <v>188083</v>
      </c>
      <c r="D6" s="59">
        <f t="shared" si="1"/>
        <v>137935</v>
      </c>
      <c r="E6" s="59">
        <f t="shared" si="1"/>
        <v>423901</v>
      </c>
      <c r="F6" s="60">
        <f t="shared" si="0"/>
        <v>894249</v>
      </c>
      <c r="G6" s="11" t="s">
        <v>90</v>
      </c>
    </row>
    <row r="7" spans="1:14" x14ac:dyDescent="0.2">
      <c r="A7" s="61"/>
      <c r="B7" s="62"/>
      <c r="C7" s="62"/>
      <c r="D7" s="62"/>
      <c r="E7" s="62"/>
      <c r="F7" s="63">
        <f>F6/1000000</f>
        <v>0.89424899999999996</v>
      </c>
      <c r="G7" s="61" t="s">
        <v>215</v>
      </c>
    </row>
    <row r="9" spans="1:14" x14ac:dyDescent="0.2">
      <c r="A9" s="11" t="s">
        <v>219</v>
      </c>
      <c r="B9" s="70" t="s">
        <v>18</v>
      </c>
      <c r="C9" s="70"/>
      <c r="D9" s="70"/>
      <c r="E9" s="70"/>
      <c r="F9" s="70"/>
      <c r="G9" s="70"/>
      <c r="H9" s="3"/>
      <c r="I9" s="70" t="s">
        <v>234</v>
      </c>
      <c r="J9" s="70"/>
      <c r="K9" s="70"/>
      <c r="L9" s="70"/>
      <c r="M9" s="70"/>
      <c r="N9" s="70"/>
    </row>
    <row r="10" spans="1:14" ht="32" x14ac:dyDescent="0.2">
      <c r="A10" s="14" t="s">
        <v>220</v>
      </c>
      <c r="B10" s="52" t="s">
        <v>221</v>
      </c>
      <c r="C10" s="52" t="s">
        <v>222</v>
      </c>
      <c r="D10" s="52" t="s">
        <v>223</v>
      </c>
      <c r="E10" s="52" t="s">
        <v>224</v>
      </c>
      <c r="F10" s="52" t="s">
        <v>225</v>
      </c>
      <c r="G10" s="14" t="s">
        <v>226</v>
      </c>
      <c r="H10" s="3"/>
      <c r="I10" s="52" t="s">
        <v>221</v>
      </c>
      <c r="J10" s="52" t="s">
        <v>222</v>
      </c>
      <c r="K10" s="52" t="s">
        <v>223</v>
      </c>
      <c r="L10" s="52" t="s">
        <v>224</v>
      </c>
      <c r="M10" s="52" t="s">
        <v>225</v>
      </c>
      <c r="N10" s="14" t="s">
        <v>226</v>
      </c>
    </row>
    <row r="11" spans="1:14" x14ac:dyDescent="0.2">
      <c r="A11" s="3" t="s">
        <v>227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f>F11+E11+D11+C11+B11</f>
        <v>0</v>
      </c>
      <c r="H11" s="3"/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f>M11+L11+K11+J11+I11</f>
        <v>0</v>
      </c>
    </row>
    <row r="12" spans="1:14" x14ac:dyDescent="0.2">
      <c r="A12" s="3" t="s">
        <v>228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f t="shared" ref="G12:G14" si="2">F12+E12+D12+C12+B12</f>
        <v>0</v>
      </c>
      <c r="H12" s="3"/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f t="shared" ref="N12:N14" si="3">M12+L12+K12+J12+I12</f>
        <v>0</v>
      </c>
    </row>
    <row r="13" spans="1:14" x14ac:dyDescent="0.2">
      <c r="A13" s="3" t="s">
        <v>229</v>
      </c>
      <c r="B13" s="16">
        <v>6</v>
      </c>
      <c r="C13" s="16">
        <v>4</v>
      </c>
      <c r="D13" s="16">
        <v>0</v>
      </c>
      <c r="E13" s="16">
        <v>0</v>
      </c>
      <c r="F13" s="16">
        <v>0</v>
      </c>
      <c r="G13" s="16">
        <f t="shared" si="2"/>
        <v>10</v>
      </c>
      <c r="H13" s="3"/>
      <c r="I13" s="16">
        <v>6</v>
      </c>
      <c r="J13" s="16">
        <v>4</v>
      </c>
      <c r="K13" s="16">
        <v>0</v>
      </c>
      <c r="L13" s="16">
        <v>0</v>
      </c>
      <c r="M13" s="16">
        <v>0</v>
      </c>
      <c r="N13" s="16">
        <f t="shared" si="3"/>
        <v>10</v>
      </c>
    </row>
    <row r="14" spans="1:14" x14ac:dyDescent="0.2">
      <c r="A14" s="3" t="s">
        <v>230</v>
      </c>
      <c r="B14" s="16">
        <v>4</v>
      </c>
      <c r="C14" s="16">
        <v>0</v>
      </c>
      <c r="D14" s="16">
        <v>0</v>
      </c>
      <c r="E14" s="16">
        <v>0</v>
      </c>
      <c r="F14" s="16">
        <v>0</v>
      </c>
      <c r="G14" s="16">
        <f t="shared" si="2"/>
        <v>4</v>
      </c>
      <c r="H14" s="3"/>
      <c r="I14" s="16">
        <v>4</v>
      </c>
      <c r="J14" s="16">
        <v>0</v>
      </c>
      <c r="K14" s="16">
        <v>0</v>
      </c>
      <c r="L14" s="16">
        <v>0</v>
      </c>
      <c r="M14" s="16">
        <v>0</v>
      </c>
      <c r="N14" s="16">
        <f t="shared" si="3"/>
        <v>4</v>
      </c>
    </row>
    <row r="15" spans="1:14" ht="16" x14ac:dyDescent="0.2">
      <c r="A15" s="14" t="s">
        <v>226</v>
      </c>
      <c r="B15" s="16">
        <f t="shared" ref="B15:G15" si="4">SUM(B11:B14)</f>
        <v>10</v>
      </c>
      <c r="C15" s="16">
        <f t="shared" si="4"/>
        <v>4</v>
      </c>
      <c r="D15" s="16">
        <f t="shared" si="4"/>
        <v>0</v>
      </c>
      <c r="E15" s="16">
        <f t="shared" si="4"/>
        <v>0</v>
      </c>
      <c r="F15" s="16">
        <f t="shared" si="4"/>
        <v>0</v>
      </c>
      <c r="G15" s="16">
        <f t="shared" si="4"/>
        <v>14</v>
      </c>
      <c r="H15" s="3"/>
      <c r="I15" s="16">
        <f t="shared" ref="I15:N15" si="5">SUM(I11:I14)</f>
        <v>10</v>
      </c>
      <c r="J15" s="16">
        <f t="shared" si="5"/>
        <v>4</v>
      </c>
      <c r="K15" s="16">
        <f t="shared" si="5"/>
        <v>0</v>
      </c>
      <c r="L15" s="16">
        <f t="shared" si="5"/>
        <v>0</v>
      </c>
      <c r="M15" s="16">
        <f t="shared" si="5"/>
        <v>0</v>
      </c>
      <c r="N15" s="16">
        <f t="shared" si="5"/>
        <v>14</v>
      </c>
    </row>
    <row r="16" spans="1:14" x14ac:dyDescent="0.2">
      <c r="A16" s="3"/>
      <c r="B16" s="16"/>
      <c r="C16" s="3"/>
      <c r="D16" s="3"/>
      <c r="E16" s="3"/>
      <c r="F16" s="16"/>
      <c r="G16" s="3"/>
      <c r="H16" s="3"/>
      <c r="I16" s="16"/>
      <c r="J16" s="3"/>
      <c r="K16" s="3"/>
      <c r="L16" s="3"/>
      <c r="M16" s="16"/>
      <c r="N16" s="3"/>
    </row>
    <row r="17" spans="1:14" x14ac:dyDescent="0.2">
      <c r="A17" s="3"/>
      <c r="B17" s="16"/>
      <c r="C17" s="3"/>
      <c r="D17" s="3"/>
      <c r="E17" s="3"/>
      <c r="F17" s="16"/>
      <c r="G17" s="3"/>
      <c r="H17" s="3"/>
      <c r="I17" s="16"/>
      <c r="J17" s="3"/>
      <c r="K17" s="3"/>
      <c r="L17" s="3"/>
      <c r="M17" s="16"/>
      <c r="N17" s="3"/>
    </row>
    <row r="18" spans="1:14" x14ac:dyDescent="0.2">
      <c r="A18" s="11" t="s">
        <v>231</v>
      </c>
      <c r="B18" s="16"/>
      <c r="C18" s="3"/>
      <c r="D18" s="3"/>
      <c r="E18" s="3"/>
      <c r="F18" s="16"/>
      <c r="G18" s="3"/>
      <c r="H18" s="3"/>
      <c r="I18" s="16"/>
      <c r="J18" s="3"/>
      <c r="K18" s="3"/>
      <c r="L18" s="3"/>
      <c r="M18" s="16"/>
      <c r="N18" s="3"/>
    </row>
    <row r="19" spans="1:14" ht="32" x14ac:dyDescent="0.2">
      <c r="A19" s="14" t="s">
        <v>220</v>
      </c>
      <c r="B19" s="52" t="s">
        <v>221</v>
      </c>
      <c r="C19" s="52" t="s">
        <v>222</v>
      </c>
      <c r="D19" s="52" t="s">
        <v>223</v>
      </c>
      <c r="E19" s="52" t="s">
        <v>224</v>
      </c>
      <c r="F19" s="52" t="s">
        <v>225</v>
      </c>
      <c r="G19" s="14" t="s">
        <v>226</v>
      </c>
      <c r="H19" s="3"/>
      <c r="I19" s="52" t="s">
        <v>221</v>
      </c>
      <c r="J19" s="52" t="s">
        <v>222</v>
      </c>
      <c r="K19" s="52" t="s">
        <v>223</v>
      </c>
      <c r="L19" s="52" t="s">
        <v>224</v>
      </c>
      <c r="M19" s="52" t="s">
        <v>225</v>
      </c>
      <c r="N19" s="14" t="s">
        <v>226</v>
      </c>
    </row>
    <row r="20" spans="1:14" x14ac:dyDescent="0.2">
      <c r="A20" s="3" t="s">
        <v>227</v>
      </c>
      <c r="B20" s="16">
        <v>0</v>
      </c>
      <c r="C20" s="16">
        <v>3</v>
      </c>
      <c r="D20" s="16">
        <v>0</v>
      </c>
      <c r="E20" s="16">
        <v>0</v>
      </c>
      <c r="F20" s="16">
        <v>0</v>
      </c>
      <c r="G20" s="16">
        <f>F20+E20+D20+C20+B20</f>
        <v>3</v>
      </c>
      <c r="H20" s="3"/>
      <c r="I20" s="16">
        <v>0</v>
      </c>
      <c r="J20" s="16">
        <v>3</v>
      </c>
      <c r="K20" s="16">
        <v>0</v>
      </c>
      <c r="L20" s="16">
        <v>0</v>
      </c>
      <c r="M20" s="16">
        <v>0</v>
      </c>
      <c r="N20" s="16">
        <f>M20+L20+K20+J20+I20</f>
        <v>3</v>
      </c>
    </row>
    <row r="21" spans="1:14" x14ac:dyDescent="0.2">
      <c r="A21" s="3" t="s">
        <v>228</v>
      </c>
      <c r="B21" s="16">
        <v>0</v>
      </c>
      <c r="C21" s="16">
        <v>1</v>
      </c>
      <c r="D21" s="16">
        <v>0</v>
      </c>
      <c r="E21" s="16">
        <v>0</v>
      </c>
      <c r="F21" s="16">
        <v>0</v>
      </c>
      <c r="G21" s="16">
        <f t="shared" ref="G21:G23" si="6">F21+E21+D21+C21+B21</f>
        <v>1</v>
      </c>
      <c r="H21" s="3"/>
      <c r="I21" s="16">
        <v>0</v>
      </c>
      <c r="J21" s="16">
        <v>1</v>
      </c>
      <c r="K21" s="16">
        <v>0</v>
      </c>
      <c r="L21" s="16">
        <v>0</v>
      </c>
      <c r="M21" s="16">
        <v>0</v>
      </c>
      <c r="N21" s="16">
        <f t="shared" ref="N21:N23" si="7">M21+L21+K21+J21+I21</f>
        <v>1</v>
      </c>
    </row>
    <row r="22" spans="1:14" x14ac:dyDescent="0.2">
      <c r="A22" s="3" t="s">
        <v>229</v>
      </c>
      <c r="B22" s="16">
        <v>8</v>
      </c>
      <c r="C22" s="16">
        <v>0</v>
      </c>
      <c r="D22" s="16">
        <v>0</v>
      </c>
      <c r="E22" s="16">
        <v>0</v>
      </c>
      <c r="F22" s="16">
        <v>0</v>
      </c>
      <c r="G22" s="16">
        <f t="shared" si="6"/>
        <v>8</v>
      </c>
      <c r="H22" s="3"/>
      <c r="I22" s="16">
        <v>8</v>
      </c>
      <c r="J22" s="16">
        <v>0</v>
      </c>
      <c r="K22" s="16">
        <v>0</v>
      </c>
      <c r="L22" s="16">
        <v>0</v>
      </c>
      <c r="M22" s="16">
        <v>0</v>
      </c>
      <c r="N22" s="16">
        <f t="shared" si="7"/>
        <v>8</v>
      </c>
    </row>
    <row r="23" spans="1:14" x14ac:dyDescent="0.2">
      <c r="A23" s="3" t="s">
        <v>230</v>
      </c>
      <c r="B23" s="16">
        <v>4</v>
      </c>
      <c r="C23" s="16">
        <v>0</v>
      </c>
      <c r="D23" s="16">
        <v>0</v>
      </c>
      <c r="E23" s="16">
        <v>0</v>
      </c>
      <c r="F23" s="16">
        <v>0</v>
      </c>
      <c r="G23" s="16">
        <f t="shared" si="6"/>
        <v>4</v>
      </c>
      <c r="H23" s="3"/>
      <c r="I23" s="16">
        <v>4</v>
      </c>
      <c r="J23" s="16">
        <v>0</v>
      </c>
      <c r="K23" s="16">
        <v>0</v>
      </c>
      <c r="L23" s="16">
        <v>0</v>
      </c>
      <c r="M23" s="16">
        <v>0</v>
      </c>
      <c r="N23" s="16">
        <f t="shared" si="7"/>
        <v>4</v>
      </c>
    </row>
    <row r="24" spans="1:14" ht="16" x14ac:dyDescent="0.2">
      <c r="A24" s="14" t="s">
        <v>226</v>
      </c>
      <c r="B24" s="16">
        <f t="shared" ref="B24:G24" si="8">SUM(B20:B23)</f>
        <v>12</v>
      </c>
      <c r="C24" s="16">
        <f t="shared" si="8"/>
        <v>4</v>
      </c>
      <c r="D24" s="16">
        <f t="shared" si="8"/>
        <v>0</v>
      </c>
      <c r="E24" s="16">
        <f t="shared" si="8"/>
        <v>0</v>
      </c>
      <c r="F24" s="16">
        <f t="shared" si="8"/>
        <v>0</v>
      </c>
      <c r="G24" s="16">
        <f t="shared" si="8"/>
        <v>16</v>
      </c>
      <c r="H24" s="3"/>
      <c r="I24" s="16">
        <f t="shared" ref="I24:N24" si="9">SUM(I20:I23)</f>
        <v>12</v>
      </c>
      <c r="J24" s="16">
        <f t="shared" si="9"/>
        <v>4</v>
      </c>
      <c r="K24" s="16">
        <f t="shared" si="9"/>
        <v>0</v>
      </c>
      <c r="L24" s="16">
        <f t="shared" si="9"/>
        <v>0</v>
      </c>
      <c r="M24" s="16">
        <f t="shared" si="9"/>
        <v>0</v>
      </c>
      <c r="N24" s="16">
        <f t="shared" si="9"/>
        <v>16</v>
      </c>
    </row>
    <row r="25" spans="1:14" x14ac:dyDescent="0.2">
      <c r="A25" s="3"/>
      <c r="B25" s="16"/>
      <c r="C25" s="3"/>
      <c r="D25" s="3"/>
      <c r="E25" s="3"/>
      <c r="F25" s="16"/>
      <c r="G25" s="3"/>
      <c r="H25" s="3"/>
      <c r="I25" s="16"/>
      <c r="J25" s="3"/>
      <c r="K25" s="3"/>
      <c r="L25" s="3"/>
      <c r="M25" s="16"/>
      <c r="N25" s="3"/>
    </row>
    <row r="26" spans="1:14" x14ac:dyDescent="0.2">
      <c r="A26" s="3"/>
      <c r="B26" s="16"/>
      <c r="C26" s="3"/>
      <c r="D26" s="3"/>
      <c r="E26" s="3"/>
      <c r="F26" s="16"/>
      <c r="G26" s="3"/>
      <c r="H26" s="3"/>
      <c r="I26" s="16"/>
      <c r="J26" s="3"/>
      <c r="K26" s="3"/>
      <c r="L26" s="3"/>
      <c r="M26" s="16"/>
      <c r="N26" s="3"/>
    </row>
    <row r="27" spans="1:14" x14ac:dyDescent="0.2">
      <c r="A27" s="11" t="s">
        <v>232</v>
      </c>
      <c r="B27" s="16"/>
      <c r="C27" s="3"/>
      <c r="D27" s="3"/>
      <c r="E27" s="3"/>
      <c r="F27" s="16"/>
      <c r="G27" s="3"/>
      <c r="H27" s="3"/>
      <c r="I27" s="16"/>
      <c r="J27" s="3"/>
      <c r="K27" s="3"/>
      <c r="L27" s="3"/>
      <c r="M27" s="16"/>
      <c r="N27" s="3"/>
    </row>
    <row r="28" spans="1:14" ht="32" x14ac:dyDescent="0.2">
      <c r="A28" s="14" t="s">
        <v>220</v>
      </c>
      <c r="B28" s="52" t="s">
        <v>221</v>
      </c>
      <c r="C28" s="52" t="s">
        <v>222</v>
      </c>
      <c r="D28" s="52" t="s">
        <v>223</v>
      </c>
      <c r="E28" s="52" t="s">
        <v>224</v>
      </c>
      <c r="F28" s="52" t="s">
        <v>225</v>
      </c>
      <c r="G28" s="14" t="s">
        <v>226</v>
      </c>
      <c r="H28" s="3"/>
      <c r="I28" s="52" t="s">
        <v>221</v>
      </c>
      <c r="J28" s="52" t="s">
        <v>222</v>
      </c>
      <c r="K28" s="52" t="s">
        <v>223</v>
      </c>
      <c r="L28" s="52" t="s">
        <v>224</v>
      </c>
      <c r="M28" s="52" t="s">
        <v>225</v>
      </c>
      <c r="N28" s="14" t="s">
        <v>226</v>
      </c>
    </row>
    <row r="29" spans="1:14" x14ac:dyDescent="0.2">
      <c r="A29" s="3" t="s">
        <v>227</v>
      </c>
      <c r="B29" s="16">
        <v>0</v>
      </c>
      <c r="C29" s="16">
        <v>1</v>
      </c>
      <c r="D29" s="16">
        <v>0</v>
      </c>
      <c r="E29" s="16">
        <v>0</v>
      </c>
      <c r="F29" s="16">
        <v>0</v>
      </c>
      <c r="G29" s="16">
        <f>F29+E29+D29+C29+B29</f>
        <v>1</v>
      </c>
      <c r="H29" s="3"/>
      <c r="I29" s="16">
        <v>0</v>
      </c>
      <c r="J29" s="16">
        <v>1</v>
      </c>
      <c r="K29" s="16">
        <v>0</v>
      </c>
      <c r="L29" s="16">
        <v>0</v>
      </c>
      <c r="M29" s="16">
        <v>0</v>
      </c>
      <c r="N29" s="16">
        <f>M29+L29+K29+J29+I29</f>
        <v>1</v>
      </c>
    </row>
    <row r="30" spans="1:14" x14ac:dyDescent="0.2">
      <c r="A30" s="3" t="s">
        <v>228</v>
      </c>
      <c r="B30" s="16">
        <v>1</v>
      </c>
      <c r="C30" s="16">
        <v>0</v>
      </c>
      <c r="D30" s="16">
        <v>0</v>
      </c>
      <c r="E30" s="16">
        <v>0</v>
      </c>
      <c r="F30" s="16">
        <v>0</v>
      </c>
      <c r="G30" s="16">
        <f t="shared" ref="G30:G32" si="10">F30+E30+D30+C30+B30</f>
        <v>1</v>
      </c>
      <c r="H30" s="3"/>
      <c r="I30" s="16">
        <v>1</v>
      </c>
      <c r="J30" s="16">
        <v>0</v>
      </c>
      <c r="K30" s="16">
        <v>0</v>
      </c>
      <c r="L30" s="16">
        <v>0</v>
      </c>
      <c r="M30" s="16">
        <v>0</v>
      </c>
      <c r="N30" s="16">
        <f t="shared" ref="N30:N32" si="11">M30+L30+K30+J30+I30</f>
        <v>1</v>
      </c>
    </row>
    <row r="31" spans="1:14" x14ac:dyDescent="0.2">
      <c r="A31" s="3" t="s">
        <v>229</v>
      </c>
      <c r="B31" s="16">
        <v>10</v>
      </c>
      <c r="C31" s="16">
        <v>0</v>
      </c>
      <c r="D31" s="16">
        <v>1</v>
      </c>
      <c r="E31" s="16">
        <v>0</v>
      </c>
      <c r="F31" s="16">
        <v>0</v>
      </c>
      <c r="G31" s="16">
        <f t="shared" si="10"/>
        <v>11</v>
      </c>
      <c r="H31" s="3"/>
      <c r="I31" s="16">
        <v>10</v>
      </c>
      <c r="J31" s="16">
        <v>0</v>
      </c>
      <c r="K31" s="16">
        <v>1</v>
      </c>
      <c r="L31" s="16">
        <v>0</v>
      </c>
      <c r="M31" s="16">
        <v>0</v>
      </c>
      <c r="N31" s="16">
        <f t="shared" si="11"/>
        <v>11</v>
      </c>
    </row>
    <row r="32" spans="1:14" x14ac:dyDescent="0.2">
      <c r="A32" s="3" t="s">
        <v>230</v>
      </c>
      <c r="B32" s="16">
        <v>4</v>
      </c>
      <c r="C32" s="16">
        <v>0</v>
      </c>
      <c r="D32" s="16">
        <v>0</v>
      </c>
      <c r="E32" s="16">
        <v>0</v>
      </c>
      <c r="F32" s="16">
        <v>0</v>
      </c>
      <c r="G32" s="16">
        <f t="shared" si="10"/>
        <v>4</v>
      </c>
      <c r="H32" s="3"/>
      <c r="I32" s="16">
        <v>4</v>
      </c>
      <c r="J32" s="16">
        <v>0</v>
      </c>
      <c r="K32" s="16">
        <v>0</v>
      </c>
      <c r="L32" s="16">
        <v>0</v>
      </c>
      <c r="M32" s="16">
        <v>0</v>
      </c>
      <c r="N32" s="16">
        <f t="shared" si="11"/>
        <v>4</v>
      </c>
    </row>
    <row r="33" spans="1:14" ht="16" x14ac:dyDescent="0.2">
      <c r="A33" s="14" t="s">
        <v>226</v>
      </c>
      <c r="B33" s="16">
        <f t="shared" ref="B33:G33" si="12">SUM(B29:B32)</f>
        <v>15</v>
      </c>
      <c r="C33" s="16">
        <f t="shared" si="12"/>
        <v>1</v>
      </c>
      <c r="D33" s="16">
        <f t="shared" si="12"/>
        <v>1</v>
      </c>
      <c r="E33" s="16">
        <f t="shared" si="12"/>
        <v>0</v>
      </c>
      <c r="F33" s="16">
        <f t="shared" si="12"/>
        <v>0</v>
      </c>
      <c r="G33" s="16">
        <f t="shared" si="12"/>
        <v>17</v>
      </c>
      <c r="H33" s="3"/>
      <c r="I33" s="16">
        <f t="shared" ref="I33:N33" si="13">SUM(I29:I32)</f>
        <v>15</v>
      </c>
      <c r="J33" s="16">
        <f t="shared" si="13"/>
        <v>1</v>
      </c>
      <c r="K33" s="16">
        <f t="shared" si="13"/>
        <v>1</v>
      </c>
      <c r="L33" s="16">
        <f t="shared" si="13"/>
        <v>0</v>
      </c>
      <c r="M33" s="16">
        <f t="shared" si="13"/>
        <v>0</v>
      </c>
      <c r="N33" s="16">
        <f t="shared" si="13"/>
        <v>17</v>
      </c>
    </row>
    <row r="34" spans="1:14" x14ac:dyDescent="0.2">
      <c r="A34" s="3"/>
      <c r="B34" s="16"/>
      <c r="C34" s="3"/>
      <c r="D34" s="3"/>
      <c r="E34" s="3"/>
      <c r="F34" s="16"/>
      <c r="G34" s="3"/>
      <c r="H34" s="3"/>
      <c r="I34" s="16"/>
      <c r="J34" s="3"/>
      <c r="K34" s="3"/>
      <c r="L34" s="3"/>
      <c r="M34" s="16"/>
      <c r="N34" s="3"/>
    </row>
    <row r="35" spans="1:14" x14ac:dyDescent="0.2">
      <c r="A35" s="11" t="s">
        <v>233</v>
      </c>
      <c r="B35" s="16"/>
      <c r="C35" s="3"/>
      <c r="D35" s="3"/>
      <c r="E35" s="3"/>
      <c r="F35" s="16"/>
      <c r="G35" s="3"/>
      <c r="H35" s="3"/>
      <c r="I35" s="16"/>
      <c r="J35" s="3"/>
      <c r="K35" s="3"/>
      <c r="L35" s="3"/>
      <c r="M35" s="16"/>
      <c r="N35" s="3"/>
    </row>
    <row r="36" spans="1:14" ht="32" x14ac:dyDescent="0.2">
      <c r="A36" s="14" t="s">
        <v>220</v>
      </c>
      <c r="B36" s="52" t="s">
        <v>221</v>
      </c>
      <c r="C36" s="52" t="s">
        <v>222</v>
      </c>
      <c r="D36" s="52" t="s">
        <v>223</v>
      </c>
      <c r="E36" s="52" t="s">
        <v>224</v>
      </c>
      <c r="F36" s="52" t="s">
        <v>225</v>
      </c>
      <c r="G36" s="14" t="s">
        <v>226</v>
      </c>
      <c r="H36" s="3"/>
      <c r="I36" s="52" t="s">
        <v>221</v>
      </c>
      <c r="J36" s="52" t="s">
        <v>222</v>
      </c>
      <c r="K36" s="52" t="s">
        <v>223</v>
      </c>
      <c r="L36" s="52" t="s">
        <v>224</v>
      </c>
      <c r="M36" s="52" t="s">
        <v>225</v>
      </c>
      <c r="N36" s="14" t="s">
        <v>226</v>
      </c>
    </row>
    <row r="37" spans="1:14" x14ac:dyDescent="0.2">
      <c r="A37" s="3" t="s">
        <v>227</v>
      </c>
      <c r="B37" s="16">
        <f>B29+B20+B11</f>
        <v>0</v>
      </c>
      <c r="C37" s="16">
        <f>C29+C20+C11</f>
        <v>4</v>
      </c>
      <c r="D37" s="16">
        <f>D29+D20+D11</f>
        <v>0</v>
      </c>
      <c r="E37" s="16">
        <f>E29+E20+E11</f>
        <v>0</v>
      </c>
      <c r="F37" s="16">
        <v>0</v>
      </c>
      <c r="G37" s="16">
        <f>F37+E37+D37+C37+B37</f>
        <v>4</v>
      </c>
      <c r="H37" s="3"/>
      <c r="I37" s="16">
        <f>I29+I20+I11</f>
        <v>0</v>
      </c>
      <c r="J37" s="16">
        <f>J29+J20+J11</f>
        <v>4</v>
      </c>
      <c r="K37" s="16">
        <f>K29+K20+K11</f>
        <v>0</v>
      </c>
      <c r="L37" s="16">
        <f>L29+L20+L11</f>
        <v>0</v>
      </c>
      <c r="M37" s="16">
        <v>0</v>
      </c>
      <c r="N37" s="16">
        <f>M37+L37+K37+J37+I37</f>
        <v>4</v>
      </c>
    </row>
    <row r="38" spans="1:14" x14ac:dyDescent="0.2">
      <c r="A38" s="3" t="s">
        <v>228</v>
      </c>
      <c r="B38" s="16">
        <f t="shared" ref="B38:E40" si="14">B30+B21+B12</f>
        <v>1</v>
      </c>
      <c r="C38" s="16">
        <f t="shared" si="14"/>
        <v>1</v>
      </c>
      <c r="D38" s="16">
        <f t="shared" si="14"/>
        <v>0</v>
      </c>
      <c r="E38" s="16">
        <f t="shared" si="14"/>
        <v>0</v>
      </c>
      <c r="F38" s="16">
        <v>0</v>
      </c>
      <c r="G38" s="16">
        <f t="shared" ref="G38:G40" si="15">F38+E38+D38+C38+B38</f>
        <v>2</v>
      </c>
      <c r="H38" s="3"/>
      <c r="I38" s="16">
        <f t="shared" ref="I38:L38" si="16">I30+I21+I12</f>
        <v>1</v>
      </c>
      <c r="J38" s="16">
        <f t="shared" si="16"/>
        <v>1</v>
      </c>
      <c r="K38" s="16">
        <f t="shared" si="16"/>
        <v>0</v>
      </c>
      <c r="L38" s="16">
        <f t="shared" si="16"/>
        <v>0</v>
      </c>
      <c r="M38" s="16">
        <v>0</v>
      </c>
      <c r="N38" s="16">
        <f t="shared" ref="N38:N40" si="17">M38+L38+K38+J38+I38</f>
        <v>2</v>
      </c>
    </row>
    <row r="39" spans="1:14" x14ac:dyDescent="0.2">
      <c r="A39" s="3" t="s">
        <v>229</v>
      </c>
      <c r="B39" s="16">
        <f t="shared" si="14"/>
        <v>24</v>
      </c>
      <c r="C39" s="16">
        <f t="shared" si="14"/>
        <v>4</v>
      </c>
      <c r="D39" s="16">
        <f t="shared" si="14"/>
        <v>1</v>
      </c>
      <c r="E39" s="16">
        <f t="shared" si="14"/>
        <v>0</v>
      </c>
      <c r="F39" s="16">
        <v>0</v>
      </c>
      <c r="G39" s="16">
        <f t="shared" si="15"/>
        <v>29</v>
      </c>
      <c r="H39" s="3"/>
      <c r="I39" s="16">
        <f t="shared" ref="I39:L39" si="18">I31+I22+I13</f>
        <v>24</v>
      </c>
      <c r="J39" s="16">
        <f t="shared" si="18"/>
        <v>4</v>
      </c>
      <c r="K39" s="16">
        <f t="shared" si="18"/>
        <v>1</v>
      </c>
      <c r="L39" s="16">
        <f t="shared" si="18"/>
        <v>0</v>
      </c>
      <c r="M39" s="16">
        <v>0</v>
      </c>
      <c r="N39" s="16">
        <f t="shared" si="17"/>
        <v>29</v>
      </c>
    </row>
    <row r="40" spans="1:14" x14ac:dyDescent="0.2">
      <c r="A40" s="3" t="s">
        <v>230</v>
      </c>
      <c r="B40" s="16">
        <f t="shared" si="14"/>
        <v>12</v>
      </c>
      <c r="C40" s="16">
        <f t="shared" si="14"/>
        <v>0</v>
      </c>
      <c r="D40" s="16">
        <f t="shared" si="14"/>
        <v>0</v>
      </c>
      <c r="E40" s="16">
        <f t="shared" si="14"/>
        <v>0</v>
      </c>
      <c r="F40" s="16">
        <v>0</v>
      </c>
      <c r="G40" s="16">
        <f t="shared" si="15"/>
        <v>12</v>
      </c>
      <c r="H40" s="3"/>
      <c r="I40" s="16">
        <f t="shared" ref="I40:L40" si="19">I32+I23+I14</f>
        <v>12</v>
      </c>
      <c r="J40" s="16">
        <f t="shared" si="19"/>
        <v>0</v>
      </c>
      <c r="K40" s="16">
        <f t="shared" si="19"/>
        <v>0</v>
      </c>
      <c r="L40" s="16">
        <f t="shared" si="19"/>
        <v>0</v>
      </c>
      <c r="M40" s="16">
        <v>0</v>
      </c>
      <c r="N40" s="16">
        <f t="shared" si="17"/>
        <v>12</v>
      </c>
    </row>
    <row r="41" spans="1:14" x14ac:dyDescent="0.2">
      <c r="A41" s="3"/>
      <c r="B41" s="3">
        <f t="shared" ref="B41:F41" si="20">SUM(B37:B40)</f>
        <v>37</v>
      </c>
      <c r="C41" s="3">
        <f t="shared" si="20"/>
        <v>9</v>
      </c>
      <c r="D41" s="3">
        <f t="shared" si="20"/>
        <v>1</v>
      </c>
      <c r="E41" s="3">
        <f t="shared" si="20"/>
        <v>0</v>
      </c>
      <c r="F41" s="3">
        <f t="shared" si="20"/>
        <v>0</v>
      </c>
      <c r="G41" s="3">
        <f>SUM(G37:G40)</f>
        <v>47</v>
      </c>
      <c r="H41" s="3"/>
      <c r="I41" s="3">
        <f t="shared" ref="I41" si="21">SUM(I37:I40)</f>
        <v>37</v>
      </c>
      <c r="J41" s="3">
        <f t="shared" ref="J41" si="22">SUM(J37:J40)</f>
        <v>9</v>
      </c>
      <c r="K41" s="3">
        <f t="shared" ref="K41" si="23">SUM(K37:K40)</f>
        <v>1</v>
      </c>
      <c r="L41" s="3">
        <f t="shared" ref="L41" si="24">SUM(L37:L40)</f>
        <v>0</v>
      </c>
      <c r="M41" s="3">
        <f t="shared" ref="M41" si="25">SUM(M37:M40)</f>
        <v>0</v>
      </c>
      <c r="N41" s="3">
        <f>SUM(N37:N40)</f>
        <v>47</v>
      </c>
    </row>
    <row r="42" spans="1:14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 spans="1:14" x14ac:dyDescent="0.2">
      <c r="A43" s="11" t="s">
        <v>238</v>
      </c>
      <c r="B43" s="16"/>
      <c r="C43" s="3"/>
      <c r="D43" s="3"/>
      <c r="E43" s="3"/>
      <c r="F43" s="16"/>
      <c r="G43" s="3"/>
      <c r="H43" s="3"/>
      <c r="I43" s="11"/>
      <c r="J43" s="16"/>
      <c r="K43" s="3"/>
      <c r="L43" s="3"/>
      <c r="M43" s="3"/>
      <c r="N43" s="16"/>
    </row>
    <row r="44" spans="1:14" ht="32" x14ac:dyDescent="0.2">
      <c r="A44" s="14" t="s">
        <v>220</v>
      </c>
      <c r="B44" s="52" t="s">
        <v>221</v>
      </c>
      <c r="C44" s="52" t="s">
        <v>222</v>
      </c>
      <c r="D44" s="52" t="s">
        <v>223</v>
      </c>
      <c r="E44" s="52" t="s">
        <v>224</v>
      </c>
      <c r="F44" s="52" t="s">
        <v>225</v>
      </c>
      <c r="G44" s="14" t="s">
        <v>226</v>
      </c>
      <c r="H44" s="3"/>
      <c r="I44" s="52" t="s">
        <v>221</v>
      </c>
      <c r="J44" s="52" t="s">
        <v>222</v>
      </c>
      <c r="K44" s="52" t="s">
        <v>223</v>
      </c>
      <c r="L44" s="52" t="s">
        <v>224</v>
      </c>
      <c r="M44" s="52" t="s">
        <v>225</v>
      </c>
      <c r="N44" s="14" t="s">
        <v>226</v>
      </c>
    </row>
    <row r="45" spans="1:14" x14ac:dyDescent="0.2">
      <c r="A45" s="3" t="s">
        <v>235</v>
      </c>
      <c r="B45" s="16">
        <v>0</v>
      </c>
      <c r="C45" s="16">
        <v>0</v>
      </c>
      <c r="D45" s="16">
        <v>2</v>
      </c>
      <c r="E45" s="16">
        <v>2</v>
      </c>
      <c r="F45" s="16">
        <v>0</v>
      </c>
      <c r="G45" s="16">
        <f>F45+E45+D45+C45+B45</f>
        <v>4</v>
      </c>
      <c r="H45" s="3"/>
      <c r="I45" s="16">
        <v>0</v>
      </c>
      <c r="J45" s="16">
        <v>0</v>
      </c>
      <c r="K45" s="16">
        <v>2</v>
      </c>
      <c r="L45" s="16">
        <v>2</v>
      </c>
      <c r="M45" s="16">
        <v>0</v>
      </c>
      <c r="N45" s="16">
        <f>M45+L45+K45+J45+I45</f>
        <v>4</v>
      </c>
    </row>
    <row r="46" spans="1:14" x14ac:dyDescent="0.2">
      <c r="A46" s="3" t="s">
        <v>229</v>
      </c>
      <c r="B46" s="16">
        <v>13</v>
      </c>
      <c r="C46" s="16">
        <v>0</v>
      </c>
      <c r="D46" s="16">
        <v>2</v>
      </c>
      <c r="E46" s="16">
        <v>0</v>
      </c>
      <c r="F46" s="16">
        <v>0</v>
      </c>
      <c r="G46" s="16">
        <f t="shared" ref="G46:G48" si="26">F46+E46+D46+C46+B46</f>
        <v>15</v>
      </c>
      <c r="H46" s="3"/>
      <c r="I46" s="16">
        <v>13</v>
      </c>
      <c r="J46" s="16">
        <v>0</v>
      </c>
      <c r="K46" s="16">
        <v>2</v>
      </c>
      <c r="L46" s="16">
        <v>0</v>
      </c>
      <c r="M46" s="16">
        <v>0</v>
      </c>
      <c r="N46" s="16">
        <f t="shared" ref="N46:N48" si="27">M46+L46+K46+J46+I46</f>
        <v>15</v>
      </c>
    </row>
    <row r="47" spans="1:14" x14ac:dyDescent="0.2">
      <c r="A47" s="3" t="s">
        <v>236</v>
      </c>
      <c r="B47" s="16">
        <v>6</v>
      </c>
      <c r="C47" s="16">
        <v>1</v>
      </c>
      <c r="D47" s="16">
        <v>1</v>
      </c>
      <c r="E47" s="16">
        <v>0</v>
      </c>
      <c r="F47" s="16">
        <v>0</v>
      </c>
      <c r="G47" s="16">
        <f t="shared" si="26"/>
        <v>8</v>
      </c>
      <c r="H47" s="3"/>
      <c r="I47" s="16">
        <v>6</v>
      </c>
      <c r="J47" s="16">
        <v>1</v>
      </c>
      <c r="K47" s="16">
        <v>1</v>
      </c>
      <c r="L47" s="16">
        <v>0</v>
      </c>
      <c r="M47" s="16">
        <v>0</v>
      </c>
      <c r="N47" s="16">
        <f t="shared" si="27"/>
        <v>8</v>
      </c>
    </row>
    <row r="48" spans="1:14" x14ac:dyDescent="0.2">
      <c r="A48" s="3" t="s">
        <v>237</v>
      </c>
      <c r="B48" s="16">
        <v>4</v>
      </c>
      <c r="C48" s="16">
        <v>0</v>
      </c>
      <c r="D48" s="16">
        <v>0</v>
      </c>
      <c r="E48" s="16">
        <v>1</v>
      </c>
      <c r="F48" s="16">
        <v>0</v>
      </c>
      <c r="G48" s="16">
        <f t="shared" si="26"/>
        <v>5</v>
      </c>
      <c r="H48" s="3"/>
      <c r="I48" s="16">
        <v>4</v>
      </c>
      <c r="J48" s="16">
        <v>0</v>
      </c>
      <c r="K48" s="16">
        <v>0</v>
      </c>
      <c r="L48" s="16">
        <v>1</v>
      </c>
      <c r="M48" s="16">
        <v>0</v>
      </c>
      <c r="N48" s="16">
        <f t="shared" si="27"/>
        <v>5</v>
      </c>
    </row>
    <row r="49" spans="1:14" x14ac:dyDescent="0.2">
      <c r="A49" s="3"/>
      <c r="B49" s="16">
        <f t="shared" ref="B49:F49" si="28">SUM(B45:B48)</f>
        <v>23</v>
      </c>
      <c r="C49" s="16">
        <f t="shared" si="28"/>
        <v>1</v>
      </c>
      <c r="D49" s="16">
        <f t="shared" si="28"/>
        <v>5</v>
      </c>
      <c r="E49" s="16">
        <f t="shared" si="28"/>
        <v>3</v>
      </c>
      <c r="F49" s="16">
        <f t="shared" si="28"/>
        <v>0</v>
      </c>
      <c r="G49" s="16">
        <f>SUM(G45:G48)</f>
        <v>32</v>
      </c>
      <c r="H49" s="3"/>
      <c r="I49" s="16">
        <f t="shared" ref="I49:N49" si="29">SUM(I45:I48)</f>
        <v>23</v>
      </c>
      <c r="J49" s="16">
        <f t="shared" si="29"/>
        <v>1</v>
      </c>
      <c r="K49" s="16">
        <f t="shared" si="29"/>
        <v>5</v>
      </c>
      <c r="L49" s="16">
        <f t="shared" si="29"/>
        <v>3</v>
      </c>
      <c r="M49" s="16">
        <f t="shared" si="29"/>
        <v>0</v>
      </c>
      <c r="N49" s="16">
        <f t="shared" si="29"/>
        <v>32</v>
      </c>
    </row>
    <row r="51" spans="1:14" x14ac:dyDescent="0.2">
      <c r="A51" s="3" t="s">
        <v>18</v>
      </c>
      <c r="B51" s="3">
        <f>G41+G49</f>
        <v>79</v>
      </c>
    </row>
    <row r="52" spans="1:14" x14ac:dyDescent="0.2">
      <c r="A52" s="3" t="s">
        <v>19</v>
      </c>
      <c r="B52" s="3">
        <f>N41+N49</f>
        <v>79</v>
      </c>
    </row>
    <row r="53" spans="1:14" x14ac:dyDescent="0.2">
      <c r="A53" s="11" t="s">
        <v>239</v>
      </c>
      <c r="B53" s="11">
        <f>AVERAGE(B51:B52)</f>
        <v>79</v>
      </c>
    </row>
  </sheetData>
  <mergeCells count="2">
    <mergeCell ref="B9:G9"/>
    <mergeCell ref="I9:N9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ITA</vt:lpstr>
      <vt:lpstr>ITB</vt:lpstr>
      <vt:lpstr>ITC</vt:lpstr>
      <vt:lpstr>ITL</vt:lpstr>
      <vt:lpstr>SDG 13</vt:lpstr>
      <vt:lpstr>SDG 3</vt:lpstr>
      <vt:lpstr>SDG 7</vt:lpstr>
      <vt:lpstr>SDG 8a</vt:lpstr>
      <vt:lpstr>SDG 8b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Author</cp:lastModifiedBy>
  <dcterms:created xsi:type="dcterms:W3CDTF">2021-02-03T13:01:23Z</dcterms:created>
  <dcterms:modified xsi:type="dcterms:W3CDTF">2021-10-16T09:36:59Z</dcterms:modified>
</cp:coreProperties>
</file>