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1_{64186F2F-2BD2-4D06-81A0-CE2DBC74177F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gavi-trib1_XWD_export_eledata_c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1" l="1"/>
  <c r="Y32" i="1"/>
  <c r="Y31" i="1"/>
  <c r="Y30" i="1"/>
  <c r="Y29" i="1"/>
  <c r="Y27" i="1"/>
  <c r="Y26" i="1"/>
  <c r="Z26" i="1" s="1"/>
  <c r="Y25" i="1"/>
  <c r="Y23" i="1"/>
  <c r="Y22" i="1"/>
  <c r="Y20" i="1"/>
  <c r="Z20" i="1" s="1"/>
  <c r="Y19" i="1"/>
  <c r="Y17" i="1"/>
  <c r="Y16" i="1"/>
  <c r="Y14" i="1"/>
  <c r="Y11" i="1"/>
  <c r="Y10" i="1"/>
  <c r="Y8" i="1"/>
  <c r="Y7" i="1"/>
  <c r="X32" i="1"/>
  <c r="X31" i="1"/>
  <c r="X30" i="1"/>
  <c r="X29" i="1"/>
  <c r="X27" i="1"/>
  <c r="X26" i="1"/>
  <c r="X25" i="1"/>
  <c r="X23" i="1"/>
  <c r="X22" i="1"/>
  <c r="X20" i="1"/>
  <c r="X19" i="1"/>
  <c r="X17" i="1"/>
  <c r="X16" i="1"/>
  <c r="X14" i="1"/>
  <c r="X11" i="1"/>
  <c r="X10" i="1"/>
  <c r="X8" i="1"/>
  <c r="X7" i="1"/>
  <c r="V32" i="1"/>
  <c r="V31" i="1"/>
  <c r="V30" i="1"/>
  <c r="V29" i="1"/>
  <c r="V27" i="1"/>
  <c r="V26" i="1"/>
  <c r="V25" i="1"/>
  <c r="V23" i="1"/>
  <c r="W23" i="1" s="1"/>
  <c r="V22" i="1"/>
  <c r="V20" i="1"/>
  <c r="V19" i="1"/>
  <c r="V17" i="1"/>
  <c r="V14" i="1"/>
  <c r="V11" i="1"/>
  <c r="V10" i="1"/>
  <c r="V8" i="1"/>
  <c r="V7" i="1"/>
  <c r="U31" i="1"/>
  <c r="U32" i="1"/>
  <c r="U30" i="1"/>
  <c r="U29" i="1"/>
  <c r="U27" i="1"/>
  <c r="W27" i="1" s="1"/>
  <c r="U26" i="1"/>
  <c r="U25" i="1"/>
  <c r="U23" i="1"/>
  <c r="U22" i="1"/>
  <c r="U20" i="1"/>
  <c r="U19" i="1"/>
  <c r="U17" i="1"/>
  <c r="U16" i="1"/>
  <c r="W16" i="1" s="1"/>
  <c r="U14" i="1"/>
  <c r="U11" i="1"/>
  <c r="U10" i="1"/>
  <c r="U8" i="1"/>
  <c r="U7" i="1"/>
  <c r="W20" i="1" l="1"/>
  <c r="Z17" i="1"/>
  <c r="W22" i="1"/>
  <c r="Z22" i="1"/>
  <c r="Z7" i="1"/>
  <c r="Z8" i="1"/>
  <c r="Z27" i="1"/>
  <c r="Z19" i="1"/>
  <c r="W25" i="1"/>
  <c r="W14" i="1"/>
  <c r="W32" i="1"/>
  <c r="Z10" i="1"/>
  <c r="Z29" i="1"/>
  <c r="Z30" i="1"/>
  <c r="W17" i="1"/>
  <c r="W19" i="1"/>
  <c r="Z23" i="1"/>
  <c r="Z14" i="1"/>
  <c r="Z31" i="1"/>
  <c r="Z11" i="1"/>
  <c r="Z25" i="1"/>
  <c r="Z16" i="1"/>
  <c r="Z32" i="1"/>
  <c r="W7" i="1"/>
  <c r="W8" i="1"/>
  <c r="W26" i="1"/>
  <c r="W29" i="1"/>
  <c r="W10" i="1"/>
  <c r="W30" i="1"/>
  <c r="W11" i="1"/>
  <c r="W31" i="1"/>
</calcChain>
</file>

<file path=xl/sharedStrings.xml><?xml version="1.0" encoding="utf-8"?>
<sst xmlns="http://schemas.openxmlformats.org/spreadsheetml/2006/main" count="91" uniqueCount="43">
  <si>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</si>
  <si>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</si>
  <si>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</si>
  <si>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</si>
  <si>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</si>
  <si>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</si>
  <si>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</si>
  <si>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</si>
  <si>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</si>
  <si>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</si>
  <si>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</si>
  <si>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</si>
  <si>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</si>
  <si>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</si>
  <si>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</si>
  <si>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</si>
  <si>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</si>
  <si>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</si>
  <si>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</si>
  <si>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Q_m3s</t>
  </si>
  <si>
    <t>WaterTemp_c</t>
  </si>
  <si>
    <t>NA</t>
  </si>
  <si>
    <t>new</t>
  </si>
  <si>
    <t>EOS1</t>
  </si>
  <si>
    <t>low flow &lt;.01, point 17</t>
  </si>
  <si>
    <t>visible flow</t>
  </si>
  <si>
    <t>point 16</t>
  </si>
  <si>
    <t>old</t>
  </si>
  <si>
    <t>point 15</t>
  </si>
  <si>
    <t>flow widens over vegetation, lots of little trickles</t>
  </si>
  <si>
    <t>point 12, flow widens over vegetation, lots of little trickles</t>
  </si>
  <si>
    <t>point 8</t>
  </si>
  <si>
    <t>point 6</t>
  </si>
  <si>
    <t>point 5</t>
  </si>
  <si>
    <t>dist_dif_mid</t>
  </si>
  <si>
    <t>ele_dif_mid</t>
  </si>
  <si>
    <t>slope_mid</t>
  </si>
  <si>
    <t>catchment_ha</t>
  </si>
  <si>
    <t>dist_dif_up</t>
  </si>
  <si>
    <t>ele_dif_up</t>
  </si>
  <si>
    <t>slope_up</t>
  </si>
  <si>
    <t>catchment_pixel</t>
  </si>
  <si>
    <t>underground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</si>
</sst>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workbookViewId="0">
      <selection activeCell="S14" sqref="S14"/>
    </sheetView>
  </sheetViews>
  <sheetFormatPr defaultColWidth="11" defaultRowHeight="15.75" x14ac:dyDescent="0.25"/>
  <cols>
    <col min="4" max="5" width="10.875" customWidth="1"/>
    <col min="6" max="7" width="0" hidden="1" customWidth="1"/>
    <col min="8" max="18" width="10.875" hidden="1" customWidth="1"/>
    <col min="19" max="19" width="49.25" bestFit="1" customWidth="1"/>
    <col min="20" max="26" width="10.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17</v>
      </c>
      <c r="E1" t="s">
        <v>41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18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37</v>
      </c>
      <c r="AB1" t="s">
        <v>19</v>
      </c>
      <c r="AC1" t="s">
        <v>20</v>
      </c>
    </row>
    <row r="2" spans="1:29" x14ac:dyDescent="0.25">
      <c r="A2">
        <v>-78.201527029999994</v>
      </c>
      <c r="B2">
        <v>-0.32862541299999998</v>
      </c>
      <c r="C2">
        <v>4101.0863259999996</v>
      </c>
      <c r="H2" t="s">
        <v>21</v>
      </c>
      <c r="I2" t="s">
        <v>21</v>
      </c>
      <c r="K2" s="2">
        <v>1.675</v>
      </c>
      <c r="L2" s="2">
        <v>11095.728999999999</v>
      </c>
      <c r="O2">
        <v>7.22</v>
      </c>
      <c r="P2">
        <v>626.95140000000004</v>
      </c>
      <c r="AA2">
        <v>0.52649999999999997</v>
      </c>
      <c r="AB2">
        <v>3.9999999999999998E-6</v>
      </c>
      <c r="AC2">
        <v>8.6374999999999993</v>
      </c>
    </row>
    <row r="3" spans="1:29" x14ac:dyDescent="0.25">
      <c r="A3">
        <v>-78.201527029999994</v>
      </c>
      <c r="B3">
        <v>-0.32862541299999998</v>
      </c>
      <c r="C3">
        <v>4101.0863259999996</v>
      </c>
      <c r="H3" t="s">
        <v>21</v>
      </c>
      <c r="I3" t="s">
        <v>21</v>
      </c>
      <c r="K3" s="2">
        <v>1.26</v>
      </c>
      <c r="L3" s="2">
        <v>5319.1662429999997</v>
      </c>
      <c r="O3">
        <v>7.2240000000000002</v>
      </c>
      <c r="P3">
        <v>626.82839999999999</v>
      </c>
      <c r="AA3">
        <v>0.53910000000000002</v>
      </c>
      <c r="AB3">
        <v>3.9999999999999998E-6</v>
      </c>
      <c r="AC3">
        <v>8.6925000000000008</v>
      </c>
    </row>
    <row r="4" spans="1:29" x14ac:dyDescent="0.25">
      <c r="A4">
        <v>-0.32883341300000002</v>
      </c>
      <c r="B4">
        <v>-78.201591530000002</v>
      </c>
      <c r="C4" t="s">
        <v>21</v>
      </c>
      <c r="D4">
        <v>4092.6591796875</v>
      </c>
      <c r="E4">
        <v>1130</v>
      </c>
      <c r="F4">
        <v>37.118686429999997</v>
      </c>
      <c r="G4">
        <v>0</v>
      </c>
      <c r="H4">
        <v>2</v>
      </c>
      <c r="I4">
        <v>44</v>
      </c>
      <c r="J4" s="1">
        <v>44376</v>
      </c>
      <c r="K4">
        <v>3.0049999999999999</v>
      </c>
      <c r="L4">
        <v>11098.654</v>
      </c>
      <c r="M4" t="s">
        <v>21</v>
      </c>
      <c r="N4" t="s">
        <v>21</v>
      </c>
      <c r="O4">
        <v>7.2320000000000002</v>
      </c>
      <c r="P4">
        <v>626.75639999999999</v>
      </c>
      <c r="Q4" t="s">
        <v>22</v>
      </c>
      <c r="R4" t="s">
        <v>23</v>
      </c>
      <c r="S4" t="s">
        <v>24</v>
      </c>
      <c r="AA4">
        <v>0.9486</v>
      </c>
      <c r="AB4">
        <v>3.9999999999999998E-6</v>
      </c>
      <c r="AC4">
        <v>8.9507499999999993</v>
      </c>
    </row>
    <row r="5" spans="1:29" x14ac:dyDescent="0.25">
      <c r="A5">
        <v>-0.32898011300000002</v>
      </c>
      <c r="B5">
        <v>-78.201578589999997</v>
      </c>
      <c r="C5" t="s">
        <v>21</v>
      </c>
      <c r="D5">
        <v>4091.66357421875</v>
      </c>
      <c r="E5">
        <v>1146</v>
      </c>
      <c r="F5">
        <v>53.54342098</v>
      </c>
      <c r="J5" s="1">
        <v>44376</v>
      </c>
      <c r="K5">
        <v>0.20499999999999999</v>
      </c>
      <c r="L5">
        <v>7979.2669130000004</v>
      </c>
      <c r="M5">
        <v>4.9610000000000003</v>
      </c>
      <c r="N5">
        <v>0.18870000000000001</v>
      </c>
      <c r="O5">
        <v>7.2389999999999999</v>
      </c>
      <c r="P5">
        <v>626.79639999999995</v>
      </c>
      <c r="Q5" t="s">
        <v>22</v>
      </c>
      <c r="R5" t="s">
        <v>23</v>
      </c>
      <c r="S5" t="s">
        <v>42</v>
      </c>
      <c r="AA5">
        <v>1.0268999999999999</v>
      </c>
    </row>
    <row r="6" spans="1:29" x14ac:dyDescent="0.25">
      <c r="A6">
        <v>-0.32910521300000001</v>
      </c>
      <c r="B6">
        <v>-78.201631449999994</v>
      </c>
      <c r="C6" t="s">
        <v>21</v>
      </c>
      <c r="D6">
        <v>4089.491455078125</v>
      </c>
      <c r="E6">
        <v>1239</v>
      </c>
      <c r="F6">
        <v>68.897829580000007</v>
      </c>
      <c r="J6" s="1">
        <v>44376</v>
      </c>
      <c r="K6">
        <v>1.1499999999999999</v>
      </c>
      <c r="L6">
        <v>11206.38178</v>
      </c>
      <c r="M6" t="s">
        <v>21</v>
      </c>
      <c r="N6" t="s">
        <v>21</v>
      </c>
      <c r="O6">
        <v>7.2439999999999998</v>
      </c>
      <c r="P6">
        <v>626.7364</v>
      </c>
      <c r="Q6" t="s">
        <v>22</v>
      </c>
      <c r="R6" t="s">
        <v>23</v>
      </c>
      <c r="S6" t="s">
        <v>42</v>
      </c>
      <c r="AA6">
        <v>1.1304000000000001</v>
      </c>
    </row>
    <row r="7" spans="1:29" x14ac:dyDescent="0.25">
      <c r="A7">
        <v>-0.32911751299999997</v>
      </c>
      <c r="B7">
        <v>-78.201641379999998</v>
      </c>
      <c r="C7">
        <v>4091.229366</v>
      </c>
      <c r="D7">
        <v>4091.66357421875</v>
      </c>
      <c r="E7">
        <v>1146</v>
      </c>
      <c r="F7">
        <v>70.662581329999995</v>
      </c>
      <c r="G7">
        <v>22</v>
      </c>
      <c r="H7">
        <v>4</v>
      </c>
      <c r="I7">
        <v>7</v>
      </c>
      <c r="S7" t="s">
        <v>25</v>
      </c>
      <c r="T7">
        <v>20</v>
      </c>
      <c r="U7" t="e">
        <f>F8-#REF!</f>
        <v>#REF!</v>
      </c>
      <c r="V7" t="e">
        <f>D8-#REF!</f>
        <v>#REF!</v>
      </c>
      <c r="W7" t="e">
        <f>ABS(V7)/U7</f>
        <v>#REF!</v>
      </c>
      <c r="X7" t="e">
        <f>F7-#REF!</f>
        <v>#REF!</v>
      </c>
      <c r="Y7" t="e">
        <f>D7-#REF!</f>
        <v>#REF!</v>
      </c>
      <c r="Z7" t="e">
        <f>ABS(Y7)/X7</f>
        <v>#REF!</v>
      </c>
    </row>
    <row r="8" spans="1:29" x14ac:dyDescent="0.25">
      <c r="A8">
        <v>-0.32916551300000002</v>
      </c>
      <c r="B8">
        <v>-78.201686269999996</v>
      </c>
      <c r="C8">
        <v>4089.812316</v>
      </c>
      <c r="D8">
        <v>4089.04833984375</v>
      </c>
      <c r="E8">
        <v>1256</v>
      </c>
      <c r="F8">
        <v>77.973254580000003</v>
      </c>
      <c r="G8">
        <v>30</v>
      </c>
      <c r="H8">
        <v>6</v>
      </c>
      <c r="I8">
        <v>35</v>
      </c>
      <c r="T8">
        <v>10</v>
      </c>
      <c r="U8">
        <f>F10-F7</f>
        <v>16.449014810000008</v>
      </c>
      <c r="V8">
        <f>D10-D7</f>
        <v>-4.459716796875</v>
      </c>
      <c r="W8">
        <f t="shared" ref="W8:W32" si="0">ABS(V8)/U8</f>
        <v>0.27112364165200709</v>
      </c>
      <c r="X8">
        <f>F8-F7</f>
        <v>7.3106732500000078</v>
      </c>
      <c r="Y8">
        <f>D8-D7</f>
        <v>-2.615234375</v>
      </c>
      <c r="Z8">
        <f>ABS(Y8)/X8</f>
        <v>0.3577282536871686</v>
      </c>
      <c r="AB8">
        <v>3.9999999999999998E-6</v>
      </c>
    </row>
    <row r="9" spans="1:29" x14ac:dyDescent="0.25">
      <c r="A9">
        <v>-0.32920841299999998</v>
      </c>
      <c r="B9">
        <v>-78.201732000000007</v>
      </c>
      <c r="C9" t="s">
        <v>21</v>
      </c>
      <c r="D9">
        <v>4088.420654296875</v>
      </c>
      <c r="E9">
        <v>1318</v>
      </c>
      <c r="F9">
        <v>84.956864100000004</v>
      </c>
      <c r="J9" s="1">
        <v>44376</v>
      </c>
      <c r="K9">
        <v>0.34499999999999997</v>
      </c>
      <c r="L9">
        <v>3489.7833529999998</v>
      </c>
      <c r="M9">
        <v>4.5579999999999998</v>
      </c>
      <c r="N9">
        <v>0.1381</v>
      </c>
      <c r="O9">
        <v>7.2489999999999997</v>
      </c>
      <c r="P9">
        <v>626.76340000000005</v>
      </c>
      <c r="Q9" t="s">
        <v>22</v>
      </c>
      <c r="R9" t="s">
        <v>23</v>
      </c>
      <c r="AA9">
        <v>1.1934</v>
      </c>
      <c r="AC9">
        <v>8.9507499999999993</v>
      </c>
    </row>
    <row r="10" spans="1:29" x14ac:dyDescent="0.25">
      <c r="A10">
        <v>-0.32922141300000002</v>
      </c>
      <c r="B10">
        <v>-78.20174634</v>
      </c>
      <c r="C10">
        <v>4087.4567360000001</v>
      </c>
      <c r="D10">
        <v>4087.203857421875</v>
      </c>
      <c r="E10">
        <v>1337</v>
      </c>
      <c r="F10">
        <v>87.111596140000003</v>
      </c>
      <c r="G10">
        <v>40</v>
      </c>
      <c r="H10">
        <v>7</v>
      </c>
      <c r="I10">
        <v>33</v>
      </c>
      <c r="S10" t="s">
        <v>26</v>
      </c>
      <c r="T10">
        <v>10</v>
      </c>
      <c r="U10">
        <f>F11-F8</f>
        <v>18.988651259999997</v>
      </c>
      <c r="V10">
        <f>D11-D8</f>
        <v>0</v>
      </c>
      <c r="W10">
        <f t="shared" si="0"/>
        <v>0</v>
      </c>
      <c r="X10">
        <f>F10-F7</f>
        <v>16.449014810000008</v>
      </c>
      <c r="Y10">
        <f>D10-D7</f>
        <v>-4.459716796875</v>
      </c>
      <c r="Z10">
        <f>ABS(Y10)/X10</f>
        <v>0.27112364165200709</v>
      </c>
    </row>
    <row r="11" spans="1:29" x14ac:dyDescent="0.25">
      <c r="A11">
        <v>-0.32928131300000002</v>
      </c>
      <c r="B11">
        <v>-78.201811469999996</v>
      </c>
      <c r="C11">
        <v>4083.8392039999999</v>
      </c>
      <c r="D11">
        <v>4089.04833984375</v>
      </c>
      <c r="E11">
        <v>1256</v>
      </c>
      <c r="F11">
        <v>96.96190584</v>
      </c>
      <c r="G11">
        <v>50</v>
      </c>
      <c r="H11">
        <v>7.5</v>
      </c>
      <c r="I11">
        <v>15</v>
      </c>
      <c r="T11">
        <v>10</v>
      </c>
      <c r="U11">
        <f>F13-F10</f>
        <v>16.752185659999995</v>
      </c>
      <c r="V11">
        <f>D13-D10</f>
        <v>-2.6440434218748123</v>
      </c>
      <c r="W11">
        <f t="shared" si="0"/>
        <v>0.15783274347228152</v>
      </c>
      <c r="X11">
        <f>F11-F8</f>
        <v>18.988651259999997</v>
      </c>
      <c r="Y11">
        <f>D11-D8</f>
        <v>0</v>
      </c>
      <c r="Z11">
        <f>ABS(Y11)/X11</f>
        <v>0</v>
      </c>
    </row>
    <row r="12" spans="1:29" x14ac:dyDescent="0.25">
      <c r="A12">
        <v>-0.32931791300000002</v>
      </c>
      <c r="B12">
        <v>-78.201847749999999</v>
      </c>
      <c r="C12" t="s">
        <v>21</v>
      </c>
      <c r="F12">
        <v>102.69983089999999</v>
      </c>
      <c r="J12" s="1">
        <v>44370</v>
      </c>
      <c r="K12">
        <v>0.93</v>
      </c>
      <c r="L12">
        <v>1895.8114720000001</v>
      </c>
      <c r="M12" t="s">
        <v>21</v>
      </c>
      <c r="N12" t="s">
        <v>21</v>
      </c>
      <c r="O12">
        <v>6.7510000000000003</v>
      </c>
      <c r="P12">
        <v>627.7894</v>
      </c>
      <c r="Q12" t="s">
        <v>27</v>
      </c>
      <c r="R12" t="s">
        <v>23</v>
      </c>
      <c r="AA12">
        <v>1.2231000000000001</v>
      </c>
      <c r="AC12">
        <v>8.4662500000000005</v>
      </c>
    </row>
    <row r="13" spans="1:29" x14ac:dyDescent="0.25">
      <c r="A13">
        <v>-0.32932561300000002</v>
      </c>
      <c r="B13">
        <v>-78.201854830000002</v>
      </c>
      <c r="C13">
        <v>4081.9244720000002</v>
      </c>
      <c r="D13">
        <v>4084.5598140000002</v>
      </c>
      <c r="F13">
        <v>103.8637818</v>
      </c>
      <c r="G13">
        <v>58</v>
      </c>
      <c r="H13">
        <v>4</v>
      </c>
      <c r="I13">
        <v>18</v>
      </c>
      <c r="S13" t="s">
        <v>28</v>
      </c>
    </row>
    <row r="14" spans="1:29" x14ac:dyDescent="0.25">
      <c r="A14">
        <v>-0.32940781299999999</v>
      </c>
      <c r="B14">
        <v>-78.201914180000003</v>
      </c>
      <c r="C14">
        <v>4080.4015720000002</v>
      </c>
      <c r="D14">
        <v>4082.695557</v>
      </c>
      <c r="F14">
        <v>115.1746814</v>
      </c>
      <c r="G14">
        <v>70</v>
      </c>
      <c r="H14">
        <v>2.2000000000000002</v>
      </c>
      <c r="I14">
        <v>80</v>
      </c>
      <c r="T14">
        <v>20</v>
      </c>
      <c r="U14">
        <f>F16-F13</f>
        <v>20.890311300000008</v>
      </c>
      <c r="V14">
        <f>D16-D13</f>
        <v>-3.7333980000003066</v>
      </c>
      <c r="W14">
        <f t="shared" si="0"/>
        <v>0.17871433059976974</v>
      </c>
      <c r="X14">
        <f>F14-F11</f>
        <v>18.212775559999997</v>
      </c>
      <c r="Y14">
        <f>D14-D11</f>
        <v>-6.352782843749992</v>
      </c>
      <c r="Z14">
        <f>ABS(Y14)/X14</f>
        <v>0.34880915447628746</v>
      </c>
      <c r="AB14">
        <v>9.8999999999999994E-5</v>
      </c>
    </row>
    <row r="15" spans="1:29" x14ac:dyDescent="0.25">
      <c r="A15">
        <v>-0.329462213</v>
      </c>
      <c r="B15">
        <v>-78.201935050000003</v>
      </c>
      <c r="C15" t="s">
        <v>21</v>
      </c>
      <c r="F15">
        <v>121.68240230000001</v>
      </c>
      <c r="J15" s="1">
        <v>44370</v>
      </c>
      <c r="K15">
        <v>1.0149999999999999</v>
      </c>
      <c r="L15">
        <v>4538.9951879999999</v>
      </c>
      <c r="M15">
        <v>3.6509999999999998</v>
      </c>
      <c r="N15">
        <v>0.2276</v>
      </c>
      <c r="O15">
        <v>6.7530000000000001</v>
      </c>
      <c r="P15">
        <v>627.62339999999995</v>
      </c>
      <c r="Q15" t="s">
        <v>27</v>
      </c>
      <c r="R15" t="s">
        <v>23</v>
      </c>
      <c r="AA15">
        <v>1.2284999999999999</v>
      </c>
      <c r="AC15">
        <v>8.6712500000000006</v>
      </c>
    </row>
    <row r="16" spans="1:29" x14ac:dyDescent="0.25">
      <c r="A16">
        <v>-0.32948931300000001</v>
      </c>
      <c r="B16">
        <v>-78.201940050000005</v>
      </c>
      <c r="C16">
        <v>4080.0840429999998</v>
      </c>
      <c r="D16">
        <v>4080.8264159999999</v>
      </c>
      <c r="F16">
        <v>124.75409310000001</v>
      </c>
      <c r="G16">
        <v>80</v>
      </c>
      <c r="H16">
        <v>0.5</v>
      </c>
      <c r="I16">
        <v>28</v>
      </c>
      <c r="S16" t="s">
        <v>29</v>
      </c>
      <c r="T16">
        <v>10</v>
      </c>
      <c r="U16">
        <f>F17-F14</f>
        <v>19.725041000000004</v>
      </c>
      <c r="V16">
        <f>D17-D14</f>
        <v>-3.4401859999998123</v>
      </c>
      <c r="W16">
        <f>ABS(V16)/U16</f>
        <v>0.17440703925532078</v>
      </c>
      <c r="X16">
        <f>F16-F13</f>
        <v>20.890311300000008</v>
      </c>
      <c r="Y16">
        <f>D16-D13</f>
        <v>-3.7333980000003066</v>
      </c>
      <c r="Z16">
        <f>ABS(Y16)/X16</f>
        <v>0.17871433059976974</v>
      </c>
    </row>
    <row r="17" spans="1:29" x14ac:dyDescent="0.25">
      <c r="A17">
        <v>-0.32958011300000001</v>
      </c>
      <c r="B17">
        <v>-78.201936599999996</v>
      </c>
      <c r="C17">
        <v>4079.6831520000001</v>
      </c>
      <c r="D17">
        <v>4079.2553710000002</v>
      </c>
      <c r="F17">
        <v>134.8997224</v>
      </c>
      <c r="G17">
        <v>90</v>
      </c>
      <c r="H17">
        <v>0.5</v>
      </c>
      <c r="I17">
        <v>23</v>
      </c>
      <c r="S17" t="s">
        <v>29</v>
      </c>
      <c r="T17">
        <v>10</v>
      </c>
      <c r="U17">
        <f>F19-F16</f>
        <v>21.253888099999983</v>
      </c>
      <c r="V17">
        <f>D19-D16</f>
        <v>-3.195067999999992</v>
      </c>
      <c r="W17">
        <f t="shared" si="0"/>
        <v>0.15032863563443691</v>
      </c>
      <c r="X17">
        <f>F17-F14</f>
        <v>19.725041000000004</v>
      </c>
      <c r="Y17">
        <f>D17-D14</f>
        <v>-3.4401859999998123</v>
      </c>
      <c r="Z17">
        <f>ABS(Y17)/X17</f>
        <v>0.17440703925532078</v>
      </c>
    </row>
    <row r="18" spans="1:29" x14ac:dyDescent="0.25">
      <c r="A18">
        <v>-0.32958111299999998</v>
      </c>
      <c r="B18">
        <v>-78.201936439999997</v>
      </c>
      <c r="C18" t="s">
        <v>21</v>
      </c>
      <c r="F18">
        <v>135.01395909999999</v>
      </c>
      <c r="J18" s="1">
        <v>44370</v>
      </c>
      <c r="K18">
        <v>0.58499999999999996</v>
      </c>
      <c r="L18">
        <v>1924.7162740000001</v>
      </c>
      <c r="M18" t="s">
        <v>21</v>
      </c>
      <c r="N18" t="s">
        <v>21</v>
      </c>
      <c r="O18">
        <v>6.7539999999999996</v>
      </c>
      <c r="P18">
        <v>627.74739999999997</v>
      </c>
      <c r="Q18" t="s">
        <v>27</v>
      </c>
      <c r="R18" t="s">
        <v>23</v>
      </c>
      <c r="AA18">
        <v>1.2330000000000001</v>
      </c>
      <c r="AC18">
        <v>8.7735000000000003</v>
      </c>
    </row>
    <row r="19" spans="1:29" x14ac:dyDescent="0.25">
      <c r="A19">
        <v>-0.329678313</v>
      </c>
      <c r="B19">
        <v>-78.201919000000004</v>
      </c>
      <c r="C19">
        <v>4078.8270910000001</v>
      </c>
      <c r="D19">
        <v>4077.6313479999999</v>
      </c>
      <c r="F19">
        <v>146.00798119999999</v>
      </c>
      <c r="G19">
        <v>100</v>
      </c>
      <c r="H19">
        <v>1.5</v>
      </c>
      <c r="I19">
        <v>14</v>
      </c>
      <c r="S19" t="s">
        <v>30</v>
      </c>
      <c r="T19">
        <v>10</v>
      </c>
      <c r="U19">
        <f>F20-F17</f>
        <v>20.73320480000001</v>
      </c>
      <c r="V19">
        <f>D20-D17</f>
        <v>-2.456543000000238</v>
      </c>
      <c r="W19">
        <f t="shared" si="0"/>
        <v>0.11848351587209696</v>
      </c>
      <c r="X19">
        <f>F19-F16</f>
        <v>21.253888099999983</v>
      </c>
      <c r="Y19">
        <f>D19-D16</f>
        <v>-3.195067999999992</v>
      </c>
      <c r="Z19">
        <f>ABS(Y19)/X19</f>
        <v>0.15032863563443691</v>
      </c>
    </row>
    <row r="20" spans="1:29" x14ac:dyDescent="0.25">
      <c r="A20">
        <v>-0.32976451299999998</v>
      </c>
      <c r="B20">
        <v>-78.201916999999995</v>
      </c>
      <c r="C20">
        <v>4077.7807090000001</v>
      </c>
      <c r="D20">
        <v>4076.798828</v>
      </c>
      <c r="F20">
        <v>155.63292720000001</v>
      </c>
      <c r="G20">
        <v>110</v>
      </c>
      <c r="H20">
        <v>2</v>
      </c>
      <c r="I20">
        <v>9</v>
      </c>
      <c r="T20">
        <v>10</v>
      </c>
      <c r="U20">
        <f>F22-F19</f>
        <v>19.976151700000003</v>
      </c>
      <c r="V20">
        <f>D22-D19</f>
        <v>-1.3300779999999577</v>
      </c>
      <c r="W20">
        <f t="shared" si="0"/>
        <v>6.6583294919609445E-2</v>
      </c>
      <c r="X20">
        <f>F20-F17</f>
        <v>20.73320480000001</v>
      </c>
      <c r="Y20">
        <f>D20-D17</f>
        <v>-2.456543000000238</v>
      </c>
      <c r="Z20">
        <f>ABS(Y20)/X20</f>
        <v>0.11848351587209696</v>
      </c>
    </row>
    <row r="21" spans="1:29" x14ac:dyDescent="0.25">
      <c r="A21">
        <v>-0.32980231300000001</v>
      </c>
      <c r="B21">
        <v>-78.201924739999995</v>
      </c>
      <c r="C21" t="s">
        <v>21</v>
      </c>
      <c r="F21">
        <v>159.9350599</v>
      </c>
      <c r="J21" s="1">
        <v>44370</v>
      </c>
      <c r="K21">
        <v>0.82</v>
      </c>
      <c r="L21">
        <v>2613.9688449999999</v>
      </c>
      <c r="M21" t="s">
        <v>21</v>
      </c>
      <c r="N21" t="s">
        <v>21</v>
      </c>
      <c r="O21">
        <v>6.7539999999999996</v>
      </c>
      <c r="P21">
        <v>627.65639999999996</v>
      </c>
      <c r="Q21" t="s">
        <v>27</v>
      </c>
      <c r="R21" t="s">
        <v>23</v>
      </c>
      <c r="AA21">
        <v>1.2663</v>
      </c>
      <c r="AC21">
        <v>8.9039999999999999</v>
      </c>
    </row>
    <row r="22" spans="1:29" x14ac:dyDescent="0.25">
      <c r="A22">
        <v>-0.32985271300000002</v>
      </c>
      <c r="B22">
        <v>-78.201944729999994</v>
      </c>
      <c r="C22">
        <v>4076.911893</v>
      </c>
      <c r="D22">
        <v>4076.3012699999999</v>
      </c>
      <c r="F22">
        <v>165.98413289999999</v>
      </c>
      <c r="G22">
        <v>120</v>
      </c>
      <c r="H22">
        <v>5.5</v>
      </c>
      <c r="I22">
        <v>15</v>
      </c>
      <c r="T22">
        <v>10</v>
      </c>
      <c r="U22">
        <f>F23-F20</f>
        <v>21.013665500000002</v>
      </c>
      <c r="V22">
        <f>D23-D20</f>
        <v>-0.97607400000015332</v>
      </c>
      <c r="W22">
        <f t="shared" si="0"/>
        <v>4.6449487834483383E-2</v>
      </c>
      <c r="X22">
        <f>F22-F19</f>
        <v>19.976151700000003</v>
      </c>
      <c r="Y22">
        <f>D22-D19</f>
        <v>-1.3300779999999577</v>
      </c>
      <c r="Z22">
        <f>ABS(Y22)/X22</f>
        <v>6.6583294919609445E-2</v>
      </c>
    </row>
    <row r="23" spans="1:29" x14ac:dyDescent="0.25">
      <c r="A23">
        <v>-0.32993271299999999</v>
      </c>
      <c r="B23">
        <v>-78.201997129999995</v>
      </c>
      <c r="C23">
        <v>4076.2066279999999</v>
      </c>
      <c r="D23">
        <v>4075.8227539999998</v>
      </c>
      <c r="F23">
        <v>176.64659270000001</v>
      </c>
      <c r="G23">
        <v>130</v>
      </c>
      <c r="H23">
        <v>2</v>
      </c>
      <c r="I23">
        <v>13</v>
      </c>
      <c r="T23">
        <v>10</v>
      </c>
      <c r="U23">
        <f>F25-F22</f>
        <v>20.1363317</v>
      </c>
      <c r="V23">
        <f>D25-D22</f>
        <v>-0.96533199999976205</v>
      </c>
      <c r="W23">
        <f t="shared" si="0"/>
        <v>4.7939814181734104E-2</v>
      </c>
      <c r="X23">
        <f>F23-F20</f>
        <v>21.013665500000002</v>
      </c>
      <c r="Y23">
        <f>D23-D20</f>
        <v>-0.97607400000015332</v>
      </c>
      <c r="Z23">
        <f>ABS(Y23)/X23</f>
        <v>4.6449487834483383E-2</v>
      </c>
    </row>
    <row r="24" spans="1:29" x14ac:dyDescent="0.25">
      <c r="A24">
        <v>-0.329973713</v>
      </c>
      <c r="B24">
        <v>-78.202030829999998</v>
      </c>
      <c r="C24" t="s">
        <v>21</v>
      </c>
      <c r="F24">
        <v>182.55125839999999</v>
      </c>
      <c r="J24" s="1">
        <v>44370</v>
      </c>
      <c r="K24">
        <v>1.34</v>
      </c>
      <c r="L24">
        <v>2415.4169040000002</v>
      </c>
      <c r="M24" t="s">
        <v>21</v>
      </c>
      <c r="N24" t="s">
        <v>21</v>
      </c>
      <c r="O24">
        <v>6.7549999999999999</v>
      </c>
      <c r="P24">
        <v>627.50040000000001</v>
      </c>
      <c r="Q24" t="s">
        <v>27</v>
      </c>
      <c r="R24" t="s">
        <v>23</v>
      </c>
      <c r="AA24">
        <v>1.2707999999999999</v>
      </c>
      <c r="AC24">
        <v>9.2260000000000009</v>
      </c>
    </row>
    <row r="25" spans="1:29" x14ac:dyDescent="0.25">
      <c r="A25">
        <v>-0.32999801299999998</v>
      </c>
      <c r="B25">
        <v>-78.202051769999997</v>
      </c>
      <c r="C25">
        <v>4075.7494620000002</v>
      </c>
      <c r="D25">
        <v>4075.3359380000002</v>
      </c>
      <c r="F25">
        <v>186.12046459999999</v>
      </c>
      <c r="G25">
        <v>140</v>
      </c>
      <c r="H25">
        <v>1.5</v>
      </c>
      <c r="I25">
        <v>33</v>
      </c>
      <c r="T25">
        <v>10</v>
      </c>
      <c r="U25">
        <f>F26-F23</f>
        <v>17.638401699999974</v>
      </c>
      <c r="V25">
        <f>D26-D23</f>
        <v>-0.83618200000000797</v>
      </c>
      <c r="W25">
        <f t="shared" si="0"/>
        <v>4.7406903086916835E-2</v>
      </c>
      <c r="X25">
        <f>F25-F22</f>
        <v>20.1363317</v>
      </c>
      <c r="Y25">
        <f>D25-D22</f>
        <v>-0.96533199999976205</v>
      </c>
      <c r="Z25">
        <f>ABS(Y25)/X25</f>
        <v>4.7939814181734104E-2</v>
      </c>
    </row>
    <row r="26" spans="1:29" x14ac:dyDescent="0.25">
      <c r="A26">
        <v>-0.33005391299999998</v>
      </c>
      <c r="B26">
        <v>-78.202099230000002</v>
      </c>
      <c r="C26">
        <v>4075.5669280000002</v>
      </c>
      <c r="D26">
        <v>4074.9865719999998</v>
      </c>
      <c r="F26">
        <v>194.28499439999999</v>
      </c>
      <c r="G26">
        <v>150</v>
      </c>
      <c r="H26">
        <v>11</v>
      </c>
      <c r="I26">
        <v>20</v>
      </c>
      <c r="T26">
        <v>10</v>
      </c>
      <c r="U26">
        <f>F27-F25</f>
        <v>19.135126299999996</v>
      </c>
      <c r="V26">
        <f>D27-D25</f>
        <v>-0.77417000000014013</v>
      </c>
      <c r="W26">
        <f t="shared" si="0"/>
        <v>4.045805540359252E-2</v>
      </c>
      <c r="X26">
        <f>F26-F23</f>
        <v>17.638401699999974</v>
      </c>
      <c r="Y26">
        <f>D26-D23</f>
        <v>-0.83618200000000797</v>
      </c>
      <c r="Z26">
        <f>ABS(Y26)/X26</f>
        <v>4.7406903086916835E-2</v>
      </c>
    </row>
    <row r="27" spans="1:29" x14ac:dyDescent="0.25">
      <c r="A27">
        <v>-0.33013471300000002</v>
      </c>
      <c r="B27">
        <v>-78.202155419999997</v>
      </c>
      <c r="C27">
        <v>4075.296738</v>
      </c>
      <c r="D27">
        <v>4074.561768</v>
      </c>
      <c r="F27">
        <v>205.25559089999999</v>
      </c>
      <c r="G27">
        <v>160</v>
      </c>
      <c r="H27">
        <v>3</v>
      </c>
      <c r="I27">
        <v>26</v>
      </c>
      <c r="S27" t="s">
        <v>31</v>
      </c>
      <c r="T27">
        <v>10</v>
      </c>
      <c r="U27">
        <f>F29-F26</f>
        <v>20.940894800000024</v>
      </c>
      <c r="V27">
        <f>D29-D26</f>
        <v>-0.74853499999971973</v>
      </c>
      <c r="W27">
        <f t="shared" si="0"/>
        <v>3.5745129668466644E-2</v>
      </c>
      <c r="X27">
        <f>F27-F25</f>
        <v>19.135126299999996</v>
      </c>
      <c r="Y27">
        <f>D27-D25</f>
        <v>-0.77417000000014013</v>
      </c>
      <c r="Z27">
        <f>ABS(Y27)/X27</f>
        <v>4.045805540359252E-2</v>
      </c>
    </row>
    <row r="28" spans="1:29" x14ac:dyDescent="0.25">
      <c r="A28">
        <v>-0.33017421299999999</v>
      </c>
      <c r="B28">
        <v>-78.202173880000004</v>
      </c>
      <c r="C28" t="s">
        <v>21</v>
      </c>
      <c r="F28">
        <v>210.11278709999999</v>
      </c>
      <c r="J28" s="1">
        <v>44370</v>
      </c>
      <c r="K28">
        <v>0.68</v>
      </c>
      <c r="L28">
        <v>2334.2532940000001</v>
      </c>
      <c r="M28" t="s">
        <v>21</v>
      </c>
      <c r="N28" t="s">
        <v>21</v>
      </c>
      <c r="O28">
        <v>6.7539999999999996</v>
      </c>
      <c r="P28">
        <v>627.34439999999995</v>
      </c>
      <c r="Q28" t="s">
        <v>27</v>
      </c>
      <c r="R28" t="s">
        <v>23</v>
      </c>
      <c r="AA28">
        <v>1.2770999999999999</v>
      </c>
      <c r="AC28">
        <v>9.3874999999999993</v>
      </c>
    </row>
    <row r="29" spans="1:29" x14ac:dyDescent="0.25">
      <c r="A29">
        <v>-0.33021831299999999</v>
      </c>
      <c r="B29">
        <v>-78.202186699999999</v>
      </c>
      <c r="C29">
        <v>4074.8034990000001</v>
      </c>
      <c r="D29">
        <v>4074.2380370000001</v>
      </c>
      <c r="F29">
        <v>215.22588920000001</v>
      </c>
      <c r="G29">
        <v>170</v>
      </c>
      <c r="H29">
        <v>2</v>
      </c>
      <c r="I29">
        <v>46</v>
      </c>
      <c r="T29">
        <v>10</v>
      </c>
      <c r="U29">
        <f>F30-F27</f>
        <v>19.940596600000021</v>
      </c>
      <c r="V29">
        <f>D30-D27</f>
        <v>-0.59155300000020361</v>
      </c>
      <c r="W29">
        <f t="shared" si="0"/>
        <v>2.9665762357391202E-2</v>
      </c>
      <c r="X29">
        <f>F29-F26</f>
        <v>20.940894800000024</v>
      </c>
      <c r="Y29">
        <f>D29-D26</f>
        <v>-0.74853499999971973</v>
      </c>
      <c r="Z29">
        <f>ABS(Y29)/X29</f>
        <v>3.5745129668466644E-2</v>
      </c>
    </row>
    <row r="30" spans="1:29" x14ac:dyDescent="0.25">
      <c r="A30">
        <v>-0.33030731299999999</v>
      </c>
      <c r="B30">
        <v>-78.202195029999999</v>
      </c>
      <c r="C30">
        <v>4074.1683619999999</v>
      </c>
      <c r="D30">
        <v>4073.9702149999998</v>
      </c>
      <c r="F30">
        <v>225.19618750000001</v>
      </c>
      <c r="G30">
        <v>180</v>
      </c>
      <c r="H30">
        <v>7</v>
      </c>
      <c r="I30">
        <v>144</v>
      </c>
      <c r="T30">
        <v>10</v>
      </c>
      <c r="U30">
        <f>F31-F29</f>
        <v>19.940596599999992</v>
      </c>
      <c r="V30">
        <f>D31-D29</f>
        <v>-0.77514599999994971</v>
      </c>
      <c r="W30">
        <f t="shared" si="0"/>
        <v>3.8872758701710558E-2</v>
      </c>
      <c r="X30">
        <f>F30-F27</f>
        <v>19.940596600000021</v>
      </c>
      <c r="Y30">
        <f>D30-D27</f>
        <v>-0.59155300000020361</v>
      </c>
      <c r="Z30">
        <f>ABS(Y30)/X30</f>
        <v>2.9665762357391202E-2</v>
      </c>
      <c r="AB30">
        <v>2.4800000000000001E-4</v>
      </c>
    </row>
    <row r="31" spans="1:29" x14ac:dyDescent="0.25">
      <c r="A31">
        <v>-0.33039551299999997</v>
      </c>
      <c r="B31">
        <v>-78.202208720000002</v>
      </c>
      <c r="C31">
        <v>4073.2208500000002</v>
      </c>
      <c r="D31">
        <v>4073.4628910000001</v>
      </c>
      <c r="F31">
        <v>235.1664858</v>
      </c>
      <c r="G31">
        <v>190</v>
      </c>
      <c r="H31">
        <v>5.5</v>
      </c>
      <c r="I31">
        <v>40</v>
      </c>
      <c r="S31" t="s">
        <v>32</v>
      </c>
      <c r="T31">
        <v>10</v>
      </c>
      <c r="U31">
        <f t="shared" ref="U31" si="1">F32-F30</f>
        <v>19.475454899999988</v>
      </c>
      <c r="V31">
        <f>D32-D30</f>
        <v>-0.82299799999964307</v>
      </c>
      <c r="W31">
        <f t="shared" si="0"/>
        <v>4.2258217033977655E-2</v>
      </c>
      <c r="X31">
        <f>F31-F29</f>
        <v>19.940596599999992</v>
      </c>
      <c r="Y31">
        <f>D31-D29</f>
        <v>-0.77514599999994971</v>
      </c>
      <c r="Z31">
        <f>ABS(Y31)/X31</f>
        <v>3.8872758701710558E-2</v>
      </c>
    </row>
    <row r="32" spans="1:29" x14ac:dyDescent="0.25">
      <c r="A32">
        <v>-0.33046921299999998</v>
      </c>
      <c r="B32">
        <v>-78.202250989999996</v>
      </c>
      <c r="C32">
        <v>4073.2315250000001</v>
      </c>
      <c r="D32">
        <v>4073.1472170000002</v>
      </c>
      <c r="F32">
        <v>244.6716424</v>
      </c>
      <c r="G32">
        <v>200</v>
      </c>
      <c r="H32">
        <v>1.5</v>
      </c>
      <c r="I32">
        <v>41</v>
      </c>
      <c r="J32" s="1">
        <v>44370</v>
      </c>
      <c r="K32">
        <v>1.335</v>
      </c>
      <c r="L32">
        <v>5068.8565470000003</v>
      </c>
      <c r="M32">
        <v>3.4460000000000002</v>
      </c>
      <c r="N32">
        <v>0.1113</v>
      </c>
      <c r="O32">
        <v>6.7539999999999996</v>
      </c>
      <c r="P32">
        <v>627.37040000000002</v>
      </c>
      <c r="Q32" t="s">
        <v>27</v>
      </c>
      <c r="R32" t="s">
        <v>23</v>
      </c>
      <c r="S32" t="s">
        <v>33</v>
      </c>
      <c r="T32">
        <v>10</v>
      </c>
      <c r="U32" t="e">
        <f>#REF!-F31</f>
        <v>#REF!</v>
      </c>
      <c r="V32" t="e">
        <f>#REF!-D31</f>
        <v>#REF!</v>
      </c>
      <c r="W32" t="e">
        <f t="shared" si="0"/>
        <v>#REF!</v>
      </c>
      <c r="X32">
        <f>F32-F30</f>
        <v>19.475454899999988</v>
      </c>
      <c r="Y32">
        <f>D32-D30</f>
        <v>-0.82299799999964307</v>
      </c>
      <c r="Z32">
        <f>ABS(Y32)/X32</f>
        <v>4.2258217033977655E-2</v>
      </c>
      <c r="AA32">
        <v>1.4984999999999999</v>
      </c>
      <c r="AB32">
        <v>2.4800000000000001E-4</v>
      </c>
      <c r="AC32">
        <v>9.5492500000000007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gavi-trib1_XWD_export_eledata_c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2024-09-16T00:31:43Z</dcterms:created>
  <dcterms:modified xsi:type="dcterms:W3CDTF">2024-09-18T20:53:53Z</dcterms:modified>
</cp:coreProperties>
</file>