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72898000-3C53-7649-9A17-3760C51BE12A}" xr6:coauthVersionLast="47" xr6:coauthVersionMax="47" xr10:uidLastSave="{00000000-0000-0000-0000-000000000000}"/>
  <bookViews>
    <workbookView xWindow="10760" yWindow="2480" windowWidth="28200" windowHeight="17540" xr2:uid="{E7E559FF-5818-C841-AE4A-F705F0A80E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1" i="1"/>
  <c r="P160" i="1"/>
  <c r="P150" i="1"/>
  <c r="P149" i="1"/>
  <c r="P139" i="1"/>
  <c r="P138" i="1"/>
  <c r="P127" i="1"/>
  <c r="P126" i="1"/>
  <c r="P115" i="1"/>
  <c r="P114" i="1"/>
  <c r="P103" i="1"/>
  <c r="P102" i="1"/>
  <c r="P91" i="1"/>
  <c r="P90" i="1"/>
  <c r="P79" i="1"/>
  <c r="P78" i="1"/>
  <c r="P67" i="1"/>
  <c r="Q67" i="1" s="1"/>
  <c r="P66" i="1"/>
  <c r="P57" i="1"/>
  <c r="P56" i="1"/>
  <c r="P55" i="1"/>
  <c r="P54" i="1"/>
  <c r="P45" i="1"/>
  <c r="P44" i="1"/>
  <c r="P43" i="1"/>
  <c r="P42" i="1"/>
  <c r="P33" i="1"/>
  <c r="P32" i="1"/>
  <c r="P31" i="1"/>
  <c r="P30" i="1"/>
  <c r="P21" i="1"/>
  <c r="P20" i="1"/>
  <c r="P19" i="1"/>
  <c r="P18" i="1"/>
  <c r="M141" i="1"/>
  <c r="M139" i="1"/>
  <c r="M129" i="1"/>
  <c r="M127" i="1"/>
  <c r="M69" i="1"/>
  <c r="M67" i="1"/>
  <c r="M57" i="1"/>
  <c r="M55" i="1"/>
  <c r="L8" i="1"/>
  <c r="M160" i="1" s="1"/>
  <c r="F164" i="1"/>
  <c r="F163" i="1"/>
  <c r="F162" i="1"/>
  <c r="G162" i="1" s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G126" i="1" s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G90" i="1" s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G54" i="1" s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G18" i="1" s="1"/>
  <c r="F17" i="1"/>
  <c r="B12" i="1"/>
  <c r="B6" i="1"/>
  <c r="B8" i="1" s="1"/>
  <c r="B11" i="1"/>
  <c r="B9" i="1"/>
  <c r="P159" i="1" s="1"/>
  <c r="B7" i="1"/>
  <c r="I155" i="1" s="1"/>
  <c r="Q160" i="1" l="1"/>
  <c r="Q139" i="1"/>
  <c r="P68" i="1"/>
  <c r="P80" i="1"/>
  <c r="P92" i="1"/>
  <c r="P104" i="1"/>
  <c r="P116" i="1"/>
  <c r="P128" i="1"/>
  <c r="P140" i="1"/>
  <c r="P162" i="1"/>
  <c r="Q55" i="1"/>
  <c r="G41" i="1"/>
  <c r="G42" i="1"/>
  <c r="G138" i="1"/>
  <c r="Q57" i="1"/>
  <c r="P69" i="1"/>
  <c r="Q69" i="1" s="1"/>
  <c r="P81" i="1"/>
  <c r="P93" i="1"/>
  <c r="P105" i="1"/>
  <c r="P117" i="1"/>
  <c r="P129" i="1"/>
  <c r="Q129" i="1" s="1"/>
  <c r="P141" i="1"/>
  <c r="Q141" i="1" s="1"/>
  <c r="P151" i="1"/>
  <c r="G163" i="1"/>
  <c r="M79" i="1"/>
  <c r="Q79" i="1" s="1"/>
  <c r="M151" i="1"/>
  <c r="P22" i="1"/>
  <c r="P34" i="1"/>
  <c r="P46" i="1"/>
  <c r="P58" i="1"/>
  <c r="P70" i="1"/>
  <c r="P82" i="1"/>
  <c r="P94" i="1"/>
  <c r="P106" i="1"/>
  <c r="P118" i="1"/>
  <c r="P130" i="1"/>
  <c r="P142" i="1"/>
  <c r="P152" i="1"/>
  <c r="P163" i="1"/>
  <c r="G164" i="1"/>
  <c r="M81" i="1"/>
  <c r="M153" i="1"/>
  <c r="P23" i="1"/>
  <c r="Q23" i="1" s="1"/>
  <c r="P35" i="1"/>
  <c r="P47" i="1"/>
  <c r="P59" i="1"/>
  <c r="P71" i="1"/>
  <c r="P83" i="1"/>
  <c r="P95" i="1"/>
  <c r="P107" i="1"/>
  <c r="P119" i="1"/>
  <c r="P131" i="1"/>
  <c r="P143" i="1"/>
  <c r="P153" i="1"/>
  <c r="P164" i="1"/>
  <c r="Q164" i="1" s="1"/>
  <c r="G79" i="1"/>
  <c r="G139" i="1"/>
  <c r="G56" i="1"/>
  <c r="G92" i="1"/>
  <c r="G152" i="1"/>
  <c r="G21" i="1"/>
  <c r="G33" i="1"/>
  <c r="G45" i="1"/>
  <c r="G57" i="1"/>
  <c r="G69" i="1"/>
  <c r="G81" i="1"/>
  <c r="G93" i="1"/>
  <c r="G105" i="1"/>
  <c r="G117" i="1"/>
  <c r="G129" i="1"/>
  <c r="G141" i="1"/>
  <c r="G153" i="1"/>
  <c r="M19" i="1"/>
  <c r="Q19" i="1" s="1"/>
  <c r="M91" i="1"/>
  <c r="Q91" i="1" s="1"/>
  <c r="M163" i="1"/>
  <c r="P24" i="1"/>
  <c r="P36" i="1"/>
  <c r="P48" i="1"/>
  <c r="P60" i="1"/>
  <c r="P72" i="1"/>
  <c r="P84" i="1"/>
  <c r="P96" i="1"/>
  <c r="P108" i="1"/>
  <c r="P120" i="1"/>
  <c r="P132" i="1"/>
  <c r="P144" i="1"/>
  <c r="P154" i="1"/>
  <c r="G17" i="1"/>
  <c r="G55" i="1"/>
  <c r="G127" i="1"/>
  <c r="G68" i="1"/>
  <c r="G22" i="1"/>
  <c r="G34" i="1"/>
  <c r="G46" i="1"/>
  <c r="G58" i="1"/>
  <c r="G70" i="1"/>
  <c r="G82" i="1"/>
  <c r="G94" i="1"/>
  <c r="G106" i="1"/>
  <c r="G118" i="1"/>
  <c r="G130" i="1"/>
  <c r="M21" i="1"/>
  <c r="Q21" i="1" s="1"/>
  <c r="M93" i="1"/>
  <c r="M17" i="1"/>
  <c r="Q17" i="1" s="1"/>
  <c r="P25" i="1"/>
  <c r="P37" i="1"/>
  <c r="P49" i="1"/>
  <c r="P61" i="1"/>
  <c r="P73" i="1"/>
  <c r="P85" i="1"/>
  <c r="P97" i="1"/>
  <c r="P109" i="1"/>
  <c r="P121" i="1"/>
  <c r="P133" i="1"/>
  <c r="P145" i="1"/>
  <c r="P155" i="1"/>
  <c r="Q127" i="1"/>
  <c r="G65" i="1"/>
  <c r="G78" i="1"/>
  <c r="G114" i="1"/>
  <c r="G31" i="1"/>
  <c r="G115" i="1"/>
  <c r="G32" i="1"/>
  <c r="G104" i="1"/>
  <c r="G35" i="1"/>
  <c r="G59" i="1"/>
  <c r="G83" i="1"/>
  <c r="G107" i="1"/>
  <c r="G119" i="1"/>
  <c r="G131" i="1"/>
  <c r="G143" i="1"/>
  <c r="G155" i="1"/>
  <c r="M31" i="1"/>
  <c r="Q31" i="1" s="1"/>
  <c r="M103" i="1"/>
  <c r="Q103" i="1" s="1"/>
  <c r="P26" i="1"/>
  <c r="P38" i="1"/>
  <c r="P50" i="1"/>
  <c r="P62" i="1"/>
  <c r="Q62" i="1" s="1"/>
  <c r="P74" i="1"/>
  <c r="P86" i="1"/>
  <c r="P98" i="1"/>
  <c r="P110" i="1"/>
  <c r="P122" i="1"/>
  <c r="P134" i="1"/>
  <c r="P146" i="1"/>
  <c r="P156" i="1"/>
  <c r="G66" i="1"/>
  <c r="G102" i="1"/>
  <c r="G67" i="1"/>
  <c r="G151" i="1"/>
  <c r="G44" i="1"/>
  <c r="G80" i="1"/>
  <c r="G128" i="1"/>
  <c r="G47" i="1"/>
  <c r="G95" i="1"/>
  <c r="G24" i="1"/>
  <c r="G36" i="1"/>
  <c r="M33" i="1"/>
  <c r="Q33" i="1" s="1"/>
  <c r="M105" i="1"/>
  <c r="P27" i="1"/>
  <c r="P39" i="1"/>
  <c r="P51" i="1"/>
  <c r="Q51" i="1" s="1"/>
  <c r="P63" i="1"/>
  <c r="P75" i="1"/>
  <c r="P87" i="1"/>
  <c r="P99" i="1"/>
  <c r="P111" i="1"/>
  <c r="P123" i="1"/>
  <c r="P135" i="1"/>
  <c r="P157" i="1"/>
  <c r="Q157" i="1" s="1"/>
  <c r="G29" i="1"/>
  <c r="G43" i="1"/>
  <c r="G91" i="1"/>
  <c r="G20" i="1"/>
  <c r="G140" i="1"/>
  <c r="G23" i="1"/>
  <c r="G25" i="1"/>
  <c r="G37" i="1"/>
  <c r="G49" i="1"/>
  <c r="M43" i="1"/>
  <c r="Q43" i="1" s="1"/>
  <c r="M115" i="1"/>
  <c r="Q115" i="1" s="1"/>
  <c r="P28" i="1"/>
  <c r="P40" i="1"/>
  <c r="P52" i="1"/>
  <c r="Q52" i="1" s="1"/>
  <c r="P64" i="1"/>
  <c r="Q64" i="1" s="1"/>
  <c r="P76" i="1"/>
  <c r="Q76" i="1" s="1"/>
  <c r="P88" i="1"/>
  <c r="P100" i="1"/>
  <c r="P112" i="1"/>
  <c r="P124" i="1"/>
  <c r="P136" i="1"/>
  <c r="P147" i="1"/>
  <c r="P158" i="1"/>
  <c r="Q158" i="1" s="1"/>
  <c r="G53" i="1"/>
  <c r="G30" i="1"/>
  <c r="G150" i="1"/>
  <c r="G19" i="1"/>
  <c r="G103" i="1"/>
  <c r="G116" i="1"/>
  <c r="G71" i="1"/>
  <c r="M45" i="1"/>
  <c r="Q45" i="1" s="1"/>
  <c r="M117" i="1"/>
  <c r="P29" i="1"/>
  <c r="P41" i="1"/>
  <c r="P53" i="1"/>
  <c r="P65" i="1"/>
  <c r="Q65" i="1" s="1"/>
  <c r="P77" i="1"/>
  <c r="P89" i="1"/>
  <c r="P101" i="1"/>
  <c r="Q101" i="1" s="1"/>
  <c r="P113" i="1"/>
  <c r="Q113" i="1" s="1"/>
  <c r="P125" i="1"/>
  <c r="P137" i="1"/>
  <c r="P148" i="1"/>
  <c r="M29" i="1"/>
  <c r="M41" i="1"/>
  <c r="M53" i="1"/>
  <c r="M65" i="1"/>
  <c r="M77" i="1"/>
  <c r="M89" i="1"/>
  <c r="M101" i="1"/>
  <c r="M113" i="1"/>
  <c r="M125" i="1"/>
  <c r="M137" i="1"/>
  <c r="M149" i="1"/>
  <c r="Q149" i="1" s="1"/>
  <c r="M161" i="1"/>
  <c r="Q161" i="1" s="1"/>
  <c r="M18" i="1"/>
  <c r="Q18" i="1" s="1"/>
  <c r="M30" i="1"/>
  <c r="Q30" i="1" s="1"/>
  <c r="M42" i="1"/>
  <c r="Q42" i="1" s="1"/>
  <c r="M54" i="1"/>
  <c r="Q54" i="1" s="1"/>
  <c r="M66" i="1"/>
  <c r="Q66" i="1" s="1"/>
  <c r="M78" i="1"/>
  <c r="Q78" i="1" s="1"/>
  <c r="M90" i="1"/>
  <c r="Q90" i="1" s="1"/>
  <c r="M102" i="1"/>
  <c r="Q102" i="1" s="1"/>
  <c r="M114" i="1"/>
  <c r="Q114" i="1" s="1"/>
  <c r="M126" i="1"/>
  <c r="Q126" i="1" s="1"/>
  <c r="M138" i="1"/>
  <c r="Q138" i="1" s="1"/>
  <c r="M150" i="1"/>
  <c r="Q150" i="1" s="1"/>
  <c r="M162" i="1"/>
  <c r="Q162" i="1" s="1"/>
  <c r="G142" i="1"/>
  <c r="G154" i="1"/>
  <c r="M20" i="1"/>
  <c r="Q20" i="1" s="1"/>
  <c r="M32" i="1"/>
  <c r="Q32" i="1" s="1"/>
  <c r="M44" i="1"/>
  <c r="Q44" i="1" s="1"/>
  <c r="M56" i="1"/>
  <c r="Q56" i="1" s="1"/>
  <c r="M68" i="1"/>
  <c r="M80" i="1"/>
  <c r="M92" i="1"/>
  <c r="M104" i="1"/>
  <c r="M116" i="1"/>
  <c r="M128" i="1"/>
  <c r="M140" i="1"/>
  <c r="M152" i="1"/>
  <c r="M164" i="1"/>
  <c r="G48" i="1"/>
  <c r="G60" i="1"/>
  <c r="G72" i="1"/>
  <c r="G84" i="1"/>
  <c r="G96" i="1"/>
  <c r="G108" i="1"/>
  <c r="G120" i="1"/>
  <c r="G132" i="1"/>
  <c r="G144" i="1"/>
  <c r="G156" i="1"/>
  <c r="M22" i="1"/>
  <c r="M34" i="1"/>
  <c r="M46" i="1"/>
  <c r="M58" i="1"/>
  <c r="M70" i="1"/>
  <c r="M82" i="1"/>
  <c r="M94" i="1"/>
  <c r="M106" i="1"/>
  <c r="M118" i="1"/>
  <c r="M130" i="1"/>
  <c r="M142" i="1"/>
  <c r="M154" i="1"/>
  <c r="G61" i="1"/>
  <c r="G73" i="1"/>
  <c r="G85" i="1"/>
  <c r="G97" i="1"/>
  <c r="G109" i="1"/>
  <c r="G121" i="1"/>
  <c r="G133" i="1"/>
  <c r="G145" i="1"/>
  <c r="G157" i="1"/>
  <c r="M23" i="1"/>
  <c r="M35" i="1"/>
  <c r="M47" i="1"/>
  <c r="M59" i="1"/>
  <c r="M71" i="1"/>
  <c r="M83" i="1"/>
  <c r="M95" i="1"/>
  <c r="M107" i="1"/>
  <c r="M119" i="1"/>
  <c r="M131" i="1"/>
  <c r="M143" i="1"/>
  <c r="M155" i="1"/>
  <c r="G38" i="1"/>
  <c r="G74" i="1"/>
  <c r="G98" i="1"/>
  <c r="G122" i="1"/>
  <c r="G158" i="1"/>
  <c r="M24" i="1"/>
  <c r="M36" i="1"/>
  <c r="M48" i="1"/>
  <c r="M60" i="1"/>
  <c r="M72" i="1"/>
  <c r="M84" i="1"/>
  <c r="M96" i="1"/>
  <c r="M108" i="1"/>
  <c r="M120" i="1"/>
  <c r="M132" i="1"/>
  <c r="M144" i="1"/>
  <c r="M156" i="1"/>
  <c r="G26" i="1"/>
  <c r="G50" i="1"/>
  <c r="G62" i="1"/>
  <c r="G86" i="1"/>
  <c r="G110" i="1"/>
  <c r="G134" i="1"/>
  <c r="G146" i="1"/>
  <c r="G27" i="1"/>
  <c r="G39" i="1"/>
  <c r="G51" i="1"/>
  <c r="G63" i="1"/>
  <c r="G75" i="1"/>
  <c r="G87" i="1"/>
  <c r="G99" i="1"/>
  <c r="G111" i="1"/>
  <c r="G123" i="1"/>
  <c r="G135" i="1"/>
  <c r="G147" i="1"/>
  <c r="G159" i="1"/>
  <c r="M25" i="1"/>
  <c r="M37" i="1"/>
  <c r="M49" i="1"/>
  <c r="M61" i="1"/>
  <c r="M73" i="1"/>
  <c r="M85" i="1"/>
  <c r="M97" i="1"/>
  <c r="M109" i="1"/>
  <c r="M121" i="1"/>
  <c r="M133" i="1"/>
  <c r="M145" i="1"/>
  <c r="M157" i="1"/>
  <c r="G28" i="1"/>
  <c r="G40" i="1"/>
  <c r="G52" i="1"/>
  <c r="G64" i="1"/>
  <c r="G76" i="1"/>
  <c r="G88" i="1"/>
  <c r="G100" i="1"/>
  <c r="G112" i="1"/>
  <c r="G124" i="1"/>
  <c r="G136" i="1"/>
  <c r="G148" i="1"/>
  <c r="G160" i="1"/>
  <c r="M26" i="1"/>
  <c r="M38" i="1"/>
  <c r="M50" i="1"/>
  <c r="M62" i="1"/>
  <c r="M74" i="1"/>
  <c r="M86" i="1"/>
  <c r="M98" i="1"/>
  <c r="M110" i="1"/>
  <c r="M122" i="1"/>
  <c r="M134" i="1"/>
  <c r="M146" i="1"/>
  <c r="M158" i="1"/>
  <c r="G77" i="1"/>
  <c r="G89" i="1"/>
  <c r="G101" i="1"/>
  <c r="G113" i="1"/>
  <c r="G125" i="1"/>
  <c r="G137" i="1"/>
  <c r="G149" i="1"/>
  <c r="G161" i="1"/>
  <c r="M27" i="1"/>
  <c r="M39" i="1"/>
  <c r="M51" i="1"/>
  <c r="M63" i="1"/>
  <c r="M75" i="1"/>
  <c r="M87" i="1"/>
  <c r="M99" i="1"/>
  <c r="M111" i="1"/>
  <c r="M123" i="1"/>
  <c r="M135" i="1"/>
  <c r="M147" i="1"/>
  <c r="M159" i="1"/>
  <c r="Q159" i="1" s="1"/>
  <c r="M28" i="1"/>
  <c r="M40" i="1"/>
  <c r="M52" i="1"/>
  <c r="M64" i="1"/>
  <c r="M76" i="1"/>
  <c r="M88" i="1"/>
  <c r="M100" i="1"/>
  <c r="M112" i="1"/>
  <c r="M124" i="1"/>
  <c r="M136" i="1"/>
  <c r="M148" i="1"/>
  <c r="I139" i="1"/>
  <c r="J139" i="1" s="1"/>
  <c r="I25" i="1"/>
  <c r="J25" i="1" s="1"/>
  <c r="I24" i="1"/>
  <c r="J24" i="1" s="1"/>
  <c r="I32" i="1"/>
  <c r="J32" i="1" s="1"/>
  <c r="I44" i="1"/>
  <c r="J44" i="1" s="1"/>
  <c r="I23" i="1"/>
  <c r="J23" i="1" s="1"/>
  <c r="I54" i="1"/>
  <c r="J54" i="1" s="1"/>
  <c r="I70" i="1"/>
  <c r="J70" i="1" s="1"/>
  <c r="I73" i="1"/>
  <c r="J73" i="1" s="1"/>
  <c r="I92" i="1"/>
  <c r="J92" i="1" s="1"/>
  <c r="I95" i="1"/>
  <c r="J95" i="1" s="1"/>
  <c r="I21" i="1"/>
  <c r="J21" i="1" s="1"/>
  <c r="I124" i="1"/>
  <c r="J124" i="1" s="1"/>
  <c r="I22" i="1"/>
  <c r="J22" i="1" s="1"/>
  <c r="I125" i="1"/>
  <c r="J125" i="1" s="1"/>
  <c r="I71" i="1"/>
  <c r="J71" i="1" s="1"/>
  <c r="I72" i="1"/>
  <c r="J72" i="1" s="1"/>
  <c r="I42" i="1"/>
  <c r="J42" i="1" s="1"/>
  <c r="I114" i="1"/>
  <c r="J114" i="1" s="1"/>
  <c r="I61" i="1"/>
  <c r="J61" i="1" s="1"/>
  <c r="I126" i="1"/>
  <c r="J126" i="1" s="1"/>
  <c r="I68" i="1"/>
  <c r="J68" i="1" s="1"/>
  <c r="I127" i="1"/>
  <c r="J127" i="1" s="1"/>
  <c r="I20" i="1"/>
  <c r="J20" i="1" s="1"/>
  <c r="I69" i="1"/>
  <c r="J69" i="1" s="1"/>
  <c r="I128" i="1"/>
  <c r="J128" i="1" s="1"/>
  <c r="I43" i="1"/>
  <c r="J43" i="1" s="1"/>
  <c r="I90" i="1"/>
  <c r="J90" i="1" s="1"/>
  <c r="I147" i="1"/>
  <c r="J147" i="1" s="1"/>
  <c r="I48" i="1"/>
  <c r="J48" i="1" s="1"/>
  <c r="I93" i="1"/>
  <c r="J93" i="1" s="1"/>
  <c r="I49" i="1"/>
  <c r="J49" i="1" s="1"/>
  <c r="I94" i="1"/>
  <c r="J94" i="1" s="1"/>
  <c r="I45" i="1"/>
  <c r="J45" i="1" s="1"/>
  <c r="I91" i="1"/>
  <c r="J91" i="1" s="1"/>
  <c r="I146" i="1"/>
  <c r="J146" i="1" s="1"/>
  <c r="I129" i="1"/>
  <c r="J129" i="1" s="1"/>
  <c r="I33" i="1"/>
  <c r="J33" i="1" s="1"/>
  <c r="I130" i="1"/>
  <c r="J130" i="1" s="1"/>
  <c r="I106" i="1"/>
  <c r="J106" i="1" s="1"/>
  <c r="I140" i="1"/>
  <c r="J140" i="1" s="1"/>
  <c r="J155" i="1"/>
  <c r="I78" i="1"/>
  <c r="J78" i="1" s="1"/>
  <c r="I34" i="1"/>
  <c r="J34" i="1" s="1"/>
  <c r="I57" i="1"/>
  <c r="J57" i="1" s="1"/>
  <c r="I107" i="1"/>
  <c r="J107" i="1" s="1"/>
  <c r="I18" i="1"/>
  <c r="J18" i="1" s="1"/>
  <c r="I36" i="1"/>
  <c r="J36" i="1" s="1"/>
  <c r="I58" i="1"/>
  <c r="J58" i="1" s="1"/>
  <c r="I84" i="1"/>
  <c r="J84" i="1" s="1"/>
  <c r="I108" i="1"/>
  <c r="J108" i="1" s="1"/>
  <c r="I144" i="1"/>
  <c r="J144" i="1" s="1"/>
  <c r="I104" i="1"/>
  <c r="J104" i="1" s="1"/>
  <c r="I55" i="1"/>
  <c r="J55" i="1" s="1"/>
  <c r="I105" i="1"/>
  <c r="J105" i="1" s="1"/>
  <c r="I56" i="1"/>
  <c r="J56" i="1" s="1"/>
  <c r="I79" i="1"/>
  <c r="J79" i="1" s="1"/>
  <c r="I35" i="1"/>
  <c r="J35" i="1" s="1"/>
  <c r="I81" i="1"/>
  <c r="J81" i="1" s="1"/>
  <c r="I19" i="1"/>
  <c r="J19" i="1" s="1"/>
  <c r="I37" i="1"/>
  <c r="J37" i="1" s="1"/>
  <c r="I59" i="1"/>
  <c r="J59" i="1" s="1"/>
  <c r="I85" i="1"/>
  <c r="J85" i="1" s="1"/>
  <c r="I113" i="1"/>
  <c r="J113" i="1" s="1"/>
  <c r="I145" i="1"/>
  <c r="J145" i="1" s="1"/>
  <c r="I148" i="1"/>
  <c r="J148" i="1" s="1"/>
  <c r="I115" i="1"/>
  <c r="J115" i="1" s="1"/>
  <c r="I134" i="1"/>
  <c r="J134" i="1" s="1"/>
  <c r="I149" i="1"/>
  <c r="J149" i="1" s="1"/>
  <c r="I60" i="1"/>
  <c r="J60" i="1" s="1"/>
  <c r="I80" i="1"/>
  <c r="J80" i="1" s="1"/>
  <c r="I96" i="1"/>
  <c r="J96" i="1" s="1"/>
  <c r="I116" i="1"/>
  <c r="J116" i="1" s="1"/>
  <c r="I135" i="1"/>
  <c r="J135" i="1" s="1"/>
  <c r="I150" i="1"/>
  <c r="J150" i="1" s="1"/>
  <c r="I97" i="1"/>
  <c r="J97" i="1" s="1"/>
  <c r="I117" i="1"/>
  <c r="J117" i="1" s="1"/>
  <c r="I136" i="1"/>
  <c r="J136" i="1" s="1"/>
  <c r="I30" i="1"/>
  <c r="J30" i="1" s="1"/>
  <c r="I46" i="1"/>
  <c r="J46" i="1" s="1"/>
  <c r="I66" i="1"/>
  <c r="J66" i="1" s="1"/>
  <c r="I82" i="1"/>
  <c r="J82" i="1" s="1"/>
  <c r="I102" i="1"/>
  <c r="J102" i="1" s="1"/>
  <c r="I118" i="1"/>
  <c r="J118" i="1" s="1"/>
  <c r="I137" i="1"/>
  <c r="J137" i="1" s="1"/>
  <c r="I31" i="1"/>
  <c r="J31" i="1" s="1"/>
  <c r="I47" i="1"/>
  <c r="J47" i="1" s="1"/>
  <c r="I67" i="1"/>
  <c r="J67" i="1" s="1"/>
  <c r="I83" i="1"/>
  <c r="J83" i="1" s="1"/>
  <c r="I103" i="1"/>
  <c r="J103" i="1" s="1"/>
  <c r="I119" i="1"/>
  <c r="J119" i="1" s="1"/>
  <c r="I138" i="1"/>
  <c r="J138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26" i="1"/>
  <c r="J26" i="1" s="1"/>
  <c r="I38" i="1"/>
  <c r="J38" i="1" s="1"/>
  <c r="I50" i="1"/>
  <c r="J50" i="1" s="1"/>
  <c r="I62" i="1"/>
  <c r="J62" i="1" s="1"/>
  <c r="I74" i="1"/>
  <c r="J74" i="1" s="1"/>
  <c r="I86" i="1"/>
  <c r="J86" i="1" s="1"/>
  <c r="I98" i="1"/>
  <c r="J98" i="1" s="1"/>
  <c r="I109" i="1"/>
  <c r="J109" i="1" s="1"/>
  <c r="I120" i="1"/>
  <c r="J120" i="1" s="1"/>
  <c r="I131" i="1"/>
  <c r="J131" i="1" s="1"/>
  <c r="I141" i="1"/>
  <c r="J141" i="1" s="1"/>
  <c r="I151" i="1"/>
  <c r="J151" i="1" s="1"/>
  <c r="I27" i="1"/>
  <c r="J27" i="1" s="1"/>
  <c r="I39" i="1"/>
  <c r="J39" i="1" s="1"/>
  <c r="I51" i="1"/>
  <c r="J51" i="1" s="1"/>
  <c r="I63" i="1"/>
  <c r="J63" i="1" s="1"/>
  <c r="I75" i="1"/>
  <c r="J75" i="1" s="1"/>
  <c r="I87" i="1"/>
  <c r="J87" i="1" s="1"/>
  <c r="I99" i="1"/>
  <c r="J99" i="1" s="1"/>
  <c r="I110" i="1"/>
  <c r="J110" i="1" s="1"/>
  <c r="I121" i="1"/>
  <c r="J121" i="1" s="1"/>
  <c r="I142" i="1"/>
  <c r="J142" i="1" s="1"/>
  <c r="I152" i="1"/>
  <c r="J152" i="1" s="1"/>
  <c r="I163" i="1"/>
  <c r="J163" i="1" s="1"/>
  <c r="I40" i="1"/>
  <c r="J40" i="1" s="1"/>
  <c r="I64" i="1"/>
  <c r="J64" i="1" s="1"/>
  <c r="I88" i="1"/>
  <c r="J88" i="1" s="1"/>
  <c r="I164" i="1"/>
  <c r="J164" i="1" s="1"/>
  <c r="I28" i="1"/>
  <c r="J28" i="1" s="1"/>
  <c r="I52" i="1"/>
  <c r="J52" i="1" s="1"/>
  <c r="I76" i="1"/>
  <c r="J76" i="1" s="1"/>
  <c r="I100" i="1"/>
  <c r="J100" i="1" s="1"/>
  <c r="I111" i="1"/>
  <c r="J111" i="1" s="1"/>
  <c r="I122" i="1"/>
  <c r="J122" i="1" s="1"/>
  <c r="I132" i="1"/>
  <c r="J132" i="1" s="1"/>
  <c r="I143" i="1"/>
  <c r="J143" i="1" s="1"/>
  <c r="I153" i="1"/>
  <c r="J153" i="1" s="1"/>
  <c r="I17" i="1"/>
  <c r="I29" i="1"/>
  <c r="J29" i="1" s="1"/>
  <c r="I41" i="1"/>
  <c r="J41" i="1" s="1"/>
  <c r="I53" i="1"/>
  <c r="J53" i="1" s="1"/>
  <c r="I65" i="1"/>
  <c r="J65" i="1" s="1"/>
  <c r="I77" i="1"/>
  <c r="J77" i="1" s="1"/>
  <c r="I89" i="1"/>
  <c r="J89" i="1" s="1"/>
  <c r="I101" i="1"/>
  <c r="J101" i="1" s="1"/>
  <c r="I112" i="1"/>
  <c r="J112" i="1" s="1"/>
  <c r="I123" i="1"/>
  <c r="J123" i="1" s="1"/>
  <c r="I133" i="1"/>
  <c r="J133" i="1" s="1"/>
  <c r="I154" i="1"/>
  <c r="J154" i="1" s="1"/>
  <c r="B10" i="1"/>
  <c r="Q77" i="1" l="1"/>
  <c r="Q81" i="1"/>
  <c r="Q163" i="1"/>
  <c r="Q153" i="1"/>
  <c r="Q73" i="1"/>
  <c r="Q118" i="1"/>
  <c r="Q87" i="1"/>
  <c r="Q98" i="1"/>
  <c r="Q25" i="1"/>
  <c r="Q96" i="1"/>
  <c r="Q59" i="1"/>
  <c r="Q106" i="1"/>
  <c r="Q151" i="1"/>
  <c r="Q137" i="1"/>
  <c r="Q100" i="1"/>
  <c r="Q75" i="1"/>
  <c r="Q86" i="1"/>
  <c r="Q155" i="1"/>
  <c r="Q84" i="1"/>
  <c r="Q47" i="1"/>
  <c r="Q88" i="1"/>
  <c r="Q63" i="1"/>
  <c r="Q145" i="1"/>
  <c r="N37" i="1"/>
  <c r="O37" i="1" s="1"/>
  <c r="Q80" i="1"/>
  <c r="N69" i="1"/>
  <c r="O69" i="1" s="1"/>
  <c r="R69" i="1" s="1"/>
  <c r="N159" i="1"/>
  <c r="O159" i="1" s="1"/>
  <c r="R159" i="1" s="1"/>
  <c r="N112" i="1"/>
  <c r="O112" i="1" s="1"/>
  <c r="N116" i="1"/>
  <c r="O116" i="1" s="1"/>
  <c r="N101" i="1"/>
  <c r="O101" i="1" s="1"/>
  <c r="R101" i="1" s="1"/>
  <c r="N146" i="1"/>
  <c r="O146" i="1" s="1"/>
  <c r="N89" i="1"/>
  <c r="O89" i="1" s="1"/>
  <c r="N110" i="1"/>
  <c r="O110" i="1"/>
  <c r="N109" i="1"/>
  <c r="O109" i="1" s="1"/>
  <c r="N158" i="1"/>
  <c r="O158" i="1"/>
  <c r="R158" i="1" s="1"/>
  <c r="N102" i="1"/>
  <c r="O102" i="1" s="1"/>
  <c r="R102" i="1" s="1"/>
  <c r="N80" i="1"/>
  <c r="O80" i="1" s="1"/>
  <c r="N81" i="1"/>
  <c r="O81" i="1" s="1"/>
  <c r="R81" i="1" s="1"/>
  <c r="N18" i="1"/>
  <c r="O18" i="1" s="1"/>
  <c r="R18" i="1" s="1"/>
  <c r="N91" i="1"/>
  <c r="O91" i="1" s="1"/>
  <c r="R91" i="1" s="1"/>
  <c r="N127" i="1"/>
  <c r="O127" i="1" s="1"/>
  <c r="R127" i="1" s="1"/>
  <c r="N95" i="1"/>
  <c r="O95" i="1" s="1"/>
  <c r="Q89" i="1"/>
  <c r="Q74" i="1"/>
  <c r="Q72" i="1"/>
  <c r="Q35" i="1"/>
  <c r="Q94" i="1"/>
  <c r="N122" i="1"/>
  <c r="O122" i="1" s="1"/>
  <c r="N139" i="1"/>
  <c r="O139" i="1" s="1"/>
  <c r="R139" i="1" s="1"/>
  <c r="N121" i="1"/>
  <c r="O121" i="1" s="1"/>
  <c r="N98" i="1"/>
  <c r="O98" i="1" s="1"/>
  <c r="R98" i="1" s="1"/>
  <c r="N68" i="1"/>
  <c r="O68" i="1" s="1"/>
  <c r="Q133" i="1"/>
  <c r="Q60" i="1"/>
  <c r="Q82" i="1"/>
  <c r="N21" i="1"/>
  <c r="O21" i="1" s="1"/>
  <c r="R21" i="1" s="1"/>
  <c r="N76" i="1"/>
  <c r="O76" i="1" s="1"/>
  <c r="R76" i="1" s="1"/>
  <c r="N52" i="1"/>
  <c r="O52" i="1"/>
  <c r="R52" i="1" s="1"/>
  <c r="N86" i="1"/>
  <c r="O86" i="1"/>
  <c r="R86" i="1" s="1"/>
  <c r="N66" i="1"/>
  <c r="O66" i="1" s="1"/>
  <c r="R66" i="1" s="1"/>
  <c r="N149" i="1"/>
  <c r="O149" i="1" s="1"/>
  <c r="R149" i="1" s="1"/>
  <c r="N79" i="1"/>
  <c r="O79" i="1" s="1"/>
  <c r="R79" i="1" s="1"/>
  <c r="N94" i="1"/>
  <c r="O94" i="1" s="1"/>
  <c r="N126" i="1"/>
  <c r="O126" i="1" s="1"/>
  <c r="R126" i="1" s="1"/>
  <c r="N73" i="1"/>
  <c r="O73" i="1" s="1"/>
  <c r="R73" i="1" s="1"/>
  <c r="Q39" i="1"/>
  <c r="Q50" i="1"/>
  <c r="Q121" i="1"/>
  <c r="Q48" i="1"/>
  <c r="Q70" i="1"/>
  <c r="Q117" i="1"/>
  <c r="N142" i="1"/>
  <c r="O142" i="1" s="1"/>
  <c r="N36" i="1"/>
  <c r="O36" i="1" s="1"/>
  <c r="Q68" i="1"/>
  <c r="N82" i="1"/>
  <c r="O82" i="1" s="1"/>
  <c r="N65" i="1"/>
  <c r="O65" i="1" s="1"/>
  <c r="R65" i="1" s="1"/>
  <c r="N87" i="1"/>
  <c r="O87" i="1" s="1"/>
  <c r="R87" i="1" s="1"/>
  <c r="N156" i="1"/>
  <c r="O156" i="1" s="1"/>
  <c r="N57" i="1"/>
  <c r="O57" i="1" s="1"/>
  <c r="R57" i="1" s="1"/>
  <c r="N53" i="1"/>
  <c r="O53" i="1" s="1"/>
  <c r="N28" i="1"/>
  <c r="O28" i="1" s="1"/>
  <c r="N75" i="1"/>
  <c r="O75" i="1" s="1"/>
  <c r="R75" i="1" s="1"/>
  <c r="N74" i="1"/>
  <c r="O74" i="1" s="1"/>
  <c r="N138" i="1"/>
  <c r="O138" i="1" s="1"/>
  <c r="R138" i="1" s="1"/>
  <c r="N46" i="1"/>
  <c r="O46" i="1"/>
  <c r="N134" i="1"/>
  <c r="O134" i="1" s="1"/>
  <c r="N56" i="1"/>
  <c r="O56" i="1" s="1"/>
  <c r="R56" i="1" s="1"/>
  <c r="N34" i="1"/>
  <c r="O34" i="1" s="1"/>
  <c r="N49" i="1"/>
  <c r="O49" i="1" s="1"/>
  <c r="N61" i="1"/>
  <c r="O61" i="1" s="1"/>
  <c r="N70" i="1"/>
  <c r="O70" i="1" s="1"/>
  <c r="Q53" i="1"/>
  <c r="Q40" i="1"/>
  <c r="Q27" i="1"/>
  <c r="Q38" i="1"/>
  <c r="Q109" i="1"/>
  <c r="Q36" i="1"/>
  <c r="Q143" i="1"/>
  <c r="Q58" i="1"/>
  <c r="Q105" i="1"/>
  <c r="N124" i="1"/>
  <c r="O124" i="1" s="1"/>
  <c r="N120" i="1"/>
  <c r="O120" i="1" s="1"/>
  <c r="N99" i="1"/>
  <c r="O99" i="1" s="1"/>
  <c r="N92" i="1"/>
  <c r="O92" i="1" s="1"/>
  <c r="N41" i="1"/>
  <c r="O41" i="1" s="1"/>
  <c r="N164" i="1"/>
  <c r="O164" i="1" s="1"/>
  <c r="R164" i="1" s="1"/>
  <c r="N63" i="1"/>
  <c r="O63" i="1" s="1"/>
  <c r="R63" i="1" s="1"/>
  <c r="N62" i="1"/>
  <c r="O62" i="1" s="1"/>
  <c r="R62" i="1" s="1"/>
  <c r="N119" i="1"/>
  <c r="O119" i="1" s="1"/>
  <c r="N30" i="1"/>
  <c r="O30" i="1" s="1"/>
  <c r="R30" i="1" s="1"/>
  <c r="N115" i="1"/>
  <c r="O115" i="1" s="1"/>
  <c r="R115" i="1" s="1"/>
  <c r="N105" i="1"/>
  <c r="O105" i="1" s="1"/>
  <c r="N78" i="1"/>
  <c r="O78" i="1" s="1"/>
  <c r="R78" i="1" s="1"/>
  <c r="N93" i="1"/>
  <c r="O93" i="1" s="1"/>
  <c r="N114" i="1"/>
  <c r="O114" i="1" s="1"/>
  <c r="R114" i="1" s="1"/>
  <c r="N54" i="1"/>
  <c r="O54" i="1"/>
  <c r="R54" i="1" s="1"/>
  <c r="Q41" i="1"/>
  <c r="Q28" i="1"/>
  <c r="Q26" i="1"/>
  <c r="Q97" i="1"/>
  <c r="Q24" i="1"/>
  <c r="Q131" i="1"/>
  <c r="Q46" i="1"/>
  <c r="Q93" i="1"/>
  <c r="N137" i="1"/>
  <c r="O137" i="1" s="1"/>
  <c r="R137" i="1" s="1"/>
  <c r="N118" i="1"/>
  <c r="O118" i="1" s="1"/>
  <c r="R118" i="1" s="1"/>
  <c r="N100" i="1"/>
  <c r="O100" i="1" s="1"/>
  <c r="R100" i="1" s="1"/>
  <c r="N35" i="1"/>
  <c r="O35" i="1" s="1"/>
  <c r="N29" i="1"/>
  <c r="O29" i="1" s="1"/>
  <c r="N88" i="1"/>
  <c r="O88" i="1" s="1"/>
  <c r="R88" i="1" s="1"/>
  <c r="N51" i="1"/>
  <c r="O51" i="1" s="1"/>
  <c r="R51" i="1" s="1"/>
  <c r="N50" i="1"/>
  <c r="O50" i="1"/>
  <c r="N103" i="1"/>
  <c r="O103" i="1" s="1"/>
  <c r="R103" i="1" s="1"/>
  <c r="N136" i="1"/>
  <c r="O136" i="1" s="1"/>
  <c r="N148" i="1"/>
  <c r="O148" i="1" s="1"/>
  <c r="N55" i="1"/>
  <c r="O55" i="1" s="1"/>
  <c r="R55" i="1" s="1"/>
  <c r="N155" i="1"/>
  <c r="O155" i="1" s="1"/>
  <c r="R155" i="1" s="1"/>
  <c r="N48" i="1"/>
  <c r="O48" i="1" s="1"/>
  <c r="N42" i="1"/>
  <c r="O42" i="1" s="1"/>
  <c r="R42" i="1" s="1"/>
  <c r="N23" i="1"/>
  <c r="O23" i="1" s="1"/>
  <c r="R23" i="1" s="1"/>
  <c r="Q29" i="1"/>
  <c r="Q156" i="1"/>
  <c r="Q85" i="1"/>
  <c r="Q154" i="1"/>
  <c r="Q119" i="1"/>
  <c r="Q34" i="1"/>
  <c r="Q140" i="1"/>
  <c r="N160" i="1"/>
  <c r="O160" i="1" s="1"/>
  <c r="R160" i="1" s="1"/>
  <c r="N96" i="1"/>
  <c r="O96" i="1" s="1"/>
  <c r="R96" i="1" s="1"/>
  <c r="N157" i="1"/>
  <c r="O157" i="1" s="1"/>
  <c r="R157" i="1" s="1"/>
  <c r="N39" i="1"/>
  <c r="O39" i="1" s="1"/>
  <c r="N145" i="1"/>
  <c r="O145" i="1" s="1"/>
  <c r="N72" i="1"/>
  <c r="O72" i="1" s="1"/>
  <c r="Q147" i="1"/>
  <c r="Q135" i="1"/>
  <c r="Q144" i="1"/>
  <c r="Q107" i="1"/>
  <c r="Q22" i="1"/>
  <c r="Q128" i="1"/>
  <c r="N58" i="1"/>
  <c r="O58" i="1" s="1"/>
  <c r="N20" i="1"/>
  <c r="O20" i="1" s="1"/>
  <c r="R20" i="1" s="1"/>
  <c r="N45" i="1"/>
  <c r="O45" i="1" s="1"/>
  <c r="R45" i="1" s="1"/>
  <c r="N83" i="1"/>
  <c r="O83" i="1" s="1"/>
  <c r="N140" i="1"/>
  <c r="O140" i="1" s="1"/>
  <c r="N153" i="1"/>
  <c r="O153" i="1" s="1"/>
  <c r="R153" i="1" s="1"/>
  <c r="N40" i="1"/>
  <c r="O40" i="1" s="1"/>
  <c r="N27" i="1"/>
  <c r="O27" i="1" s="1"/>
  <c r="N26" i="1"/>
  <c r="O26" i="1"/>
  <c r="N67" i="1"/>
  <c r="O67" i="1" s="1"/>
  <c r="R67" i="1" s="1"/>
  <c r="N97" i="1"/>
  <c r="O97" i="1" s="1"/>
  <c r="N113" i="1"/>
  <c r="O113" i="1" s="1"/>
  <c r="R113" i="1" s="1"/>
  <c r="N144" i="1"/>
  <c r="O144" i="1" s="1"/>
  <c r="N106" i="1"/>
  <c r="O106" i="1" s="1"/>
  <c r="N90" i="1"/>
  <c r="O90" i="1" s="1"/>
  <c r="R90" i="1" s="1"/>
  <c r="N71" i="1"/>
  <c r="O71" i="1" s="1"/>
  <c r="N32" i="1"/>
  <c r="O32" i="1" s="1"/>
  <c r="R32" i="1" s="1"/>
  <c r="Q148" i="1"/>
  <c r="Q136" i="1"/>
  <c r="Q123" i="1"/>
  <c r="Q134" i="1"/>
  <c r="Q61" i="1"/>
  <c r="Q132" i="1"/>
  <c r="Q95" i="1"/>
  <c r="Q152" i="1"/>
  <c r="Q116" i="1"/>
  <c r="N131" i="1"/>
  <c r="O131" i="1" s="1"/>
  <c r="N19" i="1"/>
  <c r="O19" i="1"/>
  <c r="R19" i="1" s="1"/>
  <c r="N107" i="1"/>
  <c r="O107" i="1" s="1"/>
  <c r="N38" i="1"/>
  <c r="O38" i="1"/>
  <c r="N104" i="1"/>
  <c r="O104" i="1" s="1"/>
  <c r="N44" i="1"/>
  <c r="O44" i="1" s="1"/>
  <c r="R44" i="1" s="1"/>
  <c r="N154" i="1"/>
  <c r="O154" i="1" s="1"/>
  <c r="N133" i="1"/>
  <c r="O133" i="1" s="1"/>
  <c r="N143" i="1"/>
  <c r="O143" i="1" s="1"/>
  <c r="N162" i="1"/>
  <c r="O162" i="1" s="1"/>
  <c r="R162" i="1" s="1"/>
  <c r="N47" i="1"/>
  <c r="O47" i="1" s="1"/>
  <c r="R47" i="1" s="1"/>
  <c r="N150" i="1"/>
  <c r="O150" i="1" s="1"/>
  <c r="R150" i="1" s="1"/>
  <c r="N85" i="1"/>
  <c r="O85" i="1" s="1"/>
  <c r="N108" i="1"/>
  <c r="O108" i="1" s="1"/>
  <c r="N130" i="1"/>
  <c r="O130" i="1" s="1"/>
  <c r="N43" i="1"/>
  <c r="O43" i="1" s="1"/>
  <c r="R43" i="1" s="1"/>
  <c r="N125" i="1"/>
  <c r="O125" i="1" s="1"/>
  <c r="N24" i="1"/>
  <c r="O24" i="1" s="1"/>
  <c r="Q124" i="1"/>
  <c r="Q111" i="1"/>
  <c r="Q122" i="1"/>
  <c r="Q49" i="1"/>
  <c r="Q120" i="1"/>
  <c r="Q83" i="1"/>
  <c r="Q142" i="1"/>
  <c r="Q104" i="1"/>
  <c r="N129" i="1"/>
  <c r="O129" i="1" s="1"/>
  <c r="R129" i="1" s="1"/>
  <c r="N111" i="1"/>
  <c r="O111" i="1" s="1"/>
  <c r="N77" i="1"/>
  <c r="O77" i="1"/>
  <c r="R77" i="1" s="1"/>
  <c r="N60" i="1"/>
  <c r="O60" i="1" s="1"/>
  <c r="N64" i="1"/>
  <c r="O64" i="1" s="1"/>
  <c r="R64" i="1" s="1"/>
  <c r="N117" i="1"/>
  <c r="O117" i="1" s="1"/>
  <c r="N147" i="1"/>
  <c r="O147" i="1"/>
  <c r="N163" i="1"/>
  <c r="O163" i="1" s="1"/>
  <c r="R163" i="1" s="1"/>
  <c r="N151" i="1"/>
  <c r="O151" i="1" s="1"/>
  <c r="R151" i="1" s="1"/>
  <c r="N123" i="1"/>
  <c r="O123" i="1" s="1"/>
  <c r="N132" i="1"/>
  <c r="O132" i="1" s="1"/>
  <c r="N152" i="1"/>
  <c r="O152" i="1" s="1"/>
  <c r="N141" i="1"/>
  <c r="O141" i="1" s="1"/>
  <c r="R141" i="1" s="1"/>
  <c r="N161" i="1"/>
  <c r="O161" i="1" s="1"/>
  <c r="R161" i="1" s="1"/>
  <c r="N31" i="1"/>
  <c r="O31" i="1" s="1"/>
  <c r="R31" i="1" s="1"/>
  <c r="N135" i="1"/>
  <c r="O135" i="1" s="1"/>
  <c r="N59" i="1"/>
  <c r="O59" i="1" s="1"/>
  <c r="N84" i="1"/>
  <c r="O84" i="1" s="1"/>
  <c r="R84" i="1" s="1"/>
  <c r="N33" i="1"/>
  <c r="O33" i="1" s="1"/>
  <c r="R33" i="1" s="1"/>
  <c r="N128" i="1"/>
  <c r="O128" i="1" s="1"/>
  <c r="N22" i="1"/>
  <c r="O22" i="1" s="1"/>
  <c r="N25" i="1"/>
  <c r="O25" i="1" s="1"/>
  <c r="R25" i="1" s="1"/>
  <c r="Q146" i="1"/>
  <c r="Q125" i="1"/>
  <c r="Q112" i="1"/>
  <c r="Q99" i="1"/>
  <c r="Q110" i="1"/>
  <c r="Q37" i="1"/>
  <c r="Q108" i="1"/>
  <c r="Q71" i="1"/>
  <c r="Q130" i="1"/>
  <c r="Q92" i="1"/>
  <c r="J17" i="1"/>
  <c r="R145" i="1" l="1"/>
  <c r="R59" i="1"/>
  <c r="R106" i="1"/>
  <c r="R148" i="1"/>
  <c r="R146" i="1"/>
  <c r="R74" i="1"/>
  <c r="R26" i="1"/>
  <c r="R39" i="1"/>
  <c r="R147" i="1"/>
  <c r="R28" i="1"/>
  <c r="R144" i="1"/>
  <c r="R112" i="1"/>
  <c r="R152" i="1"/>
  <c r="R83" i="1"/>
  <c r="R34" i="1"/>
  <c r="R35" i="1"/>
  <c r="R60" i="1"/>
  <c r="R41" i="1"/>
  <c r="R116" i="1"/>
  <c r="R107" i="1"/>
  <c r="R61" i="1"/>
  <c r="R154" i="1"/>
  <c r="R143" i="1"/>
  <c r="R117" i="1"/>
  <c r="R89" i="1"/>
  <c r="R53" i="1"/>
  <c r="R97" i="1"/>
  <c r="R142" i="1"/>
  <c r="R22" i="1"/>
  <c r="R133" i="1"/>
  <c r="R120" i="1"/>
  <c r="R92" i="1"/>
  <c r="R122" i="1"/>
  <c r="R134" i="1"/>
  <c r="R85" i="1"/>
  <c r="R36" i="1"/>
  <c r="R70" i="1"/>
  <c r="R95" i="1"/>
  <c r="R105" i="1"/>
  <c r="R132" i="1"/>
  <c r="R119" i="1"/>
  <c r="R58" i="1"/>
  <c r="R49" i="1"/>
  <c r="R71" i="1"/>
  <c r="R111" i="1"/>
  <c r="R123" i="1"/>
  <c r="R135" i="1"/>
  <c r="R156" i="1"/>
  <c r="R93" i="1"/>
  <c r="R109" i="1"/>
  <c r="R80" i="1"/>
  <c r="R99" i="1"/>
  <c r="R82" i="1"/>
  <c r="R104" i="1"/>
  <c r="N17" i="1"/>
  <c r="O17" i="1" s="1"/>
  <c r="R17" i="1" s="1"/>
  <c r="R124" i="1"/>
  <c r="R46" i="1"/>
  <c r="R38" i="1"/>
  <c r="R48" i="1"/>
  <c r="R125" i="1"/>
  <c r="R140" i="1"/>
  <c r="R37" i="1"/>
  <c r="R131" i="1"/>
  <c r="R27" i="1"/>
  <c r="R121" i="1"/>
  <c r="R128" i="1"/>
  <c r="R72" i="1"/>
  <c r="R130" i="1"/>
  <c r="R108" i="1"/>
  <c r="R136" i="1"/>
  <c r="R110" i="1"/>
  <c r="R29" i="1"/>
  <c r="R24" i="1"/>
  <c r="R40" i="1"/>
  <c r="R68" i="1"/>
  <c r="R50" i="1"/>
  <c r="R94" i="1"/>
</calcChain>
</file>

<file path=xl/sharedStrings.xml><?xml version="1.0" encoding="utf-8"?>
<sst xmlns="http://schemas.openxmlformats.org/spreadsheetml/2006/main" count="234" uniqueCount="69">
  <si>
    <t>Wetland</t>
  </si>
  <si>
    <t>Location</t>
  </si>
  <si>
    <t>NA</t>
  </si>
  <si>
    <t>Constants</t>
  </si>
  <si>
    <t>sample collection INFO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</si>
  <si>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</si>
  <si>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</si>
  <si>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</si>
  <si>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</si>
  <si>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</si>
  <si>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</si>
  <si>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</si>
  <si>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</si>
  <si>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average 2021 from Moaa</t>
  </si>
  <si>
    <t>Ambient CH4 concentration umol/L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</si>
  <si>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</si>
  <si>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</si>
  <si>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</si>
  <si>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</si>
  <si>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</si>
  <si>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</si>
  <si>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umol/mol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</si>
  <si>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</si>
  <si>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</si>
  <si>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</si>
  <si>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</si>
  <si>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</si>
  <si>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</si>
  <si>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</si>
  <si>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</si>
  <si>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</si>
  <si>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</si>
  <si>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</si>
  <si>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</si>
  <si>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Calculate moles of N2 in vial (because in this project we over pressurized the vials -  N2 at atmospheric pressure and then added sample)</t>
  </si>
  <si>
    <t>R (L⋅atm⋅K−1⋅mol−1)</t>
  </si>
  <si>
    <t>PV=nRT</t>
  </si>
  <si>
    <t>n = (PV)/(RT)</t>
  </si>
  <si>
    <t>N2 in vial (moles)</t>
  </si>
  <si>
    <t>L/mol in lab</t>
  </si>
  <si>
    <t>CH4 GCC Output (with N, overpressurized)</t>
  </si>
  <si>
    <t>V/n = (R*T)/P</t>
  </si>
  <si>
    <t>Equation</t>
  </si>
  <si>
    <t>Calculate L/mol at atmospheric pressure in lab when samples where processed</t>
  </si>
  <si>
    <t>Source</t>
  </si>
  <si>
    <t>CH4 GCC  (with N, overpressurized)</t>
  </si>
  <si>
    <t>conver GCC output from umol/mol to umol/L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</si>
  <si>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</si>
  <si>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</si>
  <si>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</si>
  <si>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</si>
  <si>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</si>
  <si>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</si>
  <si>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calculate Kh adjusted for water temperature measured in field</t>
  </si>
  <si>
    <t>I calculated this differenty from Amanda</t>
  </si>
  <si>
    <t>Sgas = kH * Pgas</t>
  </si>
  <si>
    <t>Calculate solubility of gas using henry's law</t>
  </si>
  <si>
    <t>Air temp, lab (atm)</t>
  </si>
  <si>
    <t>Vol Headspace (L)</t>
  </si>
  <si>
    <t>Initial CH4 aq concentration using Kh</t>
  </si>
  <si>
    <t>Convert CH4 in (mol/L) to partial pressure in headspace (atm) --- The idea here is to add together the CH4 moles in the sample and in the headspace, then subtract out ambient CH4, divide by sample volumne</t>
  </si>
  <si>
    <t>Partial Pressure CH4 headspace</t>
  </si>
  <si>
    <t>(atm)</t>
  </si>
  <si>
    <t>Saturation concentration of CH4</t>
  </si>
  <si>
    <t>Partial Pressure CH4 in atmosphere</t>
  </si>
  <si>
    <t>uatm</t>
  </si>
  <si>
    <t>%Sat using umol/L</t>
  </si>
  <si>
    <t>%</t>
  </si>
  <si>
    <t>Final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</si>
</sst>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0" xfId="0" applyFill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20" fontId="0" fillId="0" borderId="2" xfId="0" applyNumberFormat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 applyBorder="1"/>
    <xf numFmtId="0" fontId="1" fillId="0" borderId="2" xfId="0" applyFont="1" applyFill="1" applyBorder="1"/>
    <xf numFmtId="0" fontId="0" fillId="5" borderId="1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164" fontId="0" fillId="0" borderId="0" xfId="0" applyNumberFormat="1" applyBorder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1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/>
    <xf numFmtId="2" fontId="5" fillId="0" borderId="0" xfId="0" applyNumberFormat="1" applyFon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20" fontId="0" fillId="0" borderId="0" xfId="0" applyNumberFormat="1" applyFill="1" applyBorder="1"/>
    <xf numFmtId="0" fontId="0" fillId="4" borderId="0" xfId="0" applyFill="1" applyBorder="1"/>
    <xf numFmtId="0" fontId="4" fillId="4" borderId="3" xfId="0" applyFont="1" applyFill="1" applyBorder="1"/>
    <xf numFmtId="164" fontId="0" fillId="4" borderId="0" xfId="0" applyNumberFormat="1" applyFill="1" applyBorder="1"/>
    <xf numFmtId="0" fontId="0" fillId="4" borderId="0" xfId="0" applyFill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317500</xdr:colOff>
      <xdr:row>1</xdr:row>
      <xdr:rowOff>76200</xdr:rowOff>
    </xdr:from>
    <xdr:to>
      <xdr:col>11</xdr:col>
      <xdr:colOff>524797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611682</xdr:colOff>
      <xdr:row>3</xdr:row>
      <xdr:rowOff>177800</xdr:rowOff>
    </xdr:from>
    <xdr:to>
      <xdr:col>13</xdr:col>
      <xdr:colOff>38100</xdr:colOff>
      <xdr:row>4</xdr:row>
      <xdr:rowOff>330200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36882" y="8890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C200"/>
  <sheetViews>
    <sheetView tabSelected="1" topLeftCell="F2" workbookViewId="0">
      <selection activeCell="L25" sqref="L25"/>
    </sheetView>
  </sheetViews>
  <sheetFormatPr baseColWidth="10" defaultRowHeight="16" x14ac:dyDescent="0.2"/>
  <cols>
    <col min="1" max="1" width="30.5" bestFit="1" customWidth="1"/>
    <col min="3" max="3" width="22.33203125" customWidth="1"/>
    <col min="4" max="4" width="13.6640625" bestFit="1" customWidth="1"/>
    <col min="7" max="7" width="10.83203125" style="7"/>
    <col min="8" max="8" width="20.83203125" customWidth="1"/>
    <col min="9" max="9" width="17.83203125" style="17" customWidth="1"/>
    <col min="10" max="10" width="12.6640625" style="7" customWidth="1"/>
    <col min="11" max="11" width="15.6640625" bestFit="1" customWidth="1"/>
    <col min="12" max="12" width="12.83203125" bestFit="1" customWidth="1"/>
    <col min="13" max="13" width="20" style="7" customWidth="1"/>
    <col min="14" max="14" width="15.6640625" style="17" customWidth="1"/>
    <col min="15" max="15" width="19.6640625" style="46" customWidth="1"/>
    <col min="16" max="16" width="18.83203125" customWidth="1"/>
    <col min="17" max="17" width="18.6640625" customWidth="1"/>
    <col min="18" max="18" width="16.6640625" style="49" bestFit="1" customWidth="1"/>
    <col min="19" max="55" width="10.83203125" style="38"/>
  </cols>
  <sheetData>
    <row r="1" spans="1:55" s="10" customFormat="1" ht="20" x14ac:dyDescent="0.25">
      <c r="A1" s="10" t="s">
        <v>3</v>
      </c>
      <c r="C1" s="10" t="s">
        <v>44</v>
      </c>
      <c r="D1" s="10" t="s">
        <v>42</v>
      </c>
      <c r="G1" s="20"/>
      <c r="I1" s="19"/>
      <c r="J1" s="11"/>
      <c r="K1" s="29" t="s">
        <v>54</v>
      </c>
      <c r="L1" s="30"/>
      <c r="M1" s="31"/>
      <c r="N1" s="37"/>
      <c r="O1" s="37"/>
      <c r="P1" s="58"/>
      <c r="Q1" s="58"/>
      <c r="R1" s="58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</row>
    <row r="2" spans="1:55" ht="20" x14ac:dyDescent="0.2">
      <c r="A2" t="s">
        <v>35</v>
      </c>
      <c r="B2">
        <v>8.2057366080959995E-2</v>
      </c>
      <c r="C2" s="18"/>
      <c r="L2" s="16"/>
      <c r="N2" s="38"/>
      <c r="O2" s="38"/>
      <c r="P2" s="59"/>
      <c r="Q2" s="59"/>
      <c r="R2" s="59"/>
    </row>
    <row r="3" spans="1:55" x14ac:dyDescent="0.2">
      <c r="A3" t="s">
        <v>10</v>
      </c>
      <c r="B3">
        <v>273.14999999999998</v>
      </c>
      <c r="C3" s="18"/>
      <c r="N3" s="38"/>
      <c r="O3" s="38"/>
      <c r="P3" s="59"/>
      <c r="Q3" s="59"/>
      <c r="R3" s="59"/>
    </row>
    <row r="4" spans="1:55" ht="34" x14ac:dyDescent="0.2">
      <c r="A4" t="s">
        <v>11</v>
      </c>
      <c r="B4">
        <v>1.01653069</v>
      </c>
      <c r="C4" s="18" t="s">
        <v>32</v>
      </c>
      <c r="N4" s="38"/>
      <c r="O4" s="38"/>
      <c r="P4" s="60"/>
      <c r="Q4" s="59"/>
      <c r="R4" s="59"/>
    </row>
    <row r="5" spans="1:55" ht="34" x14ac:dyDescent="0.2">
      <c r="A5" t="s">
        <v>57</v>
      </c>
      <c r="B5">
        <v>21</v>
      </c>
      <c r="C5" s="18" t="s">
        <v>32</v>
      </c>
      <c r="N5" s="38"/>
      <c r="O5" s="38"/>
      <c r="P5" s="59"/>
      <c r="Q5" s="59"/>
      <c r="R5" s="59"/>
    </row>
    <row r="6" spans="1:55" x14ac:dyDescent="0.2">
      <c r="A6" t="s">
        <v>48</v>
      </c>
      <c r="B6" s="5">
        <f>9/1000</f>
        <v>8.9999999999999993E-3</v>
      </c>
      <c r="C6" s="18"/>
      <c r="L6" s="12"/>
      <c r="N6" s="38"/>
      <c r="O6" s="38"/>
      <c r="P6" s="59"/>
      <c r="Q6" s="59"/>
      <c r="R6" s="59"/>
    </row>
    <row r="7" spans="1:55" x14ac:dyDescent="0.2">
      <c r="A7" s="4" t="s">
        <v>39</v>
      </c>
      <c r="B7" s="17">
        <f>$B$2*($B$5+$B$3)/$B$4</f>
        <v>23.744658641555013</v>
      </c>
      <c r="C7" s="18"/>
      <c r="D7" t="s">
        <v>41</v>
      </c>
      <c r="N7" s="38"/>
      <c r="O7" s="60"/>
      <c r="P7" s="59"/>
      <c r="Q7" s="59"/>
      <c r="R7" s="59"/>
    </row>
    <row r="8" spans="1:55" x14ac:dyDescent="0.2">
      <c r="A8" t="s">
        <v>38</v>
      </c>
      <c r="B8">
        <f>($B$4*$B$6)/($B$2*($B$3+$B$5))</f>
        <v>3.7903261259141852E-4</v>
      </c>
      <c r="C8" s="18"/>
      <c r="D8" t="s">
        <v>37</v>
      </c>
      <c r="K8" s="36"/>
      <c r="L8">
        <f>1.4*10^-5/1000*101300</f>
        <v>1.4181999999999999E-3</v>
      </c>
      <c r="M8" s="7" t="s">
        <v>31</v>
      </c>
      <c r="N8" s="38"/>
      <c r="O8" s="38"/>
      <c r="P8" s="59"/>
      <c r="Q8" s="59"/>
      <c r="R8" s="59"/>
    </row>
    <row r="9" spans="1:55" ht="17" x14ac:dyDescent="0.2">
      <c r="A9" t="s">
        <v>15</v>
      </c>
      <c r="B9">
        <f>1912.38833333333/1000</f>
        <v>1.9123883333333298</v>
      </c>
      <c r="C9" s="18" t="s">
        <v>13</v>
      </c>
      <c r="K9" t="s">
        <v>28</v>
      </c>
      <c r="L9">
        <v>1600</v>
      </c>
      <c r="M9" s="7" t="s">
        <v>29</v>
      </c>
      <c r="N9" s="38"/>
      <c r="O9" s="38"/>
      <c r="P9" s="59"/>
      <c r="Q9" s="59"/>
      <c r="R9" s="59"/>
    </row>
    <row r="10" spans="1:55" x14ac:dyDescent="0.2">
      <c r="A10" t="s">
        <v>14</v>
      </c>
      <c r="B10">
        <f>B9/B7</f>
        <v>8.0539727363631172E-2</v>
      </c>
      <c r="C10" s="18"/>
      <c r="K10" t="s">
        <v>30</v>
      </c>
      <c r="N10" s="38"/>
      <c r="O10" s="38"/>
      <c r="P10" s="59"/>
      <c r="Q10" s="59"/>
      <c r="R10" s="59"/>
    </row>
    <row r="11" spans="1:55" x14ac:dyDescent="0.2">
      <c r="A11" t="s">
        <v>49</v>
      </c>
      <c r="B11">
        <f>12/1000</f>
        <v>1.2E-2</v>
      </c>
      <c r="C11" s="18"/>
      <c r="N11" s="38"/>
      <c r="O11" s="38"/>
      <c r="P11" s="59"/>
      <c r="Q11" s="59"/>
      <c r="R11" s="59"/>
    </row>
    <row r="12" spans="1:55" x14ac:dyDescent="0.2">
      <c r="A12" t="s">
        <v>58</v>
      </c>
      <c r="B12">
        <f>15/1000</f>
        <v>1.4999999999999999E-2</v>
      </c>
      <c r="C12" s="18"/>
      <c r="J12" s="17"/>
      <c r="N12" s="38"/>
      <c r="O12" s="38"/>
      <c r="P12" s="59"/>
      <c r="Q12" s="59"/>
      <c r="R12" s="59"/>
    </row>
    <row r="13" spans="1:55" x14ac:dyDescent="0.2">
      <c r="H13" s="21"/>
      <c r="I13" s="22"/>
      <c r="J13" s="22"/>
      <c r="K13" s="27"/>
      <c r="L13" s="24"/>
      <c r="M13" s="25"/>
      <c r="N13" s="61" t="s">
        <v>68</v>
      </c>
      <c r="O13" s="62"/>
      <c r="P13" s="62"/>
      <c r="Q13" s="62"/>
      <c r="R13" s="62"/>
    </row>
    <row r="14" spans="1:55" x14ac:dyDescent="0.2">
      <c r="A14" s="3" t="s">
        <v>4</v>
      </c>
      <c r="B14" s="3"/>
      <c r="C14" s="3"/>
      <c r="H14" s="21"/>
      <c r="I14" s="23" t="s">
        <v>12</v>
      </c>
      <c r="J14" s="22"/>
      <c r="K14" s="27"/>
      <c r="L14" s="26" t="s">
        <v>50</v>
      </c>
      <c r="M14" s="25"/>
      <c r="N14" s="61"/>
      <c r="O14" s="62"/>
      <c r="P14" s="62"/>
      <c r="Q14" s="62"/>
      <c r="R14" s="62"/>
      <c r="S14" s="39"/>
      <c r="T14" s="39"/>
      <c r="U14" s="39"/>
      <c r="V14" s="40"/>
      <c r="W14" s="40"/>
      <c r="X14" s="40"/>
      <c r="Y14" s="40"/>
    </row>
    <row r="15" spans="1:55" s="51" customFormat="1" ht="34" x14ac:dyDescent="0.2">
      <c r="A15" s="51" t="s">
        <v>0</v>
      </c>
      <c r="B15" s="51" t="s">
        <v>1</v>
      </c>
      <c r="C15" s="51" t="s">
        <v>5</v>
      </c>
      <c r="D15" s="51" t="s">
        <v>9</v>
      </c>
      <c r="E15" s="51" t="s">
        <v>18</v>
      </c>
      <c r="F15" s="51" t="s">
        <v>18</v>
      </c>
      <c r="G15" s="52" t="s">
        <v>20</v>
      </c>
      <c r="H15" s="51" t="s">
        <v>40</v>
      </c>
      <c r="I15" s="53" t="s">
        <v>45</v>
      </c>
      <c r="J15" s="52" t="s">
        <v>23</v>
      </c>
      <c r="K15" s="51" t="s">
        <v>27</v>
      </c>
      <c r="L15" s="51" t="s">
        <v>25</v>
      </c>
      <c r="M15" s="52" t="s">
        <v>16</v>
      </c>
      <c r="N15" s="54" t="s">
        <v>61</v>
      </c>
      <c r="O15" s="55" t="s">
        <v>59</v>
      </c>
      <c r="P15" s="51" t="s">
        <v>64</v>
      </c>
      <c r="Q15" s="51" t="s">
        <v>63</v>
      </c>
      <c r="R15" s="56" t="s">
        <v>66</v>
      </c>
      <c r="S15" s="54"/>
      <c r="T15" s="54"/>
      <c r="U15" s="54"/>
      <c r="V15" s="54"/>
      <c r="W15" s="57"/>
      <c r="X15" s="57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</row>
    <row r="16" spans="1:55" s="13" customFormat="1" ht="17" thickBot="1" x14ac:dyDescent="0.25">
      <c r="E16" s="13" t="s">
        <v>17</v>
      </c>
      <c r="F16" s="13" t="s">
        <v>19</v>
      </c>
      <c r="G16" s="14" t="s">
        <v>19</v>
      </c>
      <c r="H16" s="13" t="s">
        <v>21</v>
      </c>
      <c r="I16" s="13" t="s">
        <v>22</v>
      </c>
      <c r="J16" s="14" t="s">
        <v>22</v>
      </c>
      <c r="K16" s="13" t="s">
        <v>24</v>
      </c>
      <c r="L16" s="13" t="s">
        <v>26</v>
      </c>
      <c r="M16" s="14" t="s">
        <v>31</v>
      </c>
      <c r="N16" s="13" t="s">
        <v>62</v>
      </c>
      <c r="O16" s="47" t="s">
        <v>22</v>
      </c>
      <c r="P16" s="13" t="s">
        <v>65</v>
      </c>
      <c r="Q16" s="13" t="s">
        <v>22</v>
      </c>
      <c r="R16" s="47" t="s">
        <v>67</v>
      </c>
      <c r="S16" s="41"/>
      <c r="T16" s="41"/>
      <c r="U16" s="41"/>
      <c r="V16" s="41"/>
      <c r="W16" s="42"/>
      <c r="X16" s="42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</row>
    <row r="17" spans="1:21" ht="17" thickTop="1" x14ac:dyDescent="0.2">
      <c r="A17">
        <v>11</v>
      </c>
      <c r="B17">
        <v>3</v>
      </c>
      <c r="C17" t="s">
        <v>6</v>
      </c>
      <c r="D17" s="1">
        <v>44761</v>
      </c>
      <c r="E17">
        <v>70.650000000000006</v>
      </c>
      <c r="F17">
        <f>E17/1000</f>
        <v>7.0650000000000004E-2</v>
      </c>
      <c r="G17" s="7">
        <f>(F17-$B$12)</f>
        <v>5.5650000000000005E-2</v>
      </c>
      <c r="H17">
        <v>321.11590000000001</v>
      </c>
      <c r="I17" s="17">
        <f>H17/$B$7</f>
        <v>13.523710946849413</v>
      </c>
      <c r="J17" s="7">
        <f>I17*($B$11+$B$6)/$B$11</f>
        <v>23.66649415698647</v>
      </c>
      <c r="K17">
        <v>6.1660000000000004</v>
      </c>
      <c r="L17">
        <v>62.748750000000001</v>
      </c>
      <c r="M17" s="8">
        <f>$L$8*EXP($L$9*(1/(K17+273)-1/298.15))</f>
        <v>2.042795344489159E-3</v>
      </c>
      <c r="N17" s="34">
        <f t="shared" ref="N17:N81" si="0">J17/10^6*$B$2*(K17+$B$3)</f>
        <v>5.4243451401034032E-4</v>
      </c>
      <c r="O17" s="48">
        <f>((J17*G17+G17*M17*N17*10^6)-$B$10*$B$12)/G17</f>
        <v>24.752868035505216</v>
      </c>
      <c r="P17" s="6">
        <f>$B$9*L17/101.3</f>
        <v>1.1845999746421498</v>
      </c>
      <c r="Q17" s="6">
        <f>M17*P17</f>
        <v>2.4198953132809594E-3</v>
      </c>
      <c r="R17" s="50">
        <f>O17/Q17*100</f>
        <v>1022890.0357654154</v>
      </c>
      <c r="S17" s="43"/>
      <c r="T17" s="43"/>
      <c r="U17" s="44"/>
    </row>
    <row r="18" spans="1:21" x14ac:dyDescent="0.2">
      <c r="A18">
        <v>6</v>
      </c>
      <c r="B18">
        <v>2</v>
      </c>
      <c r="C18" t="s">
        <v>7</v>
      </c>
      <c r="D18" s="1">
        <v>44761</v>
      </c>
      <c r="E18">
        <v>71.3</v>
      </c>
      <c r="F18">
        <f t="shared" ref="F18:F81" si="1">E18/1000</f>
        <v>7.1300000000000002E-2</v>
      </c>
      <c r="G18" s="7">
        <f t="shared" ref="G18:G81" si="2">(F18-$B$12)</f>
        <v>5.6300000000000003E-2</v>
      </c>
      <c r="H18">
        <v>8.9077999999999999</v>
      </c>
      <c r="I18" s="17">
        <f t="shared" ref="I18:I81" si="3">H18/$B$7</f>
        <v>0.37514963404909313</v>
      </c>
      <c r="J18" s="7">
        <f t="shared" ref="J18:J81" si="4">I18*($B$11+$B$6)/$B$11</f>
        <v>0.65651185958591296</v>
      </c>
      <c r="K18">
        <v>5.5728</v>
      </c>
      <c r="L18">
        <v>62.602290000000004</v>
      </c>
      <c r="M18" s="8">
        <f t="shared" ref="M18:M81" si="5">$L$8*EXP($L$9*(1/(K18+273)-1/298.15))</f>
        <v>2.0678793922718581E-3</v>
      </c>
      <c r="N18" s="34">
        <f t="shared" si="0"/>
        <v>1.5015252668646328E-5</v>
      </c>
      <c r="O18" s="48">
        <f t="shared" ref="O18:O81" si="6">((J18*G18+G18*M18*N18*10^6)-$B$10*$B$12)/G18</f>
        <v>0.66610340446258143</v>
      </c>
      <c r="P18" s="6">
        <f t="shared" ref="P18:P81" si="7">$B$9*L18/101.3</f>
        <v>1.1818350349057236</v>
      </c>
      <c r="Q18" s="6">
        <f t="shared" ref="Q18:Q81" si="8">M18*P18</f>
        <v>2.4438923137464381E-3</v>
      </c>
      <c r="R18" s="50">
        <f>O18/Q18*100</f>
        <v>27255.841049782513</v>
      </c>
      <c r="S18" s="43"/>
      <c r="T18" s="43"/>
      <c r="U18" s="43"/>
    </row>
    <row r="19" spans="1:21" x14ac:dyDescent="0.2">
      <c r="A19">
        <v>3</v>
      </c>
      <c r="B19">
        <v>1</v>
      </c>
      <c r="C19" t="s">
        <v>8</v>
      </c>
      <c r="D19" s="1">
        <v>44749</v>
      </c>
      <c r="E19">
        <v>71.209999999999994</v>
      </c>
      <c r="F19">
        <f t="shared" si="1"/>
        <v>7.1209999999999996E-2</v>
      </c>
      <c r="G19" s="7">
        <f t="shared" si="2"/>
        <v>5.6209999999999996E-2</v>
      </c>
      <c r="H19">
        <v>2.5247999999999999</v>
      </c>
      <c r="I19" s="17">
        <f t="shared" si="3"/>
        <v>0.10633128225231261</v>
      </c>
      <c r="J19" s="7">
        <f t="shared" si="4"/>
        <v>0.18607974394154705</v>
      </c>
      <c r="K19">
        <v>4.2687999999999997</v>
      </c>
      <c r="L19">
        <v>61.669130000000003</v>
      </c>
      <c r="M19" s="8">
        <f t="shared" si="5"/>
        <v>2.1244983495404407E-3</v>
      </c>
      <c r="N19" s="34">
        <f t="shared" si="0"/>
        <v>4.2359669329595211E-6</v>
      </c>
      <c r="O19" s="48">
        <f t="shared" si="6"/>
        <v>0.17358650448202681</v>
      </c>
      <c r="P19" s="6">
        <f t="shared" si="7"/>
        <v>1.1642184080830844</v>
      </c>
      <c r="Q19" s="6">
        <f t="shared" si="8"/>
        <v>2.4733800864771122E-3</v>
      </c>
      <c r="R19" s="50">
        <f>O19/Q19*100</f>
        <v>7018.1896195853087</v>
      </c>
      <c r="S19" s="43"/>
      <c r="T19" s="43"/>
      <c r="U19" s="43"/>
    </row>
    <row r="20" spans="1:21" x14ac:dyDescent="0.2">
      <c r="A20">
        <v>6</v>
      </c>
      <c r="B20">
        <v>3</v>
      </c>
      <c r="C20" t="s">
        <v>7</v>
      </c>
      <c r="D20" s="1">
        <v>44761</v>
      </c>
      <c r="E20">
        <v>70.31</v>
      </c>
      <c r="F20">
        <f t="shared" si="1"/>
        <v>7.0309999999999997E-2</v>
      </c>
      <c r="G20" s="7">
        <f t="shared" si="2"/>
        <v>5.5309999999999998E-2</v>
      </c>
      <c r="H20">
        <v>18.045100000000001</v>
      </c>
      <c r="I20" s="17">
        <f t="shared" si="3"/>
        <v>0.75996459971926755</v>
      </c>
      <c r="J20" s="7">
        <f t="shared" si="4"/>
        <v>1.3299380495087181</v>
      </c>
      <c r="K20">
        <v>5.5728</v>
      </c>
      <c r="L20">
        <v>62.602290000000004</v>
      </c>
      <c r="M20" s="8">
        <f t="shared" si="5"/>
        <v>2.0678793922718581E-3</v>
      </c>
      <c r="N20" s="34">
        <f>J20/10^6*$B$2*(K20+$B$3)</f>
        <v>3.0417357364443512E-5</v>
      </c>
      <c r="O20" s="48">
        <f t="shared" si="6"/>
        <v>1.3709952067518949</v>
      </c>
      <c r="P20" s="6">
        <f t="shared" si="7"/>
        <v>1.1818350349057236</v>
      </c>
      <c r="Q20" s="6">
        <f t="shared" si="8"/>
        <v>2.4438923137464381E-3</v>
      </c>
      <c r="R20" s="50">
        <f t="shared" ref="R19:R81" si="9">O20/Q20*100</f>
        <v>56098.838686152521</v>
      </c>
      <c r="S20" s="43"/>
      <c r="T20" s="43"/>
      <c r="U20" s="43"/>
    </row>
    <row r="21" spans="1:21" x14ac:dyDescent="0.2">
      <c r="A21">
        <v>3</v>
      </c>
      <c r="B21">
        <v>2</v>
      </c>
      <c r="C21" t="s">
        <v>6</v>
      </c>
      <c r="D21" s="1">
        <v>44756</v>
      </c>
      <c r="E21">
        <v>71.430000000000007</v>
      </c>
      <c r="F21">
        <f t="shared" si="1"/>
        <v>7.1430000000000007E-2</v>
      </c>
      <c r="G21" s="7">
        <f t="shared" si="2"/>
        <v>5.6430000000000008E-2</v>
      </c>
      <c r="H21">
        <v>3.3372999999999999</v>
      </c>
      <c r="I21" s="17">
        <f t="shared" si="3"/>
        <v>0.14054950422237122</v>
      </c>
      <c r="J21" s="7">
        <f t="shared" si="4"/>
        <v>0.24596163238914964</v>
      </c>
      <c r="K21">
        <v>6.0435999999999996</v>
      </c>
      <c r="L21">
        <v>61.907879999999999</v>
      </c>
      <c r="M21" s="8">
        <f t="shared" si="5"/>
        <v>2.047937411053169E-3</v>
      </c>
      <c r="N21" s="34">
        <f t="shared" si="0"/>
        <v>5.6349542970951379E-6</v>
      </c>
      <c r="O21" s="48">
        <f t="shared" si="6"/>
        <v>0.23609291348183406</v>
      </c>
      <c r="P21" s="6">
        <f t="shared" si="7"/>
        <v>1.1687256411984184</v>
      </c>
      <c r="Q21" s="6">
        <f t="shared" si="8"/>
        <v>2.3934769638673439E-3</v>
      </c>
      <c r="R21" s="50">
        <f t="shared" si="9"/>
        <v>9864.0144461786967</v>
      </c>
      <c r="S21" s="43"/>
      <c r="T21" s="43"/>
      <c r="U21" s="43"/>
    </row>
    <row r="22" spans="1:21" x14ac:dyDescent="0.2">
      <c r="A22">
        <v>3</v>
      </c>
      <c r="B22">
        <v>3</v>
      </c>
      <c r="C22" t="s">
        <v>8</v>
      </c>
      <c r="D22" s="1">
        <v>44749</v>
      </c>
      <c r="E22">
        <v>70.53</v>
      </c>
      <c r="F22">
        <f t="shared" si="1"/>
        <v>7.0529999999999995E-2</v>
      </c>
      <c r="G22" s="7">
        <f t="shared" si="2"/>
        <v>5.5529999999999996E-2</v>
      </c>
      <c r="H22">
        <v>1.8904000000000001</v>
      </c>
      <c r="I22" s="17">
        <f t="shared" si="3"/>
        <v>7.9613694538090848E-2</v>
      </c>
      <c r="J22" s="7">
        <f t="shared" si="4"/>
        <v>0.13932396544165898</v>
      </c>
      <c r="K22">
        <v>4.2687999999999997</v>
      </c>
      <c r="L22">
        <v>61.669130000000003</v>
      </c>
      <c r="M22" s="8">
        <f t="shared" si="5"/>
        <v>2.1244983495404407E-3</v>
      </c>
      <c r="N22" s="34">
        <f t="shared" si="0"/>
        <v>3.1716064203369301E-6</v>
      </c>
      <c r="O22" s="48">
        <f t="shared" si="6"/>
        <v>0.12430630402122436</v>
      </c>
      <c r="P22" s="6">
        <f t="shared" si="7"/>
        <v>1.1642184080830844</v>
      </c>
      <c r="Q22" s="6">
        <f t="shared" si="8"/>
        <v>2.4733800864771122E-3</v>
      </c>
      <c r="R22" s="50">
        <f t="shared" si="9"/>
        <v>5025.7663470670404</v>
      </c>
      <c r="S22" s="43"/>
      <c r="T22" s="43"/>
      <c r="U22" s="43"/>
    </row>
    <row r="23" spans="1:21" x14ac:dyDescent="0.2">
      <c r="A23">
        <v>11</v>
      </c>
      <c r="B23">
        <v>1</v>
      </c>
      <c r="C23" t="s">
        <v>7</v>
      </c>
      <c r="D23" s="1">
        <v>44764</v>
      </c>
      <c r="E23">
        <v>71</v>
      </c>
      <c r="F23">
        <f t="shared" si="1"/>
        <v>7.0999999999999994E-2</v>
      </c>
      <c r="G23" s="7">
        <f t="shared" si="2"/>
        <v>5.5999999999999994E-2</v>
      </c>
      <c r="H23">
        <v>37.133499999999998</v>
      </c>
      <c r="I23" s="17">
        <f t="shared" si="3"/>
        <v>1.5638675021848267</v>
      </c>
      <c r="J23" s="7">
        <f t="shared" si="4"/>
        <v>2.7367681288234467</v>
      </c>
      <c r="K23">
        <v>6.37</v>
      </c>
      <c r="L23">
        <v>62.682319999999997</v>
      </c>
      <c r="M23" s="8">
        <f t="shared" si="5"/>
        <v>2.0342638670303769E-3</v>
      </c>
      <c r="N23" s="34">
        <f t="shared" si="0"/>
        <v>6.2772361030731164E-5</v>
      </c>
      <c r="O23" s="48">
        <f t="shared" si="6"/>
        <v>2.8428905334583336</v>
      </c>
      <c r="P23" s="6">
        <f t="shared" si="7"/>
        <v>1.1833458783244466</v>
      </c>
      <c r="Q23" s="6">
        <f t="shared" si="8"/>
        <v>2.4072377624747465E-3</v>
      </c>
      <c r="R23" s="50">
        <f t="shared" si="9"/>
        <v>118097.6211728964</v>
      </c>
      <c r="S23" s="43"/>
      <c r="T23" s="43"/>
      <c r="U23" s="43"/>
    </row>
    <row r="24" spans="1:21" x14ac:dyDescent="0.2">
      <c r="A24">
        <v>11</v>
      </c>
      <c r="B24">
        <v>3</v>
      </c>
      <c r="C24" t="s">
        <v>7</v>
      </c>
      <c r="D24" s="1">
        <v>44764</v>
      </c>
      <c r="E24">
        <v>71.239999999999995</v>
      </c>
      <c r="F24">
        <f t="shared" si="1"/>
        <v>7.1239999999999998E-2</v>
      </c>
      <c r="G24" s="7">
        <f t="shared" si="2"/>
        <v>5.6239999999999998E-2</v>
      </c>
      <c r="H24">
        <v>19.590699999999998</v>
      </c>
      <c r="I24" s="17">
        <f t="shared" si="3"/>
        <v>0.8250571337216337</v>
      </c>
      <c r="J24" s="7">
        <f t="shared" si="4"/>
        <v>1.4438499840128587</v>
      </c>
      <c r="K24">
        <v>6.37</v>
      </c>
      <c r="L24">
        <v>62.682319999999997</v>
      </c>
      <c r="M24" s="8">
        <f t="shared" si="5"/>
        <v>2.0342638670303769E-3</v>
      </c>
      <c r="N24" s="34">
        <f t="shared" si="0"/>
        <v>3.3117117784338802E-5</v>
      </c>
      <c r="O24" s="48">
        <f t="shared" si="6"/>
        <v>1.4897378606128506</v>
      </c>
      <c r="P24" s="6">
        <f t="shared" si="7"/>
        <v>1.1833458783244466</v>
      </c>
      <c r="Q24" s="6">
        <f t="shared" si="8"/>
        <v>2.4072377624747465E-3</v>
      </c>
      <c r="R24" s="50">
        <f t="shared" si="9"/>
        <v>61885.779786095351</v>
      </c>
      <c r="S24" s="43"/>
      <c r="T24" s="43"/>
      <c r="U24" s="43"/>
    </row>
    <row r="25" spans="1:21" x14ac:dyDescent="0.2">
      <c r="A25">
        <v>8</v>
      </c>
      <c r="B25">
        <v>1</v>
      </c>
      <c r="C25" t="s">
        <v>6</v>
      </c>
      <c r="D25" s="1">
        <v>44750</v>
      </c>
      <c r="E25">
        <v>70.44</v>
      </c>
      <c r="F25">
        <f t="shared" si="1"/>
        <v>7.0440000000000003E-2</v>
      </c>
      <c r="G25" s="7">
        <f t="shared" si="2"/>
        <v>5.5440000000000003E-2</v>
      </c>
      <c r="H25">
        <v>38.505099999999999</v>
      </c>
      <c r="I25" s="17">
        <f t="shared" si="3"/>
        <v>1.6216320723437589</v>
      </c>
      <c r="J25" s="7">
        <f t="shared" si="4"/>
        <v>2.837856126601578</v>
      </c>
      <c r="K25">
        <v>7.0789999999999997</v>
      </c>
      <c r="L25">
        <v>63.841279999999998</v>
      </c>
      <c r="M25" s="8">
        <f t="shared" si="5"/>
        <v>2.0049840197790174E-3</v>
      </c>
      <c r="N25" s="34">
        <f t="shared" si="0"/>
        <v>6.5256086281165467E-5</v>
      </c>
      <c r="O25" s="48">
        <f t="shared" si="6"/>
        <v>2.9469024850127616</v>
      </c>
      <c r="P25" s="6">
        <f t="shared" si="7"/>
        <v>1.2052252621625512</v>
      </c>
      <c r="Q25" s="6">
        <f t="shared" si="8"/>
        <v>2.4164573908698919E-3</v>
      </c>
      <c r="R25" s="50">
        <f t="shared" si="9"/>
        <v>121951.35309014974</v>
      </c>
      <c r="S25" s="43"/>
      <c r="T25" s="43"/>
      <c r="U25" s="43"/>
    </row>
    <row r="26" spans="1:21" x14ac:dyDescent="0.2">
      <c r="A26">
        <v>11</v>
      </c>
      <c r="B26">
        <v>2</v>
      </c>
      <c r="C26" t="s">
        <v>7</v>
      </c>
      <c r="D26" s="1">
        <v>44764</v>
      </c>
      <c r="E26">
        <v>70.98</v>
      </c>
      <c r="F26">
        <f t="shared" si="1"/>
        <v>7.0980000000000001E-2</v>
      </c>
      <c r="G26" s="7">
        <f t="shared" si="2"/>
        <v>5.5980000000000002E-2</v>
      </c>
      <c r="H26">
        <v>8.7517999999999994</v>
      </c>
      <c r="I26" s="17">
        <f t="shared" si="3"/>
        <v>0.36857973543084183</v>
      </c>
      <c r="J26" s="7">
        <f t="shared" si="4"/>
        <v>0.64501453700397315</v>
      </c>
      <c r="K26">
        <v>6.37</v>
      </c>
      <c r="L26">
        <v>62.682319999999997</v>
      </c>
      <c r="M26" s="8">
        <f t="shared" si="5"/>
        <v>2.0342638670303769E-3</v>
      </c>
      <c r="N26" s="34">
        <f t="shared" si="0"/>
        <v>1.4794488784217835E-5</v>
      </c>
      <c r="O26" s="48">
        <f t="shared" si="6"/>
        <v>0.6535295822648125</v>
      </c>
      <c r="P26" s="6">
        <f t="shared" si="7"/>
        <v>1.1833458783244466</v>
      </c>
      <c r="Q26" s="6">
        <f t="shared" si="8"/>
        <v>2.4072377624747465E-3</v>
      </c>
      <c r="R26" s="50">
        <f t="shared" si="9"/>
        <v>27148.526516672591</v>
      </c>
      <c r="S26" s="43"/>
      <c r="T26" s="43"/>
      <c r="U26" s="43"/>
    </row>
    <row r="27" spans="1:21" x14ac:dyDescent="0.2">
      <c r="A27">
        <v>9</v>
      </c>
      <c r="B27">
        <v>1</v>
      </c>
      <c r="C27" t="s">
        <v>7</v>
      </c>
      <c r="D27" s="1">
        <v>44760</v>
      </c>
      <c r="E27">
        <v>71.62</v>
      </c>
      <c r="F27">
        <f t="shared" si="1"/>
        <v>7.1620000000000003E-2</v>
      </c>
      <c r="G27" s="7">
        <f t="shared" si="2"/>
        <v>5.6620000000000004E-2</v>
      </c>
      <c r="H27">
        <v>484.96870000000001</v>
      </c>
      <c r="I27" s="17">
        <f t="shared" si="3"/>
        <v>20.4243281540071</v>
      </c>
      <c r="J27" s="7">
        <f t="shared" si="4"/>
        <v>35.742574269512417</v>
      </c>
      <c r="K27">
        <v>7.5819999999999999</v>
      </c>
      <c r="L27">
        <v>63.809089999999998</v>
      </c>
      <c r="M27" s="8">
        <f t="shared" si="5"/>
        <v>1.9845555142892065E-3</v>
      </c>
      <c r="N27" s="34">
        <f t="shared" si="0"/>
        <v>8.2337053360170354E-4</v>
      </c>
      <c r="O27" s="48">
        <f t="shared" si="6"/>
        <v>37.35526189110476</v>
      </c>
      <c r="P27" s="6">
        <f t="shared" si="7"/>
        <v>1.2046175644285926</v>
      </c>
      <c r="Q27" s="6">
        <f t="shared" si="8"/>
        <v>2.3906304300963968E-3</v>
      </c>
      <c r="R27" s="50">
        <f t="shared" si="9"/>
        <v>1562569.4971848282</v>
      </c>
      <c r="S27" s="43"/>
      <c r="T27" s="43"/>
      <c r="U27" s="43"/>
    </row>
    <row r="28" spans="1:21" x14ac:dyDescent="0.2">
      <c r="A28">
        <v>8</v>
      </c>
      <c r="B28">
        <v>3</v>
      </c>
      <c r="C28" t="s">
        <v>6</v>
      </c>
      <c r="D28" s="1">
        <v>44750</v>
      </c>
      <c r="E28">
        <v>70.66</v>
      </c>
      <c r="F28">
        <f t="shared" si="1"/>
        <v>7.0660000000000001E-2</v>
      </c>
      <c r="G28" s="7">
        <f t="shared" si="2"/>
        <v>5.5660000000000001E-2</v>
      </c>
      <c r="H28">
        <v>84.316299999999998</v>
      </c>
      <c r="I28" s="17">
        <f t="shared" si="3"/>
        <v>3.5509586081157583</v>
      </c>
      <c r="J28" s="7">
        <f t="shared" si="4"/>
        <v>6.2141775642025756</v>
      </c>
      <c r="K28">
        <v>7.0789999999999997</v>
      </c>
      <c r="L28">
        <v>63.841279999999998</v>
      </c>
      <c r="M28" s="8">
        <f t="shared" si="5"/>
        <v>2.0049840197790174E-3</v>
      </c>
      <c r="N28" s="34">
        <f t="shared" si="0"/>
        <v>1.4289410357871114E-4</v>
      </c>
      <c r="O28" s="48">
        <f t="shared" si="6"/>
        <v>6.4789730372620955</v>
      </c>
      <c r="P28" s="6">
        <f t="shared" si="7"/>
        <v>1.2052252621625512</v>
      </c>
      <c r="Q28" s="6">
        <f t="shared" si="8"/>
        <v>2.4164573908698919E-3</v>
      </c>
      <c r="R28" s="50">
        <f t="shared" si="9"/>
        <v>268118.65426394931</v>
      </c>
      <c r="S28" s="43"/>
      <c r="T28" s="43"/>
      <c r="U28" s="43"/>
    </row>
    <row r="29" spans="1:21" x14ac:dyDescent="0.2">
      <c r="A29">
        <v>11</v>
      </c>
      <c r="B29">
        <v>3</v>
      </c>
      <c r="C29" t="s">
        <v>8</v>
      </c>
      <c r="D29" s="1">
        <v>44753</v>
      </c>
      <c r="E29">
        <v>71.08</v>
      </c>
      <c r="F29">
        <f t="shared" si="1"/>
        <v>7.1080000000000004E-2</v>
      </c>
      <c r="G29" s="7">
        <f t="shared" si="2"/>
        <v>5.6080000000000005E-2</v>
      </c>
      <c r="H29">
        <v>14.869899999999999</v>
      </c>
      <c r="I29" s="17">
        <f t="shared" si="3"/>
        <v>0.62624189399701491</v>
      </c>
      <c r="J29" s="7">
        <f t="shared" si="4"/>
        <v>1.095923314494776</v>
      </c>
      <c r="K29">
        <v>8.4016000000000002</v>
      </c>
      <c r="L29">
        <v>62.784979999999997</v>
      </c>
      <c r="M29" s="8">
        <f t="shared" si="5"/>
        <v>1.951866842524865E-3</v>
      </c>
      <c r="N29" s="34">
        <f t="shared" si="0"/>
        <v>2.5319535757644848E-5</v>
      </c>
      <c r="O29" s="48">
        <f t="shared" si="6"/>
        <v>1.1238013103593429</v>
      </c>
      <c r="P29" s="6">
        <f t="shared" si="7"/>
        <v>1.185283941367882</v>
      </c>
      <c r="Q29" s="6">
        <f t="shared" si="8"/>
        <v>2.3135164241331551E-3</v>
      </c>
      <c r="R29" s="50">
        <f t="shared" si="9"/>
        <v>48575.462816539839</v>
      </c>
      <c r="S29" s="43"/>
      <c r="T29" s="43"/>
      <c r="U29" s="43"/>
    </row>
    <row r="30" spans="1:21" x14ac:dyDescent="0.2">
      <c r="A30">
        <v>8</v>
      </c>
      <c r="B30">
        <v>2</v>
      </c>
      <c r="C30" t="s">
        <v>6</v>
      </c>
      <c r="D30" s="1">
        <v>44750</v>
      </c>
      <c r="E30">
        <v>70.94</v>
      </c>
      <c r="F30">
        <f t="shared" si="1"/>
        <v>7.0940000000000003E-2</v>
      </c>
      <c r="G30" s="7">
        <f t="shared" si="2"/>
        <v>5.5940000000000004E-2</v>
      </c>
      <c r="H30">
        <v>34.893099999999997</v>
      </c>
      <c r="I30" s="17">
        <f t="shared" si="3"/>
        <v>1.4695136504904029</v>
      </c>
      <c r="J30" s="7">
        <f t="shared" si="4"/>
        <v>2.5716488883582049</v>
      </c>
      <c r="K30">
        <v>7.0789999999999997</v>
      </c>
      <c r="L30">
        <v>63.841279999999998</v>
      </c>
      <c r="M30" s="8">
        <f t="shared" si="5"/>
        <v>2.0049840197790174E-3</v>
      </c>
      <c r="N30" s="34">
        <f t="shared" si="0"/>
        <v>5.913468979998324E-5</v>
      </c>
      <c r="O30" s="48">
        <f t="shared" si="6"/>
        <v>2.6686167162920782</v>
      </c>
      <c r="P30" s="6">
        <f t="shared" si="7"/>
        <v>1.2052252621625512</v>
      </c>
      <c r="Q30" s="6">
        <f t="shared" si="8"/>
        <v>2.4164573908698919E-3</v>
      </c>
      <c r="R30" s="50">
        <f t="shared" si="9"/>
        <v>110435.08262860005</v>
      </c>
      <c r="S30" s="43"/>
      <c r="T30" s="43"/>
      <c r="U30" s="43"/>
    </row>
    <row r="31" spans="1:21" x14ac:dyDescent="0.2">
      <c r="A31">
        <v>3</v>
      </c>
      <c r="B31">
        <v>1</v>
      </c>
      <c r="C31" t="s">
        <v>6</v>
      </c>
      <c r="D31" s="1">
        <v>44756</v>
      </c>
      <c r="E31">
        <v>71.099999999999994</v>
      </c>
      <c r="F31">
        <f t="shared" si="1"/>
        <v>7.1099999999999997E-2</v>
      </c>
      <c r="G31" s="7">
        <f t="shared" si="2"/>
        <v>5.6099999999999997E-2</v>
      </c>
      <c r="H31">
        <v>3.4140000000000001</v>
      </c>
      <c r="I31" s="17">
        <f t="shared" si="3"/>
        <v>0.14377970437634477</v>
      </c>
      <c r="J31" s="7">
        <f t="shared" si="4"/>
        <v>0.25161448265860331</v>
      </c>
      <c r="K31">
        <v>6.0435999999999996</v>
      </c>
      <c r="L31">
        <v>61.907879999999999</v>
      </c>
      <c r="M31" s="8">
        <f t="shared" si="5"/>
        <v>2.047937411053169E-3</v>
      </c>
      <c r="N31" s="34">
        <f t="shared" si="0"/>
        <v>5.7644604831099385E-6</v>
      </c>
      <c r="O31" s="48">
        <f t="shared" si="6"/>
        <v>0.24188505047563783</v>
      </c>
      <c r="P31" s="6">
        <f t="shared" si="7"/>
        <v>1.1687256411984184</v>
      </c>
      <c r="Q31" s="6">
        <f t="shared" si="8"/>
        <v>2.3934769638673439E-3</v>
      </c>
      <c r="R31" s="50">
        <f t="shared" si="9"/>
        <v>10106.011218290718</v>
      </c>
      <c r="S31" s="43"/>
      <c r="T31" s="43"/>
      <c r="U31" s="43"/>
    </row>
    <row r="32" spans="1:21" x14ac:dyDescent="0.2">
      <c r="A32">
        <v>1</v>
      </c>
      <c r="B32">
        <v>3</v>
      </c>
      <c r="C32" t="s">
        <v>8</v>
      </c>
      <c r="D32" s="1">
        <v>44749</v>
      </c>
      <c r="E32">
        <v>71.27</v>
      </c>
      <c r="F32">
        <f t="shared" si="1"/>
        <v>7.127E-2</v>
      </c>
      <c r="G32" s="7">
        <f t="shared" si="2"/>
        <v>5.6270000000000001E-2</v>
      </c>
      <c r="H32">
        <v>1.5277000000000001</v>
      </c>
      <c r="I32" s="17">
        <f t="shared" si="3"/>
        <v>6.4338680250656685E-2</v>
      </c>
      <c r="J32" s="7">
        <f t="shared" si="4"/>
        <v>0.11259269043864918</v>
      </c>
      <c r="K32">
        <v>5.0369999999999999</v>
      </c>
      <c r="L32">
        <v>61.64864</v>
      </c>
      <c r="M32" s="8">
        <f t="shared" si="5"/>
        <v>2.0908944603631845E-3</v>
      </c>
      <c r="N32" s="34">
        <f t="shared" si="0"/>
        <v>2.5701862777757611E-6</v>
      </c>
      <c r="O32" s="48">
        <f t="shared" si="6"/>
        <v>9.6497051703800615E-2</v>
      </c>
      <c r="P32" s="6">
        <f t="shared" si="7"/>
        <v>1.1638315883698565</v>
      </c>
      <c r="Q32" s="6">
        <f t="shared" si="8"/>
        <v>2.4334490209182188E-3</v>
      </c>
      <c r="R32" s="50">
        <f t="shared" si="9"/>
        <v>3965.4437333307756</v>
      </c>
      <c r="S32" s="43"/>
      <c r="T32" s="43"/>
      <c r="U32" s="43"/>
    </row>
    <row r="33" spans="1:21" x14ac:dyDescent="0.2">
      <c r="A33">
        <v>11</v>
      </c>
      <c r="B33">
        <v>1</v>
      </c>
      <c r="C33" t="s">
        <v>7</v>
      </c>
      <c r="D33" s="1">
        <v>44764</v>
      </c>
      <c r="E33">
        <v>71.03</v>
      </c>
      <c r="F33">
        <f t="shared" si="1"/>
        <v>7.1029999999999996E-2</v>
      </c>
      <c r="G33" s="7">
        <f t="shared" si="2"/>
        <v>5.6029999999999996E-2</v>
      </c>
      <c r="H33">
        <v>32.218299999999999</v>
      </c>
      <c r="I33" s="17">
        <f t="shared" si="3"/>
        <v>1.3568651580282334</v>
      </c>
      <c r="J33" s="7">
        <f t="shared" si="4"/>
        <v>2.374514026549408</v>
      </c>
      <c r="K33">
        <v>6.37</v>
      </c>
      <c r="L33">
        <v>62.682319999999997</v>
      </c>
      <c r="M33" s="8">
        <f t="shared" si="5"/>
        <v>2.0342638670303769E-3</v>
      </c>
      <c r="N33" s="34">
        <f t="shared" si="0"/>
        <v>5.4463456431427312E-5</v>
      </c>
      <c r="O33" s="48">
        <f t="shared" si="6"/>
        <v>2.463745477635332</v>
      </c>
      <c r="P33" s="6">
        <f t="shared" si="7"/>
        <v>1.1833458783244466</v>
      </c>
      <c r="Q33" s="6">
        <f t="shared" si="8"/>
        <v>2.4072377624747465E-3</v>
      </c>
      <c r="R33" s="50">
        <f t="shared" si="9"/>
        <v>102347.40896979338</v>
      </c>
      <c r="S33" s="43"/>
      <c r="T33" s="43"/>
      <c r="U33" s="43"/>
    </row>
    <row r="34" spans="1:21" x14ac:dyDescent="0.2">
      <c r="A34">
        <v>1</v>
      </c>
      <c r="B34">
        <v>2</v>
      </c>
      <c r="C34" t="s">
        <v>8</v>
      </c>
      <c r="D34" s="1">
        <v>44749</v>
      </c>
      <c r="E34">
        <v>71.5</v>
      </c>
      <c r="F34">
        <f t="shared" si="1"/>
        <v>7.1499999999999994E-2</v>
      </c>
      <c r="G34" s="7">
        <f t="shared" si="2"/>
        <v>5.6499999999999995E-2</v>
      </c>
      <c r="H34">
        <v>1.8163</v>
      </c>
      <c r="I34" s="17">
        <f t="shared" si="3"/>
        <v>7.6492992694421502E-2</v>
      </c>
      <c r="J34" s="7">
        <f t="shared" si="4"/>
        <v>0.13386273721523761</v>
      </c>
      <c r="K34">
        <v>5.0369999999999999</v>
      </c>
      <c r="L34">
        <v>61.64864</v>
      </c>
      <c r="M34" s="8">
        <f t="shared" si="5"/>
        <v>2.0908944603631845E-3</v>
      </c>
      <c r="N34" s="34">
        <f t="shared" si="0"/>
        <v>3.0557238569903221E-6</v>
      </c>
      <c r="O34" s="48">
        <f t="shared" si="6"/>
        <v>0.1188697047965994</v>
      </c>
      <c r="P34" s="6">
        <f t="shared" si="7"/>
        <v>1.1638315883698565</v>
      </c>
      <c r="Q34" s="6">
        <f t="shared" si="8"/>
        <v>2.4334490209182188E-3</v>
      </c>
      <c r="R34" s="50">
        <f t="shared" si="9"/>
        <v>4884.8241230772128</v>
      </c>
      <c r="S34" s="43"/>
      <c r="T34" s="43"/>
      <c r="U34" s="43"/>
    </row>
    <row r="35" spans="1:21" x14ac:dyDescent="0.2">
      <c r="A35">
        <v>4</v>
      </c>
      <c r="B35">
        <v>1</v>
      </c>
      <c r="C35" t="s">
        <v>6</v>
      </c>
      <c r="D35" s="1">
        <v>44757</v>
      </c>
      <c r="E35">
        <v>71.260000000000005</v>
      </c>
      <c r="F35">
        <f t="shared" si="1"/>
        <v>7.1260000000000004E-2</v>
      </c>
      <c r="G35" s="7">
        <f t="shared" si="2"/>
        <v>5.6260000000000004E-2</v>
      </c>
      <c r="H35">
        <v>87.2179</v>
      </c>
      <c r="I35" s="17">
        <f t="shared" si="3"/>
        <v>3.6731587224152316</v>
      </c>
      <c r="J35" s="7">
        <f t="shared" si="4"/>
        <v>6.4280277642266546</v>
      </c>
      <c r="K35">
        <v>7.5213999999999999</v>
      </c>
      <c r="L35">
        <v>62.492400000000004</v>
      </c>
      <c r="M35" s="8">
        <f t="shared" si="5"/>
        <v>1.9870017459364831E-3</v>
      </c>
      <c r="N35" s="34">
        <f t="shared" si="0"/>
        <v>1.4804490904197695E-4</v>
      </c>
      <c r="O35" s="48">
        <f t="shared" si="6"/>
        <v>6.7007198138407693</v>
      </c>
      <c r="P35" s="6">
        <f t="shared" si="7"/>
        <v>1.1797604805725546</v>
      </c>
      <c r="Q35" s="6">
        <f t="shared" si="8"/>
        <v>2.3441861346845303E-3</v>
      </c>
      <c r="R35" s="50">
        <f t="shared" si="9"/>
        <v>285844.1876563066</v>
      </c>
      <c r="S35" s="43"/>
      <c r="T35" s="43"/>
      <c r="U35" s="43"/>
    </row>
    <row r="36" spans="1:21" x14ac:dyDescent="0.2">
      <c r="A36">
        <v>2</v>
      </c>
      <c r="B36">
        <v>2</v>
      </c>
      <c r="C36" t="s">
        <v>7</v>
      </c>
      <c r="D36" s="1">
        <v>44767</v>
      </c>
      <c r="E36">
        <v>71.040000000000006</v>
      </c>
      <c r="F36">
        <f t="shared" si="1"/>
        <v>7.1040000000000006E-2</v>
      </c>
      <c r="G36" s="7">
        <f t="shared" si="2"/>
        <v>5.6040000000000006E-2</v>
      </c>
      <c r="H36">
        <v>3.1436000000000002</v>
      </c>
      <c r="I36" s="17">
        <f t="shared" si="3"/>
        <v>0.13239188010470926</v>
      </c>
      <c r="J36" s="7">
        <f t="shared" si="4"/>
        <v>0.23168579018324117</v>
      </c>
      <c r="K36">
        <v>7.1794000000000002</v>
      </c>
      <c r="L36">
        <v>61.903919999999999</v>
      </c>
      <c r="M36" s="8">
        <f t="shared" si="5"/>
        <v>2.0008838350969904E-3</v>
      </c>
      <c r="N36" s="34">
        <f t="shared" si="0"/>
        <v>5.3294895927962083E-6</v>
      </c>
      <c r="O36" s="48">
        <f t="shared" si="6"/>
        <v>0.22079173688843376</v>
      </c>
      <c r="P36" s="6">
        <f t="shared" si="7"/>
        <v>1.1686508824837096</v>
      </c>
      <c r="Q36" s="6">
        <f t="shared" si="8"/>
        <v>2.3383346596334872E-3</v>
      </c>
      <c r="R36" s="50">
        <f t="shared" si="9"/>
        <v>9442.2642190592542</v>
      </c>
      <c r="S36" s="43"/>
      <c r="T36" s="43"/>
      <c r="U36" s="43"/>
    </row>
    <row r="37" spans="1:21" x14ac:dyDescent="0.2">
      <c r="A37">
        <v>2</v>
      </c>
      <c r="B37">
        <v>1</v>
      </c>
      <c r="C37" t="s">
        <v>7</v>
      </c>
      <c r="D37" s="1">
        <v>44767</v>
      </c>
      <c r="E37">
        <v>71.319999999999993</v>
      </c>
      <c r="F37">
        <f t="shared" si="1"/>
        <v>7.1319999999999995E-2</v>
      </c>
      <c r="G37" s="7">
        <f t="shared" si="2"/>
        <v>5.6319999999999995E-2</v>
      </c>
      <c r="H37">
        <v>2.7523</v>
      </c>
      <c r="I37" s="17">
        <f t="shared" si="3"/>
        <v>0.11591238440392904</v>
      </c>
      <c r="J37" s="7">
        <f t="shared" si="4"/>
        <v>0.20284667270687579</v>
      </c>
      <c r="K37">
        <v>7.1794000000000002</v>
      </c>
      <c r="L37">
        <v>61.903919999999999</v>
      </c>
      <c r="M37" s="8">
        <f t="shared" si="5"/>
        <v>2.0008838350969904E-3</v>
      </c>
      <c r="N37" s="34">
        <f t="shared" si="0"/>
        <v>4.6661007145479727E-6</v>
      </c>
      <c r="O37" s="48">
        <f t="shared" si="6"/>
        <v>0.19073243160767311</v>
      </c>
      <c r="P37" s="6">
        <f t="shared" si="7"/>
        <v>1.1686508824837096</v>
      </c>
      <c r="Q37" s="6">
        <f t="shared" si="8"/>
        <v>2.3383346596334872E-3</v>
      </c>
      <c r="R37" s="50">
        <f t="shared" si="9"/>
        <v>8156.7636532218485</v>
      </c>
      <c r="S37" s="43"/>
      <c r="T37" s="43"/>
      <c r="U37" s="43"/>
    </row>
    <row r="38" spans="1:21" x14ac:dyDescent="0.2">
      <c r="A38">
        <v>2</v>
      </c>
      <c r="B38">
        <v>2</v>
      </c>
      <c r="C38" t="s">
        <v>8</v>
      </c>
      <c r="D38" s="1">
        <v>44749</v>
      </c>
      <c r="E38">
        <v>71.45</v>
      </c>
      <c r="F38">
        <f t="shared" si="1"/>
        <v>7.145E-2</v>
      </c>
      <c r="G38" s="7">
        <f t="shared" si="2"/>
        <v>5.645E-2</v>
      </c>
      <c r="H38">
        <v>1.7097</v>
      </c>
      <c r="I38" s="17">
        <f t="shared" si="3"/>
        <v>7.2003561971949806E-2</v>
      </c>
      <c r="J38" s="7">
        <f t="shared" si="4"/>
        <v>0.12600623345091214</v>
      </c>
      <c r="K38">
        <v>4.5814000000000004</v>
      </c>
      <c r="L38">
        <v>61.709899999999998</v>
      </c>
      <c r="M38" s="8">
        <f t="shared" si="5"/>
        <v>2.1107369181873068E-3</v>
      </c>
      <c r="N38" s="34">
        <f t="shared" si="0"/>
        <v>2.8716703621767553E-6</v>
      </c>
      <c r="O38" s="48">
        <f t="shared" si="6"/>
        <v>0.11066640651124121</v>
      </c>
      <c r="P38" s="6">
        <f t="shared" si="7"/>
        <v>1.1649880830322454</v>
      </c>
      <c r="Q38" s="6">
        <f t="shared" si="8"/>
        <v>2.4589833561044199E-3</v>
      </c>
      <c r="R38" s="50">
        <f t="shared" si="9"/>
        <v>4500.4943297607988</v>
      </c>
      <c r="S38" s="43"/>
      <c r="T38" s="43"/>
      <c r="U38" s="43"/>
    </row>
    <row r="39" spans="1:21" x14ac:dyDescent="0.2">
      <c r="A39">
        <v>10</v>
      </c>
      <c r="B39">
        <v>2</v>
      </c>
      <c r="C39" t="s">
        <v>6</v>
      </c>
      <c r="D39" s="1">
        <v>44750</v>
      </c>
      <c r="E39">
        <v>70.760000000000005</v>
      </c>
      <c r="F39">
        <f t="shared" si="1"/>
        <v>7.0760000000000003E-2</v>
      </c>
      <c r="G39" s="7">
        <f t="shared" si="2"/>
        <v>5.5760000000000004E-2</v>
      </c>
      <c r="H39">
        <v>21.480699999999999</v>
      </c>
      <c r="I39" s="17">
        <f t="shared" si="3"/>
        <v>0.90465398236583161</v>
      </c>
      <c r="J39" s="7">
        <f t="shared" si="4"/>
        <v>1.583144469140205</v>
      </c>
      <c r="K39">
        <v>7.3810000000000002</v>
      </c>
      <c r="L39">
        <v>63.79533</v>
      </c>
      <c r="M39" s="8">
        <f t="shared" si="5"/>
        <v>1.992684921883643E-3</v>
      </c>
      <c r="N39" s="34">
        <f t="shared" si="0"/>
        <v>3.644340777497457E-5</v>
      </c>
      <c r="O39" s="48">
        <f t="shared" si="6"/>
        <v>1.6340987027908043</v>
      </c>
      <c r="P39" s="6">
        <f t="shared" si="7"/>
        <v>1.2043577967734431</v>
      </c>
      <c r="Q39" s="6">
        <f t="shared" si="8"/>
        <v>2.3999056221834449E-3</v>
      </c>
      <c r="R39" s="50">
        <f t="shared" si="9"/>
        <v>68090.123531778459</v>
      </c>
      <c r="S39" s="43"/>
      <c r="T39" s="43"/>
      <c r="U39" s="43"/>
    </row>
    <row r="40" spans="1:21" x14ac:dyDescent="0.2">
      <c r="A40">
        <v>10</v>
      </c>
      <c r="B40">
        <v>2</v>
      </c>
      <c r="C40" t="s">
        <v>6</v>
      </c>
      <c r="D40" s="1">
        <v>44750</v>
      </c>
      <c r="E40">
        <v>71.260000000000005</v>
      </c>
      <c r="F40">
        <f t="shared" si="1"/>
        <v>7.1260000000000004E-2</v>
      </c>
      <c r="G40" s="7">
        <f t="shared" si="2"/>
        <v>5.6260000000000004E-2</v>
      </c>
      <c r="H40">
        <v>332.34309999999999</v>
      </c>
      <c r="I40" s="17">
        <f t="shared" si="3"/>
        <v>13.996541496636786</v>
      </c>
      <c r="J40" s="7">
        <f t="shared" si="4"/>
        <v>24.493947619114373</v>
      </c>
      <c r="K40">
        <v>7.3810000000000002</v>
      </c>
      <c r="L40">
        <v>63.79533</v>
      </c>
      <c r="M40" s="8">
        <f t="shared" si="5"/>
        <v>1.992684921883643E-3</v>
      </c>
      <c r="N40" s="34">
        <f t="shared" si="0"/>
        <v>5.6384173302076511E-4</v>
      </c>
      <c r="O40" s="48">
        <f t="shared" si="6"/>
        <v>25.596033095704293</v>
      </c>
      <c r="P40" s="6">
        <f t="shared" si="7"/>
        <v>1.2043577967734431</v>
      </c>
      <c r="Q40" s="6">
        <f t="shared" si="8"/>
        <v>2.3999056221834449E-3</v>
      </c>
      <c r="R40" s="50">
        <f t="shared" si="9"/>
        <v>1066543.3198334237</v>
      </c>
      <c r="S40" s="43"/>
      <c r="T40" s="43"/>
      <c r="U40" s="43"/>
    </row>
    <row r="41" spans="1:21" x14ac:dyDescent="0.2">
      <c r="A41">
        <v>10</v>
      </c>
      <c r="B41">
        <v>2</v>
      </c>
      <c r="C41" t="s">
        <v>7</v>
      </c>
      <c r="D41" s="1">
        <v>44760</v>
      </c>
      <c r="E41">
        <v>71.239999999999995</v>
      </c>
      <c r="F41">
        <f t="shared" si="1"/>
        <v>7.1239999999999998E-2</v>
      </c>
      <c r="G41" s="7">
        <f t="shared" si="2"/>
        <v>5.6239999999999998E-2</v>
      </c>
      <c r="H41">
        <v>472.62189999999998</v>
      </c>
      <c r="I41" s="17">
        <f t="shared" si="3"/>
        <v>19.904345947213351</v>
      </c>
      <c r="J41" s="7">
        <f t="shared" si="4"/>
        <v>34.832605407623362</v>
      </c>
      <c r="K41">
        <v>8.282</v>
      </c>
      <c r="L41">
        <v>63.775939999999999</v>
      </c>
      <c r="M41" s="8">
        <f t="shared" si="5"/>
        <v>1.9565913650487657E-3</v>
      </c>
      <c r="N41" s="34">
        <f t="shared" si="0"/>
        <v>8.0440916427054667E-4</v>
      </c>
      <c r="O41" s="48">
        <f t="shared" si="6"/>
        <v>36.385024352912332</v>
      </c>
      <c r="P41" s="6">
        <f t="shared" si="7"/>
        <v>1.2039917433698564</v>
      </c>
      <c r="Q41" s="6">
        <f t="shared" si="8"/>
        <v>2.3557198486674705E-3</v>
      </c>
      <c r="R41" s="50">
        <f t="shared" si="9"/>
        <v>1544539.5331492315</v>
      </c>
      <c r="S41" s="43"/>
      <c r="T41" s="43"/>
      <c r="U41" s="43"/>
    </row>
    <row r="42" spans="1:21" x14ac:dyDescent="0.2">
      <c r="A42">
        <v>2</v>
      </c>
      <c r="B42">
        <v>2</v>
      </c>
      <c r="C42" t="s">
        <v>7</v>
      </c>
      <c r="D42" s="1">
        <v>44767</v>
      </c>
      <c r="E42">
        <v>70.8</v>
      </c>
      <c r="F42">
        <f t="shared" si="1"/>
        <v>7.0800000000000002E-2</v>
      </c>
      <c r="G42" s="7">
        <f t="shared" si="2"/>
        <v>5.5800000000000002E-2</v>
      </c>
      <c r="H42">
        <v>3.1956000000000002</v>
      </c>
      <c r="I42" s="17">
        <f t="shared" si="3"/>
        <v>0.13458184631079304</v>
      </c>
      <c r="J42" s="7">
        <f t="shared" si="4"/>
        <v>0.23551823104388778</v>
      </c>
      <c r="K42">
        <v>7.1794000000000002</v>
      </c>
      <c r="L42">
        <v>61.903919999999999</v>
      </c>
      <c r="M42" s="8">
        <f t="shared" si="5"/>
        <v>2.0008838350969904E-3</v>
      </c>
      <c r="N42" s="34">
        <f t="shared" si="0"/>
        <v>5.4176475832610911E-6</v>
      </c>
      <c r="O42" s="48">
        <f t="shared" si="6"/>
        <v>0.22470785017242501</v>
      </c>
      <c r="P42" s="6">
        <f t="shared" si="7"/>
        <v>1.1686508824837096</v>
      </c>
      <c r="Q42" s="6">
        <f t="shared" si="8"/>
        <v>2.3383346596334872E-3</v>
      </c>
      <c r="R42" s="50">
        <f t="shared" si="9"/>
        <v>9609.7386764837975</v>
      </c>
      <c r="S42" s="43"/>
      <c r="T42" s="43"/>
      <c r="U42" s="43"/>
    </row>
    <row r="43" spans="1:21" x14ac:dyDescent="0.2">
      <c r="A43">
        <v>5</v>
      </c>
      <c r="B43">
        <v>1</v>
      </c>
      <c r="C43" t="s">
        <v>6</v>
      </c>
      <c r="D43" s="1">
        <v>44761</v>
      </c>
      <c r="E43">
        <v>70.569999999999993</v>
      </c>
      <c r="F43">
        <f t="shared" si="1"/>
        <v>7.0569999999999994E-2</v>
      </c>
      <c r="G43" s="7">
        <f t="shared" si="2"/>
        <v>5.5569999999999994E-2</v>
      </c>
      <c r="H43">
        <v>49.182699999999997</v>
      </c>
      <c r="I43" s="17">
        <f t="shared" si="3"/>
        <v>2.0713163639222176</v>
      </c>
      <c r="J43" s="7">
        <f t="shared" si="4"/>
        <v>3.6248036368638803</v>
      </c>
      <c r="K43">
        <v>6.8971999999999998</v>
      </c>
      <c r="L43">
        <v>62.853400000000001</v>
      </c>
      <c r="M43" s="8">
        <f t="shared" si="5"/>
        <v>2.0124373721583178E-3</v>
      </c>
      <c r="N43" s="34">
        <f t="shared" si="0"/>
        <v>8.3297754175286565E-5</v>
      </c>
      <c r="O43" s="48">
        <f t="shared" si="6"/>
        <v>3.7706950764141349</v>
      </c>
      <c r="P43" s="6">
        <f t="shared" si="7"/>
        <v>1.1865756058275727</v>
      </c>
      <c r="Q43" s="6">
        <f t="shared" si="8"/>
        <v>2.3879090940588043E-3</v>
      </c>
      <c r="R43" s="50">
        <f t="shared" si="9"/>
        <v>157907.81507536225</v>
      </c>
      <c r="S43" s="43"/>
      <c r="T43" s="43"/>
      <c r="U43" s="43"/>
    </row>
    <row r="44" spans="1:21" x14ac:dyDescent="0.2">
      <c r="A44">
        <v>4</v>
      </c>
      <c r="B44">
        <v>3</v>
      </c>
      <c r="C44" t="s">
        <v>6</v>
      </c>
      <c r="D44" s="1">
        <v>44757</v>
      </c>
      <c r="E44">
        <v>71.16</v>
      </c>
      <c r="F44">
        <f t="shared" si="1"/>
        <v>7.1160000000000001E-2</v>
      </c>
      <c r="G44" s="7">
        <f t="shared" si="2"/>
        <v>5.6160000000000002E-2</v>
      </c>
      <c r="H44">
        <v>86.895099999999999</v>
      </c>
      <c r="I44" s="17">
        <f t="shared" si="3"/>
        <v>3.6595640860436194</v>
      </c>
      <c r="J44" s="7">
        <f t="shared" si="4"/>
        <v>6.4042371505763329</v>
      </c>
      <c r="K44">
        <v>7.5213999999999999</v>
      </c>
      <c r="L44">
        <v>62.492400000000004</v>
      </c>
      <c r="M44" s="8">
        <f t="shared" si="5"/>
        <v>1.9870017459364831E-3</v>
      </c>
      <c r="N44" s="34">
        <f t="shared" si="0"/>
        <v>1.4749698371198445E-4</v>
      </c>
      <c r="O44" s="48">
        <f t="shared" si="6"/>
        <v>6.675802235415202</v>
      </c>
      <c r="P44" s="6">
        <f t="shared" si="7"/>
        <v>1.1797604805725546</v>
      </c>
      <c r="Q44" s="6">
        <f t="shared" si="8"/>
        <v>2.3441861346845303E-3</v>
      </c>
      <c r="R44" s="50">
        <f t="shared" si="9"/>
        <v>284781.23544202262</v>
      </c>
      <c r="S44" s="43"/>
      <c r="T44" s="43"/>
      <c r="U44" s="43"/>
    </row>
    <row r="45" spans="1:21" x14ac:dyDescent="0.2">
      <c r="A45">
        <v>5</v>
      </c>
      <c r="B45">
        <v>2</v>
      </c>
      <c r="C45" t="s">
        <v>6</v>
      </c>
      <c r="D45" s="1">
        <v>44761</v>
      </c>
      <c r="E45">
        <v>70.78</v>
      </c>
      <c r="F45">
        <f t="shared" si="1"/>
        <v>7.0779999999999996E-2</v>
      </c>
      <c r="G45" s="7">
        <f t="shared" si="2"/>
        <v>5.5779999999999996E-2</v>
      </c>
      <c r="H45">
        <v>54.0199</v>
      </c>
      <c r="I45" s="17">
        <f t="shared" si="3"/>
        <v>2.2750337587696858</v>
      </c>
      <c r="J45" s="7">
        <f t="shared" si="4"/>
        <v>3.9813090778469498</v>
      </c>
      <c r="K45">
        <v>6.8971999999999998</v>
      </c>
      <c r="L45">
        <v>62.853400000000001</v>
      </c>
      <c r="M45" s="8">
        <f t="shared" si="5"/>
        <v>2.0124373721583178E-3</v>
      </c>
      <c r="N45" s="34">
        <f t="shared" si="0"/>
        <v>9.1490226253816158E-5</v>
      </c>
      <c r="O45" s="48">
        <f t="shared" si="6"/>
        <v>4.1437692011968572</v>
      </c>
      <c r="P45" s="6">
        <f t="shared" si="7"/>
        <v>1.1865756058275727</v>
      </c>
      <c r="Q45" s="6">
        <f t="shared" si="8"/>
        <v>2.3879090940588043E-3</v>
      </c>
      <c r="R45" s="50">
        <f t="shared" si="9"/>
        <v>173531.2793735193</v>
      </c>
      <c r="S45" s="43"/>
      <c r="T45" s="43"/>
      <c r="U45" s="43"/>
    </row>
    <row r="46" spans="1:21" x14ac:dyDescent="0.2">
      <c r="A46">
        <v>4</v>
      </c>
      <c r="B46">
        <v>1</v>
      </c>
      <c r="C46" t="s">
        <v>7</v>
      </c>
      <c r="D46" s="1">
        <v>44764</v>
      </c>
      <c r="E46">
        <v>71.03</v>
      </c>
      <c r="F46">
        <f t="shared" si="1"/>
        <v>7.1029999999999996E-2</v>
      </c>
      <c r="G46" s="7">
        <f t="shared" si="2"/>
        <v>5.6029999999999996E-2</v>
      </c>
      <c r="H46">
        <v>44.345500000000001</v>
      </c>
      <c r="I46" s="17">
        <f t="shared" si="3"/>
        <v>1.8675989690747503</v>
      </c>
      <c r="J46" s="7">
        <f t="shared" si="4"/>
        <v>3.2682981958808126</v>
      </c>
      <c r="K46">
        <v>5.9416000000000002</v>
      </c>
      <c r="L46">
        <v>62.413539999999998</v>
      </c>
      <c r="M46" s="8">
        <f t="shared" si="5"/>
        <v>2.0522358112827739E-3</v>
      </c>
      <c r="N46" s="34">
        <f t="shared" si="0"/>
        <v>7.4849001699839421E-5</v>
      </c>
      <c r="O46" s="48">
        <f t="shared" si="6"/>
        <v>3.4003444072018767</v>
      </c>
      <c r="P46" s="6">
        <f t="shared" si="7"/>
        <v>1.1782717249559043</v>
      </c>
      <c r="Q46" s="6">
        <f t="shared" si="8"/>
        <v>2.4180914293764335E-3</v>
      </c>
      <c r="R46" s="50">
        <f t="shared" si="9"/>
        <v>140621.00241092793</v>
      </c>
      <c r="S46" s="43"/>
      <c r="T46" s="43"/>
      <c r="U46" s="43"/>
    </row>
    <row r="47" spans="1:21" x14ac:dyDescent="0.2">
      <c r="A47">
        <v>4</v>
      </c>
      <c r="B47">
        <v>3</v>
      </c>
      <c r="C47" t="s">
        <v>7</v>
      </c>
      <c r="D47" s="1">
        <v>44764</v>
      </c>
      <c r="E47">
        <v>71.14</v>
      </c>
      <c r="F47">
        <f t="shared" si="1"/>
        <v>7.1139999999999995E-2</v>
      </c>
      <c r="G47" s="7">
        <f t="shared" si="2"/>
        <v>5.6139999999999995E-2</v>
      </c>
      <c r="H47">
        <v>36.682299999999998</v>
      </c>
      <c r="I47" s="17">
        <f t="shared" si="3"/>
        <v>1.5448653338735769</v>
      </c>
      <c r="J47" s="7">
        <f t="shared" si="4"/>
        <v>2.7035143342787591</v>
      </c>
      <c r="K47">
        <v>5.9416000000000002</v>
      </c>
      <c r="L47">
        <v>62.413539999999998</v>
      </c>
      <c r="M47" s="8">
        <f t="shared" si="5"/>
        <v>2.0522358112827739E-3</v>
      </c>
      <c r="N47" s="34">
        <f t="shared" si="0"/>
        <v>6.1914591898930426E-5</v>
      </c>
      <c r="O47" s="48">
        <f t="shared" si="6"/>
        <v>2.8090583341138395</v>
      </c>
      <c r="P47" s="6">
        <f t="shared" si="7"/>
        <v>1.1782717249559043</v>
      </c>
      <c r="Q47" s="6">
        <f t="shared" si="8"/>
        <v>2.4180914293764335E-3</v>
      </c>
      <c r="R47" s="50">
        <f t="shared" si="9"/>
        <v>116168.40868743441</v>
      </c>
      <c r="S47" s="43"/>
      <c r="T47" s="43"/>
      <c r="U47" s="43"/>
    </row>
    <row r="48" spans="1:21" x14ac:dyDescent="0.2">
      <c r="A48">
        <v>4</v>
      </c>
      <c r="B48">
        <v>2</v>
      </c>
      <c r="C48" t="s">
        <v>7</v>
      </c>
      <c r="D48" s="1">
        <v>44764</v>
      </c>
      <c r="E48">
        <v>70.75</v>
      </c>
      <c r="F48">
        <f t="shared" si="1"/>
        <v>7.0749999999999993E-2</v>
      </c>
      <c r="G48" s="7">
        <f t="shared" si="2"/>
        <v>5.5749999999999994E-2</v>
      </c>
      <c r="H48">
        <v>37.216299999999997</v>
      </c>
      <c r="I48" s="17">
        <f t="shared" si="3"/>
        <v>1.5673546022206677</v>
      </c>
      <c r="J48" s="7">
        <f t="shared" si="4"/>
        <v>2.742870553886168</v>
      </c>
      <c r="K48">
        <v>5.9416000000000002</v>
      </c>
      <c r="L48">
        <v>62.413539999999998</v>
      </c>
      <c r="M48" s="8">
        <f t="shared" si="5"/>
        <v>2.0522358112827739E-3</v>
      </c>
      <c r="N48" s="34">
        <f t="shared" si="0"/>
        <v>6.2815909212022254E-5</v>
      </c>
      <c r="O48" s="48">
        <f t="shared" si="6"/>
        <v>2.8501137304874939</v>
      </c>
      <c r="P48" s="6">
        <f t="shared" si="7"/>
        <v>1.1782717249559043</v>
      </c>
      <c r="Q48" s="6">
        <f t="shared" si="8"/>
        <v>2.4180914293764335E-3</v>
      </c>
      <c r="R48" s="50">
        <f t="shared" si="9"/>
        <v>117866.251700105</v>
      </c>
      <c r="S48" s="43"/>
      <c r="T48" s="43"/>
      <c r="U48" s="43"/>
    </row>
    <row r="49" spans="1:21" x14ac:dyDescent="0.2">
      <c r="A49">
        <v>4</v>
      </c>
      <c r="B49">
        <v>1</v>
      </c>
      <c r="C49" t="s">
        <v>7</v>
      </c>
      <c r="D49" s="1">
        <v>44764</v>
      </c>
      <c r="E49">
        <v>71.48</v>
      </c>
      <c r="F49">
        <f t="shared" si="1"/>
        <v>7.1480000000000002E-2</v>
      </c>
      <c r="G49" s="7">
        <f t="shared" si="2"/>
        <v>5.6480000000000002E-2</v>
      </c>
      <c r="H49">
        <v>40.356699999999996</v>
      </c>
      <c r="I49" s="17">
        <f t="shared" si="3"/>
        <v>1.6996117151742334</v>
      </c>
      <c r="J49" s="7">
        <f t="shared" si="4"/>
        <v>2.9743205015549083</v>
      </c>
      <c r="K49">
        <v>5.9416000000000002</v>
      </c>
      <c r="L49">
        <v>62.413539999999998</v>
      </c>
      <c r="M49" s="8">
        <f t="shared" si="5"/>
        <v>2.0522358112827739E-3</v>
      </c>
      <c r="N49" s="34">
        <f t="shared" si="0"/>
        <v>6.8116465185867999E-5</v>
      </c>
      <c r="O49" s="48">
        <f t="shared" si="6"/>
        <v>3.0927217506330646</v>
      </c>
      <c r="P49" s="6">
        <f t="shared" si="7"/>
        <v>1.1782717249559043</v>
      </c>
      <c r="Q49" s="6">
        <f t="shared" si="8"/>
        <v>2.4180914293764335E-3</v>
      </c>
      <c r="R49" s="50">
        <f t="shared" si="9"/>
        <v>127899.28921052426</v>
      </c>
      <c r="S49" s="43"/>
      <c r="T49" s="43"/>
      <c r="U49" s="43"/>
    </row>
    <row r="50" spans="1:21" x14ac:dyDescent="0.2">
      <c r="A50">
        <v>12</v>
      </c>
      <c r="B50">
        <v>1</v>
      </c>
      <c r="C50" t="s">
        <v>7</v>
      </c>
      <c r="D50" s="1">
        <v>44769</v>
      </c>
      <c r="E50">
        <v>71.209999999999994</v>
      </c>
      <c r="F50">
        <f t="shared" si="1"/>
        <v>7.1209999999999996E-2</v>
      </c>
      <c r="G50" s="7">
        <f t="shared" si="2"/>
        <v>5.6209999999999996E-2</v>
      </c>
      <c r="H50">
        <v>16.219899999999999</v>
      </c>
      <c r="I50" s="17">
        <f t="shared" si="3"/>
        <v>0.68309678588572775</v>
      </c>
      <c r="J50" s="7">
        <f t="shared" si="4"/>
        <v>1.1954193753000235</v>
      </c>
      <c r="K50">
        <v>7.2851999999999997</v>
      </c>
      <c r="L50">
        <v>62.965649999999997</v>
      </c>
      <c r="M50" s="8">
        <f t="shared" si="5"/>
        <v>1.996575364244696E-3</v>
      </c>
      <c r="N50" s="34">
        <f t="shared" si="0"/>
        <v>2.7508720342292866E-5</v>
      </c>
      <c r="O50" s="48">
        <f t="shared" si="6"/>
        <v>1.2288500644200417</v>
      </c>
      <c r="P50" s="6">
        <f t="shared" si="7"/>
        <v>1.1886947133341537</v>
      </c>
      <c r="Q50" s="6">
        <f t="shared" si="8"/>
        <v>2.3733185802508822E-3</v>
      </c>
      <c r="R50" s="50">
        <f t="shared" si="9"/>
        <v>51777.71221468888</v>
      </c>
      <c r="S50" s="43"/>
      <c r="T50" s="43"/>
      <c r="U50" s="43"/>
    </row>
    <row r="51" spans="1:21" x14ac:dyDescent="0.2">
      <c r="A51">
        <v>10</v>
      </c>
      <c r="B51">
        <v>3</v>
      </c>
      <c r="C51" t="s">
        <v>6</v>
      </c>
      <c r="D51" s="1">
        <v>44750</v>
      </c>
      <c r="E51">
        <v>70.760000000000005</v>
      </c>
      <c r="F51">
        <f t="shared" si="1"/>
        <v>7.0760000000000003E-2</v>
      </c>
      <c r="G51" s="7">
        <f t="shared" si="2"/>
        <v>5.5760000000000004E-2</v>
      </c>
      <c r="H51">
        <v>256.48509999999999</v>
      </c>
      <c r="I51" s="17">
        <f t="shared" si="3"/>
        <v>10.801801949307915</v>
      </c>
      <c r="J51" s="7">
        <f t="shared" si="4"/>
        <v>18.903153411288848</v>
      </c>
      <c r="K51">
        <v>7.3810000000000002</v>
      </c>
      <c r="L51">
        <v>63.79533</v>
      </c>
      <c r="M51" s="8">
        <f t="shared" si="5"/>
        <v>1.992684921883643E-3</v>
      </c>
      <c r="N51" s="34">
        <f t="shared" si="0"/>
        <v>4.3514369119745293E-4</v>
      </c>
      <c r="O51" s="48">
        <f t="shared" si="6"/>
        <v>19.748591688066153</v>
      </c>
      <c r="P51" s="6">
        <f t="shared" si="7"/>
        <v>1.2043577967734431</v>
      </c>
      <c r="Q51" s="6">
        <f t="shared" si="8"/>
        <v>2.3999056221834449E-3</v>
      </c>
      <c r="R51" s="50">
        <f t="shared" si="9"/>
        <v>822890.34641698922</v>
      </c>
      <c r="S51" s="43"/>
      <c r="T51" s="43"/>
      <c r="U51" s="43"/>
    </row>
    <row r="52" spans="1:21" x14ac:dyDescent="0.2">
      <c r="A52">
        <v>12</v>
      </c>
      <c r="B52">
        <v>3</v>
      </c>
      <c r="C52" t="s">
        <v>7</v>
      </c>
      <c r="D52" s="1">
        <v>44769</v>
      </c>
      <c r="E52">
        <v>71.540000000000006</v>
      </c>
      <c r="F52">
        <f t="shared" si="1"/>
        <v>7.1540000000000006E-2</v>
      </c>
      <c r="G52" s="7">
        <f t="shared" si="2"/>
        <v>5.6540000000000007E-2</v>
      </c>
      <c r="H52">
        <v>21.293500000000002</v>
      </c>
      <c r="I52" s="17">
        <f t="shared" si="3"/>
        <v>0.8967701040239302</v>
      </c>
      <c r="J52" s="7">
        <f t="shared" si="4"/>
        <v>1.5693476820418777</v>
      </c>
      <c r="K52">
        <v>7.2851999999999997</v>
      </c>
      <c r="L52">
        <v>62.965649999999997</v>
      </c>
      <c r="M52" s="8">
        <f t="shared" si="5"/>
        <v>1.996575364244696E-3</v>
      </c>
      <c r="N52" s="34">
        <f t="shared" si="0"/>
        <v>3.6113473980025345E-5</v>
      </c>
      <c r="O52" s="48">
        <f t="shared" si="6"/>
        <v>1.6200838531554689</v>
      </c>
      <c r="P52" s="6">
        <f t="shared" si="7"/>
        <v>1.1886947133341537</v>
      </c>
      <c r="Q52" s="6">
        <f t="shared" si="8"/>
        <v>2.3733185802508822E-3</v>
      </c>
      <c r="R52" s="50">
        <f t="shared" si="9"/>
        <v>68262.3844365728</v>
      </c>
      <c r="S52" s="43"/>
      <c r="T52" s="43"/>
      <c r="U52" s="43"/>
    </row>
    <row r="53" spans="1:21" x14ac:dyDescent="0.2">
      <c r="A53">
        <v>10</v>
      </c>
      <c r="B53">
        <v>3</v>
      </c>
      <c r="C53" t="s">
        <v>7</v>
      </c>
      <c r="D53" s="1">
        <v>44760</v>
      </c>
      <c r="E53">
        <v>71.64</v>
      </c>
      <c r="F53">
        <f t="shared" si="1"/>
        <v>7.1639999999999995E-2</v>
      </c>
      <c r="G53" s="7">
        <f t="shared" si="2"/>
        <v>5.6639999999999996E-2</v>
      </c>
      <c r="H53">
        <v>372.97030000000001</v>
      </c>
      <c r="I53" s="17">
        <f t="shared" si="3"/>
        <v>15.707545247556128</v>
      </c>
      <c r="J53" s="7">
        <f t="shared" si="4"/>
        <v>27.488204183223221</v>
      </c>
      <c r="K53">
        <v>8.282</v>
      </c>
      <c r="L53">
        <v>63.775939999999999</v>
      </c>
      <c r="M53" s="8">
        <f t="shared" si="5"/>
        <v>1.9565913650487657E-3</v>
      </c>
      <c r="N53" s="34">
        <f t="shared" si="0"/>
        <v>6.3480073039513211E-4</v>
      </c>
      <c r="O53" s="48">
        <f t="shared" si="6"/>
        <v>28.708920433890871</v>
      </c>
      <c r="P53" s="6">
        <f t="shared" si="7"/>
        <v>1.2039917433698564</v>
      </c>
      <c r="Q53" s="6">
        <f t="shared" si="8"/>
        <v>2.3557198486674705E-3</v>
      </c>
      <c r="R53" s="50">
        <f t="shared" si="9"/>
        <v>1218689.9240217495</v>
      </c>
      <c r="S53" s="43"/>
      <c r="T53" s="43"/>
      <c r="U53" s="43"/>
    </row>
    <row r="54" spans="1:21" x14ac:dyDescent="0.2">
      <c r="A54">
        <v>12</v>
      </c>
      <c r="B54">
        <v>2</v>
      </c>
      <c r="C54" t="s">
        <v>7</v>
      </c>
      <c r="D54" s="1">
        <v>44769</v>
      </c>
      <c r="E54">
        <v>71.260000000000005</v>
      </c>
      <c r="F54">
        <f t="shared" si="1"/>
        <v>7.1260000000000004E-2</v>
      </c>
      <c r="G54" s="7">
        <f t="shared" si="2"/>
        <v>5.6260000000000004E-2</v>
      </c>
      <c r="H54">
        <v>12.929500000000001</v>
      </c>
      <c r="I54" s="17">
        <f t="shared" si="3"/>
        <v>0.5445224627223052</v>
      </c>
      <c r="J54" s="7">
        <f t="shared" si="4"/>
        <v>0.95291430976403402</v>
      </c>
      <c r="K54">
        <v>7.2851999999999997</v>
      </c>
      <c r="L54">
        <v>62.965649999999997</v>
      </c>
      <c r="M54" s="8">
        <f t="shared" si="5"/>
        <v>1.996575364244696E-3</v>
      </c>
      <c r="N54" s="34">
        <f t="shared" si="0"/>
        <v>2.1928248612240248E-5</v>
      </c>
      <c r="O54" s="48">
        <f t="shared" si="6"/>
        <v>0.97522226759496489</v>
      </c>
      <c r="P54" s="6">
        <f t="shared" si="7"/>
        <v>1.1886947133341537</v>
      </c>
      <c r="Q54" s="6">
        <f t="shared" si="8"/>
        <v>2.3733185802508822E-3</v>
      </c>
      <c r="R54" s="50">
        <f t="shared" si="9"/>
        <v>41091.081311632202</v>
      </c>
      <c r="S54" s="43"/>
      <c r="T54" s="43"/>
      <c r="U54" s="43"/>
    </row>
    <row r="55" spans="1:21" x14ac:dyDescent="0.2">
      <c r="A55">
        <v>12</v>
      </c>
      <c r="B55">
        <v>2</v>
      </c>
      <c r="C55" t="s">
        <v>7</v>
      </c>
      <c r="D55" s="1">
        <v>44769</v>
      </c>
      <c r="E55">
        <v>71.03</v>
      </c>
      <c r="F55">
        <f t="shared" si="1"/>
        <v>7.1029999999999996E-2</v>
      </c>
      <c r="G55" s="7">
        <f t="shared" si="2"/>
        <v>5.6029999999999996E-2</v>
      </c>
      <c r="H55">
        <v>23.3935</v>
      </c>
      <c r="I55" s="17">
        <f t="shared" si="3"/>
        <v>0.98521104696192774</v>
      </c>
      <c r="J55" s="7">
        <f t="shared" si="4"/>
        <v>1.7241193321833732</v>
      </c>
      <c r="K55">
        <v>7.2851999999999997</v>
      </c>
      <c r="L55">
        <v>62.965649999999997</v>
      </c>
      <c r="M55" s="8">
        <f t="shared" si="5"/>
        <v>1.996575364244696E-3</v>
      </c>
      <c r="N55" s="34">
        <f t="shared" si="0"/>
        <v>3.967504419431859E-5</v>
      </c>
      <c r="O55" s="48">
        <f t="shared" si="6"/>
        <v>1.7817719575909572</v>
      </c>
      <c r="P55" s="6">
        <f t="shared" si="7"/>
        <v>1.1886947133341537</v>
      </c>
      <c r="Q55" s="6">
        <f t="shared" si="8"/>
        <v>2.3733185802508822E-3</v>
      </c>
      <c r="R55" s="50">
        <f t="shared" si="9"/>
        <v>75075.127815440908</v>
      </c>
      <c r="S55" s="43"/>
      <c r="T55" s="43"/>
      <c r="U55" s="43"/>
    </row>
    <row r="56" spans="1:21" x14ac:dyDescent="0.2">
      <c r="A56">
        <v>8</v>
      </c>
      <c r="B56">
        <v>2</v>
      </c>
      <c r="C56" t="s">
        <v>7</v>
      </c>
      <c r="D56" s="1">
        <v>44760</v>
      </c>
      <c r="E56">
        <v>71.58</v>
      </c>
      <c r="F56">
        <f t="shared" si="1"/>
        <v>7.1580000000000005E-2</v>
      </c>
      <c r="G56" s="7">
        <f t="shared" si="2"/>
        <v>5.6580000000000005E-2</v>
      </c>
      <c r="H56">
        <v>103.7839</v>
      </c>
      <c r="I56" s="17">
        <f t="shared" si="3"/>
        <v>4.3708314179918357</v>
      </c>
      <c r="J56" s="7">
        <f t="shared" si="4"/>
        <v>7.6489549814857112</v>
      </c>
      <c r="K56">
        <v>7.0789999999999997</v>
      </c>
      <c r="L56">
        <v>63.784350000000003</v>
      </c>
      <c r="M56" s="8">
        <f t="shared" si="5"/>
        <v>2.0049840197790174E-3</v>
      </c>
      <c r="N56" s="34">
        <f t="shared" si="0"/>
        <v>1.758866002943986E-4</v>
      </c>
      <c r="O56" s="48">
        <f t="shared" si="6"/>
        <v>7.9802528087797295</v>
      </c>
      <c r="P56" s="6">
        <f t="shared" si="7"/>
        <v>1.204150511246296</v>
      </c>
      <c r="Q56" s="6">
        <f t="shared" si="8"/>
        <v>2.4143025324575573E-3</v>
      </c>
      <c r="R56" s="50">
        <f t="shared" si="9"/>
        <v>330540.71316640265</v>
      </c>
      <c r="S56" s="43"/>
      <c r="T56" s="43"/>
      <c r="U56" s="43"/>
    </row>
    <row r="57" spans="1:21" x14ac:dyDescent="0.2">
      <c r="A57">
        <v>1</v>
      </c>
      <c r="B57">
        <v>1</v>
      </c>
      <c r="C57" t="s">
        <v>8</v>
      </c>
      <c r="D57" s="1">
        <v>44749</v>
      </c>
      <c r="E57">
        <v>70.739999999999995</v>
      </c>
      <c r="F57">
        <f t="shared" si="1"/>
        <v>7.0739999999999997E-2</v>
      </c>
      <c r="G57" s="7">
        <f t="shared" si="2"/>
        <v>5.5739999999999998E-2</v>
      </c>
      <c r="H57">
        <v>1.7746999999999999</v>
      </c>
      <c r="I57" s="17">
        <f t="shared" si="3"/>
        <v>7.4741019729554492E-2</v>
      </c>
      <c r="J57" s="7">
        <f t="shared" si="4"/>
        <v>0.13079678452672033</v>
      </c>
      <c r="K57">
        <v>5.0369999999999999</v>
      </c>
      <c r="L57">
        <v>61.64864</v>
      </c>
      <c r="M57" s="8">
        <f t="shared" si="5"/>
        <v>2.0908944603631845E-3</v>
      </c>
      <c r="N57" s="34">
        <f t="shared" si="0"/>
        <v>2.9857364581846188E-6</v>
      </c>
      <c r="O57" s="48">
        <f t="shared" si="6"/>
        <v>0.11536587487371465</v>
      </c>
      <c r="P57" s="6">
        <f t="shared" si="7"/>
        <v>1.1638315883698565</v>
      </c>
      <c r="Q57" s="6">
        <f t="shared" si="8"/>
        <v>2.4334490209182188E-3</v>
      </c>
      <c r="R57" s="50">
        <f t="shared" si="9"/>
        <v>4740.8379580593546</v>
      </c>
      <c r="S57" s="43"/>
      <c r="T57" s="43"/>
      <c r="U57" s="43"/>
    </row>
    <row r="58" spans="1:21" x14ac:dyDescent="0.2">
      <c r="A58">
        <v>4</v>
      </c>
      <c r="B58">
        <v>2</v>
      </c>
      <c r="C58" t="s">
        <v>6</v>
      </c>
      <c r="D58" s="1">
        <v>44757</v>
      </c>
      <c r="E58">
        <v>70.53</v>
      </c>
      <c r="F58">
        <f t="shared" si="1"/>
        <v>7.0529999999999995E-2</v>
      </c>
      <c r="G58" s="7">
        <f t="shared" si="2"/>
        <v>5.5529999999999996E-2</v>
      </c>
      <c r="H58">
        <v>85.421499999999995</v>
      </c>
      <c r="I58" s="17">
        <f t="shared" si="3"/>
        <v>3.5975038129419841</v>
      </c>
      <c r="J58" s="7">
        <f t="shared" si="4"/>
        <v>6.2956316726484713</v>
      </c>
      <c r="K58">
        <v>7.5213999999999999</v>
      </c>
      <c r="L58">
        <v>62.492400000000004</v>
      </c>
      <c r="M58" s="8">
        <f t="shared" si="5"/>
        <v>1.9870017459364831E-3</v>
      </c>
      <c r="N58" s="34">
        <f t="shared" si="0"/>
        <v>1.4499567402711177E-4</v>
      </c>
      <c r="O58" s="48">
        <f t="shared" si="6"/>
        <v>6.5619825960677476</v>
      </c>
      <c r="P58" s="6">
        <f t="shared" si="7"/>
        <v>1.1797604805725546</v>
      </c>
      <c r="Q58" s="6">
        <f t="shared" si="8"/>
        <v>2.3441861346845303E-3</v>
      </c>
      <c r="R58" s="50">
        <f t="shared" si="9"/>
        <v>279925.83434296394</v>
      </c>
      <c r="S58" s="43"/>
      <c r="T58" s="43"/>
      <c r="U58" s="43"/>
    </row>
    <row r="59" spans="1:21" x14ac:dyDescent="0.2">
      <c r="A59">
        <v>2</v>
      </c>
      <c r="B59">
        <v>2</v>
      </c>
      <c r="C59" t="s">
        <v>8</v>
      </c>
      <c r="D59" s="1">
        <v>44749</v>
      </c>
      <c r="E59">
        <v>70.8</v>
      </c>
      <c r="F59">
        <f t="shared" si="1"/>
        <v>7.0800000000000002E-2</v>
      </c>
      <c r="G59" s="7">
        <f t="shared" si="2"/>
        <v>5.5800000000000002E-2</v>
      </c>
      <c r="H59">
        <v>1.7253000000000001</v>
      </c>
      <c r="I59" s="17">
        <f t="shared" si="3"/>
        <v>7.2660551833774942E-2</v>
      </c>
      <c r="J59" s="7">
        <f t="shared" si="4"/>
        <v>0.12715596570910614</v>
      </c>
      <c r="K59">
        <v>4.5814000000000004</v>
      </c>
      <c r="L59">
        <v>61.709899999999998</v>
      </c>
      <c r="M59" s="8">
        <f t="shared" si="5"/>
        <v>2.1107369181873068E-3</v>
      </c>
      <c r="N59" s="34">
        <f t="shared" si="0"/>
        <v>2.897872653602127E-6</v>
      </c>
      <c r="O59" s="48">
        <f t="shared" si="6"/>
        <v>0.11162214815820741</v>
      </c>
      <c r="P59" s="6">
        <f t="shared" si="7"/>
        <v>1.1649880830322454</v>
      </c>
      <c r="Q59" s="6">
        <f t="shared" si="8"/>
        <v>2.4589833561044199E-3</v>
      </c>
      <c r="R59" s="50">
        <f t="shared" si="9"/>
        <v>4539.3616789274201</v>
      </c>
      <c r="S59" s="43"/>
      <c r="T59" s="43"/>
      <c r="U59" s="43"/>
    </row>
    <row r="60" spans="1:21" x14ac:dyDescent="0.2">
      <c r="A60">
        <v>11</v>
      </c>
      <c r="B60">
        <v>1</v>
      </c>
      <c r="C60" t="s">
        <v>6</v>
      </c>
      <c r="D60" s="1">
        <v>44761</v>
      </c>
      <c r="E60">
        <v>71.180000000000007</v>
      </c>
      <c r="F60">
        <f t="shared" si="1"/>
        <v>7.1180000000000007E-2</v>
      </c>
      <c r="G60" s="7">
        <f t="shared" si="2"/>
        <v>5.6180000000000008E-2</v>
      </c>
      <c r="H60">
        <v>17.325099999999999</v>
      </c>
      <c r="I60" s="17">
        <f t="shared" si="3"/>
        <v>0.7296419907119539</v>
      </c>
      <c r="J60" s="7">
        <f t="shared" si="4"/>
        <v>1.2768734837459192</v>
      </c>
      <c r="K60">
        <v>6.1660000000000004</v>
      </c>
      <c r="L60">
        <v>62.748750000000001</v>
      </c>
      <c r="M60" s="8">
        <f t="shared" si="5"/>
        <v>2.042795344489159E-3</v>
      </c>
      <c r="N60" s="34">
        <f t="shared" si="0"/>
        <v>2.9265857588118641E-5</v>
      </c>
      <c r="O60" s="48">
        <f t="shared" si="6"/>
        <v>1.3151536201894058</v>
      </c>
      <c r="P60" s="6">
        <f t="shared" si="7"/>
        <v>1.1845999746421498</v>
      </c>
      <c r="Q60" s="6">
        <f t="shared" si="8"/>
        <v>2.4198953132809594E-3</v>
      </c>
      <c r="R60" s="50">
        <f t="shared" si="9"/>
        <v>54347.541935865192</v>
      </c>
      <c r="S60" s="43"/>
      <c r="T60" s="43"/>
      <c r="U60" s="43"/>
    </row>
    <row r="61" spans="1:21" x14ac:dyDescent="0.2">
      <c r="A61">
        <v>2</v>
      </c>
      <c r="B61">
        <v>1</v>
      </c>
      <c r="C61" t="s">
        <v>8</v>
      </c>
      <c r="D61" s="1">
        <v>44749</v>
      </c>
      <c r="E61">
        <v>70.81</v>
      </c>
      <c r="F61">
        <f t="shared" si="1"/>
        <v>7.0809999999999998E-2</v>
      </c>
      <c r="G61" s="7">
        <f t="shared" si="2"/>
        <v>5.5809999999999998E-2</v>
      </c>
      <c r="H61">
        <v>1.7019</v>
      </c>
      <c r="I61" s="17">
        <f t="shared" si="3"/>
        <v>7.1675067041037252E-2</v>
      </c>
      <c r="J61" s="7">
        <f t="shared" si="4"/>
        <v>0.12543136732181517</v>
      </c>
      <c r="K61">
        <v>4.5814000000000004</v>
      </c>
      <c r="L61">
        <v>61.709899999999998</v>
      </c>
      <c r="M61" s="8">
        <f t="shared" si="5"/>
        <v>2.1107369181873068E-3</v>
      </c>
      <c r="N61" s="34">
        <f t="shared" si="0"/>
        <v>2.8585692164640701E-6</v>
      </c>
      <c r="O61" s="48">
        <f t="shared" si="6"/>
        <v>0.10981846987145091</v>
      </c>
      <c r="P61" s="6">
        <f t="shared" si="7"/>
        <v>1.1649880830322454</v>
      </c>
      <c r="Q61" s="6">
        <f t="shared" si="8"/>
        <v>2.4589833561044199E-3</v>
      </c>
      <c r="R61" s="50">
        <f t="shared" si="9"/>
        <v>4466.0111097875815</v>
      </c>
      <c r="S61" s="43"/>
      <c r="T61" s="43"/>
      <c r="U61" s="43"/>
    </row>
    <row r="62" spans="1:21" x14ac:dyDescent="0.2">
      <c r="A62">
        <v>8</v>
      </c>
      <c r="B62">
        <v>1</v>
      </c>
      <c r="C62" t="s">
        <v>6</v>
      </c>
      <c r="D62" s="1">
        <v>44750</v>
      </c>
      <c r="E62">
        <v>70.84</v>
      </c>
      <c r="F62">
        <f t="shared" si="1"/>
        <v>7.084E-2</v>
      </c>
      <c r="G62" s="7">
        <f t="shared" si="2"/>
        <v>5.5840000000000001E-2</v>
      </c>
      <c r="H62">
        <v>40.7515</v>
      </c>
      <c r="I62" s="17">
        <f t="shared" si="3"/>
        <v>1.7162386124465769</v>
      </c>
      <c r="J62" s="7">
        <f t="shared" si="4"/>
        <v>3.0034175717815095</v>
      </c>
      <c r="K62">
        <v>7.0789999999999997</v>
      </c>
      <c r="L62">
        <v>63.841279999999998</v>
      </c>
      <c r="M62" s="8">
        <f t="shared" si="5"/>
        <v>2.0049840197790174E-3</v>
      </c>
      <c r="N62" s="34">
        <f t="shared" si="0"/>
        <v>6.9063147481422324E-5</v>
      </c>
      <c r="O62" s="48">
        <f t="shared" si="6"/>
        <v>3.1202531234209547</v>
      </c>
      <c r="P62" s="6">
        <f t="shared" si="7"/>
        <v>1.2052252621625512</v>
      </c>
      <c r="Q62" s="6">
        <f t="shared" si="8"/>
        <v>2.4164573908698919E-3</v>
      </c>
      <c r="R62" s="50">
        <f t="shared" si="9"/>
        <v>129125.10417978883</v>
      </c>
      <c r="S62" s="43"/>
      <c r="T62" s="43"/>
      <c r="U62" s="43"/>
    </row>
    <row r="63" spans="1:21" x14ac:dyDescent="0.2">
      <c r="A63">
        <v>10</v>
      </c>
      <c r="B63">
        <v>1</v>
      </c>
      <c r="C63" t="s">
        <v>6</v>
      </c>
      <c r="D63" s="1">
        <v>44750</v>
      </c>
      <c r="E63">
        <v>71.06</v>
      </c>
      <c r="F63">
        <f t="shared" si="1"/>
        <v>7.1059999999999998E-2</v>
      </c>
      <c r="G63" s="7">
        <f t="shared" si="2"/>
        <v>5.6059999999999999E-2</v>
      </c>
      <c r="H63">
        <v>187.55590000000001</v>
      </c>
      <c r="I63" s="17">
        <f t="shared" si="3"/>
        <v>7.8988669759927603</v>
      </c>
      <c r="J63" s="7">
        <f t="shared" si="4"/>
        <v>13.823017207987329</v>
      </c>
      <c r="K63">
        <v>7.3810000000000002</v>
      </c>
      <c r="L63">
        <v>63.79533</v>
      </c>
      <c r="M63" s="8">
        <f t="shared" si="5"/>
        <v>1.992684921883643E-3</v>
      </c>
      <c r="N63" s="34">
        <f t="shared" si="0"/>
        <v>3.1820081022975751E-4</v>
      </c>
      <c r="O63" s="48">
        <f t="shared" si="6"/>
        <v>14.435541112746549</v>
      </c>
      <c r="P63" s="6">
        <f t="shared" si="7"/>
        <v>1.2043577967734431</v>
      </c>
      <c r="Q63" s="6">
        <f t="shared" si="8"/>
        <v>2.3999056221834449E-3</v>
      </c>
      <c r="R63" s="50">
        <f t="shared" si="9"/>
        <v>601504.5333163155</v>
      </c>
      <c r="S63" s="43"/>
      <c r="T63" s="43"/>
      <c r="U63" s="43"/>
    </row>
    <row r="64" spans="1:21" x14ac:dyDescent="0.2">
      <c r="A64">
        <v>3</v>
      </c>
      <c r="B64">
        <v>2</v>
      </c>
      <c r="C64" t="s">
        <v>8</v>
      </c>
      <c r="D64" s="1">
        <v>44749</v>
      </c>
      <c r="E64">
        <v>71.47</v>
      </c>
      <c r="F64">
        <f t="shared" si="1"/>
        <v>7.1470000000000006E-2</v>
      </c>
      <c r="G64" s="7">
        <f t="shared" si="2"/>
        <v>5.6470000000000006E-2</v>
      </c>
      <c r="H64">
        <v>1.6304000000000001</v>
      </c>
      <c r="I64" s="17">
        <f t="shared" si="3"/>
        <v>6.866386350767209E-2</v>
      </c>
      <c r="J64" s="7">
        <f t="shared" si="4"/>
        <v>0.12016176113842615</v>
      </c>
      <c r="K64">
        <v>4.2687999999999997</v>
      </c>
      <c r="L64">
        <v>61.669130000000003</v>
      </c>
      <c r="M64" s="8">
        <f t="shared" si="5"/>
        <v>2.1244983495404407E-3</v>
      </c>
      <c r="N64" s="34">
        <f t="shared" si="0"/>
        <v>2.7353930954916054E-6</v>
      </c>
      <c r="O64" s="48">
        <f t="shared" si="6"/>
        <v>0.10457951132430357</v>
      </c>
      <c r="P64" s="6">
        <f t="shared" si="7"/>
        <v>1.1642184080830844</v>
      </c>
      <c r="Q64" s="6">
        <f t="shared" si="8"/>
        <v>2.4733800864771122E-3</v>
      </c>
      <c r="R64" s="50">
        <f t="shared" si="9"/>
        <v>4228.2022037809156</v>
      </c>
      <c r="S64" s="43"/>
      <c r="T64" s="43"/>
      <c r="U64" s="43"/>
    </row>
    <row r="65" spans="1:21" x14ac:dyDescent="0.2">
      <c r="A65">
        <v>11</v>
      </c>
      <c r="B65">
        <v>2</v>
      </c>
      <c r="C65" t="s">
        <v>6</v>
      </c>
      <c r="D65" s="1">
        <v>44761</v>
      </c>
      <c r="E65">
        <v>71.260000000000005</v>
      </c>
      <c r="F65">
        <f t="shared" si="1"/>
        <v>7.1260000000000004E-2</v>
      </c>
      <c r="G65" s="7">
        <f t="shared" si="2"/>
        <v>5.6260000000000004E-2</v>
      </c>
      <c r="H65">
        <v>24.0715</v>
      </c>
      <c r="I65" s="17">
        <f t="shared" si="3"/>
        <v>1.0137648371104813</v>
      </c>
      <c r="J65" s="7">
        <f t="shared" si="4"/>
        <v>1.7740884649433419</v>
      </c>
      <c r="K65">
        <v>6.1660000000000004</v>
      </c>
      <c r="L65">
        <v>62.748750000000001</v>
      </c>
      <c r="M65" s="8">
        <f t="shared" si="5"/>
        <v>2.042795344489159E-3</v>
      </c>
      <c r="N65" s="34">
        <f t="shared" si="0"/>
        <v>4.0661992769588504E-5</v>
      </c>
      <c r="O65" s="48">
        <f t="shared" si="6"/>
        <v>1.8356791513414081</v>
      </c>
      <c r="P65" s="6">
        <f t="shared" si="7"/>
        <v>1.1845999746421498</v>
      </c>
      <c r="Q65" s="6">
        <f t="shared" si="8"/>
        <v>2.4198953132809594E-3</v>
      </c>
      <c r="R65" s="50">
        <f t="shared" si="9"/>
        <v>75857.791916318267</v>
      </c>
      <c r="S65" s="43"/>
      <c r="T65" s="43"/>
      <c r="U65" s="43"/>
    </row>
    <row r="66" spans="1:21" x14ac:dyDescent="0.2">
      <c r="A66">
        <v>9</v>
      </c>
      <c r="B66">
        <v>1</v>
      </c>
      <c r="C66" t="s">
        <v>6</v>
      </c>
      <c r="D66" s="1">
        <v>44750</v>
      </c>
      <c r="E66">
        <v>71.02</v>
      </c>
      <c r="F66">
        <f t="shared" si="1"/>
        <v>7.102E-2</v>
      </c>
      <c r="G66" s="7">
        <f t="shared" si="2"/>
        <v>5.602E-2</v>
      </c>
      <c r="H66">
        <v>291.05470000000003</v>
      </c>
      <c r="I66" s="17">
        <f t="shared" si="3"/>
        <v>12.257691483112396</v>
      </c>
      <c r="J66" s="7">
        <f t="shared" si="4"/>
        <v>21.450960095446693</v>
      </c>
      <c r="K66">
        <v>7.28</v>
      </c>
      <c r="L66">
        <v>63.806420000000003</v>
      </c>
      <c r="M66" s="8">
        <f t="shared" si="5"/>
        <v>1.9967868298585091E-3</v>
      </c>
      <c r="N66" s="34">
        <f t="shared" si="0"/>
        <v>4.936154898879337E-4</v>
      </c>
      <c r="O66" s="48">
        <f t="shared" si="6"/>
        <v>22.41503956535357</v>
      </c>
      <c r="P66" s="6">
        <f t="shared" si="7"/>
        <v>1.2045671589315543</v>
      </c>
      <c r="Q66" s="6">
        <f t="shared" si="8"/>
        <v>2.4052638386346092E-3</v>
      </c>
      <c r="R66" s="50">
        <f t="shared" si="9"/>
        <v>931916.04202879732</v>
      </c>
      <c r="S66" s="43"/>
      <c r="T66" s="43"/>
      <c r="U66" s="43"/>
    </row>
    <row r="67" spans="1:21" x14ac:dyDescent="0.2">
      <c r="A67">
        <v>11</v>
      </c>
      <c r="B67">
        <v>2</v>
      </c>
      <c r="C67" t="s">
        <v>8</v>
      </c>
      <c r="D67" s="1">
        <v>44753</v>
      </c>
      <c r="E67">
        <v>71.2</v>
      </c>
      <c r="F67">
        <f t="shared" si="1"/>
        <v>7.1199999999999999E-2</v>
      </c>
      <c r="G67" s="7">
        <f t="shared" si="2"/>
        <v>5.62E-2</v>
      </c>
      <c r="H67">
        <v>8.5983999999999998</v>
      </c>
      <c r="I67" s="17">
        <f t="shared" si="3"/>
        <v>0.36211933512289479</v>
      </c>
      <c r="J67" s="7">
        <f t="shared" si="4"/>
        <v>0.63370883646506582</v>
      </c>
      <c r="K67">
        <v>8.4016000000000002</v>
      </c>
      <c r="L67">
        <v>62.784979999999997</v>
      </c>
      <c r="M67" s="8">
        <f t="shared" si="5"/>
        <v>1.951866842524865E-3</v>
      </c>
      <c r="N67" s="34">
        <f t="shared" si="0"/>
        <v>1.46408177767526E-5</v>
      </c>
      <c r="O67" s="48">
        <f t="shared" si="6"/>
        <v>0.64078939471753316</v>
      </c>
      <c r="P67" s="6">
        <f t="shared" si="7"/>
        <v>1.185283941367882</v>
      </c>
      <c r="Q67" s="6">
        <f t="shared" si="8"/>
        <v>2.3135164241331551E-3</v>
      </c>
      <c r="R67" s="50">
        <f t="shared" si="9"/>
        <v>27697.637588962818</v>
      </c>
      <c r="S67" s="43"/>
      <c r="T67" s="43"/>
      <c r="U67" s="43"/>
    </row>
    <row r="68" spans="1:21" x14ac:dyDescent="0.2">
      <c r="A68">
        <v>7</v>
      </c>
      <c r="B68">
        <v>3</v>
      </c>
      <c r="C68" t="s">
        <v>7</v>
      </c>
      <c r="D68" s="1">
        <v>44761</v>
      </c>
      <c r="E68">
        <v>71.44</v>
      </c>
      <c r="F68">
        <f t="shared" si="1"/>
        <v>7.1440000000000003E-2</v>
      </c>
      <c r="G68" s="7">
        <f t="shared" si="2"/>
        <v>5.6440000000000004E-2</v>
      </c>
      <c r="H68">
        <v>7.7027000000000001</v>
      </c>
      <c r="I68" s="17">
        <f t="shared" si="3"/>
        <v>0.32439716722310219</v>
      </c>
      <c r="J68" s="7">
        <f t="shared" si="4"/>
        <v>0.5676950426404288</v>
      </c>
      <c r="K68">
        <v>5.5317999999999996</v>
      </c>
      <c r="L68">
        <v>62.74971</v>
      </c>
      <c r="M68" s="8">
        <f t="shared" si="5"/>
        <v>2.0696284298906019E-3</v>
      </c>
      <c r="N68" s="34">
        <f t="shared" si="0"/>
        <v>1.29819903334537E-5</v>
      </c>
      <c r="O68" s="48">
        <f t="shared" si="6"/>
        <v>0.57315797947711822</v>
      </c>
      <c r="P68" s="6">
        <f t="shared" si="7"/>
        <v>1.1846180979669279</v>
      </c>
      <c r="Q68" s="6">
        <f t="shared" si="8"/>
        <v>2.451719294115284E-3</v>
      </c>
      <c r="R68" s="50">
        <f t="shared" si="9"/>
        <v>23377.797811227218</v>
      </c>
      <c r="S68" s="43"/>
      <c r="T68" s="43"/>
      <c r="U68" s="43"/>
    </row>
    <row r="69" spans="1:21" x14ac:dyDescent="0.2">
      <c r="A69">
        <v>5</v>
      </c>
      <c r="B69">
        <v>3</v>
      </c>
      <c r="C69" t="s">
        <v>6</v>
      </c>
      <c r="D69" s="1">
        <v>44761</v>
      </c>
      <c r="E69">
        <v>71.040000000000006</v>
      </c>
      <c r="F69">
        <f t="shared" si="1"/>
        <v>7.1040000000000006E-2</v>
      </c>
      <c r="G69" s="7">
        <f t="shared" si="2"/>
        <v>5.6040000000000006E-2</v>
      </c>
      <c r="H69">
        <v>44.499099999999999</v>
      </c>
      <c r="I69" s="17">
        <f t="shared" si="3"/>
        <v>1.8740677923296436</v>
      </c>
      <c r="J69" s="7">
        <f t="shared" si="4"/>
        <v>3.2796186365768758</v>
      </c>
      <c r="K69">
        <v>6.8971999999999998</v>
      </c>
      <c r="L69">
        <v>62.853400000000001</v>
      </c>
      <c r="M69" s="8">
        <f t="shared" si="5"/>
        <v>2.0124373721583178E-3</v>
      </c>
      <c r="N69" s="34">
        <f t="shared" si="0"/>
        <v>7.5365425095033306E-5</v>
      </c>
      <c r="O69" s="48">
        <f t="shared" si="6"/>
        <v>3.4097290917363683</v>
      </c>
      <c r="P69" s="6">
        <f t="shared" si="7"/>
        <v>1.1865756058275727</v>
      </c>
      <c r="Q69" s="6">
        <f t="shared" si="8"/>
        <v>2.3879090940588043E-3</v>
      </c>
      <c r="R69" s="50">
        <f t="shared" si="9"/>
        <v>142791.41112280553</v>
      </c>
      <c r="S69" s="43"/>
      <c r="T69" s="43"/>
      <c r="U69" s="43"/>
    </row>
    <row r="70" spans="1:21" x14ac:dyDescent="0.2">
      <c r="A70">
        <v>5</v>
      </c>
      <c r="B70">
        <v>1</v>
      </c>
      <c r="C70" t="s">
        <v>8</v>
      </c>
      <c r="D70" s="1">
        <v>44740</v>
      </c>
      <c r="E70">
        <v>71.92</v>
      </c>
      <c r="F70">
        <f t="shared" si="1"/>
        <v>7.1919999999999998E-2</v>
      </c>
      <c r="G70" s="7">
        <f t="shared" si="2"/>
        <v>5.6919999999999998E-2</v>
      </c>
      <c r="H70">
        <v>147.43629999999999</v>
      </c>
      <c r="I70" s="17">
        <f t="shared" si="3"/>
        <v>6.2092406644235734</v>
      </c>
      <c r="J70" s="7">
        <f t="shared" si="4"/>
        <v>10.866171162741251</v>
      </c>
      <c r="K70">
        <v>6.9981999999999998</v>
      </c>
      <c r="L70">
        <v>62.633400000000002</v>
      </c>
      <c r="M70" s="8">
        <f t="shared" si="5"/>
        <v>2.0082920121114066E-3</v>
      </c>
      <c r="N70" s="34">
        <f t="shared" si="0"/>
        <v>2.4979397023869716E-4</v>
      </c>
      <c r="O70" s="48">
        <f t="shared" si="6"/>
        <v>11.346605944042439</v>
      </c>
      <c r="P70" s="6">
        <f t="shared" si="7"/>
        <v>1.1824223438993069</v>
      </c>
      <c r="Q70" s="6">
        <f t="shared" si="8"/>
        <v>2.3746493481950244E-3</v>
      </c>
      <c r="R70" s="50">
        <f t="shared" si="9"/>
        <v>477822.37628755654</v>
      </c>
      <c r="S70" s="43"/>
      <c r="T70" s="43"/>
      <c r="U70" s="43"/>
    </row>
    <row r="71" spans="1:21" x14ac:dyDescent="0.2">
      <c r="A71">
        <v>7</v>
      </c>
      <c r="B71">
        <v>3</v>
      </c>
      <c r="C71" t="s">
        <v>8</v>
      </c>
      <c r="D71" s="1">
        <v>44742</v>
      </c>
      <c r="E71">
        <v>71.5</v>
      </c>
      <c r="F71">
        <f t="shared" si="1"/>
        <v>7.1499999999999994E-2</v>
      </c>
      <c r="G71" s="7">
        <f t="shared" si="2"/>
        <v>5.6499999999999995E-2</v>
      </c>
      <c r="H71">
        <v>10.301500000000001</v>
      </c>
      <c r="I71" s="17">
        <f t="shared" si="3"/>
        <v>0.43384493984561096</v>
      </c>
      <c r="J71" s="7">
        <f t="shared" si="4"/>
        <v>0.7592286447298191</v>
      </c>
      <c r="K71">
        <v>6.7145999999999999</v>
      </c>
      <c r="L71">
        <v>62.579619999999998</v>
      </c>
      <c r="M71" s="8">
        <f t="shared" si="5"/>
        <v>2.0199612202994538E-3</v>
      </c>
      <c r="N71" s="34">
        <f t="shared" si="0"/>
        <v>1.7435649334124344E-5</v>
      </c>
      <c r="O71" s="48">
        <f t="shared" si="6"/>
        <v>0.77306575173187131</v>
      </c>
      <c r="P71" s="6">
        <f t="shared" si="7"/>
        <v>1.1814070601424789</v>
      </c>
      <c r="Q71" s="6">
        <f t="shared" si="8"/>
        <v>2.3863964468757918E-3</v>
      </c>
      <c r="R71" s="50">
        <f t="shared" si="9"/>
        <v>32394.690863035306</v>
      </c>
      <c r="S71" s="43"/>
      <c r="T71" s="43"/>
      <c r="U71" s="43"/>
    </row>
    <row r="72" spans="1:21" x14ac:dyDescent="0.2">
      <c r="A72">
        <v>5</v>
      </c>
      <c r="B72">
        <v>2</v>
      </c>
      <c r="C72" t="s">
        <v>8</v>
      </c>
      <c r="D72" s="1">
        <v>44740</v>
      </c>
      <c r="E72">
        <v>71.400000000000006</v>
      </c>
      <c r="F72">
        <f t="shared" si="1"/>
        <v>7.1400000000000005E-2</v>
      </c>
      <c r="G72" s="7">
        <f t="shared" si="2"/>
        <v>5.6400000000000006E-2</v>
      </c>
      <c r="H72">
        <v>137.3887</v>
      </c>
      <c r="I72" s="17">
        <f t="shared" si="3"/>
        <v>5.7860886557265143</v>
      </c>
      <c r="J72" s="7">
        <f t="shared" si="4"/>
        <v>10.125655147521398</v>
      </c>
      <c r="K72">
        <v>6.9981999999999998</v>
      </c>
      <c r="L72">
        <v>62.633400000000002</v>
      </c>
      <c r="M72" s="8">
        <f t="shared" si="5"/>
        <v>2.0082920121114066E-3</v>
      </c>
      <c r="N72" s="34">
        <f t="shared" si="0"/>
        <v>2.3277082264634488E-4</v>
      </c>
      <c r="O72" s="48">
        <f t="shared" si="6"/>
        <v>10.571706791038368</v>
      </c>
      <c r="P72" s="6">
        <f t="shared" si="7"/>
        <v>1.1824223438993069</v>
      </c>
      <c r="Q72" s="6">
        <f t="shared" si="8"/>
        <v>2.3746493481950244E-3</v>
      </c>
      <c r="R72" s="50">
        <f t="shared" si="9"/>
        <v>445190.22562526725</v>
      </c>
      <c r="S72" s="43"/>
      <c r="T72" s="43"/>
      <c r="U72" s="43"/>
    </row>
    <row r="73" spans="1:21" x14ac:dyDescent="0.2">
      <c r="A73">
        <v>10</v>
      </c>
      <c r="B73">
        <v>3</v>
      </c>
      <c r="C73" t="s">
        <v>8</v>
      </c>
      <c r="D73" s="1">
        <v>44747</v>
      </c>
      <c r="E73">
        <v>71.33</v>
      </c>
      <c r="F73">
        <f t="shared" si="1"/>
        <v>7.1330000000000005E-2</v>
      </c>
      <c r="G73" s="7">
        <f t="shared" si="2"/>
        <v>5.6330000000000005E-2</v>
      </c>
      <c r="H73">
        <v>83.917900000000003</v>
      </c>
      <c r="I73" s="17">
        <f t="shared" si="3"/>
        <v>3.5341800977983784</v>
      </c>
      <c r="J73" s="7">
        <f t="shared" si="4"/>
        <v>6.1848151711471608</v>
      </c>
      <c r="K73">
        <v>7.1790000000000003</v>
      </c>
      <c r="L73">
        <v>63.70984</v>
      </c>
      <c r="M73" s="8">
        <f t="shared" si="5"/>
        <v>2.0009001480219418E-3</v>
      </c>
      <c r="N73" s="34">
        <f t="shared" si="0"/>
        <v>1.4226967061216055E-4</v>
      </c>
      <c r="O73" s="48">
        <f t="shared" si="6"/>
        <v>6.4480358175604033</v>
      </c>
      <c r="P73" s="6">
        <f t="shared" si="7"/>
        <v>1.2027438769450456</v>
      </c>
      <c r="Q73" s="6">
        <f t="shared" si="8"/>
        <v>2.4065704014118259E-3</v>
      </c>
      <c r="R73" s="50">
        <f t="shared" si="9"/>
        <v>267934.64316596068</v>
      </c>
      <c r="S73" s="43"/>
      <c r="T73" s="43"/>
      <c r="U73" s="43"/>
    </row>
    <row r="74" spans="1:21" x14ac:dyDescent="0.2">
      <c r="A74">
        <v>11</v>
      </c>
      <c r="B74">
        <v>1</v>
      </c>
      <c r="C74" t="s">
        <v>8</v>
      </c>
      <c r="D74" s="1">
        <v>44753</v>
      </c>
      <c r="E74">
        <v>71.81</v>
      </c>
      <c r="F74">
        <f t="shared" si="1"/>
        <v>7.1809999999999999E-2</v>
      </c>
      <c r="G74" s="7">
        <f t="shared" si="2"/>
        <v>5.6809999999999999E-2</v>
      </c>
      <c r="H74">
        <v>11.362299999999999</v>
      </c>
      <c r="I74" s="17">
        <f t="shared" si="3"/>
        <v>0.47852025044971941</v>
      </c>
      <c r="J74" s="7">
        <f t="shared" si="4"/>
        <v>0.8374104382870089</v>
      </c>
      <c r="K74">
        <v>8.4016000000000002</v>
      </c>
      <c r="L74">
        <v>62.784979999999997</v>
      </c>
      <c r="M74" s="8">
        <f t="shared" si="5"/>
        <v>1.951866842524865E-3</v>
      </c>
      <c r="N74" s="34">
        <f t="shared" si="0"/>
        <v>1.9347013842667948E-5</v>
      </c>
      <c r="O74" s="48">
        <f t="shared" si="6"/>
        <v>0.8539076828451454</v>
      </c>
      <c r="P74" s="6">
        <f t="shared" si="7"/>
        <v>1.185283941367882</v>
      </c>
      <c r="Q74" s="6">
        <f t="shared" si="8"/>
        <v>2.3135164241331551E-3</v>
      </c>
      <c r="R74" s="50">
        <f t="shared" si="9"/>
        <v>36909.514621885326</v>
      </c>
      <c r="S74" s="43"/>
      <c r="T74" s="43"/>
      <c r="U74" s="43"/>
    </row>
    <row r="75" spans="1:21" x14ac:dyDescent="0.2">
      <c r="A75">
        <v>7</v>
      </c>
      <c r="B75">
        <v>2</v>
      </c>
      <c r="C75" t="s">
        <v>8</v>
      </c>
      <c r="D75" s="1">
        <v>44742</v>
      </c>
      <c r="E75">
        <v>71.55</v>
      </c>
      <c r="F75">
        <f t="shared" si="1"/>
        <v>7.1550000000000002E-2</v>
      </c>
      <c r="G75" s="7">
        <f t="shared" si="2"/>
        <v>5.6550000000000003E-2</v>
      </c>
      <c r="H75">
        <v>9.4641999999999999</v>
      </c>
      <c r="I75" s="17">
        <f t="shared" si="3"/>
        <v>0.39858227245418926</v>
      </c>
      <c r="J75" s="7">
        <f t="shared" si="4"/>
        <v>0.69751897679483121</v>
      </c>
      <c r="K75">
        <v>6.7145999999999999</v>
      </c>
      <c r="L75">
        <v>62.579619999999998</v>
      </c>
      <c r="M75" s="8">
        <f t="shared" si="5"/>
        <v>2.0199612202994538E-3</v>
      </c>
      <c r="N75" s="34">
        <f t="shared" si="0"/>
        <v>1.6018489776053937E-5</v>
      </c>
      <c r="O75" s="48">
        <f t="shared" si="6"/>
        <v>0.70851238204209843</v>
      </c>
      <c r="P75" s="6">
        <f t="shared" si="7"/>
        <v>1.1814070601424789</v>
      </c>
      <c r="Q75" s="6">
        <f t="shared" si="8"/>
        <v>2.3863964468757918E-3</v>
      </c>
      <c r="R75" s="50">
        <f t="shared" si="9"/>
        <v>29689.634468307413</v>
      </c>
      <c r="S75" s="43"/>
      <c r="T75" s="43"/>
      <c r="U75" s="43"/>
    </row>
    <row r="76" spans="1:21" x14ac:dyDescent="0.2">
      <c r="A76">
        <v>9</v>
      </c>
      <c r="B76">
        <v>1</v>
      </c>
      <c r="C76" t="s">
        <v>8</v>
      </c>
      <c r="D76" s="1">
        <v>44747</v>
      </c>
      <c r="E76">
        <v>71.569999999999993</v>
      </c>
      <c r="F76">
        <f t="shared" si="1"/>
        <v>7.1569999999999995E-2</v>
      </c>
      <c r="G76" s="7">
        <f t="shared" si="2"/>
        <v>5.6569999999999995E-2</v>
      </c>
      <c r="H76">
        <v>170.1643</v>
      </c>
      <c r="I76" s="17">
        <f t="shared" si="3"/>
        <v>7.1664243554211025</v>
      </c>
      <c r="J76" s="7">
        <f t="shared" si="4"/>
        <v>12.541242621986928</v>
      </c>
      <c r="K76">
        <v>7.36585</v>
      </c>
      <c r="L76">
        <v>63.729889999999997</v>
      </c>
      <c r="M76" s="8">
        <f t="shared" si="5"/>
        <v>1.9932994822064254E-3</v>
      </c>
      <c r="N76" s="34">
        <f t="shared" si="0"/>
        <v>2.8867923626856739E-4</v>
      </c>
      <c r="O76" s="48">
        <f t="shared" si="6"/>
        <v>13.095311024137331</v>
      </c>
      <c r="P76" s="6">
        <f t="shared" si="7"/>
        <v>1.203122390134417</v>
      </c>
      <c r="Q76" s="6">
        <f t="shared" si="8"/>
        <v>2.3981832372858905E-3</v>
      </c>
      <c r="R76" s="50">
        <f t="shared" si="9"/>
        <v>546051.31169867411</v>
      </c>
      <c r="S76" s="43"/>
      <c r="T76" s="43"/>
      <c r="U76" s="43"/>
    </row>
    <row r="77" spans="1:21" x14ac:dyDescent="0.2">
      <c r="A77">
        <v>4</v>
      </c>
      <c r="B77">
        <v>3</v>
      </c>
      <c r="C77" t="s">
        <v>8</v>
      </c>
      <c r="D77" s="1">
        <v>44741</v>
      </c>
      <c r="E77">
        <v>71.430000000000007</v>
      </c>
      <c r="F77">
        <f t="shared" si="1"/>
        <v>7.1430000000000007E-2</v>
      </c>
      <c r="G77" s="7">
        <f t="shared" si="2"/>
        <v>5.6430000000000008E-2</v>
      </c>
      <c r="H77">
        <v>61.932699999999997</v>
      </c>
      <c r="I77" s="17">
        <f t="shared" si="3"/>
        <v>2.6082792317600609</v>
      </c>
      <c r="J77" s="7">
        <f t="shared" si="4"/>
        <v>4.5644886555801056</v>
      </c>
      <c r="K77">
        <v>6.3494000000000002</v>
      </c>
      <c r="L77">
        <v>62.187530000000002</v>
      </c>
      <c r="M77" s="8">
        <f t="shared" si="5"/>
        <v>2.0351231944906625E-3</v>
      </c>
      <c r="N77" s="34">
        <f t="shared" si="0"/>
        <v>1.0468647695508958E-4</v>
      </c>
      <c r="O77" s="48">
        <f t="shared" si="6"/>
        <v>4.756129780359009</v>
      </c>
      <c r="P77" s="6">
        <f t="shared" si="7"/>
        <v>1.1740050034631437</v>
      </c>
      <c r="Q77" s="6">
        <f t="shared" si="8"/>
        <v>2.3892448129959345E-3</v>
      </c>
      <c r="R77" s="50">
        <f t="shared" si="9"/>
        <v>199064.14589617454</v>
      </c>
      <c r="S77" s="43"/>
      <c r="T77" s="43"/>
      <c r="U77" s="43"/>
    </row>
    <row r="78" spans="1:21" x14ac:dyDescent="0.2">
      <c r="A78">
        <v>6</v>
      </c>
      <c r="B78">
        <v>2</v>
      </c>
      <c r="C78" t="s">
        <v>8</v>
      </c>
      <c r="D78" s="1">
        <v>44742</v>
      </c>
      <c r="E78">
        <v>71.150000000000006</v>
      </c>
      <c r="F78">
        <f t="shared" si="1"/>
        <v>7.1150000000000005E-2</v>
      </c>
      <c r="G78" s="7">
        <f t="shared" si="2"/>
        <v>5.6150000000000005E-2</v>
      </c>
      <c r="H78">
        <v>15.004300000000001</v>
      </c>
      <c r="I78" s="17">
        <f t="shared" si="3"/>
        <v>0.63190211434504684</v>
      </c>
      <c r="J78" s="7">
        <f t="shared" si="4"/>
        <v>1.1058287001038318</v>
      </c>
      <c r="K78">
        <v>7.0788000000000002</v>
      </c>
      <c r="L78">
        <v>62.315539999999999</v>
      </c>
      <c r="M78" s="8">
        <f t="shared" si="5"/>
        <v>2.0049921987938452E-3</v>
      </c>
      <c r="N78" s="34">
        <f t="shared" si="0"/>
        <v>2.5428350960969536E-5</v>
      </c>
      <c r="O78" s="48">
        <f t="shared" si="6"/>
        <v>1.1352968349821522</v>
      </c>
      <c r="P78" s="6">
        <f t="shared" si="7"/>
        <v>1.1764216355514949</v>
      </c>
      <c r="Q78" s="6">
        <f t="shared" si="8"/>
        <v>2.3587162017730434E-3</v>
      </c>
      <c r="R78" s="50">
        <f t="shared" si="9"/>
        <v>48131.981038191501</v>
      </c>
      <c r="S78" s="43"/>
      <c r="T78" s="43"/>
      <c r="U78" s="43"/>
    </row>
    <row r="79" spans="1:21" x14ac:dyDescent="0.2">
      <c r="A79">
        <v>6</v>
      </c>
      <c r="B79">
        <v>3</v>
      </c>
      <c r="C79" t="s">
        <v>6</v>
      </c>
      <c r="D79" s="1">
        <v>44753</v>
      </c>
      <c r="E79">
        <v>71.53</v>
      </c>
      <c r="F79">
        <f t="shared" si="1"/>
        <v>7.1529999999999996E-2</v>
      </c>
      <c r="G79" s="7">
        <f t="shared" si="2"/>
        <v>5.6529999999999997E-2</v>
      </c>
      <c r="H79">
        <v>6.7302999999999997</v>
      </c>
      <c r="I79" s="17">
        <f t="shared" si="3"/>
        <v>0.28344479916933601</v>
      </c>
      <c r="J79" s="7">
        <f t="shared" si="4"/>
        <v>0.49602839854633801</v>
      </c>
      <c r="K79">
        <v>6.2271999999999998</v>
      </c>
      <c r="L79">
        <v>62.676830000000002</v>
      </c>
      <c r="M79" s="8">
        <f t="shared" si="5"/>
        <v>2.040230841131788E-3</v>
      </c>
      <c r="N79" s="34">
        <f t="shared" si="0"/>
        <v>1.1371429794295126E-5</v>
      </c>
      <c r="O79" s="48">
        <f t="shared" si="6"/>
        <v>0.49785785918731812</v>
      </c>
      <c r="P79" s="6">
        <f t="shared" si="7"/>
        <v>1.1832422355608732</v>
      </c>
      <c r="Q79" s="6">
        <f t="shared" si="8"/>
        <v>2.4140873015210174E-3</v>
      </c>
      <c r="R79" s="50">
        <f t="shared" si="9"/>
        <v>20623.026303714796</v>
      </c>
      <c r="S79" s="43"/>
      <c r="T79" s="43"/>
      <c r="U79" s="43"/>
    </row>
    <row r="80" spans="1:21" x14ac:dyDescent="0.2">
      <c r="A80">
        <v>6</v>
      </c>
      <c r="B80">
        <v>1</v>
      </c>
      <c r="C80" t="s">
        <v>8</v>
      </c>
      <c r="D80" s="1">
        <v>44742</v>
      </c>
      <c r="E80">
        <v>71.25</v>
      </c>
      <c r="F80">
        <f t="shared" si="1"/>
        <v>7.1249999999999994E-2</v>
      </c>
      <c r="G80" s="7">
        <f t="shared" si="2"/>
        <v>5.6249999999999994E-2</v>
      </c>
      <c r="H80">
        <v>36.028300000000002</v>
      </c>
      <c r="I80" s="17">
        <f t="shared" si="3"/>
        <v>1.5173222973586007</v>
      </c>
      <c r="J80" s="7">
        <f t="shared" si="4"/>
        <v>2.6553140203775509</v>
      </c>
      <c r="K80">
        <v>7.0788000000000002</v>
      </c>
      <c r="L80">
        <v>62.315539999999999</v>
      </c>
      <c r="M80" s="8">
        <f t="shared" si="5"/>
        <v>2.0049921987938452E-3</v>
      </c>
      <c r="N80" s="34">
        <f t="shared" si="0"/>
        <v>6.1058513687882728E-5</v>
      </c>
      <c r="O80" s="48">
        <f t="shared" si="6"/>
        <v>2.7562586033614016</v>
      </c>
      <c r="P80" s="6">
        <f t="shared" si="7"/>
        <v>1.1764216355514949</v>
      </c>
      <c r="Q80" s="6">
        <f t="shared" si="8"/>
        <v>2.3587162017730434E-3</v>
      </c>
      <c r="R80" s="50">
        <f t="shared" si="9"/>
        <v>116854.18539498419</v>
      </c>
      <c r="S80" s="43"/>
      <c r="T80" s="43"/>
      <c r="U80" s="43"/>
    </row>
    <row r="81" spans="1:21" x14ac:dyDescent="0.2">
      <c r="A81">
        <v>7</v>
      </c>
      <c r="B81">
        <v>2</v>
      </c>
      <c r="C81" t="s">
        <v>6</v>
      </c>
      <c r="D81" s="1">
        <v>44753</v>
      </c>
      <c r="E81">
        <v>71.73</v>
      </c>
      <c r="F81">
        <f t="shared" si="1"/>
        <v>7.1730000000000002E-2</v>
      </c>
      <c r="G81" s="7">
        <f t="shared" si="2"/>
        <v>5.6730000000000003E-2</v>
      </c>
      <c r="H81">
        <v>5.6018999999999997</v>
      </c>
      <c r="I81" s="17">
        <f t="shared" si="3"/>
        <v>0.23592253249731862</v>
      </c>
      <c r="J81" s="7">
        <f t="shared" si="4"/>
        <v>0.41286443187030752</v>
      </c>
      <c r="K81">
        <v>6.4509999999999996</v>
      </c>
      <c r="L81">
        <v>62.764710000000001</v>
      </c>
      <c r="M81" s="8">
        <f t="shared" si="5"/>
        <v>2.0308897011714938E-3</v>
      </c>
      <c r="N81" s="34">
        <f t="shared" si="0"/>
        <v>9.4724814432177409E-6</v>
      </c>
      <c r="O81" s="48">
        <f t="shared" si="6"/>
        <v>0.41080645817781541</v>
      </c>
      <c r="P81" s="6">
        <f t="shared" si="7"/>
        <v>1.1849012749165821</v>
      </c>
      <c r="Q81" s="6">
        <f t="shared" si="8"/>
        <v>2.4064037961330598E-3</v>
      </c>
      <c r="R81" s="50">
        <f t="shared" si="9"/>
        <v>17071.385061723875</v>
      </c>
      <c r="S81" s="43"/>
      <c r="T81" s="43"/>
      <c r="U81" s="43"/>
    </row>
    <row r="82" spans="1:21" x14ac:dyDescent="0.2">
      <c r="A82">
        <v>7</v>
      </c>
      <c r="B82">
        <v>1</v>
      </c>
      <c r="C82" t="s">
        <v>8</v>
      </c>
      <c r="D82" s="1">
        <v>44742</v>
      </c>
      <c r="E82">
        <v>71.31</v>
      </c>
      <c r="F82">
        <f t="shared" ref="F82:F145" si="10">E82/1000</f>
        <v>7.1309999999999998E-2</v>
      </c>
      <c r="G82" s="7">
        <f t="shared" ref="G82:G145" si="11">(F82-$B$12)</f>
        <v>5.6309999999999999E-2</v>
      </c>
      <c r="H82">
        <v>14.613099999999999</v>
      </c>
      <c r="I82" s="17">
        <f t="shared" ref="I82:I145" si="12">H82/$B$7</f>
        <v>0.6154268301177398</v>
      </c>
      <c r="J82" s="7">
        <f t="shared" ref="J82:J145" si="13">I82*($B$11+$B$6)/$B$11</f>
        <v>1.0769969527060443</v>
      </c>
      <c r="K82">
        <v>6.7145999999999999</v>
      </c>
      <c r="L82">
        <v>62.579619999999998</v>
      </c>
      <c r="M82" s="8">
        <f t="shared" ref="M82:M145" si="14">$L$8*EXP($L$9*(1/(K82+273)-1/298.15))</f>
        <v>2.0199612202994538E-3</v>
      </c>
      <c r="N82" s="34">
        <f t="shared" ref="N82:N145" si="15">J82/10^6*$B$2*(K82+$B$3)</f>
        <v>2.4733183253360422E-5</v>
      </c>
      <c r="O82" s="48">
        <f t="shared" ref="O82:O145" si="16">((J82*G82+G82*M82*N82*10^6)-$B$10*$B$12)/G82</f>
        <v>1.1055026477697842</v>
      </c>
      <c r="P82" s="6">
        <f t="shared" ref="P82:P145" si="17">$B$9*L82/101.3</f>
        <v>1.1814070601424789</v>
      </c>
      <c r="Q82" s="6">
        <f t="shared" ref="Q82:Q145" si="18">M82*P82</f>
        <v>2.3863964468757918E-3</v>
      </c>
      <c r="R82" s="50">
        <f t="shared" ref="R82:R145" si="19">O82/Q82*100</f>
        <v>46325.188307126402</v>
      </c>
      <c r="S82" s="43"/>
      <c r="T82" s="43"/>
      <c r="U82" s="43"/>
    </row>
    <row r="83" spans="1:21" x14ac:dyDescent="0.2">
      <c r="A83">
        <v>4</v>
      </c>
      <c r="B83">
        <v>2</v>
      </c>
      <c r="C83" t="s">
        <v>8</v>
      </c>
      <c r="D83" s="1">
        <v>44741</v>
      </c>
      <c r="E83">
        <v>71.3</v>
      </c>
      <c r="F83">
        <f t="shared" si="10"/>
        <v>7.1300000000000002E-2</v>
      </c>
      <c r="G83" s="7">
        <f t="shared" si="11"/>
        <v>5.6300000000000003E-2</v>
      </c>
      <c r="H83">
        <v>56.160699999999999</v>
      </c>
      <c r="I83" s="17">
        <f t="shared" si="12"/>
        <v>2.3651929828847642</v>
      </c>
      <c r="J83" s="7">
        <f t="shared" si="13"/>
        <v>4.1390877200483374</v>
      </c>
      <c r="K83">
        <v>6.3494000000000002</v>
      </c>
      <c r="L83">
        <v>62.187530000000002</v>
      </c>
      <c r="M83" s="8">
        <f t="shared" si="14"/>
        <v>2.0351231944906625E-3</v>
      </c>
      <c r="N83" s="34">
        <f t="shared" si="15"/>
        <v>9.4929913056135092E-5</v>
      </c>
      <c r="O83" s="48">
        <f t="shared" si="16"/>
        <v>4.3108236012732792</v>
      </c>
      <c r="P83" s="6">
        <f t="shared" si="17"/>
        <v>1.1740050034631437</v>
      </c>
      <c r="Q83" s="6">
        <f t="shared" si="18"/>
        <v>2.3892448129959345E-3</v>
      </c>
      <c r="R83" s="50">
        <f t="shared" si="19"/>
        <v>180426.19901590695</v>
      </c>
      <c r="S83" s="43"/>
      <c r="T83" s="43"/>
      <c r="U83" s="43"/>
    </row>
    <row r="84" spans="1:21" x14ac:dyDescent="0.2">
      <c r="A84">
        <v>10</v>
      </c>
      <c r="B84">
        <v>2</v>
      </c>
      <c r="C84" t="s">
        <v>8</v>
      </c>
      <c r="D84" s="1">
        <v>44747</v>
      </c>
      <c r="E84">
        <v>71.599999999999994</v>
      </c>
      <c r="F84">
        <f t="shared" si="10"/>
        <v>7.1599999999999997E-2</v>
      </c>
      <c r="G84" s="7">
        <f t="shared" si="11"/>
        <v>5.6599999999999998E-2</v>
      </c>
      <c r="H84">
        <v>238.00630000000001</v>
      </c>
      <c r="I84" s="17">
        <f t="shared" si="12"/>
        <v>10.023572189135216</v>
      </c>
      <c r="J84" s="7">
        <f t="shared" si="13"/>
        <v>17.541251330986626</v>
      </c>
      <c r="K84">
        <v>7.1790000000000003</v>
      </c>
      <c r="L84">
        <v>63.70984</v>
      </c>
      <c r="M84" s="8">
        <f t="shared" si="14"/>
        <v>2.0009001480219418E-3</v>
      </c>
      <c r="N84" s="34">
        <f t="shared" si="15"/>
        <v>4.0350244589794387E-4</v>
      </c>
      <c r="O84" s="48">
        <f t="shared" si="16"/>
        <v>18.327274983996293</v>
      </c>
      <c r="P84" s="6">
        <f t="shared" si="17"/>
        <v>1.2027438769450456</v>
      </c>
      <c r="Q84" s="6">
        <f t="shared" si="18"/>
        <v>2.4065704014118259E-3</v>
      </c>
      <c r="R84" s="50">
        <f t="shared" si="19"/>
        <v>761551.58283524599</v>
      </c>
      <c r="S84" s="43"/>
      <c r="T84" s="43"/>
      <c r="U84" s="43"/>
    </row>
    <row r="85" spans="1:21" x14ac:dyDescent="0.2">
      <c r="A85">
        <v>11</v>
      </c>
      <c r="B85">
        <v>1</v>
      </c>
      <c r="C85" t="s">
        <v>8</v>
      </c>
      <c r="D85" s="1">
        <v>44753</v>
      </c>
      <c r="E85">
        <v>71.33</v>
      </c>
      <c r="F85">
        <f t="shared" si="10"/>
        <v>7.1330000000000005E-2</v>
      </c>
      <c r="G85" s="7">
        <f t="shared" si="11"/>
        <v>5.6330000000000005E-2</v>
      </c>
      <c r="H85">
        <v>12.1015</v>
      </c>
      <c r="I85" s="17">
        <f t="shared" si="12"/>
        <v>0.50965146236389458</v>
      </c>
      <c r="J85" s="7">
        <f t="shared" si="13"/>
        <v>0.89189005913681541</v>
      </c>
      <c r="K85">
        <v>8.4016000000000002</v>
      </c>
      <c r="L85">
        <v>62.784979999999997</v>
      </c>
      <c r="M85" s="8">
        <f t="shared" si="14"/>
        <v>1.951866842524865E-3</v>
      </c>
      <c r="N85" s="34">
        <f t="shared" si="15"/>
        <v>2.0605677373159144E-5</v>
      </c>
      <c r="O85" s="48">
        <f t="shared" si="16"/>
        <v>0.91066283899558598</v>
      </c>
      <c r="P85" s="6">
        <f t="shared" si="17"/>
        <v>1.185283941367882</v>
      </c>
      <c r="Q85" s="6">
        <f t="shared" si="18"/>
        <v>2.3135164241331551E-3</v>
      </c>
      <c r="R85" s="50">
        <f t="shared" si="19"/>
        <v>39362.713378479675</v>
      </c>
      <c r="S85" s="43"/>
      <c r="T85" s="43"/>
      <c r="U85" s="43"/>
    </row>
    <row r="86" spans="1:21" x14ac:dyDescent="0.2">
      <c r="A86">
        <v>7</v>
      </c>
      <c r="B86">
        <v>1</v>
      </c>
      <c r="C86" t="s">
        <v>6</v>
      </c>
      <c r="D86" s="1">
        <v>44753</v>
      </c>
      <c r="E86">
        <v>71.45</v>
      </c>
      <c r="F86">
        <f t="shared" si="10"/>
        <v>7.145E-2</v>
      </c>
      <c r="G86" s="7">
        <f t="shared" si="11"/>
        <v>5.645E-2</v>
      </c>
      <c r="H86">
        <v>6.7121000000000004</v>
      </c>
      <c r="I86" s="17">
        <f t="shared" si="12"/>
        <v>0.28267831099720675</v>
      </c>
      <c r="J86" s="7">
        <f t="shared" si="13"/>
        <v>0.49468704424511178</v>
      </c>
      <c r="K86">
        <v>6.4509999999999996</v>
      </c>
      <c r="L86">
        <v>62.764710000000001</v>
      </c>
      <c r="M86" s="8">
        <f t="shared" si="14"/>
        <v>2.0308897011714938E-3</v>
      </c>
      <c r="N86" s="34">
        <f t="shared" si="15"/>
        <v>1.1349763954198007E-5</v>
      </c>
      <c r="O86" s="48">
        <f t="shared" si="16"/>
        <v>0.49633599538043821</v>
      </c>
      <c r="P86" s="6">
        <f t="shared" si="17"/>
        <v>1.1849012749165821</v>
      </c>
      <c r="Q86" s="6">
        <f t="shared" si="18"/>
        <v>2.4064037961330598E-3</v>
      </c>
      <c r="R86" s="50">
        <f t="shared" si="19"/>
        <v>20625.632164394814</v>
      </c>
      <c r="S86" s="43"/>
      <c r="T86" s="43"/>
      <c r="U86" s="43"/>
    </row>
    <row r="87" spans="1:21" x14ac:dyDescent="0.2">
      <c r="A87">
        <v>5</v>
      </c>
      <c r="B87">
        <v>3</v>
      </c>
      <c r="C87" t="s">
        <v>8</v>
      </c>
      <c r="D87" s="1">
        <v>44740</v>
      </c>
      <c r="E87">
        <v>71.62</v>
      </c>
      <c r="F87">
        <f t="shared" si="10"/>
        <v>7.1620000000000003E-2</v>
      </c>
      <c r="G87" s="7">
        <f t="shared" si="11"/>
        <v>5.6620000000000004E-2</v>
      </c>
      <c r="H87">
        <v>117.56829999999999</v>
      </c>
      <c r="I87" s="17">
        <f t="shared" si="12"/>
        <v>4.9513577674368525</v>
      </c>
      <c r="J87" s="7">
        <f t="shared" si="13"/>
        <v>8.6648760930144917</v>
      </c>
      <c r="K87">
        <v>6.9981999999999998</v>
      </c>
      <c r="L87">
        <v>62.633400000000002</v>
      </c>
      <c r="M87" s="8">
        <f t="shared" si="14"/>
        <v>2.0082920121114066E-3</v>
      </c>
      <c r="N87" s="34">
        <f t="shared" si="15"/>
        <v>1.9919010739698589E-4</v>
      </c>
      <c r="O87" s="48">
        <f t="shared" si="16"/>
        <v>9.0435710834213126</v>
      </c>
      <c r="P87" s="6">
        <f t="shared" si="17"/>
        <v>1.1824223438993069</v>
      </c>
      <c r="Q87" s="6">
        <f t="shared" si="18"/>
        <v>2.3746493481950244E-3</v>
      </c>
      <c r="R87" s="50">
        <f t="shared" si="19"/>
        <v>380838.1683929608</v>
      </c>
      <c r="S87" s="43"/>
      <c r="T87" s="43"/>
      <c r="U87" s="43"/>
    </row>
    <row r="88" spans="1:21" x14ac:dyDescent="0.2">
      <c r="A88">
        <v>9</v>
      </c>
      <c r="B88">
        <v>3</v>
      </c>
      <c r="C88" t="s">
        <v>6</v>
      </c>
      <c r="D88" s="1">
        <v>44750</v>
      </c>
      <c r="E88">
        <v>71.55</v>
      </c>
      <c r="F88">
        <f t="shared" si="10"/>
        <v>7.1550000000000002E-2</v>
      </c>
      <c r="G88" s="7">
        <f t="shared" si="11"/>
        <v>5.6550000000000003E-2</v>
      </c>
      <c r="H88">
        <v>222.9307</v>
      </c>
      <c r="I88" s="17">
        <f t="shared" si="12"/>
        <v>9.388667294203751</v>
      </c>
      <c r="J88" s="7">
        <f t="shared" si="13"/>
        <v>16.430167764856563</v>
      </c>
      <c r="K88">
        <v>7.28</v>
      </c>
      <c r="L88">
        <v>63.806420000000003</v>
      </c>
      <c r="M88" s="8">
        <f t="shared" si="14"/>
        <v>1.9967868298585091E-3</v>
      </c>
      <c r="N88" s="34">
        <f t="shared" si="15"/>
        <v>3.7808029449983097E-4</v>
      </c>
      <c r="O88" s="48">
        <f t="shared" si="16"/>
        <v>17.163750194634726</v>
      </c>
      <c r="P88" s="6">
        <f t="shared" si="17"/>
        <v>1.2045671589315543</v>
      </c>
      <c r="Q88" s="6">
        <f t="shared" si="18"/>
        <v>2.4052638386346092E-3</v>
      </c>
      <c r="R88" s="50">
        <f t="shared" si="19"/>
        <v>713591.16280474386</v>
      </c>
      <c r="S88" s="43"/>
      <c r="T88" s="43"/>
      <c r="U88" s="43"/>
    </row>
    <row r="89" spans="1:21" x14ac:dyDescent="0.2">
      <c r="A89">
        <v>3</v>
      </c>
      <c r="B89">
        <v>1</v>
      </c>
      <c r="C89" t="s">
        <v>8</v>
      </c>
      <c r="D89" s="1">
        <v>44749</v>
      </c>
      <c r="E89">
        <v>71.900000000000006</v>
      </c>
      <c r="F89">
        <f t="shared" si="10"/>
        <v>7.1900000000000006E-2</v>
      </c>
      <c r="G89" s="7">
        <f t="shared" si="11"/>
        <v>5.6900000000000006E-2</v>
      </c>
      <c r="H89">
        <v>1.7097</v>
      </c>
      <c r="I89" s="17">
        <f t="shared" si="12"/>
        <v>7.2003561971949806E-2</v>
      </c>
      <c r="J89" s="7">
        <f t="shared" si="13"/>
        <v>0.12600623345091214</v>
      </c>
      <c r="K89">
        <v>4.2687999999999997</v>
      </c>
      <c r="L89">
        <v>61.669130000000003</v>
      </c>
      <c r="M89" s="8">
        <f t="shared" si="14"/>
        <v>2.1244983495404407E-3</v>
      </c>
      <c r="N89" s="34">
        <f t="shared" si="15"/>
        <v>2.8684381595694289E-6</v>
      </c>
      <c r="O89" s="48">
        <f t="shared" si="16"/>
        <v>0.11086831151893513</v>
      </c>
      <c r="P89" s="6">
        <f t="shared" si="17"/>
        <v>1.1642184080830844</v>
      </c>
      <c r="Q89" s="6">
        <f t="shared" si="18"/>
        <v>2.4733800864771122E-3</v>
      </c>
      <c r="R89" s="50">
        <f t="shared" si="19"/>
        <v>4482.4615563573661</v>
      </c>
      <c r="S89" s="43"/>
      <c r="T89" s="43"/>
      <c r="U89" s="43"/>
    </row>
    <row r="90" spans="1:21" x14ac:dyDescent="0.2">
      <c r="A90">
        <v>6</v>
      </c>
      <c r="B90">
        <v>2</v>
      </c>
      <c r="C90" t="s">
        <v>6</v>
      </c>
      <c r="D90" s="1">
        <v>44753</v>
      </c>
      <c r="E90">
        <v>71.53</v>
      </c>
      <c r="F90">
        <f t="shared" si="10"/>
        <v>7.1529999999999996E-2</v>
      </c>
      <c r="G90" s="7">
        <f t="shared" si="11"/>
        <v>5.6529999999999997E-2</v>
      </c>
      <c r="H90">
        <v>16.491099999999999</v>
      </c>
      <c r="I90" s="17">
        <f t="shared" si="12"/>
        <v>0.69451830194514919</v>
      </c>
      <c r="J90" s="7">
        <f t="shared" si="13"/>
        <v>1.215407028404011</v>
      </c>
      <c r="K90">
        <v>6.2271999999999998</v>
      </c>
      <c r="L90">
        <v>62.676830000000002</v>
      </c>
      <c r="M90" s="8">
        <f t="shared" si="14"/>
        <v>2.040230841131788E-3</v>
      </c>
      <c r="N90" s="34">
        <f t="shared" si="15"/>
        <v>2.7863154076445386E-5</v>
      </c>
      <c r="O90" s="48">
        <f t="shared" si="16"/>
        <v>1.250883413548876</v>
      </c>
      <c r="P90" s="6">
        <f t="shared" si="17"/>
        <v>1.1832422355608732</v>
      </c>
      <c r="Q90" s="6">
        <f t="shared" si="18"/>
        <v>2.4140873015210174E-3</v>
      </c>
      <c r="R90" s="50">
        <f t="shared" si="19"/>
        <v>51815.997406586983</v>
      </c>
      <c r="S90" s="43"/>
      <c r="T90" s="43"/>
      <c r="U90" s="43"/>
    </row>
    <row r="91" spans="1:21" x14ac:dyDescent="0.2">
      <c r="A91">
        <v>6</v>
      </c>
      <c r="B91">
        <v>1</v>
      </c>
      <c r="C91" t="s">
        <v>6</v>
      </c>
      <c r="D91" s="1">
        <v>44753</v>
      </c>
      <c r="E91">
        <v>71.28</v>
      </c>
      <c r="F91">
        <f t="shared" si="10"/>
        <v>7.1279999999999996E-2</v>
      </c>
      <c r="G91" s="7">
        <f t="shared" si="11"/>
        <v>5.6279999999999997E-2</v>
      </c>
      <c r="H91">
        <v>15.2371</v>
      </c>
      <c r="I91" s="17">
        <f t="shared" si="12"/>
        <v>0.64170642459074489</v>
      </c>
      <c r="J91" s="7">
        <f t="shared" si="13"/>
        <v>1.1229862430338033</v>
      </c>
      <c r="K91">
        <v>6.2271999999999998</v>
      </c>
      <c r="L91">
        <v>62.676830000000002</v>
      </c>
      <c r="M91" s="8">
        <f t="shared" si="14"/>
        <v>2.040230841131788E-3</v>
      </c>
      <c r="N91" s="34">
        <f t="shared" si="15"/>
        <v>2.5744411529746708E-5</v>
      </c>
      <c r="O91" s="48">
        <f t="shared" si="16"/>
        <v>1.1540449732264517</v>
      </c>
      <c r="P91" s="6">
        <f t="shared" si="17"/>
        <v>1.1832422355608732</v>
      </c>
      <c r="Q91" s="6">
        <f t="shared" si="18"/>
        <v>2.4140873015210174E-3</v>
      </c>
      <c r="R91" s="50">
        <f t="shared" si="19"/>
        <v>47804.608081047249</v>
      </c>
      <c r="S91" s="43"/>
      <c r="T91" s="43"/>
      <c r="U91" s="43"/>
    </row>
    <row r="92" spans="1:21" x14ac:dyDescent="0.2">
      <c r="A92">
        <v>6</v>
      </c>
      <c r="B92">
        <v>1</v>
      </c>
      <c r="C92" t="s">
        <v>7</v>
      </c>
      <c r="D92" s="1">
        <v>44761</v>
      </c>
      <c r="E92">
        <v>71.05</v>
      </c>
      <c r="F92">
        <f t="shared" si="10"/>
        <v>7.1050000000000002E-2</v>
      </c>
      <c r="G92" s="7">
        <f t="shared" si="11"/>
        <v>5.6050000000000003E-2</v>
      </c>
      <c r="H92">
        <v>7.6546000000000003</v>
      </c>
      <c r="I92" s="17">
        <f t="shared" si="12"/>
        <v>0.32237144848247473</v>
      </c>
      <c r="J92" s="7">
        <f t="shared" si="13"/>
        <v>0.56415003484433068</v>
      </c>
      <c r="K92">
        <v>5.5728</v>
      </c>
      <c r="L92">
        <v>62.602290000000004</v>
      </c>
      <c r="M92" s="8">
        <f t="shared" si="14"/>
        <v>2.0678793922718581E-3</v>
      </c>
      <c r="N92" s="34">
        <f t="shared" si="15"/>
        <v>1.2902821468535459E-5</v>
      </c>
      <c r="O92" s="48">
        <f t="shared" si="16"/>
        <v>0.56927761675379429</v>
      </c>
      <c r="P92" s="6">
        <f t="shared" si="17"/>
        <v>1.1818350349057236</v>
      </c>
      <c r="Q92" s="6">
        <f t="shared" si="18"/>
        <v>2.4438923137464381E-3</v>
      </c>
      <c r="R92" s="50">
        <f t="shared" si="19"/>
        <v>23293.891205914188</v>
      </c>
      <c r="S92" s="43"/>
      <c r="T92" s="43"/>
      <c r="U92" s="43"/>
    </row>
    <row r="93" spans="1:21" x14ac:dyDescent="0.2">
      <c r="A93">
        <v>4</v>
      </c>
      <c r="B93">
        <v>2</v>
      </c>
      <c r="C93" t="s">
        <v>6</v>
      </c>
      <c r="D93" s="1">
        <v>44757</v>
      </c>
      <c r="E93">
        <v>71.77</v>
      </c>
      <c r="F93">
        <f t="shared" si="10"/>
        <v>7.177E-2</v>
      </c>
      <c r="G93" s="7">
        <f t="shared" si="11"/>
        <v>5.6770000000000001E-2</v>
      </c>
      <c r="H93">
        <v>81.627099999999999</v>
      </c>
      <c r="I93" s="17">
        <f t="shared" si="12"/>
        <v>3.4377036634734424</v>
      </c>
      <c r="J93" s="7">
        <f t="shared" si="13"/>
        <v>6.0159814110785232</v>
      </c>
      <c r="K93">
        <v>7.5213999999999999</v>
      </c>
      <c r="L93">
        <v>62.492400000000004</v>
      </c>
      <c r="M93" s="8">
        <f t="shared" si="14"/>
        <v>1.9870017459364831E-3</v>
      </c>
      <c r="N93" s="34">
        <f t="shared" si="15"/>
        <v>1.3855500527827836E-4</v>
      </c>
      <c r="O93" s="48">
        <f t="shared" si="16"/>
        <v>6.2700099145579422</v>
      </c>
      <c r="P93" s="6">
        <f t="shared" si="17"/>
        <v>1.1797604805725546</v>
      </c>
      <c r="Q93" s="6">
        <f t="shared" si="18"/>
        <v>2.3441861346845303E-3</v>
      </c>
      <c r="R93" s="50">
        <f t="shared" si="19"/>
        <v>267470.65097719856</v>
      </c>
      <c r="S93" s="43"/>
      <c r="T93" s="43"/>
      <c r="U93" s="43"/>
    </row>
    <row r="94" spans="1:21" x14ac:dyDescent="0.2">
      <c r="A94">
        <v>8</v>
      </c>
      <c r="B94">
        <v>2</v>
      </c>
      <c r="C94" t="s">
        <v>8</v>
      </c>
      <c r="D94" s="1">
        <v>44747</v>
      </c>
      <c r="E94">
        <v>71.430000000000007</v>
      </c>
      <c r="F94">
        <f t="shared" si="10"/>
        <v>7.1430000000000007E-2</v>
      </c>
      <c r="G94" s="7">
        <f t="shared" si="11"/>
        <v>5.6430000000000008E-2</v>
      </c>
      <c r="H94">
        <v>58.781500000000001</v>
      </c>
      <c r="I94" s="17">
        <f t="shared" si="12"/>
        <v>2.4755672796713855</v>
      </c>
      <c r="J94" s="7">
        <f t="shared" si="13"/>
        <v>4.3322427394249239</v>
      </c>
      <c r="K94">
        <v>6.9779999999999998</v>
      </c>
      <c r="L94">
        <v>63.756239999999998</v>
      </c>
      <c r="M94" s="8">
        <f t="shared" si="14"/>
        <v>2.0091201613276904E-3</v>
      </c>
      <c r="N94" s="34">
        <f t="shared" si="15"/>
        <v>9.9583382988597974E-5</v>
      </c>
      <c r="O94" s="48">
        <f t="shared" si="16"/>
        <v>4.5109089692986215</v>
      </c>
      <c r="P94" s="6">
        <f t="shared" si="17"/>
        <v>1.2036198376426432</v>
      </c>
      <c r="Q94" s="6">
        <f t="shared" si="18"/>
        <v>2.418216882381796E-3</v>
      </c>
      <c r="R94" s="50">
        <f t="shared" si="19"/>
        <v>186538.64350064629</v>
      </c>
      <c r="S94" s="43"/>
      <c r="T94" s="43"/>
      <c r="U94" s="43"/>
    </row>
    <row r="95" spans="1:21" x14ac:dyDescent="0.2">
      <c r="A95">
        <v>7</v>
      </c>
      <c r="B95">
        <v>3</v>
      </c>
      <c r="C95" t="s">
        <v>6</v>
      </c>
      <c r="D95" s="1">
        <v>44753</v>
      </c>
      <c r="E95">
        <v>71.209999999999994</v>
      </c>
      <c r="F95">
        <f t="shared" si="10"/>
        <v>7.1209999999999996E-2</v>
      </c>
      <c r="G95" s="7">
        <f t="shared" si="11"/>
        <v>5.6209999999999996E-2</v>
      </c>
      <c r="H95">
        <v>8.1303999999999998</v>
      </c>
      <c r="I95" s="17">
        <f t="shared" si="12"/>
        <v>0.34240963926814105</v>
      </c>
      <c r="J95" s="7">
        <f t="shared" si="13"/>
        <v>0.59921686871924673</v>
      </c>
      <c r="K95">
        <v>6.4509999999999996</v>
      </c>
      <c r="L95">
        <v>62.764710000000001</v>
      </c>
      <c r="M95" s="8">
        <f t="shared" si="14"/>
        <v>2.0308897011714938E-3</v>
      </c>
      <c r="N95" s="34">
        <f t="shared" si="15"/>
        <v>1.3748025335321502E-5</v>
      </c>
      <c r="O95" s="48">
        <f t="shared" si="16"/>
        <v>0.6056450475668953</v>
      </c>
      <c r="P95" s="6">
        <f t="shared" si="17"/>
        <v>1.1849012749165821</v>
      </c>
      <c r="Q95" s="6">
        <f t="shared" si="18"/>
        <v>2.4064037961330598E-3</v>
      </c>
      <c r="R95" s="50">
        <f t="shared" si="19"/>
        <v>25168.055691240552</v>
      </c>
      <c r="S95" s="43"/>
      <c r="T95" s="43"/>
      <c r="U95" s="43"/>
    </row>
    <row r="96" spans="1:21" x14ac:dyDescent="0.2">
      <c r="A96">
        <v>1</v>
      </c>
      <c r="B96">
        <v>3</v>
      </c>
      <c r="C96" t="s">
        <v>6</v>
      </c>
      <c r="D96" s="1">
        <v>44756</v>
      </c>
      <c r="E96">
        <v>71.27</v>
      </c>
      <c r="F96">
        <f t="shared" si="10"/>
        <v>7.127E-2</v>
      </c>
      <c r="G96" s="7">
        <f t="shared" si="11"/>
        <v>5.6270000000000001E-2</v>
      </c>
      <c r="H96">
        <v>2.2959999999999998</v>
      </c>
      <c r="I96" s="17">
        <f t="shared" si="12"/>
        <v>9.66954309455441E-2</v>
      </c>
      <c r="J96" s="7">
        <f t="shared" si="13"/>
        <v>0.16921700415470214</v>
      </c>
      <c r="K96">
        <v>6.2679999999999998</v>
      </c>
      <c r="L96">
        <v>61.891419999999997</v>
      </c>
      <c r="M96" s="8">
        <f t="shared" si="14"/>
        <v>2.0385235845858029E-3</v>
      </c>
      <c r="N96" s="34">
        <f t="shared" si="15"/>
        <v>3.8798591020084009E-6</v>
      </c>
      <c r="O96" s="48">
        <f t="shared" si="16"/>
        <v>0.15565656145386475</v>
      </c>
      <c r="P96" s="6">
        <f t="shared" si="17"/>
        <v>1.1684149016923309</v>
      </c>
      <c r="Q96" s="6">
        <f t="shared" si="18"/>
        <v>2.3818413336813187E-3</v>
      </c>
      <c r="R96" s="50">
        <f t="shared" si="19"/>
        <v>6535.1356218714027</v>
      </c>
      <c r="S96" s="43"/>
      <c r="T96" s="43"/>
      <c r="U96" s="43"/>
    </row>
    <row r="97" spans="1:21" x14ac:dyDescent="0.2">
      <c r="A97">
        <v>9</v>
      </c>
      <c r="B97">
        <v>1</v>
      </c>
      <c r="C97" t="s">
        <v>6</v>
      </c>
      <c r="D97" s="1">
        <v>44750</v>
      </c>
      <c r="E97">
        <v>71.760000000000005</v>
      </c>
      <c r="F97">
        <f t="shared" si="10"/>
        <v>7.1760000000000004E-2</v>
      </c>
      <c r="G97" s="7">
        <f t="shared" si="11"/>
        <v>5.6760000000000005E-2</v>
      </c>
      <c r="H97">
        <v>325.03149999999999</v>
      </c>
      <c r="I97" s="17">
        <f t="shared" si="12"/>
        <v>13.688615402167517</v>
      </c>
      <c r="J97" s="7">
        <f t="shared" si="13"/>
        <v>23.955076953793153</v>
      </c>
      <c r="K97">
        <v>7.28</v>
      </c>
      <c r="L97">
        <v>63.806420000000003</v>
      </c>
      <c r="M97" s="8">
        <f t="shared" si="14"/>
        <v>1.9967868298585091E-3</v>
      </c>
      <c r="N97" s="34">
        <f t="shared" si="15"/>
        <v>5.5123859226980309E-4</v>
      </c>
      <c r="O97" s="48">
        <f t="shared" si="16"/>
        <v>25.034498631817314</v>
      </c>
      <c r="P97" s="6">
        <f t="shared" si="17"/>
        <v>1.2045671589315543</v>
      </c>
      <c r="Q97" s="6">
        <f t="shared" si="18"/>
        <v>2.4052638386346092E-3</v>
      </c>
      <c r="R97" s="50">
        <f t="shared" si="19"/>
        <v>1040821.3115625849</v>
      </c>
      <c r="S97" s="43"/>
      <c r="T97" s="43"/>
      <c r="U97" s="43"/>
    </row>
    <row r="98" spans="1:21" x14ac:dyDescent="0.2">
      <c r="A98">
        <v>3</v>
      </c>
      <c r="B98">
        <v>3</v>
      </c>
      <c r="C98" t="s">
        <v>6</v>
      </c>
      <c r="D98" s="1">
        <v>44756</v>
      </c>
      <c r="E98">
        <v>71.48</v>
      </c>
      <c r="F98">
        <f t="shared" si="10"/>
        <v>7.1480000000000002E-2</v>
      </c>
      <c r="G98" s="7">
        <f t="shared" si="11"/>
        <v>5.6480000000000002E-2</v>
      </c>
      <c r="H98">
        <v>2.9655</v>
      </c>
      <c r="I98" s="17">
        <f t="shared" si="12"/>
        <v>0.12489124584887241</v>
      </c>
      <c r="J98" s="7">
        <f t="shared" si="13"/>
        <v>0.21855968023552669</v>
      </c>
      <c r="K98">
        <v>6.0435999999999996</v>
      </c>
      <c r="L98">
        <v>61.907879999999999</v>
      </c>
      <c r="M98" s="8">
        <f t="shared" si="14"/>
        <v>2.047937411053169E-3</v>
      </c>
      <c r="N98" s="34">
        <f t="shared" si="15"/>
        <v>5.0071785479386424E-6</v>
      </c>
      <c r="O98" s="48">
        <f t="shared" si="16"/>
        <v>0.20742426839339428</v>
      </c>
      <c r="P98" s="6">
        <f t="shared" si="17"/>
        <v>1.1687256411984184</v>
      </c>
      <c r="Q98" s="6">
        <f t="shared" si="18"/>
        <v>2.3934769638673439E-3</v>
      </c>
      <c r="R98" s="50">
        <f t="shared" si="19"/>
        <v>8666.2320767959791</v>
      </c>
      <c r="S98" s="43"/>
      <c r="T98" s="43"/>
      <c r="U98" s="43"/>
    </row>
    <row r="99" spans="1:21" x14ac:dyDescent="0.2">
      <c r="A99">
        <v>8</v>
      </c>
      <c r="B99">
        <v>1</v>
      </c>
      <c r="C99" t="s">
        <v>8</v>
      </c>
      <c r="D99" s="1">
        <v>44747</v>
      </c>
      <c r="E99">
        <v>71.48</v>
      </c>
      <c r="F99">
        <f t="shared" si="10"/>
        <v>7.1480000000000002E-2</v>
      </c>
      <c r="G99" s="7">
        <f t="shared" si="11"/>
        <v>5.6480000000000002E-2</v>
      </c>
      <c r="H99">
        <v>65.034700000000001</v>
      </c>
      <c r="I99" s="17">
        <f t="shared" si="12"/>
        <v>2.7389191388999032</v>
      </c>
      <c r="J99" s="7">
        <f t="shared" si="13"/>
        <v>4.79310849307483</v>
      </c>
      <c r="K99">
        <v>6.9779999999999998</v>
      </c>
      <c r="L99">
        <v>63.756239999999998</v>
      </c>
      <c r="M99" s="8">
        <f t="shared" si="14"/>
        <v>2.0091201613276904E-3</v>
      </c>
      <c r="N99" s="34">
        <f t="shared" si="15"/>
        <v>1.1017710398082005E-4</v>
      </c>
      <c r="O99" s="48">
        <f t="shared" si="16"/>
        <v>4.993077733885114</v>
      </c>
      <c r="P99" s="6">
        <f t="shared" si="17"/>
        <v>1.2036198376426432</v>
      </c>
      <c r="Q99" s="6">
        <f t="shared" si="18"/>
        <v>2.418216882381796E-3</v>
      </c>
      <c r="R99" s="50">
        <f t="shared" si="19"/>
        <v>206477.66419392609</v>
      </c>
      <c r="S99" s="43"/>
      <c r="T99" s="43"/>
      <c r="U99" s="43"/>
    </row>
    <row r="100" spans="1:21" x14ac:dyDescent="0.2">
      <c r="A100">
        <v>5</v>
      </c>
      <c r="B100">
        <v>4</v>
      </c>
      <c r="C100" t="s">
        <v>8</v>
      </c>
      <c r="D100" s="1">
        <v>44740</v>
      </c>
      <c r="E100">
        <v>71.11</v>
      </c>
      <c r="F100">
        <f t="shared" si="10"/>
        <v>7.1109999999999993E-2</v>
      </c>
      <c r="G100" s="7">
        <f t="shared" si="11"/>
        <v>5.6109999999999993E-2</v>
      </c>
      <c r="H100">
        <v>97.002700000000004</v>
      </c>
      <c r="I100" s="17">
        <f t="shared" si="12"/>
        <v>4.0852429788246223</v>
      </c>
      <c r="J100" s="7">
        <f t="shared" si="13"/>
        <v>7.1491752129430886</v>
      </c>
      <c r="K100">
        <v>6.9981999999999998</v>
      </c>
      <c r="L100">
        <v>62.633400000000002</v>
      </c>
      <c r="M100" s="8">
        <f t="shared" si="14"/>
        <v>2.0082920121114066E-3</v>
      </c>
      <c r="N100" s="34">
        <f t="shared" si="15"/>
        <v>1.6434683695177701E-4</v>
      </c>
      <c r="O100" s="48">
        <f t="shared" si="16"/>
        <v>7.4577008042891668</v>
      </c>
      <c r="P100" s="6">
        <f t="shared" si="17"/>
        <v>1.1824223438993069</v>
      </c>
      <c r="Q100" s="6">
        <f t="shared" si="18"/>
        <v>2.3746493481950244E-3</v>
      </c>
      <c r="R100" s="50">
        <f t="shared" si="19"/>
        <v>314054.8228713338</v>
      </c>
      <c r="S100" s="43"/>
      <c r="T100" s="43"/>
      <c r="U100" s="43"/>
    </row>
    <row r="101" spans="1:21" x14ac:dyDescent="0.2">
      <c r="A101">
        <v>10</v>
      </c>
      <c r="B101">
        <v>2</v>
      </c>
      <c r="C101" t="s">
        <v>8</v>
      </c>
      <c r="D101" s="1">
        <v>44747</v>
      </c>
      <c r="E101">
        <v>71.540000000000006</v>
      </c>
      <c r="F101">
        <f t="shared" si="10"/>
        <v>7.1540000000000006E-2</v>
      </c>
      <c r="G101" s="7">
        <f t="shared" si="11"/>
        <v>5.6540000000000007E-2</v>
      </c>
      <c r="H101">
        <v>248.0119</v>
      </c>
      <c r="I101" s="17">
        <f t="shared" si="12"/>
        <v>10.444955378973516</v>
      </c>
      <c r="J101" s="7">
        <f t="shared" si="13"/>
        <v>18.278671913203649</v>
      </c>
      <c r="K101">
        <v>7.1790000000000003</v>
      </c>
      <c r="L101">
        <v>63.70984</v>
      </c>
      <c r="M101" s="8">
        <f t="shared" si="14"/>
        <v>2.0009001480219418E-3</v>
      </c>
      <c r="N101" s="34">
        <f t="shared" si="15"/>
        <v>4.2046537533584728E-4</v>
      </c>
      <c r="O101" s="48">
        <f t="shared" si="16"/>
        <v>19.098614043599028</v>
      </c>
      <c r="P101" s="6">
        <f t="shared" si="17"/>
        <v>1.2027438769450456</v>
      </c>
      <c r="Q101" s="6">
        <f t="shared" si="18"/>
        <v>2.4065704014118259E-3</v>
      </c>
      <c r="R101" s="50">
        <f t="shared" si="19"/>
        <v>793602.96430117881</v>
      </c>
      <c r="S101" s="43"/>
      <c r="T101" s="43"/>
      <c r="U101" s="43"/>
    </row>
    <row r="102" spans="1:21" x14ac:dyDescent="0.2">
      <c r="A102">
        <v>8</v>
      </c>
      <c r="B102">
        <v>1</v>
      </c>
      <c r="C102" t="s">
        <v>8</v>
      </c>
      <c r="D102" s="1">
        <v>44747</v>
      </c>
      <c r="E102">
        <v>72.05</v>
      </c>
      <c r="F102">
        <f t="shared" si="10"/>
        <v>7.2050000000000003E-2</v>
      </c>
      <c r="G102" s="7">
        <f t="shared" si="11"/>
        <v>5.7050000000000003E-2</v>
      </c>
      <c r="H102">
        <v>79.701099999999997</v>
      </c>
      <c r="I102" s="17">
        <f t="shared" si="12"/>
        <v>3.3565906843788786</v>
      </c>
      <c r="J102" s="7">
        <f t="shared" si="13"/>
        <v>5.8740336976630365</v>
      </c>
      <c r="K102">
        <v>6.9779999999999998</v>
      </c>
      <c r="L102">
        <v>63.756239999999998</v>
      </c>
      <c r="M102" s="8">
        <f t="shared" si="14"/>
        <v>2.0091201613276904E-3</v>
      </c>
      <c r="N102" s="34">
        <f t="shared" si="15"/>
        <v>1.3502386237017677E-4</v>
      </c>
      <c r="O102" s="48">
        <f t="shared" si="16"/>
        <v>6.1241367722327764</v>
      </c>
      <c r="P102" s="6">
        <f t="shared" si="17"/>
        <v>1.2036198376426432</v>
      </c>
      <c r="Q102" s="6">
        <f t="shared" si="18"/>
        <v>2.418216882381796E-3</v>
      </c>
      <c r="R102" s="50">
        <f t="shared" si="19"/>
        <v>253250.1041098049</v>
      </c>
      <c r="S102" s="43"/>
      <c r="T102" s="43"/>
      <c r="U102" s="43"/>
    </row>
    <row r="103" spans="1:21" x14ac:dyDescent="0.2">
      <c r="A103">
        <v>1</v>
      </c>
      <c r="B103">
        <v>1</v>
      </c>
      <c r="C103" t="s">
        <v>8</v>
      </c>
      <c r="D103" s="1">
        <v>44749</v>
      </c>
      <c r="E103">
        <v>71.45</v>
      </c>
      <c r="F103">
        <f t="shared" si="10"/>
        <v>7.145E-2</v>
      </c>
      <c r="G103" s="7">
        <f t="shared" si="11"/>
        <v>5.645E-2</v>
      </c>
      <c r="H103">
        <v>2.1920000000000002</v>
      </c>
      <c r="I103" s="17">
        <f t="shared" si="12"/>
        <v>9.2315498533376616E-2</v>
      </c>
      <c r="J103" s="7">
        <f t="shared" si="13"/>
        <v>0.16155212243340908</v>
      </c>
      <c r="K103">
        <v>5.0369999999999999</v>
      </c>
      <c r="L103">
        <v>61.64864</v>
      </c>
      <c r="M103" s="8">
        <f t="shared" si="14"/>
        <v>2.0908944603631845E-3</v>
      </c>
      <c r="N103" s="34">
        <f t="shared" si="15"/>
        <v>3.6877975524543232E-6</v>
      </c>
      <c r="O103" s="48">
        <f t="shared" si="16"/>
        <v>0.14786175031679502</v>
      </c>
      <c r="P103" s="6">
        <f t="shared" si="17"/>
        <v>1.1638315883698565</v>
      </c>
      <c r="Q103" s="6">
        <f t="shared" si="18"/>
        <v>2.4334490209182188E-3</v>
      </c>
      <c r="R103" s="50">
        <f t="shared" si="19"/>
        <v>6076.2214061506011</v>
      </c>
      <c r="S103" s="43"/>
      <c r="T103" s="43"/>
      <c r="U103" s="43"/>
    </row>
    <row r="104" spans="1:21" x14ac:dyDescent="0.2">
      <c r="A104">
        <v>12</v>
      </c>
      <c r="B104">
        <v>3</v>
      </c>
      <c r="C104" t="s">
        <v>8</v>
      </c>
      <c r="D104" s="1">
        <v>44748</v>
      </c>
      <c r="E104">
        <v>71.53</v>
      </c>
      <c r="F104">
        <f t="shared" si="10"/>
        <v>7.1529999999999996E-2</v>
      </c>
      <c r="G104" s="7">
        <f t="shared" si="11"/>
        <v>5.6529999999999997E-2</v>
      </c>
      <c r="H104">
        <v>14.5543</v>
      </c>
      <c r="I104" s="17">
        <f t="shared" si="12"/>
        <v>0.61295048371547589</v>
      </c>
      <c r="J104" s="7">
        <f t="shared" si="13"/>
        <v>1.0726633465020827</v>
      </c>
      <c r="K104">
        <v>6.0453999999999999</v>
      </c>
      <c r="L104">
        <v>62.709319999999998</v>
      </c>
      <c r="M104" s="8">
        <f t="shared" si="14"/>
        <v>2.0478616660127001E-3</v>
      </c>
      <c r="N104" s="34">
        <f t="shared" si="15"/>
        <v>2.4574759258756322E-5</v>
      </c>
      <c r="O104" s="48">
        <f t="shared" si="16"/>
        <v>1.1016181728064749</v>
      </c>
      <c r="P104" s="6">
        <f t="shared" si="17"/>
        <v>1.1838555968338247</v>
      </c>
      <c r="Q104" s="6">
        <f t="shared" si="18"/>
        <v>2.4243724948505756E-3</v>
      </c>
      <c r="R104" s="50">
        <f t="shared" si="19"/>
        <v>45439.311621722234</v>
      </c>
      <c r="S104" s="43"/>
      <c r="T104" s="43"/>
      <c r="U104" s="43"/>
    </row>
    <row r="105" spans="1:21" x14ac:dyDescent="0.2">
      <c r="A105">
        <v>7</v>
      </c>
      <c r="B105">
        <v>2</v>
      </c>
      <c r="C105" t="s">
        <v>6</v>
      </c>
      <c r="D105" s="1">
        <v>44753</v>
      </c>
      <c r="E105">
        <v>71.260000000000005</v>
      </c>
      <c r="F105">
        <f t="shared" si="10"/>
        <v>7.1260000000000004E-2</v>
      </c>
      <c r="G105" s="7">
        <f t="shared" si="11"/>
        <v>5.6260000000000004E-2</v>
      </c>
      <c r="H105">
        <v>6.2961</v>
      </c>
      <c r="I105" s="17">
        <f t="shared" si="12"/>
        <v>0.2651585813485367</v>
      </c>
      <c r="J105" s="7">
        <f t="shared" si="13"/>
        <v>0.46402751735993919</v>
      </c>
      <c r="K105">
        <v>6.4509999999999996</v>
      </c>
      <c r="L105">
        <v>62.764710000000001</v>
      </c>
      <c r="M105" s="8">
        <f t="shared" si="14"/>
        <v>2.0308897011714938E-3</v>
      </c>
      <c r="N105" s="34">
        <f t="shared" si="15"/>
        <v>1.0646332568350599E-5</v>
      </c>
      <c r="O105" s="48">
        <f t="shared" si="16"/>
        <v>0.46417560139894815</v>
      </c>
      <c r="P105" s="6">
        <f t="shared" si="17"/>
        <v>1.1849012749165821</v>
      </c>
      <c r="Q105" s="6">
        <f t="shared" si="18"/>
        <v>2.4064037961330598E-3</v>
      </c>
      <c r="R105" s="50">
        <f t="shared" si="19"/>
        <v>19289.181730217068</v>
      </c>
      <c r="S105" s="43"/>
      <c r="T105" s="43"/>
      <c r="U105" s="43"/>
    </row>
    <row r="106" spans="1:21" x14ac:dyDescent="0.2">
      <c r="A106">
        <v>2</v>
      </c>
      <c r="B106">
        <v>3</v>
      </c>
      <c r="C106" t="s">
        <v>6</v>
      </c>
      <c r="D106" s="1">
        <v>44756</v>
      </c>
      <c r="E106">
        <v>71.78</v>
      </c>
      <c r="F106">
        <f t="shared" si="10"/>
        <v>7.1779999999999997E-2</v>
      </c>
      <c r="G106" s="7">
        <f t="shared" si="11"/>
        <v>5.6779999999999997E-2</v>
      </c>
      <c r="H106">
        <v>2.6989999999999998</v>
      </c>
      <c r="I106" s="17">
        <f t="shared" si="12"/>
        <v>0.11366766904269318</v>
      </c>
      <c r="J106" s="7">
        <f t="shared" si="13"/>
        <v>0.19891842082471303</v>
      </c>
      <c r="K106">
        <v>7.0384000000000002</v>
      </c>
      <c r="L106">
        <v>61.92754</v>
      </c>
      <c r="M106" s="8">
        <f t="shared" si="14"/>
        <v>2.0066452837869441E-3</v>
      </c>
      <c r="N106" s="34">
        <f t="shared" si="15"/>
        <v>4.5734372705648905E-6</v>
      </c>
      <c r="O106" s="48">
        <f t="shared" si="16"/>
        <v>0.1868189011301806</v>
      </c>
      <c r="P106" s="6">
        <f t="shared" si="17"/>
        <v>1.1690967917870989</v>
      </c>
      <c r="Q106" s="6">
        <f t="shared" si="18"/>
        <v>2.3459625635300291E-3</v>
      </c>
      <c r="R106" s="50">
        <f t="shared" si="19"/>
        <v>7963.4220952387859</v>
      </c>
      <c r="S106" s="43"/>
      <c r="T106" s="43"/>
      <c r="U106" s="43"/>
    </row>
    <row r="107" spans="1:21" x14ac:dyDescent="0.2">
      <c r="A107">
        <v>6</v>
      </c>
      <c r="B107">
        <v>1</v>
      </c>
      <c r="C107" t="s">
        <v>6</v>
      </c>
      <c r="D107" s="1">
        <v>44753</v>
      </c>
      <c r="E107">
        <v>71.510000000000005</v>
      </c>
      <c r="F107">
        <f t="shared" si="10"/>
        <v>7.1510000000000004E-2</v>
      </c>
      <c r="G107" s="7">
        <f t="shared" si="11"/>
        <v>5.6510000000000005E-2</v>
      </c>
      <c r="H107">
        <v>17.389900000000001</v>
      </c>
      <c r="I107" s="17">
        <f t="shared" si="12"/>
        <v>0.73237102552261224</v>
      </c>
      <c r="J107" s="7">
        <f t="shared" si="13"/>
        <v>1.2816492946645712</v>
      </c>
      <c r="K107">
        <v>6.2271999999999998</v>
      </c>
      <c r="L107">
        <v>62.676830000000002</v>
      </c>
      <c r="M107" s="8">
        <f t="shared" si="14"/>
        <v>2.040230841131788E-3</v>
      </c>
      <c r="N107" s="34">
        <f t="shared" si="15"/>
        <v>2.9381755193648548E-5</v>
      </c>
      <c r="O107" s="48">
        <f t="shared" si="16"/>
        <v>1.3202164130691418</v>
      </c>
      <c r="P107" s="6">
        <f t="shared" si="17"/>
        <v>1.1832422355608732</v>
      </c>
      <c r="Q107" s="6">
        <f t="shared" si="18"/>
        <v>2.4140873015210174E-3</v>
      </c>
      <c r="R107" s="50">
        <f t="shared" si="19"/>
        <v>54688.0144822156</v>
      </c>
      <c r="S107" s="43"/>
      <c r="T107" s="43"/>
      <c r="U107" s="43"/>
    </row>
    <row r="108" spans="1:21" x14ac:dyDescent="0.2">
      <c r="A108">
        <v>1</v>
      </c>
      <c r="B108">
        <v>2</v>
      </c>
      <c r="C108" t="s">
        <v>6</v>
      </c>
      <c r="D108" s="1">
        <v>44756</v>
      </c>
      <c r="E108">
        <v>71.25</v>
      </c>
      <c r="F108">
        <f t="shared" si="10"/>
        <v>7.1249999999999994E-2</v>
      </c>
      <c r="G108" s="7">
        <f t="shared" si="11"/>
        <v>5.6249999999999994E-2</v>
      </c>
      <c r="H108">
        <v>2.2427000000000001</v>
      </c>
      <c r="I108" s="17">
        <f t="shared" si="12"/>
        <v>9.4450715584308273E-2</v>
      </c>
      <c r="J108" s="7">
        <f t="shared" si="13"/>
        <v>0.16528875227253945</v>
      </c>
      <c r="K108">
        <v>6.2679999999999998</v>
      </c>
      <c r="L108">
        <v>61.891419999999997</v>
      </c>
      <c r="M108" s="8">
        <f t="shared" si="14"/>
        <v>2.0385235845858029E-3</v>
      </c>
      <c r="N108" s="34">
        <f t="shared" si="15"/>
        <v>3.7897909442832062E-6</v>
      </c>
      <c r="O108" s="48">
        <f t="shared" si="16"/>
        <v>0.15153706986280882</v>
      </c>
      <c r="P108" s="6">
        <f t="shared" si="17"/>
        <v>1.1684149016923309</v>
      </c>
      <c r="Q108" s="6">
        <f t="shared" si="18"/>
        <v>2.3818413336813187E-3</v>
      </c>
      <c r="R108" s="50">
        <f t="shared" si="19"/>
        <v>6362.1815492049027</v>
      </c>
      <c r="S108" s="43"/>
      <c r="T108" s="43"/>
      <c r="U108" s="43"/>
    </row>
    <row r="109" spans="1:21" x14ac:dyDescent="0.2">
      <c r="A109">
        <v>9</v>
      </c>
      <c r="B109">
        <v>2</v>
      </c>
      <c r="C109" t="s">
        <v>8</v>
      </c>
      <c r="D109" s="1">
        <v>44747</v>
      </c>
      <c r="E109">
        <v>71.42</v>
      </c>
      <c r="F109">
        <f t="shared" si="10"/>
        <v>7.1419999999999997E-2</v>
      </c>
      <c r="G109" s="7">
        <f t="shared" si="11"/>
        <v>5.6419999999999998E-2</v>
      </c>
      <c r="H109">
        <v>190.47790000000001</v>
      </c>
      <c r="I109" s="17">
        <f t="shared" si="12"/>
        <v>8.0219262308807746</v>
      </c>
      <c r="J109" s="7">
        <f t="shared" si="13"/>
        <v>14.038370904041354</v>
      </c>
      <c r="K109">
        <v>7.36585</v>
      </c>
      <c r="L109">
        <v>63.729889999999997</v>
      </c>
      <c r="M109" s="8">
        <f t="shared" si="14"/>
        <v>1.9932994822064254E-3</v>
      </c>
      <c r="N109" s="34">
        <f t="shared" si="15"/>
        <v>3.2314072163221403E-4</v>
      </c>
      <c r="O109" s="48">
        <f t="shared" si="16"/>
        <v>14.661074589996202</v>
      </c>
      <c r="P109" s="6">
        <f t="shared" si="17"/>
        <v>1.203122390134417</v>
      </c>
      <c r="Q109" s="6">
        <f t="shared" si="18"/>
        <v>2.3981832372858905E-3</v>
      </c>
      <c r="R109" s="50">
        <f t="shared" si="19"/>
        <v>611340.8834676313</v>
      </c>
      <c r="S109" s="43"/>
      <c r="T109" s="43"/>
      <c r="U109" s="43"/>
    </row>
    <row r="110" spans="1:21" x14ac:dyDescent="0.2">
      <c r="A110">
        <v>2</v>
      </c>
      <c r="B110">
        <v>1</v>
      </c>
      <c r="C110" t="s">
        <v>6</v>
      </c>
      <c r="D110" s="1">
        <v>44756</v>
      </c>
      <c r="E110">
        <v>71.08</v>
      </c>
      <c r="F110">
        <f t="shared" si="10"/>
        <v>7.1080000000000004E-2</v>
      </c>
      <c r="G110" s="7">
        <f t="shared" si="11"/>
        <v>5.6080000000000005E-2</v>
      </c>
      <c r="H110">
        <v>1.6603000000000001</v>
      </c>
      <c r="I110" s="17">
        <f t="shared" si="12"/>
        <v>6.9923094076170256E-2</v>
      </c>
      <c r="J110" s="7">
        <f t="shared" si="13"/>
        <v>0.12236541463329793</v>
      </c>
      <c r="K110">
        <v>7.0384000000000002</v>
      </c>
      <c r="L110">
        <v>61.92754</v>
      </c>
      <c r="M110" s="8">
        <f t="shared" si="14"/>
        <v>2.0066452837869441E-3</v>
      </c>
      <c r="N110" s="34">
        <f t="shared" si="15"/>
        <v>2.8133671360944385E-6</v>
      </c>
      <c r="O110" s="48">
        <f t="shared" si="16"/>
        <v>0.10646847807960026</v>
      </c>
      <c r="P110" s="6">
        <f t="shared" si="17"/>
        <v>1.1690967917870989</v>
      </c>
      <c r="Q110" s="6">
        <f t="shared" si="18"/>
        <v>2.3459625635300291E-3</v>
      </c>
      <c r="R110" s="50">
        <f t="shared" si="19"/>
        <v>4538.3707197524263</v>
      </c>
      <c r="S110" s="43"/>
      <c r="T110" s="43"/>
      <c r="U110" s="43"/>
    </row>
    <row r="111" spans="1:21" x14ac:dyDescent="0.2">
      <c r="A111">
        <v>9</v>
      </c>
      <c r="B111">
        <v>2</v>
      </c>
      <c r="C111" t="s">
        <v>6</v>
      </c>
      <c r="D111" s="1">
        <v>44750</v>
      </c>
      <c r="E111">
        <v>71.88</v>
      </c>
      <c r="F111">
        <f t="shared" si="10"/>
        <v>7.1879999999999999E-2</v>
      </c>
      <c r="G111" s="7">
        <f t="shared" si="11"/>
        <v>5.688E-2</v>
      </c>
      <c r="H111">
        <v>639.32830000000001</v>
      </c>
      <c r="I111" s="17">
        <f t="shared" si="12"/>
        <v>26.92514176140336</v>
      </c>
      <c r="J111" s="7">
        <f t="shared" si="13"/>
        <v>47.118998082455867</v>
      </c>
      <c r="K111">
        <v>7.28</v>
      </c>
      <c r="L111">
        <v>63.806420000000003</v>
      </c>
      <c r="M111" s="8">
        <f t="shared" si="14"/>
        <v>1.9967868298585091E-3</v>
      </c>
      <c r="N111" s="34">
        <f t="shared" si="15"/>
        <v>1.0842716231818958E-3</v>
      </c>
      <c r="O111" s="48">
        <f t="shared" si="16"/>
        <v>49.262818000035779</v>
      </c>
      <c r="P111" s="6">
        <f t="shared" si="17"/>
        <v>1.2045671589315543</v>
      </c>
      <c r="Q111" s="6">
        <f t="shared" si="18"/>
        <v>2.4052638386346092E-3</v>
      </c>
      <c r="R111" s="50">
        <f t="shared" si="19"/>
        <v>2048125.3328117505</v>
      </c>
      <c r="S111" s="43"/>
      <c r="T111" s="43"/>
      <c r="U111" s="43"/>
    </row>
    <row r="112" spans="1:21" x14ac:dyDescent="0.2">
      <c r="A112">
        <v>1</v>
      </c>
      <c r="B112">
        <v>1</v>
      </c>
      <c r="C112" t="s">
        <v>6</v>
      </c>
      <c r="D112" s="1">
        <v>44756</v>
      </c>
      <c r="E112">
        <v>71.38</v>
      </c>
      <c r="F112">
        <f t="shared" si="10"/>
        <v>7.1379999999999999E-2</v>
      </c>
      <c r="G112" s="7">
        <f t="shared" si="11"/>
        <v>5.638E-2</v>
      </c>
      <c r="H112">
        <v>2.4611000000000001</v>
      </c>
      <c r="I112" s="17">
        <f t="shared" si="12"/>
        <v>0.10364857364986002</v>
      </c>
      <c r="J112" s="7">
        <f t="shared" si="13"/>
        <v>0.18138500388725501</v>
      </c>
      <c r="K112">
        <v>6.2679999999999998</v>
      </c>
      <c r="L112">
        <v>61.891419999999997</v>
      </c>
      <c r="M112" s="8">
        <f t="shared" si="14"/>
        <v>2.0385235845858029E-3</v>
      </c>
      <c r="N112" s="34">
        <f t="shared" si="15"/>
        <v>4.1588507125230302E-6</v>
      </c>
      <c r="O112" s="48">
        <f t="shared" si="16"/>
        <v>0.16843518040430305</v>
      </c>
      <c r="P112" s="6">
        <f t="shared" si="17"/>
        <v>1.1684149016923309</v>
      </c>
      <c r="Q112" s="6">
        <f t="shared" si="18"/>
        <v>2.3818413336813187E-3</v>
      </c>
      <c r="R112" s="50">
        <f t="shared" si="19"/>
        <v>7071.6373094413284</v>
      </c>
      <c r="S112" s="43"/>
      <c r="T112" s="43"/>
      <c r="U112" s="43"/>
    </row>
    <row r="113" spans="1:21" x14ac:dyDescent="0.2">
      <c r="A113">
        <v>10</v>
      </c>
      <c r="B113">
        <v>1</v>
      </c>
      <c r="C113" t="s">
        <v>8</v>
      </c>
      <c r="D113" s="1">
        <v>44747</v>
      </c>
      <c r="E113">
        <v>71.59</v>
      </c>
      <c r="F113">
        <f t="shared" si="10"/>
        <v>7.1590000000000001E-2</v>
      </c>
      <c r="G113" s="7">
        <f t="shared" si="11"/>
        <v>5.6590000000000001E-2</v>
      </c>
      <c r="H113">
        <v>217.0711</v>
      </c>
      <c r="I113" s="17">
        <f t="shared" si="12"/>
        <v>9.1418917945658968</v>
      </c>
      <c r="J113" s="7">
        <f t="shared" si="13"/>
        <v>15.998310640490317</v>
      </c>
      <c r="K113">
        <v>7.1790000000000003</v>
      </c>
      <c r="L113">
        <v>63.70984</v>
      </c>
      <c r="M113" s="8">
        <f t="shared" si="14"/>
        <v>2.0009001480219418E-3</v>
      </c>
      <c r="N113" s="34">
        <f t="shared" si="15"/>
        <v>3.6801008958064205E-4</v>
      </c>
      <c r="O113" s="48">
        <f t="shared" si="16"/>
        <v>16.713313860720291</v>
      </c>
      <c r="P113" s="6">
        <f t="shared" si="17"/>
        <v>1.2027438769450456</v>
      </c>
      <c r="Q113" s="6">
        <f t="shared" si="18"/>
        <v>2.4065704014118259E-3</v>
      </c>
      <c r="R113" s="50">
        <f t="shared" si="19"/>
        <v>694486.80374841089</v>
      </c>
      <c r="S113" s="43"/>
      <c r="T113" s="43"/>
      <c r="U113" s="43"/>
    </row>
    <row r="114" spans="1:21" x14ac:dyDescent="0.2">
      <c r="A114">
        <v>12</v>
      </c>
      <c r="B114">
        <v>2</v>
      </c>
      <c r="C114" t="s">
        <v>8</v>
      </c>
      <c r="D114" s="1">
        <v>44748</v>
      </c>
      <c r="E114">
        <v>71.86</v>
      </c>
      <c r="F114">
        <f t="shared" si="10"/>
        <v>7.1859999999999993E-2</v>
      </c>
      <c r="G114" s="7">
        <f t="shared" si="11"/>
        <v>5.6859999999999994E-2</v>
      </c>
      <c r="H114">
        <v>12.9031</v>
      </c>
      <c r="I114" s="17">
        <f t="shared" si="12"/>
        <v>0.54341063372537035</v>
      </c>
      <c r="J114" s="7">
        <f t="shared" si="13"/>
        <v>0.95096860901939806</v>
      </c>
      <c r="K114">
        <v>6.0453999999999999</v>
      </c>
      <c r="L114">
        <v>62.709319999999998</v>
      </c>
      <c r="M114" s="8">
        <f t="shared" si="14"/>
        <v>2.0478616660127001E-3</v>
      </c>
      <c r="N114" s="34">
        <f t="shared" si="15"/>
        <v>2.178672805917555E-5</v>
      </c>
      <c r="O114" s="48">
        <f t="shared" si="16"/>
        <v>0.97433796389748006</v>
      </c>
      <c r="P114" s="6">
        <f t="shared" si="17"/>
        <v>1.1838555968338247</v>
      </c>
      <c r="Q114" s="6">
        <f t="shared" si="18"/>
        <v>2.4243724948505756E-3</v>
      </c>
      <c r="R114" s="50">
        <f t="shared" si="19"/>
        <v>40189.284689831984</v>
      </c>
      <c r="S114" s="43"/>
      <c r="T114" s="43"/>
      <c r="U114" s="43"/>
    </row>
    <row r="115" spans="1:21" x14ac:dyDescent="0.2">
      <c r="A115">
        <v>12</v>
      </c>
      <c r="B115">
        <v>2</v>
      </c>
      <c r="C115" t="s">
        <v>8</v>
      </c>
      <c r="D115" s="1">
        <v>44748</v>
      </c>
      <c r="E115">
        <v>71.180000000000007</v>
      </c>
      <c r="F115">
        <f t="shared" si="10"/>
        <v>7.1180000000000007E-2</v>
      </c>
      <c r="G115" s="7">
        <f t="shared" si="11"/>
        <v>5.6180000000000008E-2</v>
      </c>
      <c r="H115">
        <v>12.2155</v>
      </c>
      <c r="I115" s="17">
        <f t="shared" si="12"/>
        <v>0.51445254212338598</v>
      </c>
      <c r="J115" s="7">
        <f t="shared" si="13"/>
        <v>0.90029194871592533</v>
      </c>
      <c r="K115">
        <v>6.0453999999999999</v>
      </c>
      <c r="L115">
        <v>62.709319999999998</v>
      </c>
      <c r="M115" s="8">
        <f t="shared" si="14"/>
        <v>2.0478616660127001E-3</v>
      </c>
      <c r="N115" s="34">
        <f t="shared" si="15"/>
        <v>2.0625723787838498E-5</v>
      </c>
      <c r="O115" s="48">
        <f t="shared" si="16"/>
        <v>0.92102655660480126</v>
      </c>
      <c r="P115" s="6">
        <f t="shared" si="17"/>
        <v>1.1838555968338247</v>
      </c>
      <c r="Q115" s="6">
        <f t="shared" si="18"/>
        <v>2.4243724948505756E-3</v>
      </c>
      <c r="R115" s="50">
        <f t="shared" si="19"/>
        <v>37990.307123228107</v>
      </c>
      <c r="S115" s="43"/>
      <c r="T115" s="43"/>
      <c r="U115" s="43"/>
    </row>
    <row r="116" spans="1:21" x14ac:dyDescent="0.2">
      <c r="A116">
        <v>9</v>
      </c>
      <c r="B116">
        <v>2</v>
      </c>
      <c r="C116" t="s">
        <v>8</v>
      </c>
      <c r="D116" s="1">
        <v>44747</v>
      </c>
      <c r="E116">
        <v>71.790000000000006</v>
      </c>
      <c r="F116">
        <f t="shared" si="10"/>
        <v>7.1790000000000007E-2</v>
      </c>
      <c r="G116" s="7">
        <f t="shared" si="11"/>
        <v>5.6790000000000007E-2</v>
      </c>
      <c r="H116">
        <v>158.4691</v>
      </c>
      <c r="I116" s="17">
        <f t="shared" si="12"/>
        <v>6.6738841097789736</v>
      </c>
      <c r="J116" s="7">
        <f t="shared" si="13"/>
        <v>11.679297192113204</v>
      </c>
      <c r="K116">
        <v>7.36585</v>
      </c>
      <c r="L116">
        <v>63.729889999999997</v>
      </c>
      <c r="M116" s="8">
        <f t="shared" si="14"/>
        <v>1.9932994822064254E-3</v>
      </c>
      <c r="N116" s="34">
        <f t="shared" si="15"/>
        <v>2.6883863865785732E-4</v>
      </c>
      <c r="O116" s="48">
        <f t="shared" si="16"/>
        <v>12.193900071895424</v>
      </c>
      <c r="P116" s="6">
        <f t="shared" si="17"/>
        <v>1.203122390134417</v>
      </c>
      <c r="Q116" s="6">
        <f t="shared" si="18"/>
        <v>2.3981832372858905E-3</v>
      </c>
      <c r="R116" s="50">
        <f t="shared" si="19"/>
        <v>508464.06906320032</v>
      </c>
      <c r="S116" s="43"/>
      <c r="T116" s="43"/>
      <c r="U116" s="43"/>
    </row>
    <row r="117" spans="1:21" x14ac:dyDescent="0.2">
      <c r="A117">
        <v>12</v>
      </c>
      <c r="B117">
        <v>1</v>
      </c>
      <c r="C117" t="s">
        <v>8</v>
      </c>
      <c r="D117" s="1">
        <v>44748</v>
      </c>
      <c r="E117">
        <v>71.83</v>
      </c>
      <c r="F117">
        <f t="shared" si="10"/>
        <v>7.1830000000000005E-2</v>
      </c>
      <c r="G117" s="7">
        <f t="shared" si="11"/>
        <v>5.6830000000000006E-2</v>
      </c>
      <c r="H117">
        <v>11.3371</v>
      </c>
      <c r="I117" s="17">
        <f t="shared" si="12"/>
        <v>0.47745895913446346</v>
      </c>
      <c r="J117" s="7">
        <f t="shared" si="13"/>
        <v>0.83555317848531085</v>
      </c>
      <c r="K117">
        <v>6.0453999999999999</v>
      </c>
      <c r="L117">
        <v>62.709319999999998</v>
      </c>
      <c r="M117" s="8">
        <f t="shared" si="14"/>
        <v>2.0478616660127001E-3</v>
      </c>
      <c r="N117" s="34">
        <f t="shared" si="15"/>
        <v>1.9142556027596399E-5</v>
      </c>
      <c r="O117" s="48">
        <f t="shared" si="16"/>
        <v>0.85349641881752725</v>
      </c>
      <c r="P117" s="6">
        <f t="shared" si="17"/>
        <v>1.1838555968338247</v>
      </c>
      <c r="Q117" s="6">
        <f t="shared" si="18"/>
        <v>2.4243724948505756E-3</v>
      </c>
      <c r="R117" s="50">
        <f t="shared" si="19"/>
        <v>35204.838391392979</v>
      </c>
      <c r="S117" s="43"/>
      <c r="T117" s="43"/>
      <c r="U117" s="43"/>
    </row>
    <row r="118" spans="1:21" x14ac:dyDescent="0.2">
      <c r="A118">
        <v>2</v>
      </c>
      <c r="B118">
        <v>3</v>
      </c>
      <c r="C118" t="s">
        <v>8</v>
      </c>
      <c r="D118" s="1">
        <v>44749</v>
      </c>
      <c r="E118">
        <v>71.69</v>
      </c>
      <c r="F118">
        <f t="shared" si="10"/>
        <v>7.1690000000000004E-2</v>
      </c>
      <c r="G118" s="7">
        <f t="shared" si="11"/>
        <v>5.6690000000000004E-2</v>
      </c>
      <c r="H118">
        <v>1.5250999999999999</v>
      </c>
      <c r="I118" s="17">
        <f t="shared" si="12"/>
        <v>6.4229181940352487E-2</v>
      </c>
      <c r="J118" s="7">
        <f t="shared" si="13"/>
        <v>0.11240106839561684</v>
      </c>
      <c r="K118">
        <v>4.5814000000000004</v>
      </c>
      <c r="L118">
        <v>61.709899999999998</v>
      </c>
      <c r="M118" s="8">
        <f t="shared" si="14"/>
        <v>2.1107369181873068E-3</v>
      </c>
      <c r="N118" s="34">
        <f t="shared" si="15"/>
        <v>2.5616099136431941E-6</v>
      </c>
      <c r="O118" s="48">
        <f t="shared" si="16"/>
        <v>9.6497388352471347E-2</v>
      </c>
      <c r="P118" s="6">
        <f t="shared" si="17"/>
        <v>1.1649880830322454</v>
      </c>
      <c r="Q118" s="6">
        <f t="shared" si="18"/>
        <v>2.4589833561044199E-3</v>
      </c>
      <c r="R118" s="50">
        <f t="shared" si="19"/>
        <v>3924.2798497564786</v>
      </c>
      <c r="S118" s="43"/>
      <c r="T118" s="43"/>
      <c r="U118" s="43"/>
    </row>
    <row r="119" spans="1:21" x14ac:dyDescent="0.2">
      <c r="A119">
        <v>3</v>
      </c>
      <c r="B119">
        <v>3</v>
      </c>
      <c r="C119" t="s">
        <v>6</v>
      </c>
      <c r="D119" s="1">
        <v>44756</v>
      </c>
      <c r="E119">
        <v>70.75</v>
      </c>
      <c r="F119">
        <f t="shared" si="10"/>
        <v>7.0749999999999993E-2</v>
      </c>
      <c r="G119" s="7">
        <f t="shared" si="11"/>
        <v>5.5749999999999994E-2</v>
      </c>
      <c r="H119">
        <v>3.1553</v>
      </c>
      <c r="I119" s="17">
        <f t="shared" si="12"/>
        <v>0.1328846225010781</v>
      </c>
      <c r="J119" s="7">
        <f t="shared" si="13"/>
        <v>0.23254808937688667</v>
      </c>
      <c r="K119">
        <v>6.0435999999999996</v>
      </c>
      <c r="L119">
        <v>61.907879999999999</v>
      </c>
      <c r="M119" s="8">
        <f t="shared" si="14"/>
        <v>2.047937411053169E-3</v>
      </c>
      <c r="N119" s="34">
        <f t="shared" si="15"/>
        <v>5.3276514828227271E-6</v>
      </c>
      <c r="O119" s="48">
        <f t="shared" si="16"/>
        <v>0.22178890435973836</v>
      </c>
      <c r="P119" s="6">
        <f t="shared" si="17"/>
        <v>1.1687256411984184</v>
      </c>
      <c r="Q119" s="6">
        <f t="shared" si="18"/>
        <v>2.3934769638673439E-3</v>
      </c>
      <c r="R119" s="50">
        <f t="shared" si="19"/>
        <v>9266.3897630071697</v>
      </c>
      <c r="S119" s="43"/>
      <c r="T119" s="43"/>
      <c r="U119" s="43"/>
    </row>
    <row r="120" spans="1:21" x14ac:dyDescent="0.2">
      <c r="A120">
        <v>6</v>
      </c>
      <c r="B120">
        <v>2</v>
      </c>
      <c r="C120" t="s">
        <v>8</v>
      </c>
      <c r="D120" s="1">
        <v>44742</v>
      </c>
      <c r="E120">
        <v>71.28</v>
      </c>
      <c r="F120">
        <f t="shared" si="10"/>
        <v>7.1279999999999996E-2</v>
      </c>
      <c r="G120" s="7">
        <f t="shared" si="11"/>
        <v>5.6279999999999997E-2</v>
      </c>
      <c r="H120">
        <v>15.994300000000001</v>
      </c>
      <c r="I120" s="17">
        <f t="shared" si="12"/>
        <v>0.67359570173010286</v>
      </c>
      <c r="J120" s="7">
        <f t="shared" si="13"/>
        <v>1.1787924780276799</v>
      </c>
      <c r="K120">
        <v>7.0788000000000002</v>
      </c>
      <c r="L120">
        <v>62.315539999999999</v>
      </c>
      <c r="M120" s="8">
        <f t="shared" si="14"/>
        <v>2.0049921987938452E-3</v>
      </c>
      <c r="N120" s="34">
        <f t="shared" si="15"/>
        <v>2.7106141157870411E-5</v>
      </c>
      <c r="O120" s="48">
        <f t="shared" si="16"/>
        <v>1.2116742673914849</v>
      </c>
      <c r="P120" s="6">
        <f t="shared" si="17"/>
        <v>1.1764216355514949</v>
      </c>
      <c r="Q120" s="6">
        <f t="shared" si="18"/>
        <v>2.3587162017730434E-3</v>
      </c>
      <c r="R120" s="50">
        <f t="shared" si="19"/>
        <v>51370.074385408087</v>
      </c>
      <c r="S120" s="43"/>
      <c r="T120" s="43"/>
      <c r="U120" s="43"/>
    </row>
    <row r="121" spans="1:21" x14ac:dyDescent="0.2">
      <c r="A121">
        <v>6</v>
      </c>
      <c r="B121">
        <v>3</v>
      </c>
      <c r="C121" t="s">
        <v>8</v>
      </c>
      <c r="D121" s="1">
        <v>44742</v>
      </c>
      <c r="E121">
        <v>71.42</v>
      </c>
      <c r="F121">
        <f t="shared" si="10"/>
        <v>7.1419999999999997E-2</v>
      </c>
      <c r="G121" s="7">
        <f t="shared" si="11"/>
        <v>5.6419999999999998E-2</v>
      </c>
      <c r="H121">
        <v>19.560700000000001</v>
      </c>
      <c r="I121" s="17">
        <f t="shared" si="12"/>
        <v>0.82379369167966232</v>
      </c>
      <c r="J121" s="7">
        <f t="shared" si="13"/>
        <v>1.4416389604394089</v>
      </c>
      <c r="K121">
        <v>7.0788000000000002</v>
      </c>
      <c r="L121">
        <v>62.315539999999999</v>
      </c>
      <c r="M121" s="8">
        <f t="shared" si="14"/>
        <v>2.0049921987938452E-3</v>
      </c>
      <c r="N121" s="34">
        <f t="shared" si="15"/>
        <v>3.315025323688788E-5</v>
      </c>
      <c r="O121" s="48">
        <f t="shared" si="16"/>
        <v>1.4866924124129524</v>
      </c>
      <c r="P121" s="6">
        <f t="shared" si="17"/>
        <v>1.1764216355514949</v>
      </c>
      <c r="Q121" s="6">
        <f t="shared" si="18"/>
        <v>2.3587162017730434E-3</v>
      </c>
      <c r="R121" s="50">
        <f t="shared" si="19"/>
        <v>63029.728260458294</v>
      </c>
      <c r="S121" s="43"/>
      <c r="T121" s="43"/>
      <c r="U121" s="43"/>
    </row>
    <row r="122" spans="1:21" x14ac:dyDescent="0.2">
      <c r="A122">
        <v>7</v>
      </c>
      <c r="B122">
        <v>1</v>
      </c>
      <c r="C122" t="s">
        <v>8</v>
      </c>
      <c r="D122" s="1">
        <v>44742</v>
      </c>
      <c r="E122">
        <v>71.13</v>
      </c>
      <c r="F122">
        <f t="shared" si="10"/>
        <v>7.1129999999999999E-2</v>
      </c>
      <c r="G122" s="7">
        <f t="shared" si="11"/>
        <v>5.6129999999999999E-2</v>
      </c>
      <c r="H122">
        <v>16.093900000000001</v>
      </c>
      <c r="I122" s="17">
        <f t="shared" si="12"/>
        <v>0.67779032930944794</v>
      </c>
      <c r="J122" s="7">
        <f t="shared" si="13"/>
        <v>1.1861330762915339</v>
      </c>
      <c r="K122">
        <v>6.7145999999999999</v>
      </c>
      <c r="L122">
        <v>62.579619999999998</v>
      </c>
      <c r="M122" s="8">
        <f t="shared" si="14"/>
        <v>2.0199612202994538E-3</v>
      </c>
      <c r="N122" s="34">
        <f t="shared" si="15"/>
        <v>2.7239489085906307E-5</v>
      </c>
      <c r="O122" s="48">
        <f t="shared" si="16"/>
        <v>1.2196326111651532</v>
      </c>
      <c r="P122" s="6">
        <f t="shared" si="17"/>
        <v>1.1814070601424789</v>
      </c>
      <c r="Q122" s="6">
        <f t="shared" si="18"/>
        <v>2.3863964468757918E-3</v>
      </c>
      <c r="R122" s="50">
        <f t="shared" si="19"/>
        <v>51107.711493698567</v>
      </c>
      <c r="S122" s="43"/>
      <c r="T122" s="43"/>
      <c r="U122" s="43"/>
    </row>
    <row r="123" spans="1:21" x14ac:dyDescent="0.2">
      <c r="A123">
        <v>8</v>
      </c>
      <c r="B123">
        <v>3</v>
      </c>
      <c r="C123" t="s">
        <v>8</v>
      </c>
      <c r="D123" s="1">
        <v>44747</v>
      </c>
      <c r="E123">
        <v>70.83</v>
      </c>
      <c r="F123">
        <f t="shared" si="10"/>
        <v>7.0830000000000004E-2</v>
      </c>
      <c r="G123" s="7">
        <f t="shared" si="11"/>
        <v>5.5830000000000005E-2</v>
      </c>
      <c r="H123">
        <v>38.753500000000003</v>
      </c>
      <c r="I123" s="17">
        <f t="shared" si="12"/>
        <v>1.6320933724512823</v>
      </c>
      <c r="J123" s="7">
        <f t="shared" si="13"/>
        <v>2.8561634017897437</v>
      </c>
      <c r="K123">
        <v>6.9779999999999998</v>
      </c>
      <c r="L123">
        <v>63.756239999999998</v>
      </c>
      <c r="M123" s="8">
        <f t="shared" si="14"/>
        <v>2.0091201613276904E-3</v>
      </c>
      <c r="N123" s="34">
        <f t="shared" si="15"/>
        <v>6.5653388100824796E-5</v>
      </c>
      <c r="O123" s="48">
        <f t="shared" si="16"/>
        <v>2.9664301169173943</v>
      </c>
      <c r="P123" s="6">
        <f t="shared" si="17"/>
        <v>1.2036198376426432</v>
      </c>
      <c r="Q123" s="6">
        <f t="shared" si="18"/>
        <v>2.418216882381796E-3</v>
      </c>
      <c r="R123" s="50">
        <f t="shared" si="19"/>
        <v>122670.14338249271</v>
      </c>
      <c r="S123" s="43"/>
      <c r="T123" s="43"/>
      <c r="U123" s="43"/>
    </row>
    <row r="124" spans="1:21" x14ac:dyDescent="0.2">
      <c r="A124">
        <v>4</v>
      </c>
      <c r="B124">
        <v>1</v>
      </c>
      <c r="C124" t="s">
        <v>8</v>
      </c>
      <c r="D124" s="1">
        <v>44741</v>
      </c>
      <c r="E124">
        <v>71.650000000000006</v>
      </c>
      <c r="F124">
        <f t="shared" si="10"/>
        <v>7.1650000000000005E-2</v>
      </c>
      <c r="G124" s="7">
        <f t="shared" si="11"/>
        <v>5.6650000000000006E-2</v>
      </c>
      <c r="H124">
        <v>51.919899999999998</v>
      </c>
      <c r="I124" s="17">
        <f t="shared" si="12"/>
        <v>2.1865928158316881</v>
      </c>
      <c r="J124" s="7">
        <f t="shared" si="13"/>
        <v>3.8265374277054534</v>
      </c>
      <c r="K124">
        <v>6.3494000000000002</v>
      </c>
      <c r="L124">
        <v>62.187530000000002</v>
      </c>
      <c r="M124" s="8">
        <f t="shared" si="14"/>
        <v>2.0351231944906625E-3</v>
      </c>
      <c r="N124" s="34">
        <f t="shared" si="15"/>
        <v>8.7761576919148605E-5</v>
      </c>
      <c r="O124" s="48">
        <f t="shared" si="16"/>
        <v>3.9838174366436587</v>
      </c>
      <c r="P124" s="6">
        <f t="shared" si="17"/>
        <v>1.1740050034631437</v>
      </c>
      <c r="Q124" s="6">
        <f t="shared" si="18"/>
        <v>2.3892448129959345E-3</v>
      </c>
      <c r="R124" s="50">
        <f t="shared" si="19"/>
        <v>166739.6080541554</v>
      </c>
      <c r="S124" s="43"/>
      <c r="T124" s="43"/>
      <c r="U124" s="43"/>
    </row>
    <row r="125" spans="1:21" x14ac:dyDescent="0.2">
      <c r="A125">
        <v>6</v>
      </c>
      <c r="B125">
        <v>2</v>
      </c>
      <c r="C125" t="s">
        <v>7</v>
      </c>
      <c r="D125" s="1">
        <v>44761</v>
      </c>
      <c r="E125">
        <v>72</v>
      </c>
      <c r="F125">
        <f t="shared" si="10"/>
        <v>7.1999999999999995E-2</v>
      </c>
      <c r="G125" s="7">
        <f t="shared" si="11"/>
        <v>5.6999999999999995E-2</v>
      </c>
      <c r="H125">
        <v>8.8583999999999996</v>
      </c>
      <c r="I125" s="17">
        <f t="shared" si="12"/>
        <v>0.37306916615331354</v>
      </c>
      <c r="J125" s="7">
        <f t="shared" si="13"/>
        <v>0.6528710407682986</v>
      </c>
      <c r="K125">
        <v>5.5728</v>
      </c>
      <c r="L125">
        <v>62.602290000000004</v>
      </c>
      <c r="M125" s="8">
        <f t="shared" si="14"/>
        <v>2.0678793922718581E-3</v>
      </c>
      <c r="N125" s="34">
        <f t="shared" si="15"/>
        <v>1.4931982559098387E-5</v>
      </c>
      <c r="O125" s="48">
        <f t="shared" si="16"/>
        <v>0.66255391469232849</v>
      </c>
      <c r="P125" s="6">
        <f t="shared" si="17"/>
        <v>1.1818350349057236</v>
      </c>
      <c r="Q125" s="6">
        <f t="shared" si="18"/>
        <v>2.4438923137464381E-3</v>
      </c>
      <c r="R125" s="50">
        <f t="shared" si="19"/>
        <v>27110.601844671568</v>
      </c>
      <c r="S125" s="43"/>
      <c r="T125" s="43"/>
      <c r="U125" s="43"/>
    </row>
    <row r="126" spans="1:21" x14ac:dyDescent="0.2">
      <c r="A126">
        <v>9</v>
      </c>
      <c r="B126">
        <v>3</v>
      </c>
      <c r="C126" t="s">
        <v>8</v>
      </c>
      <c r="D126" s="1">
        <v>44747</v>
      </c>
      <c r="E126">
        <v>71.84</v>
      </c>
      <c r="F126">
        <f t="shared" si="10"/>
        <v>7.1840000000000001E-2</v>
      </c>
      <c r="G126" s="7">
        <f t="shared" si="11"/>
        <v>5.6840000000000002E-2</v>
      </c>
      <c r="H126">
        <v>198.23230000000001</v>
      </c>
      <c r="I126" s="17">
        <f t="shared" si="12"/>
        <v>8.3485007298895404</v>
      </c>
      <c r="J126" s="7">
        <f t="shared" si="13"/>
        <v>14.609876277306695</v>
      </c>
      <c r="K126">
        <v>7.36585</v>
      </c>
      <c r="L126">
        <v>63.729889999999997</v>
      </c>
      <c r="M126" s="8">
        <f t="shared" si="14"/>
        <v>1.9932994822064254E-3</v>
      </c>
      <c r="N126" s="34">
        <f t="shared" si="15"/>
        <v>3.3629585622696142E-4</v>
      </c>
      <c r="O126" s="48">
        <f t="shared" si="16"/>
        <v>15.25896030702939</v>
      </c>
      <c r="P126" s="6">
        <f t="shared" si="17"/>
        <v>1.203122390134417</v>
      </c>
      <c r="Q126" s="6">
        <f t="shared" si="18"/>
        <v>2.3981832372858905E-3</v>
      </c>
      <c r="R126" s="50">
        <f t="shared" si="19"/>
        <v>636271.66055494989</v>
      </c>
      <c r="S126" s="43"/>
      <c r="T126" s="43"/>
      <c r="U126" s="43"/>
    </row>
    <row r="127" spans="1:21" x14ac:dyDescent="0.2">
      <c r="A127">
        <v>1</v>
      </c>
      <c r="B127">
        <v>2</v>
      </c>
      <c r="C127" t="s">
        <v>6</v>
      </c>
      <c r="D127" s="1">
        <v>44756</v>
      </c>
      <c r="E127">
        <v>71.31</v>
      </c>
      <c r="F127">
        <f t="shared" si="10"/>
        <v>7.1309999999999998E-2</v>
      </c>
      <c r="G127" s="7">
        <f t="shared" si="11"/>
        <v>5.6309999999999999E-2</v>
      </c>
      <c r="H127">
        <v>2.1309</v>
      </c>
      <c r="I127" s="17">
        <f t="shared" si="12"/>
        <v>8.9742288241228207E-2</v>
      </c>
      <c r="J127" s="7">
        <f t="shared" si="13"/>
        <v>0.15704900442214934</v>
      </c>
      <c r="K127">
        <v>6.2679999999999998</v>
      </c>
      <c r="L127">
        <v>61.891419999999997</v>
      </c>
      <c r="M127" s="8">
        <f t="shared" si="14"/>
        <v>2.0385235845858029E-3</v>
      </c>
      <c r="N127" s="34">
        <f t="shared" si="15"/>
        <v>3.6008674914937732E-6</v>
      </c>
      <c r="O127" s="48">
        <f t="shared" si="16"/>
        <v>0.14293508176591949</v>
      </c>
      <c r="P127" s="6">
        <f t="shared" si="17"/>
        <v>1.1684149016923309</v>
      </c>
      <c r="Q127" s="6">
        <f t="shared" si="18"/>
        <v>2.3818413336813187E-3</v>
      </c>
      <c r="R127" s="50">
        <f t="shared" si="19"/>
        <v>6001.03288765261</v>
      </c>
      <c r="S127" s="43"/>
      <c r="T127" s="43"/>
      <c r="U127" s="43"/>
    </row>
    <row r="128" spans="1:21" x14ac:dyDescent="0.2">
      <c r="A128">
        <v>4</v>
      </c>
      <c r="B128">
        <v>1</v>
      </c>
      <c r="C128" t="s">
        <v>8</v>
      </c>
      <c r="D128" s="1">
        <v>44741</v>
      </c>
      <c r="E128">
        <v>71.69</v>
      </c>
      <c r="F128">
        <f t="shared" si="10"/>
        <v>7.1690000000000004E-2</v>
      </c>
      <c r="G128" s="7">
        <f t="shared" si="11"/>
        <v>5.6690000000000004E-2</v>
      </c>
      <c r="H128">
        <v>55.5991</v>
      </c>
      <c r="I128" s="17">
        <f t="shared" si="12"/>
        <v>2.3415413478590601</v>
      </c>
      <c r="J128" s="7">
        <f t="shared" si="13"/>
        <v>4.0976973587533552</v>
      </c>
      <c r="K128">
        <v>6.3494000000000002</v>
      </c>
      <c r="L128">
        <v>62.187530000000002</v>
      </c>
      <c r="M128" s="8">
        <f t="shared" si="14"/>
        <v>2.0351231944906625E-3</v>
      </c>
      <c r="N128" s="34">
        <f t="shared" si="15"/>
        <v>9.3980625757858472E-5</v>
      </c>
      <c r="O128" s="48">
        <f t="shared" si="16"/>
        <v>4.2676489454080526</v>
      </c>
      <c r="P128" s="6">
        <f t="shared" si="17"/>
        <v>1.1740050034631437</v>
      </c>
      <c r="Q128" s="6">
        <f t="shared" si="18"/>
        <v>2.3892448129959345E-3</v>
      </c>
      <c r="R128" s="50">
        <f t="shared" si="19"/>
        <v>178619.1570740187</v>
      </c>
      <c r="S128" s="43"/>
      <c r="T128" s="43"/>
      <c r="U128" s="43"/>
    </row>
    <row r="129" spans="1:21" x14ac:dyDescent="0.2">
      <c r="A129">
        <v>12</v>
      </c>
      <c r="B129">
        <v>2</v>
      </c>
      <c r="C129" t="s">
        <v>6</v>
      </c>
      <c r="D129" s="1">
        <v>44764</v>
      </c>
      <c r="E129">
        <v>71.319999999999993</v>
      </c>
      <c r="F129">
        <f t="shared" si="10"/>
        <v>7.1319999999999995E-2</v>
      </c>
      <c r="G129" s="7">
        <f t="shared" si="11"/>
        <v>5.6319999999999995E-2</v>
      </c>
      <c r="H129">
        <v>11.6251</v>
      </c>
      <c r="I129" s="17">
        <f t="shared" si="12"/>
        <v>0.48958800273738884</v>
      </c>
      <c r="J129" s="7">
        <f t="shared" si="13"/>
        <v>0.85677900479043045</v>
      </c>
      <c r="K129">
        <v>6.1657999999999999</v>
      </c>
      <c r="L129">
        <v>62.882309999999997</v>
      </c>
      <c r="M129" s="8">
        <f t="shared" si="14"/>
        <v>2.042803732345676E-3</v>
      </c>
      <c r="N129" s="34">
        <f t="shared" si="15"/>
        <v>1.9637305264576155E-5</v>
      </c>
      <c r="O129" s="48">
        <f t="shared" si="16"/>
        <v>0.87544359868624189</v>
      </c>
      <c r="P129" s="6">
        <f t="shared" si="17"/>
        <v>1.1871213822018734</v>
      </c>
      <c r="Q129" s="6">
        <f t="shared" si="18"/>
        <v>2.4250559903093447E-3</v>
      </c>
      <c r="R129" s="50">
        <f t="shared" si="19"/>
        <v>36099.933452446545</v>
      </c>
      <c r="S129" s="43"/>
      <c r="T129" s="43"/>
      <c r="U129" s="43"/>
    </row>
    <row r="130" spans="1:21" x14ac:dyDescent="0.2">
      <c r="A130">
        <v>12</v>
      </c>
      <c r="B130">
        <v>2</v>
      </c>
      <c r="C130" t="s">
        <v>6</v>
      </c>
      <c r="D130" s="1">
        <v>44764</v>
      </c>
      <c r="E130">
        <v>71.58</v>
      </c>
      <c r="F130">
        <f t="shared" si="10"/>
        <v>7.1580000000000005E-2</v>
      </c>
      <c r="G130" s="7">
        <f t="shared" si="11"/>
        <v>5.6580000000000005E-2</v>
      </c>
      <c r="H130">
        <v>11.1751</v>
      </c>
      <c r="I130" s="17">
        <f t="shared" si="12"/>
        <v>0.47063637210781795</v>
      </c>
      <c r="J130" s="7">
        <f t="shared" si="13"/>
        <v>0.82361365118868135</v>
      </c>
      <c r="K130">
        <v>6.1657999999999999</v>
      </c>
      <c r="L130">
        <v>62.882309999999997</v>
      </c>
      <c r="M130" s="8">
        <f t="shared" si="14"/>
        <v>2.042803732345676E-3</v>
      </c>
      <c r="N130" s="34">
        <f t="shared" si="15"/>
        <v>1.8877158051299772E-5</v>
      </c>
      <c r="O130" s="48">
        <f t="shared" si="16"/>
        <v>0.840823984522446</v>
      </c>
      <c r="P130" s="6">
        <f t="shared" si="17"/>
        <v>1.1871213822018734</v>
      </c>
      <c r="Q130" s="6">
        <f t="shared" si="18"/>
        <v>2.4250559903093447E-3</v>
      </c>
      <c r="R130" s="50">
        <f t="shared" si="19"/>
        <v>34672.35345832938</v>
      </c>
      <c r="S130" s="43"/>
      <c r="T130" s="43"/>
      <c r="U130" s="43"/>
    </row>
    <row r="131" spans="1:21" x14ac:dyDescent="0.2">
      <c r="A131">
        <v>12</v>
      </c>
      <c r="B131">
        <v>1</v>
      </c>
      <c r="C131" t="s">
        <v>6</v>
      </c>
      <c r="D131" s="1">
        <v>44764</v>
      </c>
      <c r="E131">
        <v>71.44</v>
      </c>
      <c r="F131">
        <f t="shared" si="10"/>
        <v>7.1440000000000003E-2</v>
      </c>
      <c r="G131" s="7">
        <f t="shared" si="11"/>
        <v>5.6440000000000004E-2</v>
      </c>
      <c r="H131">
        <v>7.6260000000000003</v>
      </c>
      <c r="I131" s="17">
        <f t="shared" si="12"/>
        <v>0.32116696706912867</v>
      </c>
      <c r="J131" s="7">
        <f t="shared" si="13"/>
        <v>0.56204219237097508</v>
      </c>
      <c r="K131">
        <v>6.1657999999999999</v>
      </c>
      <c r="L131">
        <v>62.882309999999997</v>
      </c>
      <c r="M131" s="8">
        <f t="shared" si="14"/>
        <v>2.042803732345676E-3</v>
      </c>
      <c r="N131" s="34">
        <f t="shared" si="15"/>
        <v>1.2881961440990422E-5</v>
      </c>
      <c r="O131" s="48">
        <f t="shared" si="16"/>
        <v>0.56695255184857218</v>
      </c>
      <c r="P131" s="6">
        <f t="shared" si="17"/>
        <v>1.1871213822018734</v>
      </c>
      <c r="Q131" s="6">
        <f t="shared" si="18"/>
        <v>2.4250559903093447E-3</v>
      </c>
      <c r="R131" s="50">
        <f t="shared" si="19"/>
        <v>23378.946882634682</v>
      </c>
      <c r="S131" s="43"/>
      <c r="T131" s="43"/>
      <c r="U131" s="43"/>
    </row>
    <row r="132" spans="1:21" x14ac:dyDescent="0.2">
      <c r="A132">
        <v>12</v>
      </c>
      <c r="B132">
        <v>3</v>
      </c>
      <c r="C132" t="s">
        <v>6</v>
      </c>
      <c r="D132" s="1">
        <v>44764</v>
      </c>
      <c r="E132">
        <v>70.569999999999993</v>
      </c>
      <c r="F132">
        <f t="shared" si="10"/>
        <v>7.0569999999999994E-2</v>
      </c>
      <c r="G132" s="7">
        <f t="shared" si="11"/>
        <v>5.5569999999999994E-2</v>
      </c>
      <c r="H132">
        <v>25.4983</v>
      </c>
      <c r="I132" s="17">
        <f t="shared" si="12"/>
        <v>1.0738541406266409</v>
      </c>
      <c r="J132" s="7">
        <f t="shared" si="13"/>
        <v>1.8792447460966213</v>
      </c>
      <c r="K132">
        <v>6.1657999999999999</v>
      </c>
      <c r="L132">
        <v>62.882309999999997</v>
      </c>
      <c r="M132" s="8">
        <f t="shared" si="14"/>
        <v>2.042803732345676E-3</v>
      </c>
      <c r="N132" s="34">
        <f t="shared" si="15"/>
        <v>4.3072137085078163E-5</v>
      </c>
      <c r="O132" s="48">
        <f t="shared" si="16"/>
        <v>1.9454925945251751</v>
      </c>
      <c r="P132" s="6">
        <f t="shared" si="17"/>
        <v>1.1871213822018734</v>
      </c>
      <c r="Q132" s="6">
        <f t="shared" si="18"/>
        <v>2.4250559903093447E-3</v>
      </c>
      <c r="R132" s="50">
        <f t="shared" si="19"/>
        <v>80224.646453503301</v>
      </c>
      <c r="S132" s="43"/>
      <c r="T132" s="43"/>
      <c r="U132" s="43"/>
    </row>
    <row r="133" spans="1:21" x14ac:dyDescent="0.2">
      <c r="A133">
        <v>2</v>
      </c>
      <c r="B133">
        <v>3</v>
      </c>
      <c r="C133" t="s">
        <v>7</v>
      </c>
      <c r="D133" s="1">
        <v>44767</v>
      </c>
      <c r="E133">
        <v>71.5</v>
      </c>
      <c r="F133">
        <f t="shared" si="10"/>
        <v>7.1499999999999994E-2</v>
      </c>
      <c r="G133" s="7">
        <f t="shared" si="11"/>
        <v>5.6499999999999995E-2</v>
      </c>
      <c r="H133">
        <v>3.024</v>
      </c>
      <c r="I133" s="17">
        <f t="shared" si="12"/>
        <v>0.12735495783071663</v>
      </c>
      <c r="J133" s="7">
        <f t="shared" si="13"/>
        <v>0.22287117620375405</v>
      </c>
      <c r="K133">
        <v>7.1794000000000002</v>
      </c>
      <c r="L133">
        <v>61.903919999999999</v>
      </c>
      <c r="M133" s="8">
        <f t="shared" si="14"/>
        <v>2.0008838350969904E-3</v>
      </c>
      <c r="N133" s="34">
        <f t="shared" si="15"/>
        <v>5.1267262147269804E-6</v>
      </c>
      <c r="O133" s="48">
        <f t="shared" si="16"/>
        <v>0.21174693131015032</v>
      </c>
      <c r="P133" s="6">
        <f t="shared" si="17"/>
        <v>1.1686508824837096</v>
      </c>
      <c r="Q133" s="6">
        <f t="shared" si="18"/>
        <v>2.3383346596334872E-3</v>
      </c>
      <c r="R133" s="50">
        <f t="shared" si="19"/>
        <v>9055.4587829331376</v>
      </c>
      <c r="S133" s="43"/>
      <c r="T133" s="43"/>
      <c r="U133" s="43"/>
    </row>
    <row r="134" spans="1:21" x14ac:dyDescent="0.2">
      <c r="A134">
        <v>1</v>
      </c>
      <c r="B134">
        <v>3</v>
      </c>
      <c r="C134" t="s">
        <v>7</v>
      </c>
      <c r="D134" s="1">
        <v>44767</v>
      </c>
      <c r="E134">
        <v>71.27</v>
      </c>
      <c r="F134">
        <f t="shared" si="10"/>
        <v>7.127E-2</v>
      </c>
      <c r="G134" s="7">
        <f t="shared" si="11"/>
        <v>5.6270000000000001E-2</v>
      </c>
      <c r="H134">
        <v>2.6964000000000001</v>
      </c>
      <c r="I134" s="17">
        <f t="shared" si="12"/>
        <v>0.11355817073238901</v>
      </c>
      <c r="J134" s="7">
        <f t="shared" si="13"/>
        <v>0.19872679878168076</v>
      </c>
      <c r="K134">
        <v>6.8769999999999998</v>
      </c>
      <c r="L134">
        <v>61.836649999999999</v>
      </c>
      <c r="M134" s="8">
        <f t="shared" si="14"/>
        <v>2.0132678299326105E-3</v>
      </c>
      <c r="N134" s="34">
        <f t="shared" si="15"/>
        <v>4.5663996387004816E-6</v>
      </c>
      <c r="O134" s="48">
        <f t="shared" si="16"/>
        <v>0.18645055728774099</v>
      </c>
      <c r="P134" s="6">
        <f t="shared" si="17"/>
        <v>1.1673809282568257</v>
      </c>
      <c r="Q134" s="6">
        <f t="shared" si="18"/>
        <v>2.350250468136336E-3</v>
      </c>
      <c r="R134" s="50">
        <f t="shared" si="19"/>
        <v>7933.2207275588617</v>
      </c>
      <c r="S134" s="43"/>
      <c r="T134" s="43"/>
      <c r="U134" s="43"/>
    </row>
    <row r="135" spans="1:21" x14ac:dyDescent="0.2">
      <c r="A135">
        <v>1</v>
      </c>
      <c r="B135">
        <v>2</v>
      </c>
      <c r="C135" t="s">
        <v>7</v>
      </c>
      <c r="D135" s="1">
        <v>44767</v>
      </c>
      <c r="E135">
        <v>71.14</v>
      </c>
      <c r="F135">
        <f t="shared" si="10"/>
        <v>7.1139999999999995E-2</v>
      </c>
      <c r="G135" s="7">
        <f t="shared" si="11"/>
        <v>5.6139999999999995E-2</v>
      </c>
      <c r="H135">
        <v>3.0019</v>
      </c>
      <c r="I135" s="17">
        <f t="shared" si="12"/>
        <v>0.12642422219313104</v>
      </c>
      <c r="J135" s="7">
        <f t="shared" si="13"/>
        <v>0.22124238883797928</v>
      </c>
      <c r="K135">
        <v>6.8769999999999998</v>
      </c>
      <c r="L135">
        <v>61.836649999999999</v>
      </c>
      <c r="M135" s="8">
        <f t="shared" si="14"/>
        <v>2.0132678299326105E-3</v>
      </c>
      <c r="N135" s="34">
        <f t="shared" si="15"/>
        <v>5.0837691275088896E-6</v>
      </c>
      <c r="O135" s="48">
        <f t="shared" si="16"/>
        <v>0.20995803477633415</v>
      </c>
      <c r="P135" s="6">
        <f t="shared" si="17"/>
        <v>1.1673809282568257</v>
      </c>
      <c r="Q135" s="6">
        <f t="shared" si="18"/>
        <v>2.350250468136336E-3</v>
      </c>
      <c r="R135" s="50">
        <f t="shared" si="19"/>
        <v>8933.4323138258242</v>
      </c>
      <c r="S135" s="43"/>
      <c r="T135" s="43"/>
      <c r="U135" s="43"/>
    </row>
    <row r="136" spans="1:21" x14ac:dyDescent="0.2">
      <c r="A136">
        <v>3</v>
      </c>
      <c r="B136">
        <v>3</v>
      </c>
      <c r="C136" t="s">
        <v>7</v>
      </c>
      <c r="D136" s="1">
        <v>44767</v>
      </c>
      <c r="E136">
        <v>71.53</v>
      </c>
      <c r="F136">
        <f t="shared" si="10"/>
        <v>7.1529999999999996E-2</v>
      </c>
      <c r="G136" s="7">
        <f t="shared" si="11"/>
        <v>5.6529999999999997E-2</v>
      </c>
      <c r="H136">
        <v>4.4279999999999999</v>
      </c>
      <c r="I136" s="17">
        <f t="shared" si="12"/>
        <v>0.18648404539497793</v>
      </c>
      <c r="J136" s="7">
        <f t="shared" si="13"/>
        <v>0.32634707944121133</v>
      </c>
      <c r="K136">
        <v>6.8563999999999998</v>
      </c>
      <c r="L136">
        <v>61.814309999999999</v>
      </c>
      <c r="M136" s="8">
        <f t="shared" si="14"/>
        <v>2.0141152089081129E-3</v>
      </c>
      <c r="N136" s="34">
        <f t="shared" si="15"/>
        <v>7.4983422815680002E-6</v>
      </c>
      <c r="O136" s="48">
        <f t="shared" si="16"/>
        <v>0.3200787235390104</v>
      </c>
      <c r="P136" s="6">
        <f t="shared" si="17"/>
        <v>1.1669591833864736</v>
      </c>
      <c r="Q136" s="6">
        <f t="shared" si="18"/>
        <v>2.3503902394336881E-3</v>
      </c>
      <c r="R136" s="50">
        <f t="shared" si="19"/>
        <v>13618.109800189239</v>
      </c>
      <c r="S136" s="43"/>
      <c r="T136" s="43"/>
      <c r="U136" s="43"/>
    </row>
    <row r="137" spans="1:21" x14ac:dyDescent="0.2">
      <c r="A137">
        <v>1</v>
      </c>
      <c r="B137">
        <v>1</v>
      </c>
      <c r="C137" t="s">
        <v>7</v>
      </c>
      <c r="D137" s="1">
        <v>44767</v>
      </c>
      <c r="E137">
        <v>71.180000000000007</v>
      </c>
      <c r="F137">
        <f t="shared" si="10"/>
        <v>7.1180000000000007E-2</v>
      </c>
      <c r="G137" s="7">
        <f t="shared" si="11"/>
        <v>5.6180000000000008E-2</v>
      </c>
      <c r="H137">
        <v>3.4426000000000001</v>
      </c>
      <c r="I137" s="17">
        <f t="shared" si="12"/>
        <v>0.14498418578969083</v>
      </c>
      <c r="J137" s="7">
        <f t="shared" si="13"/>
        <v>0.25372232513195891</v>
      </c>
      <c r="K137">
        <v>6.8769999999999998</v>
      </c>
      <c r="L137">
        <v>61.836649999999999</v>
      </c>
      <c r="M137" s="8">
        <f t="shared" si="14"/>
        <v>2.0132678299326105E-3</v>
      </c>
      <c r="N137" s="34">
        <f t="shared" si="15"/>
        <v>5.8301021347686822E-6</v>
      </c>
      <c r="O137" s="48">
        <f t="shared" si="16"/>
        <v>0.24395586101510536</v>
      </c>
      <c r="P137" s="6">
        <f t="shared" si="17"/>
        <v>1.1673809282568257</v>
      </c>
      <c r="Q137" s="6">
        <f t="shared" si="18"/>
        <v>2.350250468136336E-3</v>
      </c>
      <c r="R137" s="50">
        <f t="shared" si="19"/>
        <v>10379.994146264486</v>
      </c>
      <c r="S137" s="43"/>
      <c r="T137" s="43"/>
      <c r="U137" s="43"/>
    </row>
    <row r="138" spans="1:21" x14ac:dyDescent="0.2">
      <c r="A138">
        <v>1</v>
      </c>
      <c r="B138">
        <v>2</v>
      </c>
      <c r="C138" t="s">
        <v>7</v>
      </c>
      <c r="D138" s="1">
        <v>44767</v>
      </c>
      <c r="E138">
        <v>71.17</v>
      </c>
      <c r="F138">
        <f t="shared" si="10"/>
        <v>7.1169999999999997E-2</v>
      </c>
      <c r="G138" s="7">
        <f t="shared" si="11"/>
        <v>5.6169999999999998E-2</v>
      </c>
      <c r="H138">
        <v>2.7288999999999999</v>
      </c>
      <c r="I138" s="17">
        <f t="shared" si="12"/>
        <v>0.11492689961119133</v>
      </c>
      <c r="J138" s="7">
        <f t="shared" si="13"/>
        <v>0.20112207431958481</v>
      </c>
      <c r="K138">
        <v>6.8769999999999998</v>
      </c>
      <c r="L138">
        <v>61.836649999999999</v>
      </c>
      <c r="M138" s="8">
        <f t="shared" si="14"/>
        <v>2.0132678299326105E-3</v>
      </c>
      <c r="N138" s="34">
        <f t="shared" si="15"/>
        <v>4.6214389460205236E-6</v>
      </c>
      <c r="O138" s="48">
        <f t="shared" si="16"/>
        <v>0.18891841910569057</v>
      </c>
      <c r="P138" s="6">
        <f t="shared" si="17"/>
        <v>1.1673809282568257</v>
      </c>
      <c r="Q138" s="6">
        <f t="shared" si="18"/>
        <v>2.350250468136336E-3</v>
      </c>
      <c r="R138" s="50">
        <f t="shared" si="19"/>
        <v>8038.2249324896875</v>
      </c>
      <c r="S138" s="43"/>
      <c r="T138" s="43"/>
      <c r="U138" s="43"/>
    </row>
    <row r="139" spans="1:21" x14ac:dyDescent="0.2">
      <c r="A139">
        <v>10</v>
      </c>
      <c r="B139">
        <v>1</v>
      </c>
      <c r="C139" t="s">
        <v>8</v>
      </c>
      <c r="D139" s="1">
        <v>44850</v>
      </c>
      <c r="E139">
        <v>71.53</v>
      </c>
      <c r="F139">
        <f t="shared" si="10"/>
        <v>7.1529999999999996E-2</v>
      </c>
      <c r="G139" s="7">
        <f t="shared" si="11"/>
        <v>5.6529999999999997E-2</v>
      </c>
      <c r="H139">
        <v>1.2118</v>
      </c>
      <c r="I139" s="17">
        <f t="shared" si="12"/>
        <v>5.1034635548697888E-2</v>
      </c>
      <c r="J139" s="7">
        <f t="shared" si="13"/>
        <v>8.9310612210221296E-2</v>
      </c>
      <c r="K139" t="s">
        <v>2</v>
      </c>
      <c r="L139" t="s">
        <v>2</v>
      </c>
      <c r="M139" s="8" t="e">
        <f t="shared" si="14"/>
        <v>#VALUE!</v>
      </c>
      <c r="N139" s="34" t="e">
        <f t="shared" si="15"/>
        <v>#VALUE!</v>
      </c>
      <c r="O139" s="48" t="e">
        <f t="shared" si="16"/>
        <v>#VALUE!</v>
      </c>
      <c r="P139" s="6" t="e">
        <f t="shared" si="17"/>
        <v>#VALUE!</v>
      </c>
      <c r="Q139" s="6" t="e">
        <f t="shared" si="18"/>
        <v>#VALUE!</v>
      </c>
      <c r="R139" s="50" t="e">
        <f t="shared" si="19"/>
        <v>#VALUE!</v>
      </c>
      <c r="S139" s="43"/>
      <c r="T139" s="43"/>
      <c r="U139" s="43"/>
    </row>
    <row r="140" spans="1:21" x14ac:dyDescent="0.2">
      <c r="A140">
        <v>5</v>
      </c>
      <c r="B140">
        <v>3</v>
      </c>
      <c r="C140" t="s">
        <v>6</v>
      </c>
      <c r="D140" s="1">
        <v>44761</v>
      </c>
      <c r="E140">
        <v>71.13</v>
      </c>
      <c r="F140">
        <f t="shared" si="10"/>
        <v>7.1129999999999999E-2</v>
      </c>
      <c r="G140" s="7">
        <f t="shared" si="11"/>
        <v>5.6129999999999999E-2</v>
      </c>
      <c r="H140">
        <v>43.4527</v>
      </c>
      <c r="I140" s="17">
        <f t="shared" si="12"/>
        <v>1.8299989339056815</v>
      </c>
      <c r="J140" s="7">
        <f t="shared" si="13"/>
        <v>3.2024981343349421</v>
      </c>
      <c r="K140">
        <v>6.8971999999999998</v>
      </c>
      <c r="L140">
        <v>62.853400000000001</v>
      </c>
      <c r="M140" s="8">
        <f t="shared" si="14"/>
        <v>2.0124373721583178E-3</v>
      </c>
      <c r="N140" s="34">
        <f t="shared" si="15"/>
        <v>7.3593200919275993E-5</v>
      </c>
      <c r="O140" s="48">
        <f t="shared" si="16"/>
        <v>3.3290766654609674</v>
      </c>
      <c r="P140" s="6">
        <f t="shared" si="17"/>
        <v>1.1865756058275727</v>
      </c>
      <c r="Q140" s="6">
        <f t="shared" si="18"/>
        <v>2.3879090940588043E-3</v>
      </c>
      <c r="R140" s="50">
        <f t="shared" si="19"/>
        <v>139413.8777620898</v>
      </c>
      <c r="S140" s="43"/>
      <c r="T140" s="43"/>
      <c r="U140" s="43"/>
    </row>
    <row r="141" spans="1:21" x14ac:dyDescent="0.2">
      <c r="A141">
        <v>7</v>
      </c>
      <c r="B141">
        <v>2</v>
      </c>
      <c r="C141" t="s">
        <v>7</v>
      </c>
      <c r="D141" s="1">
        <v>44761</v>
      </c>
      <c r="E141">
        <v>71.28</v>
      </c>
      <c r="F141">
        <f t="shared" si="10"/>
        <v>7.1279999999999996E-2</v>
      </c>
      <c r="G141" s="7">
        <f t="shared" si="11"/>
        <v>5.6279999999999997E-2</v>
      </c>
      <c r="H141">
        <v>5.8449999999999998</v>
      </c>
      <c r="I141" s="17">
        <f t="shared" si="12"/>
        <v>0.24616062451076015</v>
      </c>
      <c r="J141" s="7">
        <f t="shared" si="13"/>
        <v>0.43078109289383021</v>
      </c>
      <c r="K141">
        <v>5.5317999999999996</v>
      </c>
      <c r="L141">
        <v>62.74971</v>
      </c>
      <c r="M141" s="8">
        <f t="shared" si="14"/>
        <v>2.0696284298906019E-3</v>
      </c>
      <c r="N141" s="34">
        <f t="shared" si="15"/>
        <v>9.8510565774386732E-6</v>
      </c>
      <c r="O141" s="48">
        <f t="shared" si="16"/>
        <v>0.42970330745382823</v>
      </c>
      <c r="P141" s="6">
        <f t="shared" si="17"/>
        <v>1.1846180979669279</v>
      </c>
      <c r="Q141" s="6">
        <f t="shared" si="18"/>
        <v>2.451719294115284E-3</v>
      </c>
      <c r="R141" s="50">
        <f t="shared" si="19"/>
        <v>17526.611161612975</v>
      </c>
      <c r="S141" s="43"/>
      <c r="T141" s="43"/>
      <c r="U141" s="43"/>
    </row>
    <row r="142" spans="1:21" x14ac:dyDescent="0.2">
      <c r="A142">
        <v>9</v>
      </c>
      <c r="B142">
        <v>3</v>
      </c>
      <c r="C142" t="s">
        <v>7</v>
      </c>
      <c r="D142" s="1">
        <v>44760</v>
      </c>
      <c r="E142">
        <v>71.239999999999995</v>
      </c>
      <c r="F142">
        <f t="shared" si="10"/>
        <v>7.1239999999999998E-2</v>
      </c>
      <c r="G142" s="7">
        <f t="shared" si="11"/>
        <v>5.6239999999999998E-2</v>
      </c>
      <c r="H142">
        <v>317.21949999999998</v>
      </c>
      <c r="I142" s="17">
        <f t="shared" si="12"/>
        <v>13.359615094438166</v>
      </c>
      <c r="J142" s="7">
        <f t="shared" si="13"/>
        <v>23.379326415266785</v>
      </c>
      <c r="K142">
        <v>7.5819999999999999</v>
      </c>
      <c r="L142">
        <v>63.809089999999998</v>
      </c>
      <c r="M142" s="8">
        <f t="shared" si="14"/>
        <v>1.9845555142892065E-3</v>
      </c>
      <c r="N142" s="34">
        <f t="shared" si="15"/>
        <v>5.3856916742021823E-4</v>
      </c>
      <c r="O142" s="48">
        <f t="shared" si="16"/>
        <v>24.426665746807846</v>
      </c>
      <c r="P142" s="6">
        <f t="shared" si="17"/>
        <v>1.2046175644285926</v>
      </c>
      <c r="Q142" s="6">
        <f t="shared" si="18"/>
        <v>2.3906304300963968E-3</v>
      </c>
      <c r="R142" s="50">
        <f t="shared" si="19"/>
        <v>1021766.7038490301</v>
      </c>
      <c r="S142" s="43"/>
      <c r="T142" s="43"/>
      <c r="U142" s="43"/>
    </row>
    <row r="143" spans="1:21" x14ac:dyDescent="0.2">
      <c r="A143">
        <v>9</v>
      </c>
      <c r="B143">
        <v>1</v>
      </c>
      <c r="C143" t="s">
        <v>7</v>
      </c>
      <c r="D143" s="1">
        <v>44760</v>
      </c>
      <c r="E143">
        <v>71.2</v>
      </c>
      <c r="F143">
        <f t="shared" si="10"/>
        <v>7.1199999999999999E-2</v>
      </c>
      <c r="G143" s="7">
        <f t="shared" si="11"/>
        <v>5.62E-2</v>
      </c>
      <c r="H143">
        <v>476.9323</v>
      </c>
      <c r="I143" s="17">
        <f t="shared" si="12"/>
        <v>20.085877299803801</v>
      </c>
      <c r="J143" s="7">
        <f t="shared" si="13"/>
        <v>35.150285274656646</v>
      </c>
      <c r="K143">
        <v>7.5819999999999999</v>
      </c>
      <c r="L143">
        <v>63.809089999999998</v>
      </c>
      <c r="M143" s="8">
        <f t="shared" si="14"/>
        <v>1.9845555142892065E-3</v>
      </c>
      <c r="N143" s="34">
        <f t="shared" si="15"/>
        <v>8.0972648821024489E-4</v>
      </c>
      <c r="O143" s="48">
        <f t="shared" si="16"/>
        <v>36.735736073386896</v>
      </c>
      <c r="P143" s="6">
        <f t="shared" si="17"/>
        <v>1.2046175644285926</v>
      </c>
      <c r="Q143" s="6">
        <f t="shared" si="18"/>
        <v>2.3906304300963968E-3</v>
      </c>
      <c r="R143" s="50">
        <f t="shared" si="19"/>
        <v>1536654.7506008951</v>
      </c>
      <c r="S143" s="43"/>
      <c r="T143" s="43"/>
      <c r="U143" s="43"/>
    </row>
    <row r="144" spans="1:21" x14ac:dyDescent="0.2">
      <c r="A144">
        <v>3</v>
      </c>
      <c r="B144">
        <v>1</v>
      </c>
      <c r="C144" t="s">
        <v>7</v>
      </c>
      <c r="D144" s="1">
        <v>44767</v>
      </c>
      <c r="E144">
        <v>71.19</v>
      </c>
      <c r="F144">
        <f t="shared" si="10"/>
        <v>7.1190000000000003E-2</v>
      </c>
      <c r="G144" s="7">
        <f t="shared" si="11"/>
        <v>5.6190000000000004E-2</v>
      </c>
      <c r="H144">
        <v>5.1520999999999999</v>
      </c>
      <c r="I144" s="17">
        <f t="shared" si="12"/>
        <v>0.21697932481469417</v>
      </c>
      <c r="J144" s="7">
        <f t="shared" si="13"/>
        <v>0.37971381842571478</v>
      </c>
      <c r="K144">
        <v>6.8563999999999998</v>
      </c>
      <c r="L144">
        <v>61.814309999999999</v>
      </c>
      <c r="M144" s="8">
        <f t="shared" si="14"/>
        <v>2.0141152089081129E-3</v>
      </c>
      <c r="N144" s="34">
        <f t="shared" si="15"/>
        <v>8.7245278384974028E-6</v>
      </c>
      <c r="O144" s="48">
        <f t="shared" si="16"/>
        <v>0.37578582846502417</v>
      </c>
      <c r="P144" s="6">
        <f t="shared" si="17"/>
        <v>1.1669591833864736</v>
      </c>
      <c r="Q144" s="6">
        <f t="shared" si="18"/>
        <v>2.3503902394336881E-3</v>
      </c>
      <c r="R144" s="50">
        <f t="shared" si="19"/>
        <v>15988.231322623576</v>
      </c>
      <c r="S144" s="43"/>
      <c r="T144" s="43"/>
      <c r="U144" s="43"/>
    </row>
    <row r="145" spans="1:21" x14ac:dyDescent="0.2">
      <c r="A145">
        <v>3</v>
      </c>
      <c r="B145">
        <v>2</v>
      </c>
      <c r="C145" t="s">
        <v>7</v>
      </c>
      <c r="D145" s="1">
        <v>44767</v>
      </c>
      <c r="E145">
        <v>70.41</v>
      </c>
      <c r="F145">
        <f t="shared" si="10"/>
        <v>7.041E-2</v>
      </c>
      <c r="G145" s="7">
        <f t="shared" si="11"/>
        <v>5.5410000000000001E-2</v>
      </c>
      <c r="H145">
        <v>4.7256999999999998</v>
      </c>
      <c r="I145" s="17">
        <f t="shared" si="12"/>
        <v>0.19902160192480739</v>
      </c>
      <c r="J145" s="7">
        <f t="shared" si="13"/>
        <v>0.34828780336841286</v>
      </c>
      <c r="K145">
        <v>6.8563999999999998</v>
      </c>
      <c r="L145">
        <v>61.814309999999999</v>
      </c>
      <c r="M145" s="8">
        <f t="shared" si="14"/>
        <v>2.0141152089081129E-3</v>
      </c>
      <c r="N145" s="34">
        <f t="shared" si="15"/>
        <v>8.0024652484204817E-6</v>
      </c>
      <c r="O145" s="48">
        <f t="shared" si="16"/>
        <v>0.34260284047921519</v>
      </c>
      <c r="P145" s="6">
        <f t="shared" si="17"/>
        <v>1.1669591833864736</v>
      </c>
      <c r="Q145" s="6">
        <f t="shared" si="18"/>
        <v>2.3503902394336881E-3</v>
      </c>
      <c r="R145" s="50">
        <f t="shared" si="19"/>
        <v>14576.423724503011</v>
      </c>
      <c r="S145" s="43"/>
      <c r="T145" s="43"/>
      <c r="U145" s="43"/>
    </row>
    <row r="146" spans="1:21" x14ac:dyDescent="0.2">
      <c r="A146">
        <v>11</v>
      </c>
      <c r="B146">
        <v>1</v>
      </c>
      <c r="C146" t="s">
        <v>6</v>
      </c>
      <c r="D146" s="1">
        <v>44761</v>
      </c>
      <c r="E146">
        <v>70.44</v>
      </c>
      <c r="F146">
        <f t="shared" ref="F146:F164" si="20">E146/1000</f>
        <v>7.0440000000000003E-2</v>
      </c>
      <c r="G146" s="7">
        <f t="shared" ref="G146:G164" si="21">(F146-$B$12)</f>
        <v>5.5440000000000003E-2</v>
      </c>
      <c r="H146">
        <v>17.159500000000001</v>
      </c>
      <c r="I146" s="17">
        <f t="shared" ref="I146:I164" si="22">H146/$B$7</f>
        <v>0.72266779064027187</v>
      </c>
      <c r="J146" s="7">
        <f t="shared" ref="J146:J164" si="23">I146*($B$11+$B$6)/$B$11</f>
        <v>1.2646686336204755</v>
      </c>
      <c r="K146">
        <v>6.1660000000000004</v>
      </c>
      <c r="L146">
        <v>62.748750000000001</v>
      </c>
      <c r="M146" s="8">
        <f t="shared" ref="M146:M164" si="24">$L$8*EXP($L$9*(1/(K146+273)-1/298.15))</f>
        <v>2.042795344489159E-3</v>
      </c>
      <c r="N146" s="34">
        <f t="shared" ref="N146:N164" si="25">J146/10^6*$B$2*(K146+$B$3)</f>
        <v>2.8986123213333359E-5</v>
      </c>
      <c r="O146" s="48">
        <f t="shared" ref="O146:O164" si="26">((J146*G146+G146*M146*N146*10^6)-$B$10*$B$12)/G146</f>
        <v>1.3020902993995878</v>
      </c>
      <c r="P146" s="6">
        <f t="shared" ref="P146:P164" si="27">$B$9*L146/101.3</f>
        <v>1.1845999746421498</v>
      </c>
      <c r="Q146" s="6">
        <f t="shared" ref="Q146:Q164" si="28">M146*P146</f>
        <v>2.4198953132809594E-3</v>
      </c>
      <c r="R146" s="50">
        <f t="shared" ref="R146:R164" si="29">O146/Q146*100</f>
        <v>53807.711939165609</v>
      </c>
      <c r="S146" s="43"/>
      <c r="T146" s="43"/>
      <c r="U146" s="43"/>
    </row>
    <row r="147" spans="1:21" x14ac:dyDescent="0.2">
      <c r="A147">
        <v>2</v>
      </c>
      <c r="B147">
        <v>3</v>
      </c>
      <c r="C147" t="s">
        <v>6</v>
      </c>
      <c r="D147" s="1">
        <v>44756</v>
      </c>
      <c r="E147">
        <v>70.52</v>
      </c>
      <c r="F147">
        <f t="shared" si="20"/>
        <v>7.0519999999999999E-2</v>
      </c>
      <c r="G147" s="7">
        <f t="shared" si="21"/>
        <v>5.552E-2</v>
      </c>
      <c r="H147">
        <v>2.5729000000000002</v>
      </c>
      <c r="I147" s="17">
        <f t="shared" si="22"/>
        <v>0.1083570009929401</v>
      </c>
      <c r="J147" s="7">
        <f t="shared" si="23"/>
        <v>0.18962475173764515</v>
      </c>
      <c r="K147">
        <v>7.0384000000000002</v>
      </c>
      <c r="L147">
        <v>61.92754</v>
      </c>
      <c r="M147" s="8">
        <f t="shared" si="24"/>
        <v>2.0066452837869441E-3</v>
      </c>
      <c r="N147" s="34">
        <f t="shared" si="25"/>
        <v>4.359761672262471E-6</v>
      </c>
      <c r="O147" s="48">
        <f t="shared" si="26"/>
        <v>0.17661359436990318</v>
      </c>
      <c r="P147" s="6">
        <f t="shared" si="27"/>
        <v>1.1690967917870989</v>
      </c>
      <c r="Q147" s="6">
        <f t="shared" si="28"/>
        <v>2.3459625635300291E-3</v>
      </c>
      <c r="R147" s="50">
        <f t="shared" si="29"/>
        <v>7528.4063401313715</v>
      </c>
      <c r="S147" s="43"/>
      <c r="T147" s="43"/>
      <c r="U147" s="43"/>
    </row>
    <row r="148" spans="1:21" x14ac:dyDescent="0.2">
      <c r="A148">
        <v>8</v>
      </c>
      <c r="B148">
        <v>1</v>
      </c>
      <c r="C148" t="s">
        <v>7</v>
      </c>
      <c r="D148" s="1">
        <v>44760</v>
      </c>
      <c r="E148">
        <v>71.040000000000006</v>
      </c>
      <c r="F148">
        <f t="shared" si="20"/>
        <v>7.1040000000000006E-2</v>
      </c>
      <c r="G148" s="7">
        <f t="shared" si="21"/>
        <v>5.6040000000000006E-2</v>
      </c>
      <c r="H148">
        <v>48.814300000000003</v>
      </c>
      <c r="I148" s="17">
        <f t="shared" si="22"/>
        <v>2.0558012956468095</v>
      </c>
      <c r="J148" s="7">
        <f t="shared" si="23"/>
        <v>3.5976522673819162</v>
      </c>
      <c r="K148">
        <v>7.0789999999999997</v>
      </c>
      <c r="L148">
        <v>63.784350000000003</v>
      </c>
      <c r="M148" s="8">
        <f t="shared" si="24"/>
        <v>2.0049840197790174E-3</v>
      </c>
      <c r="N148" s="34">
        <f t="shared" si="25"/>
        <v>8.2727487334267297E-5</v>
      </c>
      <c r="O148" s="48">
        <f t="shared" si="26"/>
        <v>3.7419618146132425</v>
      </c>
      <c r="P148" s="6">
        <f t="shared" si="27"/>
        <v>1.204150511246296</v>
      </c>
      <c r="Q148" s="6">
        <f t="shared" si="28"/>
        <v>2.4143025324575573E-3</v>
      </c>
      <c r="R148" s="50">
        <f t="shared" si="29"/>
        <v>154991.42151022141</v>
      </c>
      <c r="S148" s="43"/>
      <c r="T148" s="43"/>
      <c r="U148" s="43"/>
    </row>
    <row r="149" spans="1:21" x14ac:dyDescent="0.2">
      <c r="A149">
        <v>10</v>
      </c>
      <c r="B149">
        <v>1</v>
      </c>
      <c r="C149" t="s">
        <v>7</v>
      </c>
      <c r="D149" s="1">
        <v>44760</v>
      </c>
      <c r="E149">
        <v>70.900000000000006</v>
      </c>
      <c r="F149">
        <f t="shared" si="20"/>
        <v>7.0900000000000005E-2</v>
      </c>
      <c r="G149" s="7">
        <f t="shared" si="21"/>
        <v>5.5900000000000005E-2</v>
      </c>
      <c r="H149">
        <v>720.70150000000001</v>
      </c>
      <c r="I149" s="17">
        <f t="shared" si="22"/>
        <v>30.352152493728248</v>
      </c>
      <c r="J149" s="7">
        <f t="shared" si="23"/>
        <v>53.116266864024432</v>
      </c>
      <c r="K149">
        <v>8.282</v>
      </c>
      <c r="L149">
        <v>63.775939999999999</v>
      </c>
      <c r="M149" s="8">
        <f t="shared" si="24"/>
        <v>1.9565913650487657E-3</v>
      </c>
      <c r="N149" s="34">
        <f t="shared" si="25"/>
        <v>1.2266441553036994E-3</v>
      </c>
      <c r="O149" s="48">
        <f t="shared" si="26"/>
        <v>55.494696492639576</v>
      </c>
      <c r="P149" s="6">
        <f t="shared" si="27"/>
        <v>1.2039917433698564</v>
      </c>
      <c r="Q149" s="6">
        <f t="shared" si="28"/>
        <v>2.3557198486674705E-3</v>
      </c>
      <c r="R149" s="50">
        <f t="shared" si="29"/>
        <v>2355742.62041518</v>
      </c>
      <c r="S149" s="43"/>
      <c r="T149" s="43"/>
      <c r="U149" s="43"/>
    </row>
    <row r="150" spans="1:21" x14ac:dyDescent="0.2">
      <c r="A150">
        <v>7</v>
      </c>
      <c r="B150">
        <v>1</v>
      </c>
      <c r="C150" t="s">
        <v>7</v>
      </c>
      <c r="D150" s="1">
        <v>44761</v>
      </c>
      <c r="E150">
        <v>71.37</v>
      </c>
      <c r="F150">
        <f t="shared" si="20"/>
        <v>7.1370000000000003E-2</v>
      </c>
      <c r="G150" s="7">
        <f t="shared" si="21"/>
        <v>5.6370000000000003E-2</v>
      </c>
      <c r="H150">
        <v>23.939499999999999</v>
      </c>
      <c r="I150" s="17">
        <f t="shared" si="22"/>
        <v>1.0082056921258071</v>
      </c>
      <c r="J150" s="7">
        <f t="shared" si="23"/>
        <v>1.7643599612201621</v>
      </c>
      <c r="K150">
        <v>5.5317999999999996</v>
      </c>
      <c r="L150">
        <v>62.74971</v>
      </c>
      <c r="M150" s="8">
        <f t="shared" si="24"/>
        <v>2.0696284298906019E-3</v>
      </c>
      <c r="N150" s="34">
        <f t="shared" si="25"/>
        <v>4.0347197422684874E-5</v>
      </c>
      <c r="O150" s="48">
        <f t="shared" si="26"/>
        <v>1.8264321280609495</v>
      </c>
      <c r="P150" s="6">
        <f t="shared" si="27"/>
        <v>1.1846180979669279</v>
      </c>
      <c r="Q150" s="6">
        <f t="shared" si="28"/>
        <v>2.451719294115284E-3</v>
      </c>
      <c r="R150" s="50">
        <f t="shared" si="29"/>
        <v>74495.972375174679</v>
      </c>
      <c r="S150" s="43"/>
      <c r="T150" s="43"/>
      <c r="U150" s="43"/>
    </row>
    <row r="151" spans="1:21" x14ac:dyDescent="0.2">
      <c r="A151">
        <v>10</v>
      </c>
      <c r="B151">
        <v>2</v>
      </c>
      <c r="C151" t="s">
        <v>7</v>
      </c>
      <c r="D151" s="1">
        <v>44760</v>
      </c>
      <c r="E151">
        <v>71.19</v>
      </c>
      <c r="F151">
        <f t="shared" si="20"/>
        <v>7.1190000000000003E-2</v>
      </c>
      <c r="G151" s="7">
        <f t="shared" si="21"/>
        <v>5.6190000000000004E-2</v>
      </c>
      <c r="H151">
        <v>540.42909999999995</v>
      </c>
      <c r="I151" s="17">
        <f t="shared" si="22"/>
        <v>22.760028188158774</v>
      </c>
      <c r="J151" s="7">
        <f t="shared" si="23"/>
        <v>39.830049329277848</v>
      </c>
      <c r="K151">
        <v>8.282</v>
      </c>
      <c r="L151">
        <v>63.775939999999999</v>
      </c>
      <c r="M151" s="8">
        <f t="shared" si="24"/>
        <v>1.9565913650487657E-3</v>
      </c>
      <c r="N151" s="34">
        <f t="shared" si="25"/>
        <v>9.198179785542813E-4</v>
      </c>
      <c r="O151" s="48">
        <f t="shared" si="26"/>
        <v>41.608257049363019</v>
      </c>
      <c r="P151" s="6">
        <f t="shared" si="27"/>
        <v>1.2039917433698564</v>
      </c>
      <c r="Q151" s="6">
        <f t="shared" si="28"/>
        <v>2.3557198486674705E-3</v>
      </c>
      <c r="R151" s="50">
        <f t="shared" si="29"/>
        <v>1766265.0791391439</v>
      </c>
      <c r="S151" s="43"/>
      <c r="T151" s="43"/>
      <c r="U151" s="43"/>
    </row>
    <row r="152" spans="1:21" x14ac:dyDescent="0.2">
      <c r="A152">
        <v>7</v>
      </c>
      <c r="B152">
        <v>2</v>
      </c>
      <c r="C152" t="s">
        <v>7</v>
      </c>
      <c r="D152" s="1">
        <v>44761</v>
      </c>
      <c r="E152">
        <v>71.13</v>
      </c>
      <c r="F152">
        <f t="shared" si="20"/>
        <v>7.1129999999999999E-2</v>
      </c>
      <c r="G152" s="7">
        <f t="shared" si="21"/>
        <v>5.6129999999999999E-2</v>
      </c>
      <c r="H152">
        <v>6.2038000000000002</v>
      </c>
      <c r="I152" s="17">
        <f t="shared" si="22"/>
        <v>0.26127139133273808</v>
      </c>
      <c r="J152" s="7">
        <f t="shared" si="23"/>
        <v>0.4572249348322916</v>
      </c>
      <c r="K152">
        <v>5.5317999999999996</v>
      </c>
      <c r="L152">
        <v>62.74971</v>
      </c>
      <c r="M152" s="8">
        <f t="shared" si="24"/>
        <v>2.0696284298906019E-3</v>
      </c>
      <c r="N152" s="34">
        <f t="shared" si="25"/>
        <v>1.0455771564604627E-5</v>
      </c>
      <c r="O152" s="48">
        <f t="shared" si="26"/>
        <v>0.45734132017815732</v>
      </c>
      <c r="P152" s="6">
        <f t="shared" si="27"/>
        <v>1.1846180979669279</v>
      </c>
      <c r="Q152" s="6">
        <f t="shared" si="28"/>
        <v>2.451719294115284E-3</v>
      </c>
      <c r="R152" s="50">
        <f t="shared" si="29"/>
        <v>18653.902234072491</v>
      </c>
      <c r="S152" s="43"/>
      <c r="T152" s="43"/>
      <c r="U152" s="43"/>
    </row>
    <row r="153" spans="1:21" x14ac:dyDescent="0.2">
      <c r="A153">
        <v>2</v>
      </c>
      <c r="B153">
        <v>2</v>
      </c>
      <c r="C153" t="s">
        <v>6</v>
      </c>
      <c r="D153" s="1">
        <v>44756</v>
      </c>
      <c r="E153">
        <v>71.36</v>
      </c>
      <c r="F153">
        <f t="shared" si="20"/>
        <v>7.1359999999999993E-2</v>
      </c>
      <c r="G153" s="7">
        <f t="shared" si="21"/>
        <v>5.6359999999999993E-2</v>
      </c>
      <c r="H153">
        <v>2.4220999999999999</v>
      </c>
      <c r="I153" s="17">
        <f t="shared" si="22"/>
        <v>0.10200609899529721</v>
      </c>
      <c r="J153" s="7">
        <f t="shared" si="23"/>
        <v>0.17851067324177008</v>
      </c>
      <c r="K153">
        <v>7.0384000000000002</v>
      </c>
      <c r="L153">
        <v>61.92754</v>
      </c>
      <c r="M153" s="8">
        <f t="shared" si="24"/>
        <v>2.0066452837869441E-3</v>
      </c>
      <c r="N153" s="34">
        <f t="shared" si="25"/>
        <v>4.10423209078741E-6</v>
      </c>
      <c r="O153" s="48">
        <f t="shared" si="26"/>
        <v>0.16531106858337338</v>
      </c>
      <c r="P153" s="6">
        <f t="shared" si="27"/>
        <v>1.1690967917870989</v>
      </c>
      <c r="Q153" s="6">
        <f t="shared" si="28"/>
        <v>2.3459625635300291E-3</v>
      </c>
      <c r="R153" s="50">
        <f t="shared" si="29"/>
        <v>7046.6200592146552</v>
      </c>
      <c r="S153" s="43"/>
      <c r="T153" s="43"/>
      <c r="U153" s="43"/>
    </row>
    <row r="154" spans="1:21" x14ac:dyDescent="0.2">
      <c r="A154">
        <v>3</v>
      </c>
      <c r="B154">
        <v>1</v>
      </c>
      <c r="C154" t="s">
        <v>7</v>
      </c>
      <c r="D154" s="1">
        <v>44767</v>
      </c>
      <c r="E154">
        <v>71.36</v>
      </c>
      <c r="F154">
        <f t="shared" si="20"/>
        <v>7.1359999999999993E-2</v>
      </c>
      <c r="G154" s="7">
        <f t="shared" si="21"/>
        <v>5.6359999999999993E-2</v>
      </c>
      <c r="H154">
        <v>4.6893000000000002</v>
      </c>
      <c r="I154" s="17">
        <f t="shared" si="22"/>
        <v>0.1974886255805488</v>
      </c>
      <c r="J154" s="7">
        <f t="shared" si="23"/>
        <v>0.34560509476596041</v>
      </c>
      <c r="K154">
        <v>6.8563999999999998</v>
      </c>
      <c r="L154">
        <v>61.814309999999999</v>
      </c>
      <c r="M154" s="8">
        <f t="shared" si="24"/>
        <v>2.0141152089081129E-3</v>
      </c>
      <c r="N154" s="34">
        <f t="shared" si="25"/>
        <v>7.9408257590236765E-6</v>
      </c>
      <c r="O154" s="48">
        <f t="shared" si="26"/>
        <v>0.340163490071557</v>
      </c>
      <c r="P154" s="6">
        <f t="shared" si="27"/>
        <v>1.1669591833864736</v>
      </c>
      <c r="Q154" s="6">
        <f t="shared" si="28"/>
        <v>2.3503902394336881E-3</v>
      </c>
      <c r="R154" s="50">
        <f t="shared" si="29"/>
        <v>14472.63881394935</v>
      </c>
      <c r="S154" s="43"/>
      <c r="T154" s="43"/>
      <c r="U154" s="43"/>
    </row>
    <row r="155" spans="1:21" x14ac:dyDescent="0.2">
      <c r="A155">
        <v>8</v>
      </c>
      <c r="B155">
        <v>3</v>
      </c>
      <c r="C155" t="s">
        <v>7</v>
      </c>
      <c r="D155" s="1">
        <v>44760</v>
      </c>
      <c r="E155">
        <v>70.45</v>
      </c>
      <c r="F155">
        <f t="shared" si="20"/>
        <v>7.0449999999999999E-2</v>
      </c>
      <c r="G155" s="7">
        <f t="shared" si="21"/>
        <v>5.5449999999999999E-2</v>
      </c>
      <c r="H155">
        <v>72.489099999999993</v>
      </c>
      <c r="I155" s="17">
        <f t="shared" si="22"/>
        <v>3.0528592174889551</v>
      </c>
      <c r="J155" s="7">
        <f t="shared" si="23"/>
        <v>5.3425036306056706</v>
      </c>
      <c r="K155">
        <v>7.0789999999999997</v>
      </c>
      <c r="L155">
        <v>63.784350000000003</v>
      </c>
      <c r="M155" s="8">
        <f t="shared" si="24"/>
        <v>2.0049840197790174E-3</v>
      </c>
      <c r="N155" s="34">
        <f t="shared" si="25"/>
        <v>1.2285008905428191E-4</v>
      </c>
      <c r="O155" s="48">
        <f t="shared" si="26"/>
        <v>5.5670289740681076</v>
      </c>
      <c r="P155" s="6">
        <f t="shared" si="27"/>
        <v>1.204150511246296</v>
      </c>
      <c r="Q155" s="6">
        <f t="shared" si="28"/>
        <v>2.4143025324575573E-3</v>
      </c>
      <c r="R155" s="50">
        <f t="shared" si="29"/>
        <v>230585.39264345382</v>
      </c>
      <c r="S155" s="43"/>
      <c r="T155" s="43"/>
      <c r="U155" s="43"/>
    </row>
    <row r="156" spans="1:21" x14ac:dyDescent="0.2">
      <c r="A156">
        <v>8</v>
      </c>
      <c r="B156">
        <v>2</v>
      </c>
      <c r="C156" t="s">
        <v>7</v>
      </c>
      <c r="D156" s="1">
        <v>44760</v>
      </c>
      <c r="E156">
        <v>70.72</v>
      </c>
      <c r="F156">
        <f t="shared" si="20"/>
        <v>7.0720000000000005E-2</v>
      </c>
      <c r="G156" s="7">
        <f t="shared" si="21"/>
        <v>5.5720000000000006E-2</v>
      </c>
      <c r="H156">
        <v>86.469099999999997</v>
      </c>
      <c r="I156" s="17">
        <f t="shared" si="22"/>
        <v>3.6416232090476255</v>
      </c>
      <c r="J156" s="7">
        <f t="shared" si="23"/>
        <v>6.3728406158333435</v>
      </c>
      <c r="K156">
        <v>7.0789999999999997</v>
      </c>
      <c r="L156">
        <v>63.784350000000003</v>
      </c>
      <c r="M156" s="8">
        <f t="shared" si="24"/>
        <v>2.0049840197790174E-3</v>
      </c>
      <c r="N156" s="34">
        <f t="shared" si="25"/>
        <v>1.4654253722895733E-4</v>
      </c>
      <c r="O156" s="48">
        <f t="shared" si="26"/>
        <v>6.6449745121921433</v>
      </c>
      <c r="P156" s="6">
        <f t="shared" si="27"/>
        <v>1.204150511246296</v>
      </c>
      <c r="Q156" s="6">
        <f t="shared" si="28"/>
        <v>2.4143025324575573E-3</v>
      </c>
      <c r="R156" s="50">
        <f t="shared" si="29"/>
        <v>275233.71337510535</v>
      </c>
      <c r="S156" s="43"/>
      <c r="T156" s="43"/>
      <c r="U156" s="43"/>
    </row>
    <row r="157" spans="1:21" x14ac:dyDescent="0.2">
      <c r="A157">
        <v>9</v>
      </c>
      <c r="B157">
        <v>2</v>
      </c>
      <c r="C157" t="s">
        <v>7</v>
      </c>
      <c r="D157" s="1">
        <v>44760</v>
      </c>
      <c r="E157">
        <v>70.73</v>
      </c>
      <c r="F157">
        <f t="shared" si="20"/>
        <v>7.0730000000000001E-2</v>
      </c>
      <c r="G157" s="7">
        <f t="shared" si="21"/>
        <v>5.5730000000000002E-2</v>
      </c>
      <c r="H157">
        <v>675.68230000000005</v>
      </c>
      <c r="I157" s="17">
        <f t="shared" si="22"/>
        <v>28.456180827864298</v>
      </c>
      <c r="J157" s="7">
        <f t="shared" si="23"/>
        <v>49.79831644876252</v>
      </c>
      <c r="K157">
        <v>7.5819999999999999</v>
      </c>
      <c r="L157">
        <v>63.809089999999998</v>
      </c>
      <c r="M157" s="8">
        <f t="shared" si="24"/>
        <v>1.9845555142892065E-3</v>
      </c>
      <c r="N157" s="34">
        <f t="shared" si="25"/>
        <v>1.1471604165304409E-3</v>
      </c>
      <c r="O157" s="48">
        <f t="shared" si="26"/>
        <v>52.053242320621948</v>
      </c>
      <c r="P157" s="6">
        <f t="shared" si="27"/>
        <v>1.2046175644285926</v>
      </c>
      <c r="Q157" s="6">
        <f t="shared" si="28"/>
        <v>2.3906304300963968E-3</v>
      </c>
      <c r="R157" s="50">
        <f t="shared" si="29"/>
        <v>2177385.5827026772</v>
      </c>
      <c r="S157" s="43"/>
      <c r="T157" s="43"/>
      <c r="U157" s="43"/>
    </row>
    <row r="158" spans="1:21" x14ac:dyDescent="0.2">
      <c r="A158">
        <v>5</v>
      </c>
      <c r="B158">
        <v>1</v>
      </c>
      <c r="C158" t="s">
        <v>7</v>
      </c>
      <c r="D158" s="1">
        <v>44769</v>
      </c>
      <c r="E158">
        <v>71.39</v>
      </c>
      <c r="F158">
        <f t="shared" si="20"/>
        <v>7.1389999999999995E-2</v>
      </c>
      <c r="G158" s="7">
        <f t="shared" si="21"/>
        <v>5.6389999999999996E-2</v>
      </c>
      <c r="H158">
        <v>94.241500000000002</v>
      </c>
      <c r="I158" s="17">
        <f t="shared" si="22"/>
        <v>3.9689557732815746</v>
      </c>
      <c r="J158" s="7">
        <f t="shared" si="23"/>
        <v>6.9456726032427545</v>
      </c>
      <c r="K158">
        <v>8.6205999999999996</v>
      </c>
      <c r="L158">
        <v>62.876240000000003</v>
      </c>
      <c r="M158" s="8">
        <f t="shared" si="24"/>
        <v>1.943255645387778E-3</v>
      </c>
      <c r="N158" s="34">
        <f t="shared" si="25"/>
        <v>1.6059334999242404E-4</v>
      </c>
      <c r="O158" s="48">
        <f t="shared" si="26"/>
        <v>7.2363225984002693</v>
      </c>
      <c r="P158" s="6">
        <f t="shared" si="27"/>
        <v>1.18700678992958</v>
      </c>
      <c r="Q158" s="6">
        <f t="shared" si="28"/>
        <v>2.3066576456442804E-3</v>
      </c>
      <c r="R158" s="50">
        <f t="shared" si="29"/>
        <v>313714.63433530327</v>
      </c>
      <c r="S158" s="43"/>
      <c r="T158" s="43"/>
      <c r="U158" s="43"/>
    </row>
    <row r="159" spans="1:21" x14ac:dyDescent="0.2">
      <c r="A159">
        <v>5</v>
      </c>
      <c r="B159">
        <v>3</v>
      </c>
      <c r="C159" t="s">
        <v>7</v>
      </c>
      <c r="D159" s="1">
        <v>44769</v>
      </c>
      <c r="E159">
        <v>71.290000000000006</v>
      </c>
      <c r="F159">
        <f t="shared" si="20"/>
        <v>7.1290000000000006E-2</v>
      </c>
      <c r="G159" s="7">
        <f t="shared" si="21"/>
        <v>5.6290000000000007E-2</v>
      </c>
      <c r="H159">
        <v>93.070300000000003</v>
      </c>
      <c r="I159" s="17">
        <f t="shared" si="22"/>
        <v>3.9196309959630113</v>
      </c>
      <c r="J159" s="7">
        <f t="shared" si="23"/>
        <v>6.859354242935269</v>
      </c>
      <c r="K159">
        <v>8.6205999999999996</v>
      </c>
      <c r="L159">
        <v>62.876240000000003</v>
      </c>
      <c r="M159" s="8">
        <f t="shared" si="24"/>
        <v>1.943255645387778E-3</v>
      </c>
      <c r="N159" s="34">
        <f t="shared" si="25"/>
        <v>1.5859755268963146E-4</v>
      </c>
      <c r="O159" s="48">
        <f t="shared" si="26"/>
        <v>7.1460878337795677</v>
      </c>
      <c r="P159" s="6">
        <f t="shared" si="27"/>
        <v>1.18700678992958</v>
      </c>
      <c r="Q159" s="6">
        <f t="shared" si="28"/>
        <v>2.3066576456442804E-3</v>
      </c>
      <c r="R159" s="50">
        <f t="shared" si="29"/>
        <v>309802.70727533859</v>
      </c>
      <c r="S159" s="43"/>
      <c r="T159" s="43"/>
      <c r="U159" s="43"/>
    </row>
    <row r="160" spans="1:21" x14ac:dyDescent="0.2">
      <c r="A160">
        <v>5</v>
      </c>
      <c r="B160">
        <v>2</v>
      </c>
      <c r="C160" t="s">
        <v>7</v>
      </c>
      <c r="D160" s="1">
        <v>44769</v>
      </c>
      <c r="E160">
        <v>71.180000000000007</v>
      </c>
      <c r="F160">
        <f t="shared" si="20"/>
        <v>7.1180000000000007E-2</v>
      </c>
      <c r="G160" s="7">
        <f t="shared" si="21"/>
        <v>5.6180000000000008E-2</v>
      </c>
      <c r="H160">
        <v>121.9675</v>
      </c>
      <c r="I160" s="17">
        <f t="shared" si="22"/>
        <v>5.136628908471538</v>
      </c>
      <c r="J160" s="7">
        <f t="shared" si="23"/>
        <v>8.9891005898251901</v>
      </c>
      <c r="K160">
        <v>8.6205999999999996</v>
      </c>
      <c r="L160">
        <v>62.876240000000003</v>
      </c>
      <c r="M160" s="8">
        <f t="shared" si="24"/>
        <v>1.943255645387778E-3</v>
      </c>
      <c r="N160" s="34">
        <f t="shared" si="25"/>
        <v>2.0784017036232425E-4</v>
      </c>
      <c r="O160" s="48">
        <f t="shared" si="26"/>
        <v>9.3714831530301304</v>
      </c>
      <c r="P160" s="6">
        <f t="shared" si="27"/>
        <v>1.18700678992958</v>
      </c>
      <c r="Q160" s="6">
        <f t="shared" si="28"/>
        <v>2.3066576456442804E-3</v>
      </c>
      <c r="R160" s="50">
        <f t="shared" si="29"/>
        <v>406279.76027246774</v>
      </c>
      <c r="S160" s="43"/>
      <c r="T160" s="43"/>
      <c r="U160" s="43"/>
    </row>
    <row r="161" spans="1:25" x14ac:dyDescent="0.2">
      <c r="A161">
        <v>5</v>
      </c>
      <c r="B161">
        <v>2</v>
      </c>
      <c r="C161" t="s">
        <v>7</v>
      </c>
      <c r="D161" s="1">
        <v>44769</v>
      </c>
      <c r="E161">
        <v>71.37</v>
      </c>
      <c r="F161">
        <f t="shared" si="20"/>
        <v>7.1370000000000003E-2</v>
      </c>
      <c r="G161" s="7">
        <f t="shared" si="21"/>
        <v>5.6370000000000003E-2</v>
      </c>
      <c r="H161">
        <v>121.6711</v>
      </c>
      <c r="I161" s="17">
        <f t="shared" si="22"/>
        <v>5.1241461010968603</v>
      </c>
      <c r="J161" s="7">
        <f t="shared" si="23"/>
        <v>8.9672556769195051</v>
      </c>
      <c r="K161">
        <v>8.6205999999999996</v>
      </c>
      <c r="L161">
        <v>62.876240000000003</v>
      </c>
      <c r="M161" s="8">
        <f t="shared" si="24"/>
        <v>1.943255645387778E-3</v>
      </c>
      <c r="N161" s="34">
        <f t="shared" si="25"/>
        <v>2.0733508641376919E-4</v>
      </c>
      <c r="O161" s="48">
        <f t="shared" si="26"/>
        <v>9.3487292140684151</v>
      </c>
      <c r="P161" s="6">
        <f t="shared" si="27"/>
        <v>1.18700678992958</v>
      </c>
      <c r="Q161" s="6">
        <f t="shared" si="28"/>
        <v>2.3066576456442804E-3</v>
      </c>
      <c r="R161" s="50">
        <f t="shared" si="29"/>
        <v>405293.31397408957</v>
      </c>
      <c r="S161" s="43"/>
      <c r="T161" s="43"/>
      <c r="U161" s="43"/>
    </row>
    <row r="162" spans="1:25" x14ac:dyDescent="0.2">
      <c r="A162">
        <v>8</v>
      </c>
      <c r="B162" t="s">
        <v>2</v>
      </c>
      <c r="C162" t="s">
        <v>2</v>
      </c>
      <c r="D162" s="1">
        <v>44770</v>
      </c>
      <c r="E162" t="s">
        <v>2</v>
      </c>
      <c r="F162" t="e">
        <f t="shared" si="20"/>
        <v>#VALUE!</v>
      </c>
      <c r="G162" s="7" t="e">
        <f t="shared" si="21"/>
        <v>#VALUE!</v>
      </c>
      <c r="H162" t="s">
        <v>2</v>
      </c>
      <c r="I162" s="17" t="e">
        <f t="shared" si="22"/>
        <v>#VALUE!</v>
      </c>
      <c r="J162" s="7" t="e">
        <f t="shared" si="23"/>
        <v>#VALUE!</v>
      </c>
      <c r="K162">
        <v>7.8822000000000001</v>
      </c>
      <c r="L162" t="s">
        <v>2</v>
      </c>
      <c r="M162" s="8">
        <f t="shared" si="24"/>
        <v>1.9724971849803923E-3</v>
      </c>
      <c r="N162" s="34" t="e">
        <f t="shared" si="25"/>
        <v>#VALUE!</v>
      </c>
      <c r="O162" s="48" t="e">
        <f t="shared" si="26"/>
        <v>#VALUE!</v>
      </c>
      <c r="P162" s="6" t="e">
        <f t="shared" si="27"/>
        <v>#VALUE!</v>
      </c>
      <c r="Q162" s="6" t="e">
        <f t="shared" si="28"/>
        <v>#VALUE!</v>
      </c>
      <c r="R162" s="50" t="e">
        <f t="shared" si="29"/>
        <v>#VALUE!</v>
      </c>
      <c r="S162" s="43"/>
      <c r="T162" s="43"/>
      <c r="U162" s="43"/>
    </row>
    <row r="163" spans="1:25" x14ac:dyDescent="0.2">
      <c r="A163">
        <v>9</v>
      </c>
      <c r="B163" t="s">
        <v>2</v>
      </c>
      <c r="C163" t="s">
        <v>2</v>
      </c>
      <c r="D163" s="1">
        <v>44770</v>
      </c>
      <c r="E163" t="s">
        <v>2</v>
      </c>
      <c r="F163" t="e">
        <f t="shared" si="20"/>
        <v>#VALUE!</v>
      </c>
      <c r="G163" s="7" t="e">
        <f t="shared" si="21"/>
        <v>#VALUE!</v>
      </c>
      <c r="H163" t="s">
        <v>2</v>
      </c>
      <c r="I163" s="17" t="e">
        <f t="shared" si="22"/>
        <v>#VALUE!</v>
      </c>
      <c r="J163" s="7" t="e">
        <f t="shared" si="23"/>
        <v>#VALUE!</v>
      </c>
      <c r="K163">
        <v>7.6820000000000004</v>
      </c>
      <c r="L163" t="s">
        <v>2</v>
      </c>
      <c r="M163" s="8">
        <f t="shared" si="24"/>
        <v>1.9805277154121568E-3</v>
      </c>
      <c r="N163" s="34" t="e">
        <f t="shared" si="25"/>
        <v>#VALUE!</v>
      </c>
      <c r="O163" s="48" t="e">
        <f t="shared" si="26"/>
        <v>#VALUE!</v>
      </c>
      <c r="P163" s="6" t="e">
        <f t="shared" si="27"/>
        <v>#VALUE!</v>
      </c>
      <c r="Q163" s="6" t="e">
        <f t="shared" si="28"/>
        <v>#VALUE!</v>
      </c>
      <c r="R163" s="50" t="e">
        <f t="shared" si="29"/>
        <v>#VALUE!</v>
      </c>
      <c r="S163" s="43"/>
      <c r="T163" s="43"/>
      <c r="U163" s="43"/>
    </row>
    <row r="164" spans="1:25" x14ac:dyDescent="0.2">
      <c r="A164">
        <v>10</v>
      </c>
      <c r="B164" t="s">
        <v>2</v>
      </c>
      <c r="C164" t="s">
        <v>2</v>
      </c>
      <c r="D164" s="1">
        <v>44770</v>
      </c>
      <c r="E164" t="s">
        <v>2</v>
      </c>
      <c r="F164" t="e">
        <f t="shared" si="20"/>
        <v>#VALUE!</v>
      </c>
      <c r="G164" s="7" t="e">
        <f t="shared" si="21"/>
        <v>#VALUE!</v>
      </c>
      <c r="H164" t="s">
        <v>2</v>
      </c>
      <c r="I164" s="17" t="e">
        <f t="shared" si="22"/>
        <v>#VALUE!</v>
      </c>
      <c r="J164" s="7" t="e">
        <f t="shared" si="23"/>
        <v>#VALUE!</v>
      </c>
      <c r="K164">
        <v>8.1820000000000004</v>
      </c>
      <c r="L164" t="s">
        <v>2</v>
      </c>
      <c r="M164" s="8">
        <f t="shared" si="24"/>
        <v>1.9605535068609368E-3</v>
      </c>
      <c r="N164" s="34" t="e">
        <f t="shared" si="25"/>
        <v>#VALUE!</v>
      </c>
      <c r="O164" s="48" t="e">
        <f t="shared" si="26"/>
        <v>#VALUE!</v>
      </c>
      <c r="P164" s="6" t="e">
        <f t="shared" si="27"/>
        <v>#VALUE!</v>
      </c>
      <c r="Q164" s="6" t="e">
        <f t="shared" si="28"/>
        <v>#VALUE!</v>
      </c>
      <c r="R164" s="50" t="e">
        <f t="shared" si="29"/>
        <v>#VALUE!</v>
      </c>
      <c r="S164" s="43"/>
      <c r="T164" s="43"/>
      <c r="U164" s="43"/>
    </row>
    <row r="165" spans="1:25" x14ac:dyDescent="0.2">
      <c r="D165" s="1"/>
      <c r="E165" s="2"/>
      <c r="F165" s="2"/>
      <c r="G165" s="9"/>
      <c r="Y165" s="45"/>
    </row>
    <row r="166" spans="1:25" x14ac:dyDescent="0.2">
      <c r="D166" s="1"/>
      <c r="E166" s="2"/>
      <c r="F166" s="2"/>
      <c r="G166" s="9"/>
      <c r="Y166" s="45"/>
    </row>
    <row r="167" spans="1:25" x14ac:dyDescent="0.2">
      <c r="D167" s="1"/>
      <c r="E167" s="2"/>
      <c r="F167" s="2"/>
      <c r="G167" s="9"/>
      <c r="Y167" s="45"/>
    </row>
    <row r="168" spans="1:25" x14ac:dyDescent="0.2">
      <c r="D168" s="1"/>
      <c r="E168" s="2"/>
      <c r="F168" s="2"/>
      <c r="G168" s="9"/>
      <c r="Y168" s="45"/>
    </row>
    <row r="169" spans="1:25" x14ac:dyDescent="0.2">
      <c r="D169" s="1"/>
      <c r="E169" s="2"/>
      <c r="F169" s="2"/>
      <c r="G169" s="9"/>
      <c r="Y169" s="45"/>
    </row>
    <row r="170" spans="1:25" x14ac:dyDescent="0.2">
      <c r="D170" s="1"/>
      <c r="E170" s="2"/>
      <c r="F170" s="2"/>
      <c r="G170" s="9"/>
      <c r="Y170" s="45"/>
    </row>
    <row r="171" spans="1:25" x14ac:dyDescent="0.2">
      <c r="D171" s="1"/>
      <c r="E171" s="2"/>
      <c r="F171" s="2"/>
      <c r="G171" s="9"/>
      <c r="Y171" s="45"/>
    </row>
    <row r="172" spans="1:25" x14ac:dyDescent="0.2">
      <c r="D172" s="1"/>
      <c r="E172" s="2"/>
      <c r="F172" s="2"/>
      <c r="G172" s="9"/>
      <c r="Y172" s="45"/>
    </row>
    <row r="173" spans="1:25" x14ac:dyDescent="0.2">
      <c r="D173" s="1"/>
      <c r="E173" s="2"/>
      <c r="F173" s="2"/>
      <c r="G173" s="9"/>
      <c r="Y173" s="45"/>
    </row>
    <row r="174" spans="1:25" x14ac:dyDescent="0.2">
      <c r="D174" s="1"/>
      <c r="E174" s="2"/>
      <c r="F174" s="2"/>
      <c r="G174" s="9"/>
      <c r="Y174" s="45"/>
    </row>
    <row r="175" spans="1:25" x14ac:dyDescent="0.2">
      <c r="D175" s="1"/>
      <c r="E175" s="2"/>
      <c r="F175" s="2"/>
      <c r="G175" s="9"/>
      <c r="Y175" s="45"/>
    </row>
    <row r="176" spans="1:25" x14ac:dyDescent="0.2">
      <c r="D176" s="1"/>
      <c r="E176" s="2"/>
      <c r="F176" s="2"/>
      <c r="G176" s="9"/>
      <c r="Y176" s="45"/>
    </row>
    <row r="177" spans="4:25" x14ac:dyDescent="0.2">
      <c r="D177" s="1"/>
      <c r="E177" s="2"/>
      <c r="F177" s="2"/>
      <c r="G177" s="9"/>
      <c r="Y177" s="45"/>
    </row>
    <row r="178" spans="4:25" x14ac:dyDescent="0.2">
      <c r="D178" s="1"/>
      <c r="E178" s="2"/>
      <c r="F178" s="2"/>
      <c r="G178" s="9"/>
      <c r="Y178" s="45"/>
    </row>
    <row r="179" spans="4:25" x14ac:dyDescent="0.2">
      <c r="D179" s="1"/>
      <c r="E179" s="2"/>
      <c r="F179" s="2"/>
      <c r="G179" s="9"/>
      <c r="Y179" s="45"/>
    </row>
    <row r="180" spans="4:25" x14ac:dyDescent="0.2">
      <c r="D180" s="1"/>
      <c r="E180" s="2"/>
      <c r="F180" s="2"/>
      <c r="G180" s="9"/>
      <c r="Y180" s="45"/>
    </row>
    <row r="181" spans="4:25" x14ac:dyDescent="0.2">
      <c r="D181" s="1"/>
      <c r="E181" s="2"/>
      <c r="F181" s="2"/>
      <c r="G181" s="9"/>
      <c r="Y181" s="45"/>
    </row>
    <row r="182" spans="4:25" x14ac:dyDescent="0.2">
      <c r="D182" s="1"/>
      <c r="E182" s="2"/>
      <c r="F182" s="2"/>
      <c r="G182" s="9"/>
      <c r="Y182" s="45"/>
    </row>
    <row r="183" spans="4:25" x14ac:dyDescent="0.2">
      <c r="D183" s="1"/>
      <c r="E183" s="2"/>
      <c r="F183" s="2"/>
      <c r="G183" s="9"/>
      <c r="Y183" s="45"/>
    </row>
    <row r="184" spans="4:25" x14ac:dyDescent="0.2">
      <c r="D184" s="1"/>
      <c r="E184" s="2"/>
      <c r="F184" s="2"/>
      <c r="G184" s="9"/>
      <c r="Y184" s="45"/>
    </row>
    <row r="185" spans="4:25" x14ac:dyDescent="0.2">
      <c r="D185" s="1"/>
      <c r="E185" s="2"/>
      <c r="F185" s="2"/>
      <c r="G185" s="9"/>
      <c r="Y185" s="45"/>
    </row>
    <row r="186" spans="4:25" x14ac:dyDescent="0.2">
      <c r="D186" s="1"/>
      <c r="E186" s="2"/>
      <c r="F186" s="2"/>
      <c r="G186" s="9"/>
      <c r="Y186" s="45"/>
    </row>
    <row r="187" spans="4:25" x14ac:dyDescent="0.2">
      <c r="D187" s="1"/>
      <c r="E187" s="2"/>
      <c r="F187" s="2"/>
      <c r="G187" s="9"/>
      <c r="Y187" s="45"/>
    </row>
    <row r="188" spans="4:25" x14ac:dyDescent="0.2">
      <c r="D188" s="1"/>
      <c r="E188" s="2"/>
      <c r="F188" s="2"/>
      <c r="G188" s="9"/>
      <c r="Y188" s="45"/>
    </row>
    <row r="189" spans="4:25" x14ac:dyDescent="0.2">
      <c r="D189" s="1"/>
      <c r="E189" s="2"/>
      <c r="F189" s="2"/>
      <c r="G189" s="9"/>
      <c r="Y189" s="45"/>
    </row>
    <row r="190" spans="4:25" x14ac:dyDescent="0.2">
      <c r="D190" s="1"/>
      <c r="E190" s="2"/>
      <c r="F190" s="2"/>
      <c r="G190" s="9"/>
      <c r="Y190" s="45"/>
    </row>
    <row r="191" spans="4:25" x14ac:dyDescent="0.2">
      <c r="D191" s="1"/>
      <c r="E191" s="2"/>
      <c r="F191" s="2"/>
      <c r="G191" s="9"/>
      <c r="Y191" s="45"/>
    </row>
    <row r="192" spans="4:25" x14ac:dyDescent="0.2">
      <c r="D192" s="1"/>
      <c r="E192" s="2"/>
      <c r="F192" s="2"/>
      <c r="G192" s="9"/>
      <c r="Y192" s="45"/>
    </row>
    <row r="193" spans="4:25" x14ac:dyDescent="0.2">
      <c r="D193" s="1"/>
      <c r="E193" s="2"/>
      <c r="F193" s="2"/>
      <c r="G193" s="9"/>
      <c r="Y193" s="45"/>
    </row>
    <row r="194" spans="4:25" x14ac:dyDescent="0.2">
      <c r="D194" s="1"/>
      <c r="E194" s="2"/>
      <c r="F194" s="2"/>
      <c r="G194" s="9"/>
      <c r="Y194" s="45"/>
    </row>
    <row r="195" spans="4:25" x14ac:dyDescent="0.2">
      <c r="D195" s="1"/>
      <c r="E195" s="2"/>
      <c r="F195" s="2"/>
      <c r="G195" s="9"/>
      <c r="Y195" s="45"/>
    </row>
    <row r="196" spans="4:25" x14ac:dyDescent="0.2">
      <c r="D196" s="1"/>
      <c r="E196" s="2"/>
      <c r="F196" s="2"/>
      <c r="G196" s="9"/>
      <c r="Y196" s="45"/>
    </row>
    <row r="197" spans="4:25" x14ac:dyDescent="0.2">
      <c r="D197" s="1"/>
      <c r="E197" s="2"/>
      <c r="F197" s="2"/>
      <c r="G197" s="9"/>
      <c r="Y197" s="45"/>
    </row>
    <row r="198" spans="4:25" x14ac:dyDescent="0.2">
      <c r="D198" s="1"/>
      <c r="E198" s="2"/>
      <c r="F198" s="2"/>
      <c r="G198" s="9"/>
      <c r="Y198" s="45"/>
    </row>
    <row r="199" spans="4:25" x14ac:dyDescent="0.2">
      <c r="D199" s="1"/>
      <c r="E199" s="2"/>
      <c r="F199" s="2"/>
      <c r="G199" s="9"/>
      <c r="Y199" s="45"/>
    </row>
    <row r="200" spans="4:25" x14ac:dyDescent="0.2">
      <c r="D200" s="1"/>
      <c r="E200" s="2"/>
      <c r="F200" s="2"/>
      <c r="G200" s="9"/>
      <c r="Y200" s="45"/>
    </row>
  </sheetData>
  <mergeCells count="2">
    <mergeCell ref="S14:U14"/>
    <mergeCell ref="N13:R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2"/>
  <sheetViews>
    <sheetView workbookViewId="0">
      <selection activeCell="B8" sqref="B8"/>
    </sheetView>
  </sheetViews>
  <sheetFormatPr baseColWidth="10" defaultRowHeight="20" x14ac:dyDescent="0.25"/>
  <cols>
    <col min="1" max="13" width="10.83203125" style="32"/>
    <col min="14" max="14" width="14.83203125" style="32" bestFit="1" customWidth="1"/>
    <col min="15" max="16384" width="10.83203125" style="32"/>
  </cols>
  <sheetData>
    <row r="1" spans="1:15" x14ac:dyDescent="0.25">
      <c r="A1" s="32" t="s">
        <v>33</v>
      </c>
      <c r="N1" s="33" t="s">
        <v>51</v>
      </c>
    </row>
    <row r="2" spans="1:15" x14ac:dyDescent="0.25">
      <c r="A2" s="32">
        <v>1</v>
      </c>
      <c r="B2" s="32" t="s">
        <v>34</v>
      </c>
      <c r="N2" s="32" t="s">
        <v>36</v>
      </c>
      <c r="O2" s="15"/>
    </row>
    <row r="3" spans="1:15" ht="24" x14ac:dyDescent="0.35">
      <c r="A3" s="32">
        <v>2</v>
      </c>
      <c r="B3" s="32" t="s">
        <v>43</v>
      </c>
      <c r="N3" s="28" t="s">
        <v>52</v>
      </c>
      <c r="O3" s="16"/>
    </row>
    <row r="4" spans="1:15" x14ac:dyDescent="0.25">
      <c r="A4" s="32">
        <v>3</v>
      </c>
      <c r="B4" s="32" t="s">
        <v>46</v>
      </c>
      <c r="N4" s="32" t="s">
        <v>55</v>
      </c>
    </row>
    <row r="5" spans="1:15" x14ac:dyDescent="0.25">
      <c r="A5" s="32">
        <v>4</v>
      </c>
      <c r="B5" s="32" t="s">
        <v>47</v>
      </c>
    </row>
    <row r="6" spans="1:15" x14ac:dyDescent="0.25">
      <c r="A6" s="32">
        <v>5</v>
      </c>
      <c r="B6" s="32" t="s">
        <v>53</v>
      </c>
    </row>
    <row r="7" spans="1:15" x14ac:dyDescent="0.25">
      <c r="A7" s="32">
        <v>6</v>
      </c>
      <c r="B7" s="35" t="s">
        <v>60</v>
      </c>
    </row>
    <row r="8" spans="1:15" x14ac:dyDescent="0.25">
      <c r="A8" s="32">
        <v>7</v>
      </c>
      <c r="B8" s="32" t="s">
        <v>56</v>
      </c>
    </row>
    <row r="12" spans="1:15" x14ac:dyDescent="0.25">
      <c r="N1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2023-04-22T04:08:33Z</dcterms:modified>
</cp:coreProperties>
</file>