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riddie/Documents/Ecuador2022/Methane/"/>
    </mc:Choice>
  </mc:AlternateContent>
  <xr:revisionPtr revIDLastSave="0" documentId="13_ncr:1_{99134D76-9A6A-B344-A140-3A8AB759BAB4}" xr6:coauthVersionLast="47" xr6:coauthVersionMax="47" xr10:uidLastSave="{00000000-0000-0000-0000-000000000000}"/>
  <bookViews>
    <workbookView xWindow="40" yWindow="500" windowWidth="35840" windowHeight="20420" firstSheet="1" activeTab="3" xr2:uid="{00000000-000D-0000-FFFF-FFFF00000000}"/>
  </bookViews>
  <sheets>
    <sheet name="standard batch" sheetId="1" r:id="rId1"/>
    <sheet name="standards data" sheetId="7" r:id="rId2"/>
    <sheet name="DATA" sheetId="8" r:id="rId3"/>
    <sheet name="CH4 Data" sheetId="9" r:id="rId4"/>
    <sheet name="batch 1" sheetId="2" r:id="rId5"/>
    <sheet name="batch 2" sheetId="3" r:id="rId6"/>
    <sheet name="batch 3" sheetId="4" r:id="rId7"/>
    <sheet name="batch 4" sheetId="5" r:id="rId8"/>
    <sheet name="batch 5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0" i="7" l="1"/>
  <c r="M119" i="7"/>
  <c r="N119" i="7" s="1"/>
  <c r="O119" i="7" s="1"/>
  <c r="M118" i="7"/>
  <c r="M117" i="7"/>
  <c r="M116" i="7"/>
  <c r="M115" i="7"/>
  <c r="M114" i="7"/>
  <c r="M113" i="7"/>
  <c r="M112" i="7"/>
  <c r="M111" i="7"/>
  <c r="N111" i="7" s="1"/>
  <c r="O111" i="7" s="1"/>
  <c r="M110" i="7"/>
  <c r="M109" i="7"/>
  <c r="M108" i="7"/>
  <c r="M107" i="7"/>
  <c r="M106" i="7"/>
  <c r="M105" i="7"/>
  <c r="N105" i="7" s="1"/>
  <c r="O105" i="7" s="1"/>
  <c r="M104" i="7"/>
  <c r="M103" i="7"/>
  <c r="J115" i="7"/>
  <c r="J110" i="7"/>
  <c r="J105" i="7"/>
  <c r="K105" i="7"/>
  <c r="H115" i="7"/>
  <c r="H105" i="7"/>
  <c r="H110" i="7"/>
  <c r="H109" i="7"/>
  <c r="H104" i="7"/>
  <c r="H103" i="7"/>
  <c r="J96" i="7"/>
  <c r="J95" i="7"/>
  <c r="J94" i="7"/>
  <c r="H96" i="7"/>
  <c r="I96" i="7"/>
  <c r="I95" i="7"/>
  <c r="K94" i="7"/>
  <c r="H95" i="7"/>
  <c r="H94" i="7"/>
  <c r="H118" i="7"/>
  <c r="H114" i="7"/>
  <c r="J114" i="7" s="1"/>
  <c r="K114" i="7" s="1"/>
  <c r="H113" i="7"/>
  <c r="H108" i="7"/>
  <c r="H93" i="7"/>
  <c r="H92" i="7"/>
  <c r="H91" i="7"/>
  <c r="H90" i="7"/>
  <c r="H89" i="7"/>
  <c r="J93" i="7"/>
  <c r="K93" i="7" s="1"/>
  <c r="H88" i="7"/>
  <c r="J88" i="7"/>
  <c r="K88" i="7" s="1"/>
  <c r="L103" i="7"/>
  <c r="L94" i="7"/>
  <c r="L98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90" i="7"/>
  <c r="L89" i="7"/>
  <c r="L88" i="7"/>
  <c r="K115" i="7"/>
  <c r="K110" i="7"/>
  <c r="K106" i="7"/>
  <c r="K96" i="7"/>
  <c r="J97" i="7"/>
  <c r="K97" i="7"/>
  <c r="J108" i="7"/>
  <c r="K108" i="7" s="1"/>
  <c r="I107" i="7"/>
  <c r="I106" i="7"/>
  <c r="J106" i="7" s="1"/>
  <c r="I88" i="7"/>
  <c r="I120" i="7"/>
  <c r="I119" i="7"/>
  <c r="I117" i="7"/>
  <c r="I116" i="7"/>
  <c r="I112" i="7"/>
  <c r="I111" i="7"/>
  <c r="I102" i="7"/>
  <c r="I101" i="7"/>
  <c r="I100" i="7"/>
  <c r="I99" i="7"/>
  <c r="I98" i="7"/>
  <c r="J98" i="7" s="1"/>
  <c r="K98" i="7" s="1"/>
  <c r="I97" i="7"/>
  <c r="I94" i="7"/>
  <c r="I93" i="7"/>
  <c r="I92" i="7"/>
  <c r="I91" i="7"/>
  <c r="I90" i="7"/>
  <c r="I89" i="7"/>
  <c r="O112" i="7"/>
  <c r="O116" i="7"/>
  <c r="O117" i="7"/>
  <c r="N120" i="7"/>
  <c r="O120" i="7" s="1"/>
  <c r="N117" i="7"/>
  <c r="N116" i="7"/>
  <c r="N112" i="7"/>
  <c r="N107" i="7"/>
  <c r="O107" i="7" s="1"/>
  <c r="N106" i="7"/>
  <c r="O106" i="7" s="1"/>
  <c r="N104" i="7"/>
  <c r="O104" i="7" s="1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I4" i="7"/>
  <c r="H3" i="7"/>
  <c r="A42" i="7"/>
  <c r="A41" i="7"/>
  <c r="H4" i="7"/>
  <c r="C38" i="7"/>
  <c r="I8" i="7"/>
  <c r="N6" i="7"/>
  <c r="C37" i="7"/>
  <c r="M9" i="7"/>
  <c r="O9" i="7" s="1"/>
  <c r="P9" i="7" s="1"/>
  <c r="P22" i="7"/>
  <c r="P18" i="7"/>
  <c r="M35" i="7"/>
  <c r="M4" i="7"/>
  <c r="M5" i="7"/>
  <c r="O5" i="7" s="1"/>
  <c r="P5" i="7" s="1"/>
  <c r="M6" i="7"/>
  <c r="M7" i="7"/>
  <c r="O7" i="7" s="1"/>
  <c r="P7" i="7" s="1"/>
  <c r="M8" i="7"/>
  <c r="O8" i="7" s="1"/>
  <c r="P8" i="7" s="1"/>
  <c r="M10" i="7"/>
  <c r="O10" i="7" s="1"/>
  <c r="P10" i="7" s="1"/>
  <c r="M11" i="7"/>
  <c r="O11" i="7" s="1"/>
  <c r="P11" i="7" s="1"/>
  <c r="M12" i="7"/>
  <c r="M13" i="7"/>
  <c r="M14" i="7"/>
  <c r="M15" i="7"/>
  <c r="M16" i="7"/>
  <c r="M17" i="7"/>
  <c r="M18" i="7"/>
  <c r="M19" i="7"/>
  <c r="O19" i="7" s="1"/>
  <c r="P19" i="7" s="1"/>
  <c r="M20" i="7"/>
  <c r="O20" i="7" s="1"/>
  <c r="P20" i="7" s="1"/>
  <c r="M21" i="7"/>
  <c r="M22" i="7"/>
  <c r="M23" i="7"/>
  <c r="O23" i="7" s="1"/>
  <c r="P23" i="7" s="1"/>
  <c r="M24" i="7"/>
  <c r="O24" i="7" s="1"/>
  <c r="P24" i="7" s="1"/>
  <c r="M25" i="7"/>
  <c r="O25" i="7" s="1"/>
  <c r="P25" i="7" s="1"/>
  <c r="M26" i="7"/>
  <c r="M27" i="7"/>
  <c r="M28" i="7"/>
  <c r="O28" i="7" s="1"/>
  <c r="P28" i="7" s="1"/>
  <c r="M29" i="7"/>
  <c r="O29" i="7" s="1"/>
  <c r="P29" i="7" s="1"/>
  <c r="M30" i="7"/>
  <c r="M31" i="7"/>
  <c r="M32" i="7"/>
  <c r="M33" i="7"/>
  <c r="O33" i="7" s="1"/>
  <c r="P33" i="7" s="1"/>
  <c r="M34" i="7"/>
  <c r="M3" i="7"/>
  <c r="O3" i="7" s="1"/>
  <c r="P3" i="7" s="1"/>
  <c r="O34" i="7"/>
  <c r="P34" i="7" s="1"/>
  <c r="O30" i="7"/>
  <c r="P30" i="7" s="1"/>
  <c r="O18" i="7"/>
  <c r="O6" i="7"/>
  <c r="P6" i="7" s="1"/>
  <c r="O4" i="7"/>
  <c r="P4" i="7" s="1"/>
  <c r="N7" i="7"/>
  <c r="N8" i="7"/>
  <c r="N9" i="7"/>
  <c r="N10" i="7"/>
  <c r="N11" i="7"/>
  <c r="N12" i="7"/>
  <c r="O12" i="7" s="1"/>
  <c r="P12" i="7" s="1"/>
  <c r="N13" i="7"/>
  <c r="O13" i="7" s="1"/>
  <c r="P13" i="7" s="1"/>
  <c r="N14" i="7"/>
  <c r="O14" i="7" s="1"/>
  <c r="P14" i="7" s="1"/>
  <c r="N15" i="7"/>
  <c r="O15" i="7" s="1"/>
  <c r="P15" i="7" s="1"/>
  <c r="N16" i="7"/>
  <c r="O16" i="7" s="1"/>
  <c r="P16" i="7" s="1"/>
  <c r="N17" i="7"/>
  <c r="O17" i="7" s="1"/>
  <c r="P17" i="7" s="1"/>
  <c r="N18" i="7"/>
  <c r="N19" i="7"/>
  <c r="N20" i="7"/>
  <c r="N21" i="7"/>
  <c r="O21" i="7" s="1"/>
  <c r="P21" i="7" s="1"/>
  <c r="N22" i="7"/>
  <c r="O22" i="7" s="1"/>
  <c r="N23" i="7"/>
  <c r="N24" i="7"/>
  <c r="N25" i="7"/>
  <c r="N26" i="7"/>
  <c r="O26" i="7" s="1"/>
  <c r="P26" i="7" s="1"/>
  <c r="N27" i="7"/>
  <c r="O27" i="7" s="1"/>
  <c r="P27" i="7" s="1"/>
  <c r="N28" i="7"/>
  <c r="N29" i="7"/>
  <c r="N30" i="7"/>
  <c r="N31" i="7"/>
  <c r="O31" i="7" s="1"/>
  <c r="P31" i="7" s="1"/>
  <c r="N32" i="7"/>
  <c r="O32" i="7" s="1"/>
  <c r="P32" i="7" s="1"/>
  <c r="N33" i="7"/>
  <c r="N34" i="7"/>
  <c r="N35" i="7"/>
  <c r="O35" i="7" s="1"/>
  <c r="P35" i="7" s="1"/>
  <c r="I35" i="7"/>
  <c r="J35" i="7" s="1"/>
  <c r="K35" i="7" s="1"/>
  <c r="I34" i="7"/>
  <c r="J34" i="7" s="1"/>
  <c r="K34" i="7" s="1"/>
  <c r="I32" i="7"/>
  <c r="J32" i="7" s="1"/>
  <c r="K32" i="7" s="1"/>
  <c r="I31" i="7"/>
  <c r="J31" i="7" s="1"/>
  <c r="K31" i="7" s="1"/>
  <c r="I27" i="7"/>
  <c r="J27" i="7" s="1"/>
  <c r="K27" i="7" s="1"/>
  <c r="I26" i="7"/>
  <c r="J26" i="7" s="1"/>
  <c r="K26" i="7" s="1"/>
  <c r="I22" i="7"/>
  <c r="J22" i="7" s="1"/>
  <c r="K22" i="7" s="1"/>
  <c r="I21" i="7"/>
  <c r="J21" i="7" s="1"/>
  <c r="K21" i="7" s="1"/>
  <c r="H33" i="7"/>
  <c r="J33" i="7" s="1"/>
  <c r="K33" i="7" s="1"/>
  <c r="H30" i="7"/>
  <c r="J30" i="7" s="1"/>
  <c r="K30" i="7" s="1"/>
  <c r="H29" i="7"/>
  <c r="J29" i="7" s="1"/>
  <c r="K29" i="7" s="1"/>
  <c r="H28" i="7"/>
  <c r="J28" i="7" s="1"/>
  <c r="K28" i="7" s="1"/>
  <c r="H25" i="7"/>
  <c r="J25" i="7" s="1"/>
  <c r="K25" i="7" s="1"/>
  <c r="H24" i="7"/>
  <c r="J24" i="7" s="1"/>
  <c r="K24" i="7" s="1"/>
  <c r="H23" i="7"/>
  <c r="J23" i="7" s="1"/>
  <c r="K23" i="7" s="1"/>
  <c r="H20" i="7"/>
  <c r="J20" i="7" s="1"/>
  <c r="K20" i="7" s="1"/>
  <c r="H19" i="7"/>
  <c r="J19" i="7" s="1"/>
  <c r="K19" i="7" s="1"/>
  <c r="H18" i="7"/>
  <c r="J18" i="7" s="1"/>
  <c r="K18" i="7" s="1"/>
  <c r="J120" i="7"/>
  <c r="K120" i="7" s="1"/>
  <c r="J119" i="7"/>
  <c r="K119" i="7" s="1"/>
  <c r="J118" i="7"/>
  <c r="K118" i="7" s="1"/>
  <c r="J117" i="7"/>
  <c r="K117" i="7" s="1"/>
  <c r="J116" i="7"/>
  <c r="K116" i="7" s="1"/>
  <c r="J113" i="7"/>
  <c r="K113" i="7" s="1"/>
  <c r="J112" i="7"/>
  <c r="K112" i="7" s="1"/>
  <c r="J111" i="7"/>
  <c r="K111" i="7" s="1"/>
  <c r="J109" i="7"/>
  <c r="K109" i="7" s="1"/>
  <c r="J107" i="7"/>
  <c r="K107" i="7" s="1"/>
  <c r="J104" i="7"/>
  <c r="K104" i="7" s="1"/>
  <c r="J103" i="7"/>
  <c r="K103" i="7" s="1"/>
  <c r="J102" i="7"/>
  <c r="K102" i="7" s="1"/>
  <c r="J57" i="7"/>
  <c r="H65" i="7"/>
  <c r="I65" i="7" s="1"/>
  <c r="J65" i="7" s="1"/>
  <c r="H66" i="7"/>
  <c r="I66" i="7" s="1"/>
  <c r="J66" i="7" s="1"/>
  <c r="H70" i="7"/>
  <c r="I70" i="7" s="1"/>
  <c r="J70" i="7" s="1"/>
  <c r="H71" i="7"/>
  <c r="I71" i="7" s="1"/>
  <c r="J71" i="7" s="1"/>
  <c r="H75" i="7"/>
  <c r="I75" i="7" s="1"/>
  <c r="J75" i="7" s="1"/>
  <c r="H76" i="7"/>
  <c r="I76" i="7" s="1"/>
  <c r="J76" i="7" s="1"/>
  <c r="H77" i="7"/>
  <c r="I77" i="7" s="1"/>
  <c r="J77" i="7" s="1"/>
  <c r="H78" i="7"/>
  <c r="I78" i="7" s="1"/>
  <c r="J78" i="7" s="1"/>
  <c r="H79" i="7"/>
  <c r="I79" i="7" s="1"/>
  <c r="J79" i="7" s="1"/>
  <c r="G62" i="7"/>
  <c r="I62" i="7" s="1"/>
  <c r="J62" i="7" s="1"/>
  <c r="G63" i="7"/>
  <c r="I63" i="7" s="1"/>
  <c r="J63" i="7" s="1"/>
  <c r="G64" i="7"/>
  <c r="I64" i="7" s="1"/>
  <c r="J64" i="7" s="1"/>
  <c r="G67" i="7"/>
  <c r="I67" i="7" s="1"/>
  <c r="J67" i="7" s="1"/>
  <c r="G68" i="7"/>
  <c r="I68" i="7" s="1"/>
  <c r="J68" i="7" s="1"/>
  <c r="G69" i="7"/>
  <c r="I69" i="7" s="1"/>
  <c r="J69" i="7" s="1"/>
  <c r="G72" i="7"/>
  <c r="I72" i="7" s="1"/>
  <c r="J72" i="7" s="1"/>
  <c r="G73" i="7"/>
  <c r="I73" i="7" s="1"/>
  <c r="J73" i="7" s="1"/>
  <c r="G74" i="7"/>
  <c r="I74" i="7" s="1"/>
  <c r="J74" i="7" s="1"/>
  <c r="G77" i="7"/>
  <c r="J89" i="7"/>
  <c r="K89" i="7" s="1"/>
  <c r="J90" i="7"/>
  <c r="K90" i="7" s="1"/>
  <c r="J91" i="7"/>
  <c r="K91" i="7" s="1"/>
  <c r="J92" i="7"/>
  <c r="K92" i="7" s="1"/>
  <c r="K95" i="7"/>
  <c r="J100" i="7"/>
  <c r="K100" i="7" s="1"/>
  <c r="J101" i="7"/>
  <c r="K101" i="7" s="1"/>
  <c r="G48" i="7"/>
  <c r="I48" i="7" s="1"/>
  <c r="J48" i="7" s="1"/>
  <c r="G49" i="7"/>
  <c r="I49" i="7" s="1"/>
  <c r="J49" i="7" s="1"/>
  <c r="G50" i="7"/>
  <c r="I50" i="7" s="1"/>
  <c r="J50" i="7" s="1"/>
  <c r="G51" i="7"/>
  <c r="I51" i="7" s="1"/>
  <c r="J51" i="7" s="1"/>
  <c r="G52" i="7"/>
  <c r="I52" i="7" s="1"/>
  <c r="J52" i="7" s="1"/>
  <c r="G53" i="7"/>
  <c r="I53" i="7" s="1"/>
  <c r="J53" i="7" s="1"/>
  <c r="G54" i="7"/>
  <c r="I54" i="7" s="1"/>
  <c r="J54" i="7" s="1"/>
  <c r="G55" i="7"/>
  <c r="I55" i="7" s="1"/>
  <c r="J55" i="7" s="1"/>
  <c r="G56" i="7"/>
  <c r="G57" i="7"/>
  <c r="G58" i="7"/>
  <c r="G59" i="7"/>
  <c r="G60" i="7"/>
  <c r="G61" i="7"/>
  <c r="G47" i="7"/>
  <c r="I47" i="7" s="1"/>
  <c r="J47" i="7" s="1"/>
  <c r="H48" i="7"/>
  <c r="H49" i="7"/>
  <c r="H50" i="7"/>
  <c r="H51" i="7"/>
  <c r="H52" i="7"/>
  <c r="H53" i="7"/>
  <c r="H54" i="7"/>
  <c r="H55" i="7"/>
  <c r="H56" i="7"/>
  <c r="I56" i="7" s="1"/>
  <c r="J56" i="7" s="1"/>
  <c r="H58" i="7"/>
  <c r="I58" i="7" s="1"/>
  <c r="J58" i="7" s="1"/>
  <c r="H59" i="7"/>
  <c r="I59" i="7" s="1"/>
  <c r="J59" i="7" s="1"/>
  <c r="H60" i="7"/>
  <c r="I60" i="7" s="1"/>
  <c r="J60" i="7" s="1"/>
  <c r="H61" i="7"/>
  <c r="I61" i="7" s="1"/>
  <c r="J61" i="7" s="1"/>
  <c r="H47" i="7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K12" i="2"/>
  <c r="K11" i="2"/>
  <c r="K10" i="2"/>
  <c r="K9" i="2"/>
  <c r="K8" i="2"/>
  <c r="K7" i="2"/>
  <c r="K6" i="2"/>
  <c r="K5" i="2"/>
  <c r="J13" i="2"/>
  <c r="J12" i="2"/>
  <c r="J11" i="2"/>
  <c r="J10" i="2"/>
  <c r="J9" i="2"/>
  <c r="J8" i="2"/>
  <c r="J7" i="2"/>
  <c r="J6" i="2"/>
  <c r="J5" i="2"/>
  <c r="H11" i="7"/>
  <c r="J11" i="7" s="1"/>
  <c r="K11" i="7" s="1"/>
  <c r="H10" i="7"/>
  <c r="J10" i="7" s="1"/>
  <c r="K10" i="7" s="1"/>
  <c r="H9" i="7"/>
  <c r="J9" i="7" s="1"/>
  <c r="K9" i="7" s="1"/>
  <c r="H8" i="7"/>
  <c r="J8" i="7" s="1"/>
  <c r="K8" i="7" s="1"/>
  <c r="H7" i="7"/>
  <c r="J7" i="7" s="1"/>
  <c r="K7" i="7" s="1"/>
  <c r="H6" i="7"/>
  <c r="J6" i="7" s="1"/>
  <c r="K6" i="7" s="1"/>
  <c r="H5" i="7"/>
  <c r="J5" i="7" s="1"/>
  <c r="K5" i="7" s="1"/>
  <c r="J4" i="7"/>
  <c r="K4" i="7" s="1"/>
  <c r="J3" i="7"/>
  <c r="K3" i="7" s="1"/>
  <c r="I17" i="7"/>
  <c r="J17" i="7" s="1"/>
  <c r="K17" i="7" s="1"/>
  <c r="I16" i="7"/>
  <c r="J16" i="7" s="1"/>
  <c r="K16" i="7" s="1"/>
  <c r="I15" i="7"/>
  <c r="J15" i="7" s="1"/>
  <c r="K15" i="7" s="1"/>
  <c r="I14" i="7"/>
  <c r="J14" i="7" s="1"/>
  <c r="K14" i="7" s="1"/>
  <c r="I13" i="7"/>
  <c r="J13" i="7" s="1"/>
  <c r="K13" i="7" s="1"/>
  <c r="I12" i="7"/>
  <c r="J12" i="7" s="1"/>
  <c r="K12" i="7" s="1"/>
  <c r="I11" i="7"/>
  <c r="I10" i="7"/>
  <c r="I9" i="7"/>
  <c r="I7" i="7"/>
  <c r="I6" i="7"/>
  <c r="I5" i="7"/>
  <c r="I3" i="7"/>
  <c r="N108" i="7" l="1"/>
  <c r="O108" i="7" s="1"/>
  <c r="N109" i="7"/>
  <c r="O109" i="7" s="1"/>
  <c r="N110" i="7"/>
  <c r="O110" i="7" s="1"/>
  <c r="N113" i="7"/>
  <c r="O113" i="7" s="1"/>
  <c r="A43" i="7"/>
  <c r="N114" i="7"/>
  <c r="O114" i="7" s="1"/>
  <c r="N115" i="7"/>
  <c r="O115" i="7" s="1"/>
  <c r="N118" i="7"/>
  <c r="O118" i="7" s="1"/>
  <c r="N103" i="7"/>
  <c r="O103" i="7" s="1"/>
  <c r="J99" i="7"/>
  <c r="K99" i="7" s="1"/>
</calcChain>
</file>

<file path=xl/sharedStrings.xml><?xml version="1.0" encoding="utf-8"?>
<sst xmlns="http://schemas.openxmlformats.org/spreadsheetml/2006/main" count="1427" uniqueCount="325">
  <si>
    <t>c1</t>
  </si>
  <si>
    <t>c2</t>
  </si>
  <si>
    <t>c3</t>
  </si>
  <si>
    <t>c4</t>
  </si>
  <si>
    <t>c5</t>
  </si>
  <si>
    <t>NHC-A_2-25-22</t>
  </si>
  <si>
    <t>NHC-A_3-11-22</t>
  </si>
  <si>
    <t>NHC-A_3-18-22</t>
  </si>
  <si>
    <t>NHC-A_4-1-22</t>
  </si>
  <si>
    <t>NHC-A_4-15-22</t>
  </si>
  <si>
    <t>NHC-A_4-22-22</t>
  </si>
  <si>
    <t>NHC-A_4-29-22</t>
  </si>
  <si>
    <t>NHC-A_5-12-22</t>
  </si>
  <si>
    <t>NHC-A_6-10-22</t>
  </si>
  <si>
    <t>NHC-A_6-17-22</t>
  </si>
  <si>
    <t>NHC-A_7-8-22</t>
  </si>
  <si>
    <t>NHC-A_7-22-22</t>
  </si>
  <si>
    <t>NHC-A_unclear</t>
  </si>
  <si>
    <t>Summary(Compound)</t>
  </si>
  <si>
    <t>&lt;&lt;</t>
  </si>
  <si>
    <t>Channel</t>
  </si>
  <si>
    <t>&gt;&gt;</t>
  </si>
  <si>
    <t>ID#1</t>
  </si>
  <si>
    <t>Compound</t>
  </si>
  <si>
    <t>Name:</t>
  </si>
  <si>
    <t>CH4</t>
  </si>
  <si>
    <t>Title</t>
  </si>
  <si>
    <t>Sample</t>
  </si>
  <si>
    <t>Name</t>
  </si>
  <si>
    <t>NHC_air_Aug2022_c1_1.gcd</t>
  </si>
  <si>
    <t>NHC_air_Aug2022_c1_2.gcd</t>
  </si>
  <si>
    <t>NHC_air_Aug2022_c1_3.gcd</t>
  </si>
  <si>
    <t>NHC_air_Aug2022_c2_1.gcd</t>
  </si>
  <si>
    <t>NHC_air_Aug2022_c2_2.gcd</t>
  </si>
  <si>
    <t>NHC_air_Aug2022_c2_3.gcd</t>
  </si>
  <si>
    <t>NHC_air_Aug2022_c3_1.gcd</t>
  </si>
  <si>
    <t>NHC_air_Aug2022_c3_2.gcd</t>
  </si>
  <si>
    <t>NHC_air_Aug2022_c3_3.gcd</t>
  </si>
  <si>
    <t>NHC_air_Aug2022_c4_1.gcd</t>
  </si>
  <si>
    <t>NHC_air_Aug2022_c4_2.gcd</t>
  </si>
  <si>
    <t>NHC_air_Aug2022_c4_3.gcd</t>
  </si>
  <si>
    <t>NHC_air_Aug2022_c5_1.gcd</t>
  </si>
  <si>
    <t>NHC_air_Aug2022_c5_2.gcd</t>
  </si>
  <si>
    <t>NHC_air_Aug2022_c5_3.gcd</t>
  </si>
  <si>
    <t>Average</t>
  </si>
  <si>
    <t>%RSD</t>
  </si>
  <si>
    <t>Maximum</t>
  </si>
  <si>
    <t>Minimum</t>
  </si>
  <si>
    <t>Standard</t>
  </si>
  <si>
    <t>Deviation</t>
  </si>
  <si>
    <t>Area</t>
  </si>
  <si>
    <t>ID#2</t>
  </si>
  <si>
    <t>CO2</t>
  </si>
  <si>
    <t>N2O</t>
  </si>
  <si>
    <t>Ecuador2022_pt1_18_1.gcd</t>
  </si>
  <si>
    <t>Ecuador2022_pt1_113_1.gcd</t>
  </si>
  <si>
    <t>Ecuador2022_pt1_88_1.gcd</t>
  </si>
  <si>
    <t>Ecuador2022_pt1_36_1.gcd</t>
  </si>
  <si>
    <t>Ecuador2022_pt1_30_1.gcd</t>
  </si>
  <si>
    <t>Ecuador2022_pt1_32_1.gcd</t>
  </si>
  <si>
    <t>Ecuador2022_pt1_3_1.gcd</t>
  </si>
  <si>
    <t>Ecuador2022_pt1_85_1.gcd</t>
  </si>
  <si>
    <t>Ecuador2022_pt1_254_1.gcd</t>
  </si>
  <si>
    <t>Ecuador2022_pt1_278_1.gcd</t>
  </si>
  <si>
    <t>Ecuador2022_pt1_93_1.gcd</t>
  </si>
  <si>
    <t>Ecuador2022_pt1_317_1.gcd</t>
  </si>
  <si>
    <t>Ecuador2022_pt1_54_1.gcd</t>
  </si>
  <si>
    <t>Ecuador2022_pt1_302_1.gcd</t>
  </si>
  <si>
    <t>Ecuador2022_pt1_305_1.gcd</t>
  </si>
  <si>
    <t>Ecuador2022_pt1_295_1.gcd</t>
  </si>
  <si>
    <t>Ecuador2022_pt1_299_1.gcd</t>
  </si>
  <si>
    <t>Ecuador2022_pt1_31_1.gcd</t>
  </si>
  <si>
    <t>Ecuador2022_pt1_33_1.gcd</t>
  </si>
  <si>
    <t>Ecuador2022_pt1_34_1.gcd</t>
  </si>
  <si>
    <t>Ecuador2022_pt1_35_1.gcd</t>
  </si>
  <si>
    <t>Ecuador2022_pt1_29_1.gcd</t>
  </si>
  <si>
    <t>Ecuador2022_pt1_37_1.gcd</t>
  </si>
  <si>
    <t>Ecuador2022_pt1_39_1.gcd</t>
  </si>
  <si>
    <t>CH4- high curve</t>
  </si>
  <si>
    <t>CH4_low curve</t>
  </si>
  <si>
    <t>tedlar</t>
  </si>
  <si>
    <t>methane</t>
  </si>
  <si>
    <t>lab blank</t>
  </si>
  <si>
    <t>field blank</t>
  </si>
  <si>
    <t>W3</t>
  </si>
  <si>
    <t>W1</t>
  </si>
  <si>
    <t>W4</t>
  </si>
  <si>
    <t>W5</t>
  </si>
  <si>
    <t>w6</t>
  </si>
  <si>
    <t>InjGAVI</t>
  </si>
  <si>
    <t>76/2022</t>
  </si>
  <si>
    <t>W7</t>
  </si>
  <si>
    <t>W8</t>
  </si>
  <si>
    <t>W10</t>
  </si>
  <si>
    <t>InjCOLM</t>
  </si>
  <si>
    <t>W2</t>
  </si>
  <si>
    <t>W12</t>
  </si>
  <si>
    <t>Ecuador2022_pt1_38_1.gcd</t>
  </si>
  <si>
    <t>Ecuador2022_pt1_40_1.gcd</t>
  </si>
  <si>
    <t>Ecuador2022_pt1_41_1.gcd</t>
  </si>
  <si>
    <t>Ecuador2022_pt1_42_1.gcd</t>
  </si>
  <si>
    <t>Ecuador2022_pt1_43_1.gcd</t>
  </si>
  <si>
    <t>Ecuador2022_pt1_44_1.gcd</t>
  </si>
  <si>
    <t>Ecuador2022_pt1_45_1.gcd</t>
  </si>
  <si>
    <t>Ecuador2022_pt1_46_1.gcd</t>
  </si>
  <si>
    <t>Ecuador2022_pt1_47_1.gcd</t>
  </si>
  <si>
    <t>Ecuador2022_pt1_48_1.gcd</t>
  </si>
  <si>
    <t>Ecuador2022_pt1_323_1.gcd</t>
  </si>
  <si>
    <t>Ecuador2022_pt1_322_1.gcd</t>
  </si>
  <si>
    <t>Ecuador2022_pt1_4_1.gcd</t>
  </si>
  <si>
    <t>Ecuador2022_pt1_12_1.gcd</t>
  </si>
  <si>
    <t>Ecuador2022_pt1_294_1.gcd</t>
  </si>
  <si>
    <t>Ecuador2022_pt1_314_1.gcd</t>
  </si>
  <si>
    <t>Ecuador2022_pt1_289_1.gcd</t>
  </si>
  <si>
    <t>Ecuador2022_pt1_291_1.gcd</t>
  </si>
  <si>
    <t>Ecuador2022_pt1_306_1.gcd</t>
  </si>
  <si>
    <t>Ecuador2022_pt1_303_1.gcd</t>
  </si>
  <si>
    <t>Ecuador2022_pt1_293_1.gcd</t>
  </si>
  <si>
    <t>Ecuador2022_pt1_17_1.gcd</t>
  </si>
  <si>
    <t>Ecuador2022_pt1_19_1.gcd</t>
  </si>
  <si>
    <t>Ecuador2022_pt1_13_1.gcd</t>
  </si>
  <si>
    <t>Ecuador2022_pt1_7_1.gcd</t>
  </si>
  <si>
    <t>Ecuador2022_pt1_5_1.gcd</t>
  </si>
  <si>
    <t>Ecuador2022_pt2_c1_1.gcd</t>
  </si>
  <si>
    <t>Ecuador2022_pt2_c2_1.gcd</t>
  </si>
  <si>
    <t>Ecuador2022_pt2_c3_1.gcd</t>
  </si>
  <si>
    <t>Ecuador2022_pt2_c4_1.gcd</t>
  </si>
  <si>
    <t>Ecuador2022_pt2_c5_1.gcd</t>
  </si>
  <si>
    <t>Ecuador2022_pt2_11_1.gcd</t>
  </si>
  <si>
    <t>Ecuador2022_pt2_14_1.gcd</t>
  </si>
  <si>
    <t>Ecuador2022_pt2_15_1.gcd</t>
  </si>
  <si>
    <t>Ecuador2022_pt2_16_1.gcd</t>
  </si>
  <si>
    <t>Ecuador2022_pt2_300_1.gcd</t>
  </si>
  <si>
    <t>Ecuador2022_pt2_21_1.gcd</t>
  </si>
  <si>
    <t>Ecuador2022_pt2_301_1.gcd</t>
  </si>
  <si>
    <t>Ecuador2022_pt2_304_1.gcd</t>
  </si>
  <si>
    <t>Ecuador2022_pt2_24_1.gcd</t>
  </si>
  <si>
    <t>Ecuador2022_pt2_25_1.gcd</t>
  </si>
  <si>
    <t>Ecuador2022_pt2_26_1.gcd</t>
  </si>
  <si>
    <t>Ecuador2022_pt2_27_1.gcd</t>
  </si>
  <si>
    <t>Ecuador2022_pt2_28_1.gcd</t>
  </si>
  <si>
    <t>Ecuador2022_pt2_49_1.gcd</t>
  </si>
  <si>
    <t>Ecuador2022_pt2_50_1.gcd</t>
  </si>
  <si>
    <t>Ecuador2022_pt2_51_1.gcd</t>
  </si>
  <si>
    <t>Ecuador2022_pt2_52_1.gcd</t>
  </si>
  <si>
    <t>Ecuador2022_pt2_53_1.gcd</t>
  </si>
  <si>
    <t>Ecuador2022_pt2_55_1.gcd</t>
  </si>
  <si>
    <t>Ecuador2022_pt2_56_1.gcd</t>
  </si>
  <si>
    <t>Ecuador2022_pt2_57_1.gcd</t>
  </si>
  <si>
    <t>Ecuador2022_pt2_58_1.gcd</t>
  </si>
  <si>
    <t>Ecuador2022_pt2_59_1.gcd</t>
  </si>
  <si>
    <t>Ecuador2022_pt2_60_1.gcd</t>
  </si>
  <si>
    <t>Ecuador2022_pt2_61_1.gcd</t>
  </si>
  <si>
    <t>Ecuador2022_pt2_62_1.gcd</t>
  </si>
  <si>
    <t>Ecuador2022_pt2_63_1.gcd</t>
  </si>
  <si>
    <t>Ecuador2022_pt2_64_1.gcd</t>
  </si>
  <si>
    <t>Ecuador2022_pt2_65_1.gcd</t>
  </si>
  <si>
    <t>Ecuador2022_pt2_66_1.gcd</t>
  </si>
  <si>
    <t>Ecuador2022_pt2_67_1.gcd</t>
  </si>
  <si>
    <t>Ecuador2022_pt2_68_1.gcd</t>
  </si>
  <si>
    <t>Ecuador2022_pt2_308_1.gcd</t>
  </si>
  <si>
    <t>Ecuador2022_pt2_70_1.gcd</t>
  </si>
  <si>
    <t>Ecuador2022_pt2_71_1.gcd</t>
  </si>
  <si>
    <t>Ecuador2022_pt2_72_1.gcd</t>
  </si>
  <si>
    <t>Ecuador2022_pt2_73_1.gcd</t>
  </si>
  <si>
    <t>Ecuador2022_pt2_309_1.gcd</t>
  </si>
  <si>
    <t>Ecuador2022_pt2_75_1.gcd</t>
  </si>
  <si>
    <t>Ecuador2022_pt2_76_1.gcd</t>
  </si>
  <si>
    <t>Ecuador2022_pt2_77_1.gcd</t>
  </si>
  <si>
    <t>Ecuador2022_pt2_78_1.gcd</t>
  </si>
  <si>
    <t>Ecuador2022_pt2_320_1.gcd</t>
  </si>
  <si>
    <t>Ecuador2022_pt2_81_1.gcd</t>
  </si>
  <si>
    <t>Ecuador2022_pt2_82_1.gcd</t>
  </si>
  <si>
    <t>Ecuador2022_pt3_c1_1.gcd</t>
  </si>
  <si>
    <t>Ecuador2022_pt3_c2_1.gcd</t>
  </si>
  <si>
    <t>Ecuador2022_pt3_c3_1.gcd</t>
  </si>
  <si>
    <t>Ecuador2022_pt3_c4_1.gcd</t>
  </si>
  <si>
    <t>Ecuador2022_pt3_c5_1.gcd</t>
  </si>
  <si>
    <t>Ecuador2022_pt3_89_1.gcd</t>
  </si>
  <si>
    <t>Ecuador2022_pt3_90_1.gcd</t>
  </si>
  <si>
    <t>Ecuador2022_pt3_91_1.gcd</t>
  </si>
  <si>
    <t>Ecuador2022_pt3_92_1.gcd</t>
  </si>
  <si>
    <t>Ecuador2022_pt3_94_1.gcd</t>
  </si>
  <si>
    <t>Ecuador2022_pt3_95_1.gcd</t>
  </si>
  <si>
    <t>Ecuador2022_pt3_310_1.gcd</t>
  </si>
  <si>
    <t>Ecuador2022_pt3_97_1.gcd</t>
  </si>
  <si>
    <t>Ecuador2022_pt3_98_1.gcd</t>
  </si>
  <si>
    <t>Ecuador2022_pt3_99_1.gcd</t>
  </si>
  <si>
    <t>Ecuador2022_pt3_100_1.gcd</t>
  </si>
  <si>
    <t>Ecuador2022_pt3_311_1.gcd</t>
  </si>
  <si>
    <t>Ecuador2022_pt3_312_1.gcd</t>
  </si>
  <si>
    <t>Ecuador2022_pt3_103_1.gcd</t>
  </si>
  <si>
    <t>Ecuador2022_pt3_104_1.gcd</t>
  </si>
  <si>
    <t>Ecuador2022_pt3_105_1.gcd</t>
  </si>
  <si>
    <t>Ecuador2022_pt3_106_1.gcd</t>
  </si>
  <si>
    <t>Ecuador2022_pt3_107_1.gcd</t>
  </si>
  <si>
    <t>Ecuador2022_pt3_108_1.gcd</t>
  </si>
  <si>
    <t>Ecuador2022_pt3_109_1.gcd</t>
  </si>
  <si>
    <t>Ecuador2022_pt3_110_1.gcd</t>
  </si>
  <si>
    <t>Ecuador2022_pt3_111_1.gcd</t>
  </si>
  <si>
    <t>Ecuador2022_pt3_112_1.gcd</t>
  </si>
  <si>
    <t>Ecuador2022_pt3_114_1.gcd</t>
  </si>
  <si>
    <t>Ecuador2022_pt3_115_1.gcd</t>
  </si>
  <si>
    <t>Ecuador2022_pt3_313_1.gcd</t>
  </si>
  <si>
    <t>Ecuador2022_pt3_117_1.gcd</t>
  </si>
  <si>
    <t>Ecuador2022_pt3_118_1.gcd</t>
  </si>
  <si>
    <t>Ecuador2022_pt3_315_1.gcd</t>
  </si>
  <si>
    <t>Ecuador2022_pt3_120_1.gcd</t>
  </si>
  <si>
    <t>Ecuador2022_pt3_121_1.gcd</t>
  </si>
  <si>
    <t>Ecuador2022_pt3_122_1.gcd</t>
  </si>
  <si>
    <t>Ecuador2022_pt3_123_1.gcd</t>
  </si>
  <si>
    <t>Ecuador2022_pt3_316_1.gcd</t>
  </si>
  <si>
    <t>Ecuador2022_pt3_125_1.gcd</t>
  </si>
  <si>
    <t>Ecuador2022_pt3_126_1.gcd</t>
  </si>
  <si>
    <t>Ecuador2022_pt3_127_1.gcd</t>
  </si>
  <si>
    <t>Ecuador2022_pt3_128_1.gcd</t>
  </si>
  <si>
    <t>Ecuador2022_pt3_129_1.gcd</t>
  </si>
  <si>
    <t>Ecuador2022_pt3_130_1.gcd</t>
  </si>
  <si>
    <t>Ecuador2022_pt3_131_1.gcd</t>
  </si>
  <si>
    <t>Ecuador2022_pt3_132_1.gcd</t>
  </si>
  <si>
    <t>Ecuador2022_pt3_133_1.gcd</t>
  </si>
  <si>
    <t>Ecuador2022_pt3_134_1.gcd</t>
  </si>
  <si>
    <t>Ecuador2022_pt3_135_1.gcd</t>
  </si>
  <si>
    <t>Ecuador2022_pt4_c1_1.gcd</t>
  </si>
  <si>
    <t>Ecuador2022_pt4_c2_1.gcd</t>
  </si>
  <si>
    <t>Ecuador2022_pt4_c3_1.gcd</t>
  </si>
  <si>
    <t>Ecuador2022_pt4_c4_1.gcd</t>
  </si>
  <si>
    <t>Ecuador2022_pt4_c5_1.gcd</t>
  </si>
  <si>
    <t>Ecuador2022_pt4_141_1.gcd</t>
  </si>
  <si>
    <t>Ecuador2022_pt4_142_1.gcd</t>
  </si>
  <si>
    <t>Ecuador2022_pt4_144_1.gcd</t>
  </si>
  <si>
    <t>Ecuador2022_pt4_145_1.gcd</t>
  </si>
  <si>
    <t>Ecuador2022_pt4_154_1.gcd</t>
  </si>
  <si>
    <t>Ecuador2022_pt4_155_1.gcd</t>
  </si>
  <si>
    <t>Ecuador2022_pt4_161_1.gcd</t>
  </si>
  <si>
    <t>Ecuador2022_pt4_321_1.gcd</t>
  </si>
  <si>
    <t>Ecuador2022_pt4_324_1.gcd</t>
  </si>
  <si>
    <t>Ecuador2022_pt4_325_1.gcd</t>
  </si>
  <si>
    <t>Ecuador2022_pt4_181_1.gcd</t>
  </si>
  <si>
    <t>Ecuador2022_pt4_196_1.gcd</t>
  </si>
  <si>
    <t>Ecuador2022_pt4_197_1.gcd</t>
  </si>
  <si>
    <t>Ecuador2022_pt4_218_1.gcd</t>
  </si>
  <si>
    <t>Ecuador2022_pt4_221_1.gcd</t>
  </si>
  <si>
    <t>Ecuador2022_pt4_223_1.gcd</t>
  </si>
  <si>
    <t>Ecuador2022_pt4_226_1.gcd</t>
  </si>
  <si>
    <t>Ecuador2022_pt4_228_1.gcd</t>
  </si>
  <si>
    <t>Ecuador2022_pt4_232_1.gcd</t>
  </si>
  <si>
    <t>Ecuador2022_pt4_234_1.gcd</t>
  </si>
  <si>
    <t>Ecuador2022_pt4_235_1.gcd</t>
  </si>
  <si>
    <t>Ecuador2022_pt4_240_1.gcd</t>
  </si>
  <si>
    <t>Ecuador2022_pt4_242_1.gcd</t>
  </si>
  <si>
    <t>Ecuador2022_pt4_244_1.gcd</t>
  </si>
  <si>
    <t>Ecuador2022_pt4_247_1.gcd</t>
  </si>
  <si>
    <t>Ecuador2022_pt4_255_1.gcd</t>
  </si>
  <si>
    <t>Ecuador2022_pt4_263_1.gcd</t>
  </si>
  <si>
    <t>Ecuador2022_pt4_267_1.gcd</t>
  </si>
  <si>
    <t>Ecuador2022_pt4_270_1.gcd</t>
  </si>
  <si>
    <t>Ecuador2022_pt4_271_1.gcd</t>
  </si>
  <si>
    <t>Ecuador2022_pt4_277_1.gcd</t>
  </si>
  <si>
    <t>Ecuador2022_pt4_279_1.gcd</t>
  </si>
  <si>
    <t>Ecuador2022_pt4_298_1.gcd</t>
  </si>
  <si>
    <t>Ecuador2022_pt4_318_1.gcd</t>
  </si>
  <si>
    <t>Ecuador2022_pt4_319_1.gcd</t>
  </si>
  <si>
    <t>Ecuador2022_pt4_20_1.gcd</t>
  </si>
  <si>
    <t>Ecuador2022_pt4_22_1.gcd</t>
  </si>
  <si>
    <t>Ecuador2022_pt4_23_1.gcd</t>
  </si>
  <si>
    <t>Ecuador2022_pt4_69_1.gcd</t>
  </si>
  <si>
    <t>Ecuador2022_pt4_74_1.gcd</t>
  </si>
  <si>
    <t>Ecuador2022_pt4_79_1.gcd</t>
  </si>
  <si>
    <t>Ecuador2022_pt4_96_1.gcd</t>
  </si>
  <si>
    <t>Ecuador2022_pt4_101_1.gcd</t>
  </si>
  <si>
    <t>Ecuador2022_pt4_102_1.gcd</t>
  </si>
  <si>
    <t>Ecuador2022_pt4_116_1.gcd</t>
  </si>
  <si>
    <t>Ecuador2022_pt5_c2_1.gcd</t>
  </si>
  <si>
    <t>Ecuador2022_pt5_c4_1.gcd</t>
  </si>
  <si>
    <t>Ecuador2022_pt5_c5_1.gcd</t>
  </si>
  <si>
    <t>Ecuador2022_pt5_1_1.gcd</t>
  </si>
  <si>
    <t>Ecuador2022_pt5_2_1.gcd</t>
  </si>
  <si>
    <t>Ecuador2022_pt5_6_1.gcd</t>
  </si>
  <si>
    <t>Ecuador2022_pt5_8_1.gcd</t>
  </si>
  <si>
    <t>Ecuador2022_pt5_9_1.gcd</t>
  </si>
  <si>
    <t>Ecuador2022_pt5_10_1.gcd</t>
  </si>
  <si>
    <t>Ecuador2022_pt5_80_1.gcd</t>
  </si>
  <si>
    <t>Ecuador2022_pt5_83_1.gcd</t>
  </si>
  <si>
    <t>Ecuador2022_pt5_84_1.gcd</t>
  </si>
  <si>
    <t>Ecuador2022_pt5_86_1.gcd</t>
  </si>
  <si>
    <t>Ecuador2022_pt5_87_1.gcd</t>
  </si>
  <si>
    <t>Ecuador2022_pt5_119_1.gcd</t>
  </si>
  <si>
    <t>Ecuador2022_pt5_124_1.gcd</t>
  </si>
  <si>
    <t>Ecuador2022_pt5_170_1.gcd</t>
  </si>
  <si>
    <t>Ecuador2022_pt5_171_1.gcd</t>
  </si>
  <si>
    <t>Ecuador2022_pt5_177_1.gcd</t>
  </si>
  <si>
    <t>Ecuador2022_pt5_136_1.gcd</t>
  </si>
  <si>
    <t>Ecuador2022_pt5_137_1.gcd</t>
  </si>
  <si>
    <t>Ecuador2022_pt5_138_1.gcd</t>
  </si>
  <si>
    <t>Ecuador2022_pt5_139_1.gcd</t>
  </si>
  <si>
    <t>Ecuador2022_pt5_140_1.gcd</t>
  </si>
  <si>
    <t>CH4 conc (ppm)</t>
  </si>
  <si>
    <t>CO2 conc (ppm)</t>
  </si>
  <si>
    <t>N2O conc (ppm)</t>
  </si>
  <si>
    <t>std error</t>
  </si>
  <si>
    <t>CO2-high</t>
  </si>
  <si>
    <t>CO2-low</t>
  </si>
  <si>
    <t>N2O-low</t>
  </si>
  <si>
    <t>N2O-high</t>
  </si>
  <si>
    <t>pt_2</t>
  </si>
  <si>
    <t>pt_3</t>
  </si>
  <si>
    <t>pt_4</t>
  </si>
  <si>
    <t>pt_5</t>
  </si>
  <si>
    <t>ST ERROR 2</t>
  </si>
  <si>
    <t>y = 0.0012x + 0.9405</t>
  </si>
  <si>
    <t>CH4- high curve ALL</t>
  </si>
  <si>
    <t>CH4- LOW curve ALL</t>
  </si>
  <si>
    <t>y = 0.0013x - 0.2635</t>
  </si>
  <si>
    <t>CH4 ppm NOT CORRECTED</t>
  </si>
  <si>
    <t>5 = 0.0013x - 0.2635</t>
  </si>
  <si>
    <t>low</t>
  </si>
  <si>
    <t>30 = 0.0012x +  0.5191</t>
  </si>
  <si>
    <t xml:space="preserve">0.0013x - .2635 = </t>
  </si>
  <si>
    <t>0.0012x + 0.5191</t>
  </si>
  <si>
    <t>x</t>
  </si>
  <si>
    <t>is mid point btween 2 curves</t>
  </si>
  <si>
    <t>* note for low curve n2o I used the standards from batch 2-5, they were better</t>
  </si>
  <si>
    <r>
      <t>y = 3E-09x</t>
    </r>
    <r>
      <rPr>
        <vertAlign val="superscript"/>
        <sz val="9"/>
        <color rgb="FFFF0000"/>
        <rFont val="Calibri"/>
        <family val="2"/>
        <scheme val="minor"/>
      </rPr>
      <t>2</t>
    </r>
    <r>
      <rPr>
        <sz val="9"/>
        <color rgb="FFFF0000"/>
        <rFont val="Calibri"/>
        <family val="2"/>
        <scheme val="minor"/>
      </rPr>
      <t xml:space="preserve"> + 7E-05x - 0.024</t>
    </r>
  </si>
  <si>
    <r>
      <t>y = 7E-10x</t>
    </r>
    <r>
      <rPr>
        <vertAlign val="superscript"/>
        <sz val="11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 xml:space="preserve"> + 0.0001x - 0.1189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</si>
</sst>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70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sz val="9"/>
      <color rgb="FFFF0000"/>
      <name val="Calibri"/>
      <family val="2"/>
      <scheme val="minor"/>
    </font>
    <font>
      <vertAlign val="superscript"/>
      <sz val="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 vertical="center" readingOrder="1"/>
    </xf>
    <xf numFmtId="168" fontId="0" fillId="0" borderId="0" xfId="0" applyNumberFormat="1"/>
    <xf numFmtId="168" fontId="0" fillId="3" borderId="0" xfId="0" applyNumberFormat="1" applyFill="1"/>
    <xf numFmtId="170" fontId="0" fillId="0" borderId="0" xfId="0" applyNumberFormat="1"/>
    <xf numFmtId="0" fontId="3" fillId="0" borderId="0" xfId="0" applyFont="1" applyAlignment="1">
      <alignment horizontal="center" vertical="center" readingOrder="1"/>
    </xf>
    <xf numFmtId="0" fontId="5" fillId="0" borderId="0" xfId="0" applyFont="1"/>
    <xf numFmtId="168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'standards data'!$E$3:$E$17</c:f>
              <c:numCache>
                <c:formatCode>General</c:formatCode>
                <c:ptCount val="15"/>
                <c:pt idx="0">
                  <c:v>405</c:v>
                </c:pt>
                <c:pt idx="1">
                  <c:v>378</c:v>
                </c:pt>
                <c:pt idx="2">
                  <c:v>385</c:v>
                </c:pt>
                <c:pt idx="3">
                  <c:v>999</c:v>
                </c:pt>
                <c:pt idx="4">
                  <c:v>974</c:v>
                </c:pt>
                <c:pt idx="5">
                  <c:v>970</c:v>
                </c:pt>
                <c:pt idx="6">
                  <c:v>3946</c:v>
                </c:pt>
                <c:pt idx="7">
                  <c:v>4186</c:v>
                </c:pt>
                <c:pt idx="8">
                  <c:v>3642</c:v>
                </c:pt>
                <c:pt idx="9">
                  <c:v>24586</c:v>
                </c:pt>
                <c:pt idx="10">
                  <c:v>22426</c:v>
                </c:pt>
                <c:pt idx="11">
                  <c:v>22457</c:v>
                </c:pt>
                <c:pt idx="12">
                  <c:v>160002</c:v>
                </c:pt>
                <c:pt idx="13">
                  <c:v>170977</c:v>
                </c:pt>
                <c:pt idx="14">
                  <c:v>167599</c:v>
                </c:pt>
              </c:numCache>
            </c:numRef>
          </c:xVal>
          <c:yVal>
            <c:numRef>
              <c:f>'standards data'!$G$3:$G$17</c:f>
              <c:numCache>
                <c:formatCode>General</c:formatCode>
                <c:ptCount val="1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9-4912-8C5C-45EDA7E18782}"/>
            </c:ext>
          </c:extLst>
        </c:ser>
        <c:ser>
          <c:idx val="1"/>
          <c:order val="1"/>
          <c:tx>
            <c:v>low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222222222222224E-2"/>
                  <c:y val="-0.466813575386410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'standards data'!$E$3:$E$11</c:f>
              <c:numCache>
                <c:formatCode>General</c:formatCode>
                <c:ptCount val="9"/>
                <c:pt idx="0">
                  <c:v>405</c:v>
                </c:pt>
                <c:pt idx="1">
                  <c:v>378</c:v>
                </c:pt>
                <c:pt idx="2">
                  <c:v>385</c:v>
                </c:pt>
                <c:pt idx="3">
                  <c:v>999</c:v>
                </c:pt>
                <c:pt idx="4">
                  <c:v>974</c:v>
                </c:pt>
                <c:pt idx="5">
                  <c:v>970</c:v>
                </c:pt>
                <c:pt idx="6">
                  <c:v>3946</c:v>
                </c:pt>
                <c:pt idx="7">
                  <c:v>4186</c:v>
                </c:pt>
                <c:pt idx="8">
                  <c:v>3642</c:v>
                </c:pt>
              </c:numCache>
            </c:numRef>
          </c:xVal>
          <c:yVal>
            <c:numRef>
              <c:f>'standards data'!$G$3:$G$11</c:f>
              <c:numCache>
                <c:formatCode>General</c:formatCode>
                <c:ptCount val="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F9-4912-8C5C-45EDA7E18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0832"/>
        <c:axId val="213881816"/>
      </c:scatterChart>
      <c:valAx>
        <c:axId val="2138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816"/>
        <c:crosses val="autoZero"/>
        <c:crossBetween val="midCat"/>
      </c:valAx>
      <c:valAx>
        <c:axId val="21388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652230971128608E-2"/>
                  <c:y val="-0.12097076407115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'standards data'!$E$47:$E$61</c:f>
              <c:numCache>
                <c:formatCode>General</c:formatCode>
                <c:ptCount val="15"/>
                <c:pt idx="0">
                  <c:v>93301</c:v>
                </c:pt>
                <c:pt idx="1">
                  <c:v>93043</c:v>
                </c:pt>
                <c:pt idx="2">
                  <c:v>89444</c:v>
                </c:pt>
                <c:pt idx="3">
                  <c:v>391851</c:v>
                </c:pt>
                <c:pt idx="4">
                  <c:v>390092</c:v>
                </c:pt>
                <c:pt idx="5">
                  <c:v>387052</c:v>
                </c:pt>
                <c:pt idx="6">
                  <c:v>736426</c:v>
                </c:pt>
                <c:pt idx="7">
                  <c:v>789630</c:v>
                </c:pt>
                <c:pt idx="8">
                  <c:v>737973</c:v>
                </c:pt>
                <c:pt idx="9">
                  <c:v>1589746</c:v>
                </c:pt>
                <c:pt idx="11">
                  <c:v>1421101</c:v>
                </c:pt>
                <c:pt idx="12">
                  <c:v>6651456</c:v>
                </c:pt>
                <c:pt idx="13">
                  <c:v>7051432</c:v>
                </c:pt>
                <c:pt idx="14">
                  <c:v>6940349</c:v>
                </c:pt>
              </c:numCache>
            </c:numRef>
          </c:xVal>
          <c:yVal>
            <c:numRef>
              <c:f>'standards data'!$F$47:$F$61</c:f>
              <c:numCache>
                <c:formatCode>General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2000</c:v>
                </c:pt>
                <c:pt idx="11">
                  <c:v>2000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D-C644-9A62-69B78E2CD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781312"/>
        <c:axId val="1724605088"/>
      </c:scatterChart>
      <c:valAx>
        <c:axId val="17247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05088"/>
        <c:crosses val="autoZero"/>
        <c:crossBetween val="midCat"/>
      </c:valAx>
      <c:valAx>
        <c:axId val="17246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7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06824146981623E-2"/>
                  <c:y val="-6.82837561971420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'standards data'!$E$47:$E$55</c:f>
              <c:numCache>
                <c:formatCode>General</c:formatCode>
                <c:ptCount val="9"/>
                <c:pt idx="0">
                  <c:v>93301</c:v>
                </c:pt>
                <c:pt idx="1">
                  <c:v>93043</c:v>
                </c:pt>
                <c:pt idx="2">
                  <c:v>89444</c:v>
                </c:pt>
                <c:pt idx="3">
                  <c:v>391851</c:v>
                </c:pt>
                <c:pt idx="4">
                  <c:v>390092</c:v>
                </c:pt>
                <c:pt idx="5">
                  <c:v>387052</c:v>
                </c:pt>
                <c:pt idx="6">
                  <c:v>736426</c:v>
                </c:pt>
                <c:pt idx="7">
                  <c:v>789630</c:v>
                </c:pt>
                <c:pt idx="8">
                  <c:v>737973</c:v>
                </c:pt>
              </c:numCache>
            </c:numRef>
          </c:xVal>
          <c:yVal>
            <c:numRef>
              <c:f>'standards data'!$F$47:$F$55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3-0D49-93E3-2A34EEADA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02432"/>
        <c:axId val="1725104080"/>
      </c:scatterChart>
      <c:valAx>
        <c:axId val="172510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04080"/>
        <c:crosses val="autoZero"/>
        <c:crossBetween val="midCat"/>
      </c:valAx>
      <c:valAx>
        <c:axId val="17251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0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N2O</a:t>
            </a:r>
            <a:r>
              <a:rPr lang="en-US" baseline="0"/>
              <a:t>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859120734908137"/>
                  <c:y val="-1.8823636628754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'standards data'!$D$88:$D$102</c:f>
              <c:numCache>
                <c:formatCode>General</c:formatCode>
                <c:ptCount val="15"/>
                <c:pt idx="0">
                  <c:v>1529</c:v>
                </c:pt>
                <c:pt idx="1">
                  <c:v>1558</c:v>
                </c:pt>
                <c:pt idx="2">
                  <c:v>1419</c:v>
                </c:pt>
                <c:pt idx="3">
                  <c:v>4051</c:v>
                </c:pt>
                <c:pt idx="4">
                  <c:v>3989</c:v>
                </c:pt>
                <c:pt idx="5">
                  <c:v>3938</c:v>
                </c:pt>
                <c:pt idx="6">
                  <c:v>8193</c:v>
                </c:pt>
                <c:pt idx="7">
                  <c:v>10516</c:v>
                </c:pt>
                <c:pt idx="8">
                  <c:v>9931</c:v>
                </c:pt>
                <c:pt idx="9">
                  <c:v>40534</c:v>
                </c:pt>
                <c:pt idx="10">
                  <c:v>29355</c:v>
                </c:pt>
                <c:pt idx="11">
                  <c:v>37544</c:v>
                </c:pt>
                <c:pt idx="12">
                  <c:v>118972</c:v>
                </c:pt>
                <c:pt idx="13">
                  <c:v>125064</c:v>
                </c:pt>
                <c:pt idx="14">
                  <c:v>122865</c:v>
                </c:pt>
              </c:numCache>
            </c:numRef>
          </c:xVal>
          <c:yVal>
            <c:numRef>
              <c:f>'standards data'!$E$88:$E$102</c:f>
              <c:numCache>
                <c:formatCode>General</c:formatCode>
                <c:ptCount val="1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0-E24E-84B3-B0395B73B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452720"/>
        <c:axId val="1804855472"/>
      </c:scatterChart>
      <c:valAx>
        <c:axId val="180545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855472"/>
        <c:crosses val="autoZero"/>
        <c:crossBetween val="midCat"/>
      </c:valAx>
      <c:valAx>
        <c:axId val="18048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45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N2O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091513560804898"/>
                  <c:y val="-3.2801108194808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'standards data'!$D$88:$D$96</c:f>
              <c:numCache>
                <c:formatCode>General</c:formatCode>
                <c:ptCount val="9"/>
                <c:pt idx="0">
                  <c:v>1529</c:v>
                </c:pt>
                <c:pt idx="1">
                  <c:v>1558</c:v>
                </c:pt>
                <c:pt idx="2">
                  <c:v>1419</c:v>
                </c:pt>
                <c:pt idx="3">
                  <c:v>4051</c:v>
                </c:pt>
                <c:pt idx="4">
                  <c:v>3989</c:v>
                </c:pt>
                <c:pt idx="5">
                  <c:v>3938</c:v>
                </c:pt>
                <c:pt idx="6">
                  <c:v>8193</c:v>
                </c:pt>
                <c:pt idx="7">
                  <c:v>10516</c:v>
                </c:pt>
                <c:pt idx="8">
                  <c:v>9931</c:v>
                </c:pt>
              </c:numCache>
            </c:numRef>
          </c:xVal>
          <c:yVal>
            <c:numRef>
              <c:f>'standards data'!$E$88:$E$96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F-334E-B2F7-57CFB079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527968"/>
        <c:axId val="1724509264"/>
      </c:scatterChart>
      <c:valAx>
        <c:axId val="17245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09264"/>
        <c:crosses val="autoZero"/>
        <c:crossBetween val="midCat"/>
      </c:valAx>
      <c:valAx>
        <c:axId val="17245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2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CH4-HIGH ALL</a:t>
            </a:r>
          </a:p>
        </c:rich>
      </c:tx>
      <c:layout>
        <c:manualLayout>
          <c:xMode val="edge"/>
          <c:yMode val="edge"/>
          <c:x val="0.36504855643044626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723731408573932"/>
                  <c:y val="4.687955672207640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'standards data'!$E$3:$E$35</c:f>
              <c:numCache>
                <c:formatCode>General</c:formatCode>
                <c:ptCount val="33"/>
                <c:pt idx="0">
                  <c:v>405</c:v>
                </c:pt>
                <c:pt idx="1">
                  <c:v>378</c:v>
                </c:pt>
                <c:pt idx="2">
                  <c:v>385</c:v>
                </c:pt>
                <c:pt idx="3">
                  <c:v>999</c:v>
                </c:pt>
                <c:pt idx="4">
                  <c:v>974</c:v>
                </c:pt>
                <c:pt idx="5">
                  <c:v>970</c:v>
                </c:pt>
                <c:pt idx="6">
                  <c:v>3946</c:v>
                </c:pt>
                <c:pt idx="7">
                  <c:v>4186</c:v>
                </c:pt>
                <c:pt idx="8">
                  <c:v>3642</c:v>
                </c:pt>
                <c:pt idx="9">
                  <c:v>24586</c:v>
                </c:pt>
                <c:pt idx="10">
                  <c:v>22426</c:v>
                </c:pt>
                <c:pt idx="11">
                  <c:v>22457</c:v>
                </c:pt>
                <c:pt idx="12">
                  <c:v>160002</c:v>
                </c:pt>
                <c:pt idx="13">
                  <c:v>170977</c:v>
                </c:pt>
                <c:pt idx="14">
                  <c:v>167599</c:v>
                </c:pt>
                <c:pt idx="15">
                  <c:v>406</c:v>
                </c:pt>
                <c:pt idx="16">
                  <c:v>908</c:v>
                </c:pt>
                <c:pt idx="17">
                  <c:v>3799</c:v>
                </c:pt>
                <c:pt idx="18">
                  <c:v>23387</c:v>
                </c:pt>
                <c:pt idx="19">
                  <c:v>164969</c:v>
                </c:pt>
                <c:pt idx="20">
                  <c:v>437</c:v>
                </c:pt>
                <c:pt idx="21">
                  <c:v>1008</c:v>
                </c:pt>
                <c:pt idx="22">
                  <c:v>3967</c:v>
                </c:pt>
                <c:pt idx="23">
                  <c:v>22501</c:v>
                </c:pt>
                <c:pt idx="24">
                  <c:v>184550</c:v>
                </c:pt>
                <c:pt idx="25">
                  <c:v>427</c:v>
                </c:pt>
                <c:pt idx="26">
                  <c:v>965</c:v>
                </c:pt>
                <c:pt idx="27">
                  <c:v>3857</c:v>
                </c:pt>
                <c:pt idx="28">
                  <c:v>22748</c:v>
                </c:pt>
                <c:pt idx="29">
                  <c:v>160888</c:v>
                </c:pt>
                <c:pt idx="30">
                  <c:v>900</c:v>
                </c:pt>
                <c:pt idx="31">
                  <c:v>23011</c:v>
                </c:pt>
                <c:pt idx="32">
                  <c:v>181718</c:v>
                </c:pt>
              </c:numCache>
            </c:numRef>
          </c:xVal>
          <c:yVal>
            <c:numRef>
              <c:f>'standards data'!$G$3:$G$35</c:f>
              <c:numCache>
                <c:formatCode>General</c:formatCode>
                <c:ptCount val="33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0.3</c:v>
                </c:pt>
                <c:pt idx="16">
                  <c:v>1</c:v>
                </c:pt>
                <c:pt idx="17">
                  <c:v>5</c:v>
                </c:pt>
                <c:pt idx="18">
                  <c:v>30</c:v>
                </c:pt>
                <c:pt idx="19">
                  <c:v>200</c:v>
                </c:pt>
                <c:pt idx="20">
                  <c:v>0.3</c:v>
                </c:pt>
                <c:pt idx="21">
                  <c:v>1</c:v>
                </c:pt>
                <c:pt idx="22">
                  <c:v>5</c:v>
                </c:pt>
                <c:pt idx="23">
                  <c:v>30</c:v>
                </c:pt>
                <c:pt idx="24">
                  <c:v>200</c:v>
                </c:pt>
                <c:pt idx="25">
                  <c:v>0.3</c:v>
                </c:pt>
                <c:pt idx="26">
                  <c:v>1</c:v>
                </c:pt>
                <c:pt idx="27">
                  <c:v>5</c:v>
                </c:pt>
                <c:pt idx="28">
                  <c:v>30</c:v>
                </c:pt>
                <c:pt idx="29">
                  <c:v>200</c:v>
                </c:pt>
                <c:pt idx="30">
                  <c:v>1</c:v>
                </c:pt>
                <c:pt idx="31">
                  <c:v>30</c:v>
                </c:pt>
                <c:pt idx="32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8-B747-82DA-FCC211F0F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787104"/>
        <c:axId val="1665109392"/>
      </c:scatterChart>
      <c:valAx>
        <c:axId val="166678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09392"/>
        <c:crosses val="autoZero"/>
        <c:crossBetween val="midCat"/>
      </c:valAx>
      <c:valAx>
        <c:axId val="16651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78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CH4-LOW ALL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952209098862639"/>
                  <c:y val="-2.24533391659375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'standards data'!$D$3:$D$35</c:f>
              <c:numCache>
                <c:formatCode>General</c:formatCode>
                <c:ptCount val="33"/>
                <c:pt idx="0">
                  <c:v>405</c:v>
                </c:pt>
                <c:pt idx="1">
                  <c:v>378</c:v>
                </c:pt>
                <c:pt idx="2">
                  <c:v>385</c:v>
                </c:pt>
                <c:pt idx="3">
                  <c:v>999</c:v>
                </c:pt>
                <c:pt idx="4">
                  <c:v>974</c:v>
                </c:pt>
                <c:pt idx="5">
                  <c:v>970</c:v>
                </c:pt>
                <c:pt idx="6">
                  <c:v>3946</c:v>
                </c:pt>
                <c:pt idx="7">
                  <c:v>4186</c:v>
                </c:pt>
                <c:pt idx="8">
                  <c:v>3642</c:v>
                </c:pt>
                <c:pt idx="15">
                  <c:v>406</c:v>
                </c:pt>
                <c:pt idx="16">
                  <c:v>908</c:v>
                </c:pt>
                <c:pt idx="17">
                  <c:v>3799</c:v>
                </c:pt>
                <c:pt idx="20">
                  <c:v>437</c:v>
                </c:pt>
                <c:pt idx="21">
                  <c:v>1008</c:v>
                </c:pt>
                <c:pt idx="22">
                  <c:v>3967</c:v>
                </c:pt>
                <c:pt idx="25">
                  <c:v>427</c:v>
                </c:pt>
                <c:pt idx="26">
                  <c:v>965</c:v>
                </c:pt>
                <c:pt idx="27">
                  <c:v>3857</c:v>
                </c:pt>
                <c:pt idx="30">
                  <c:v>900</c:v>
                </c:pt>
              </c:numCache>
            </c:numRef>
          </c:xVal>
          <c:yVal>
            <c:numRef>
              <c:f>'standards data'!$F$3:$F$35</c:f>
              <c:numCache>
                <c:formatCode>General</c:formatCode>
                <c:ptCount val="33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15">
                  <c:v>0.3</c:v>
                </c:pt>
                <c:pt idx="16">
                  <c:v>1</c:v>
                </c:pt>
                <c:pt idx="17">
                  <c:v>5</c:v>
                </c:pt>
                <c:pt idx="20">
                  <c:v>0.3</c:v>
                </c:pt>
                <c:pt idx="21">
                  <c:v>1</c:v>
                </c:pt>
                <c:pt idx="22">
                  <c:v>5</c:v>
                </c:pt>
                <c:pt idx="25">
                  <c:v>0.3</c:v>
                </c:pt>
                <c:pt idx="26">
                  <c:v>1</c:v>
                </c:pt>
                <c:pt idx="27">
                  <c:v>5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7-0742-8D5F-5A2E03DC1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393104"/>
        <c:axId val="2014409152"/>
      </c:scatterChart>
      <c:valAx>
        <c:axId val="194939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09152"/>
        <c:crosses val="autoZero"/>
        <c:crossBetween val="midCat"/>
      </c:valAx>
      <c:valAx>
        <c:axId val="20144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9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574453193350831"/>
                  <c:y val="2.2521872265966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'standards data'!$F$103:$F$120</c:f>
              <c:numCache>
                <c:formatCode>General</c:formatCode>
                <c:ptCount val="18"/>
                <c:pt idx="0">
                  <c:v>1573</c:v>
                </c:pt>
                <c:pt idx="1">
                  <c:v>3874</c:v>
                </c:pt>
                <c:pt idx="2">
                  <c:v>9884</c:v>
                </c:pt>
                <c:pt idx="5">
                  <c:v>1765</c:v>
                </c:pt>
                <c:pt idx="6">
                  <c:v>4149</c:v>
                </c:pt>
                <c:pt idx="7">
                  <c:v>10261</c:v>
                </c:pt>
                <c:pt idx="10">
                  <c:v>1347</c:v>
                </c:pt>
                <c:pt idx="11">
                  <c:v>3528</c:v>
                </c:pt>
                <c:pt idx="12">
                  <c:v>9521</c:v>
                </c:pt>
                <c:pt idx="15">
                  <c:v>3720</c:v>
                </c:pt>
              </c:numCache>
            </c:numRef>
          </c:xVal>
          <c:yVal>
            <c:numRef>
              <c:f>'standards data'!$G$103:$G$120</c:f>
              <c:numCache>
                <c:formatCode>General</c:formatCode>
                <c:ptCount val="18"/>
                <c:pt idx="0">
                  <c:v>0.1</c:v>
                </c:pt>
                <c:pt idx="1">
                  <c:v>0.3</c:v>
                </c:pt>
                <c:pt idx="2">
                  <c:v>1</c:v>
                </c:pt>
                <c:pt idx="5">
                  <c:v>0.1</c:v>
                </c:pt>
                <c:pt idx="6">
                  <c:v>0.3</c:v>
                </c:pt>
                <c:pt idx="7">
                  <c:v>1</c:v>
                </c:pt>
                <c:pt idx="10">
                  <c:v>0.1</c:v>
                </c:pt>
                <c:pt idx="11">
                  <c:v>0.3</c:v>
                </c:pt>
                <c:pt idx="12">
                  <c:v>1</c:v>
                </c:pt>
                <c:pt idx="15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2-BC41-A267-45412E82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753104"/>
        <c:axId val="166178063"/>
      </c:scatterChart>
      <c:valAx>
        <c:axId val="166275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78063"/>
        <c:crosses val="autoZero"/>
        <c:crossBetween val="midCat"/>
      </c:valAx>
      <c:valAx>
        <c:axId val="16617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5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781977252843397"/>
                  <c:y val="1.28397491980169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'standards data'!$D$103:$D$120</c:f>
              <c:numCache>
                <c:formatCode>General</c:formatCode>
                <c:ptCount val="18"/>
                <c:pt idx="0">
                  <c:v>1573</c:v>
                </c:pt>
                <c:pt idx="1">
                  <c:v>3874</c:v>
                </c:pt>
                <c:pt idx="2">
                  <c:v>9884</c:v>
                </c:pt>
                <c:pt idx="3">
                  <c:v>38850</c:v>
                </c:pt>
                <c:pt idx="4">
                  <c:v>119803</c:v>
                </c:pt>
                <c:pt idx="5">
                  <c:v>1765</c:v>
                </c:pt>
                <c:pt idx="6">
                  <c:v>4149</c:v>
                </c:pt>
                <c:pt idx="7">
                  <c:v>10261</c:v>
                </c:pt>
                <c:pt idx="8">
                  <c:v>37234</c:v>
                </c:pt>
                <c:pt idx="9">
                  <c:v>130191</c:v>
                </c:pt>
                <c:pt idx="10">
                  <c:v>1347</c:v>
                </c:pt>
                <c:pt idx="11">
                  <c:v>3528</c:v>
                </c:pt>
                <c:pt idx="12">
                  <c:v>9521</c:v>
                </c:pt>
                <c:pt idx="13">
                  <c:v>36957</c:v>
                </c:pt>
                <c:pt idx="14">
                  <c:v>115680</c:v>
                </c:pt>
                <c:pt idx="15">
                  <c:v>3720</c:v>
                </c:pt>
                <c:pt idx="16">
                  <c:v>37592</c:v>
                </c:pt>
                <c:pt idx="17">
                  <c:v>126607</c:v>
                </c:pt>
              </c:numCache>
            </c:numRef>
          </c:xVal>
          <c:yVal>
            <c:numRef>
              <c:f>'standards data'!$E$103:$E$120</c:f>
              <c:numCache>
                <c:formatCode>General</c:formatCode>
                <c:ptCount val="18"/>
                <c:pt idx="0">
                  <c:v>0.1</c:v>
                </c:pt>
                <c:pt idx="1">
                  <c:v>0.3</c:v>
                </c:pt>
                <c:pt idx="2">
                  <c:v>1</c:v>
                </c:pt>
                <c:pt idx="3">
                  <c:v>5</c:v>
                </c:pt>
                <c:pt idx="4">
                  <c:v>25</c:v>
                </c:pt>
                <c:pt idx="5">
                  <c:v>0.1</c:v>
                </c:pt>
                <c:pt idx="6">
                  <c:v>0.3</c:v>
                </c:pt>
                <c:pt idx="7">
                  <c:v>1</c:v>
                </c:pt>
                <c:pt idx="8">
                  <c:v>5</c:v>
                </c:pt>
                <c:pt idx="9">
                  <c:v>25</c:v>
                </c:pt>
                <c:pt idx="10">
                  <c:v>0.1</c:v>
                </c:pt>
                <c:pt idx="11">
                  <c:v>0.3</c:v>
                </c:pt>
                <c:pt idx="12">
                  <c:v>1</c:v>
                </c:pt>
                <c:pt idx="13">
                  <c:v>5</c:v>
                </c:pt>
                <c:pt idx="14">
                  <c:v>25</c:v>
                </c:pt>
                <c:pt idx="15">
                  <c:v>0.3</c:v>
                </c:pt>
                <c:pt idx="16">
                  <c:v>5</c:v>
                </c:pt>
                <c:pt idx="1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A-3845-A733-C0AEE9943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95216"/>
        <c:axId val="2126583600"/>
      </c:scatterChart>
      <c:valAx>
        <c:axId val="21300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83600"/>
        <c:crosses val="autoZero"/>
        <c:crossBetween val="midCat"/>
      </c:valAx>
      <c:valAx>
        <c:axId val="21265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107950</xdr:colOff>
      <xdr:row>1</xdr:row>
      <xdr:rowOff>65087</xdr:rowOff>
    </xdr:from>
    <xdr:to>
      <xdr:col>25</xdr:col>
      <xdr:colOff>412750</xdr:colOff>
      <xdr:row>15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438150</xdr:colOff>
      <xdr:row>45</xdr:row>
      <xdr:rowOff>44450</xdr:rowOff>
    </xdr:from>
    <xdr:to>
      <xdr:col>25</xdr:col>
      <xdr:colOff>298450</xdr:colOff>
      <xdr:row>59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890333-12CC-9DC6-A496-A2F791A24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431800</xdr:colOff>
      <xdr:row>46</xdr:row>
      <xdr:rowOff>133350</xdr:rowOff>
    </xdr:from>
    <xdr:to>
      <xdr:col>17</xdr:col>
      <xdr:colOff>292100</xdr:colOff>
      <xdr:row>70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27EF36-F548-E8C9-838C-4EA07D3B5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215900</xdr:colOff>
      <xdr:row>87</xdr:row>
      <xdr:rowOff>107950</xdr:rowOff>
    </xdr:from>
    <xdr:to>
      <xdr:col>33</xdr:col>
      <xdr:colOff>76200</xdr:colOff>
      <xdr:row>101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83A24D-F646-C2D9-0B28-2C2CE63A7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406400</xdr:colOff>
      <xdr:row>87</xdr:row>
      <xdr:rowOff>95250</xdr:rowOff>
    </xdr:from>
    <xdr:to>
      <xdr:col>25</xdr:col>
      <xdr:colOff>266700</xdr:colOff>
      <xdr:row>101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6AD0D7-F650-8081-C947-71684761D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355600</xdr:colOff>
      <xdr:row>20</xdr:row>
      <xdr:rowOff>6350</xdr:rowOff>
    </xdr:from>
    <xdr:to>
      <xdr:col>29</xdr:col>
      <xdr:colOff>215900</xdr:colOff>
      <xdr:row>34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F03D4C-D49E-80AF-D065-FF6BC433C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38100</xdr:colOff>
      <xdr:row>25</xdr:row>
      <xdr:rowOff>82550</xdr:rowOff>
    </xdr:from>
    <xdr:to>
      <xdr:col>23</xdr:col>
      <xdr:colOff>571500</xdr:colOff>
      <xdr:row>39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3C79A8-57FA-CB15-F163-AB64615DB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476250</xdr:colOff>
      <xdr:row>105</xdr:row>
      <xdr:rowOff>101600</xdr:rowOff>
    </xdr:from>
    <xdr:to>
      <xdr:col>24</xdr:col>
      <xdr:colOff>336550</xdr:colOff>
      <xdr:row>119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6FBD5F6-C9BE-C64B-1C03-16A3964AE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114300</xdr:colOff>
      <xdr:row>105</xdr:row>
      <xdr:rowOff>12700</xdr:rowOff>
    </xdr:from>
    <xdr:to>
      <xdr:col>31</xdr:col>
      <xdr:colOff>647700</xdr:colOff>
      <xdr:row>119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4236B8-5FCC-0F21-E005-E8823BED7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workbookViewId="0">
      <selection activeCell="D1" sqref="D1"/>
    </sheetView>
  </sheetViews>
  <sheetFormatPr baseColWidth="10" defaultColWidth="8.83203125" defaultRowHeight="15" x14ac:dyDescent="0.2"/>
  <sheetData>
    <row r="1" spans="1:2" x14ac:dyDescent="0.2">
      <c r="A1">
        <v>1</v>
      </c>
      <c r="B1" t="s">
        <v>0</v>
      </c>
    </row>
    <row r="2" spans="1:2" x14ac:dyDescent="0.2">
      <c r="A2">
        <v>2</v>
      </c>
      <c r="B2" t="s">
        <v>0</v>
      </c>
    </row>
    <row r="3" spans="1:2" x14ac:dyDescent="0.2">
      <c r="A3">
        <v>3</v>
      </c>
      <c r="B3" t="s">
        <v>0</v>
      </c>
    </row>
    <row r="4" spans="1:2" x14ac:dyDescent="0.2">
      <c r="A4">
        <v>4</v>
      </c>
      <c r="B4" t="s">
        <v>1</v>
      </c>
    </row>
    <row r="5" spans="1:2" x14ac:dyDescent="0.2">
      <c r="A5">
        <v>5</v>
      </c>
      <c r="B5" t="s">
        <v>1</v>
      </c>
    </row>
    <row r="6" spans="1:2" x14ac:dyDescent="0.2">
      <c r="A6">
        <v>6</v>
      </c>
      <c r="B6" t="s">
        <v>1</v>
      </c>
    </row>
    <row r="7" spans="1:2" x14ac:dyDescent="0.2">
      <c r="A7">
        <v>7</v>
      </c>
      <c r="B7" t="s">
        <v>2</v>
      </c>
    </row>
    <row r="8" spans="1:2" x14ac:dyDescent="0.2">
      <c r="A8">
        <v>8</v>
      </c>
      <c r="B8" t="s">
        <v>2</v>
      </c>
    </row>
    <row r="9" spans="1:2" x14ac:dyDescent="0.2">
      <c r="A9">
        <v>9</v>
      </c>
      <c r="B9" t="s">
        <v>2</v>
      </c>
    </row>
    <row r="10" spans="1:2" x14ac:dyDescent="0.2">
      <c r="A10">
        <v>10</v>
      </c>
      <c r="B10" t="s">
        <v>3</v>
      </c>
    </row>
    <row r="11" spans="1:2" x14ac:dyDescent="0.2">
      <c r="A11">
        <v>11</v>
      </c>
      <c r="B11" t="s">
        <v>3</v>
      </c>
    </row>
    <row r="12" spans="1:2" x14ac:dyDescent="0.2">
      <c r="A12">
        <v>12</v>
      </c>
      <c r="B12" t="s">
        <v>3</v>
      </c>
    </row>
    <row r="13" spans="1:2" x14ac:dyDescent="0.2">
      <c r="A13">
        <v>13</v>
      </c>
      <c r="B13" t="s">
        <v>4</v>
      </c>
    </row>
    <row r="14" spans="1:2" x14ac:dyDescent="0.2">
      <c r="A14">
        <v>14</v>
      </c>
      <c r="B14" t="s">
        <v>4</v>
      </c>
    </row>
    <row r="15" spans="1:2" x14ac:dyDescent="0.2">
      <c r="A15">
        <v>15</v>
      </c>
      <c r="B15" t="s">
        <v>4</v>
      </c>
    </row>
    <row r="16" spans="1:2" x14ac:dyDescent="0.2">
      <c r="A16">
        <v>16</v>
      </c>
      <c r="B16" t="s">
        <v>5</v>
      </c>
    </row>
    <row r="17" spans="1:2" x14ac:dyDescent="0.2">
      <c r="A17">
        <v>17</v>
      </c>
      <c r="B17" t="s">
        <v>6</v>
      </c>
    </row>
    <row r="18" spans="1:2" x14ac:dyDescent="0.2">
      <c r="A18">
        <v>18</v>
      </c>
      <c r="B18" t="s">
        <v>7</v>
      </c>
    </row>
    <row r="19" spans="1:2" x14ac:dyDescent="0.2">
      <c r="A19">
        <v>19</v>
      </c>
      <c r="B19" t="s">
        <v>8</v>
      </c>
    </row>
    <row r="20" spans="1:2" x14ac:dyDescent="0.2">
      <c r="A20">
        <v>20</v>
      </c>
      <c r="B20" t="s">
        <v>9</v>
      </c>
    </row>
    <row r="21" spans="1:2" x14ac:dyDescent="0.2">
      <c r="A21">
        <v>21</v>
      </c>
      <c r="B21" t="s">
        <v>10</v>
      </c>
    </row>
    <row r="22" spans="1:2" x14ac:dyDescent="0.2">
      <c r="A22">
        <v>22</v>
      </c>
      <c r="B22" t="s">
        <v>11</v>
      </c>
    </row>
    <row r="23" spans="1:2" x14ac:dyDescent="0.2">
      <c r="A23">
        <v>23</v>
      </c>
      <c r="B23" t="s">
        <v>12</v>
      </c>
    </row>
    <row r="24" spans="1:2" x14ac:dyDescent="0.2">
      <c r="A24">
        <v>24</v>
      </c>
      <c r="B24" t="s">
        <v>13</v>
      </c>
    </row>
    <row r="25" spans="1:2" x14ac:dyDescent="0.2">
      <c r="A25">
        <v>25</v>
      </c>
      <c r="B25" t="s">
        <v>14</v>
      </c>
    </row>
    <row r="26" spans="1:2" x14ac:dyDescent="0.2">
      <c r="A26">
        <v>26</v>
      </c>
      <c r="B26" t="s">
        <v>15</v>
      </c>
    </row>
    <row r="27" spans="1:2" x14ac:dyDescent="0.2">
      <c r="A27">
        <v>27</v>
      </c>
      <c r="B27" t="s">
        <v>16</v>
      </c>
    </row>
    <row r="28" spans="1:2" x14ac:dyDescent="0.2">
      <c r="A28">
        <v>28</v>
      </c>
      <c r="B28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0"/>
  <sheetViews>
    <sheetView topLeftCell="A78" workbookViewId="0">
      <selection activeCell="J117" sqref="J117"/>
    </sheetView>
  </sheetViews>
  <sheetFormatPr baseColWidth="10" defaultColWidth="8.83203125" defaultRowHeight="15" x14ac:dyDescent="0.2"/>
  <cols>
    <col min="5" max="5" width="10.83203125" bestFit="1" customWidth="1"/>
    <col min="7" max="7" width="15" bestFit="1" customWidth="1"/>
  </cols>
  <sheetData>
    <row r="1" spans="1:16" x14ac:dyDescent="0.2">
      <c r="A1" s="4" t="s">
        <v>25</v>
      </c>
      <c r="L1" s="5" t="s">
        <v>310</v>
      </c>
      <c r="M1" s="5" t="s">
        <v>313</v>
      </c>
    </row>
    <row r="2" spans="1:16" x14ac:dyDescent="0.2">
      <c r="B2" t="s">
        <v>26</v>
      </c>
      <c r="C2" t="s">
        <v>27</v>
      </c>
      <c r="D2" t="s">
        <v>25</v>
      </c>
      <c r="E2" t="s">
        <v>25</v>
      </c>
      <c r="F2" t="s">
        <v>297</v>
      </c>
      <c r="G2" t="s">
        <v>297</v>
      </c>
      <c r="H2" t="s">
        <v>79</v>
      </c>
      <c r="I2" t="s">
        <v>78</v>
      </c>
      <c r="J2" t="s">
        <v>300</v>
      </c>
      <c r="K2" t="s">
        <v>309</v>
      </c>
      <c r="M2" t="s">
        <v>312</v>
      </c>
      <c r="N2" t="s">
        <v>311</v>
      </c>
      <c r="O2" t="s">
        <v>300</v>
      </c>
      <c r="P2" t="s">
        <v>309</v>
      </c>
    </row>
    <row r="3" spans="1:16" x14ac:dyDescent="0.2">
      <c r="B3" t="s">
        <v>29</v>
      </c>
      <c r="C3" t="s">
        <v>0</v>
      </c>
      <c r="D3">
        <v>405</v>
      </c>
      <c r="E3">
        <v>405</v>
      </c>
      <c r="F3">
        <v>0.3</v>
      </c>
      <c r="G3">
        <v>0.3</v>
      </c>
      <c r="H3">
        <f t="shared" ref="H3:H11" si="0" xml:space="preserve"> 0.0013*E3 - 0.2468</f>
        <v>0.27969999999999995</v>
      </c>
      <c r="I3">
        <f t="shared" ref="I3:I17" si="1" xml:space="preserve"> 0.0012*E3 + 0.5191</f>
        <v>1.0050999999999999</v>
      </c>
      <c r="J3">
        <f t="shared" ref="J3:J11" si="2">(H3-G3)/H3</f>
        <v>-7.2577761887737013E-2</v>
      </c>
      <c r="K3">
        <f>J3*100</f>
        <v>-7.2577761887737013</v>
      </c>
      <c r="M3" s="5">
        <f xml:space="preserve"> 0.0013*D3 - 0.2635</f>
        <v>0.26299999999999996</v>
      </c>
      <c r="O3">
        <f t="shared" ref="O3:O11" si="3">(M3-G3)/M3</f>
        <v>-0.14068441064638798</v>
      </c>
      <c r="P3">
        <f>O3*100</f>
        <v>-14.068441064638797</v>
      </c>
    </row>
    <row r="4" spans="1:16" x14ac:dyDescent="0.2">
      <c r="B4" t="s">
        <v>30</v>
      </c>
      <c r="C4" t="s">
        <v>0</v>
      </c>
      <c r="D4">
        <v>378</v>
      </c>
      <c r="E4">
        <v>378</v>
      </c>
      <c r="F4">
        <v>0.3</v>
      </c>
      <c r="G4">
        <v>0.3</v>
      </c>
      <c r="H4">
        <f t="shared" si="0"/>
        <v>0.24460000000000001</v>
      </c>
      <c r="I4">
        <f t="shared" si="1"/>
        <v>0.9726999999999999</v>
      </c>
      <c r="J4">
        <f t="shared" si="2"/>
        <v>-0.22649223221586254</v>
      </c>
      <c r="K4">
        <f t="shared" ref="K4:K35" si="4">J4*100</f>
        <v>-22.649223221586254</v>
      </c>
      <c r="M4" s="5">
        <f t="shared" ref="M4:M34" si="5" xml:space="preserve"> 0.0013*D4 - 0.2635</f>
        <v>0.22789999999999999</v>
      </c>
      <c r="O4">
        <f t="shared" si="3"/>
        <v>-0.31636682755594558</v>
      </c>
      <c r="P4">
        <f t="shared" ref="P4:P35" si="6">O4*100</f>
        <v>-31.63668275559456</v>
      </c>
    </row>
    <row r="5" spans="1:16" x14ac:dyDescent="0.2">
      <c r="B5" t="s">
        <v>31</v>
      </c>
      <c r="C5" t="s">
        <v>0</v>
      </c>
      <c r="D5">
        <v>385</v>
      </c>
      <c r="E5">
        <v>385</v>
      </c>
      <c r="F5">
        <v>0.3</v>
      </c>
      <c r="G5">
        <v>0.3</v>
      </c>
      <c r="H5">
        <f t="shared" si="0"/>
        <v>0.25369999999999993</v>
      </c>
      <c r="I5">
        <f t="shared" si="1"/>
        <v>0.98109999999999997</v>
      </c>
      <c r="J5">
        <f t="shared" si="2"/>
        <v>-0.18249901458415482</v>
      </c>
      <c r="K5">
        <f t="shared" si="4"/>
        <v>-18.249901458415483</v>
      </c>
      <c r="M5" s="5">
        <f t="shared" si="5"/>
        <v>0.23699999999999993</v>
      </c>
      <c r="O5">
        <f t="shared" si="3"/>
        <v>-0.26582278481012689</v>
      </c>
      <c r="P5">
        <f t="shared" si="6"/>
        <v>-26.58227848101269</v>
      </c>
    </row>
    <row r="6" spans="1:16" x14ac:dyDescent="0.2">
      <c r="B6" t="s">
        <v>32</v>
      </c>
      <c r="C6" t="s">
        <v>1</v>
      </c>
      <c r="D6">
        <v>999</v>
      </c>
      <c r="E6">
        <v>999</v>
      </c>
      <c r="F6">
        <v>1</v>
      </c>
      <c r="G6">
        <v>1</v>
      </c>
      <c r="H6">
        <f t="shared" si="0"/>
        <v>1.0519000000000001</v>
      </c>
      <c r="I6">
        <f t="shared" si="1"/>
        <v>1.7178999999999998</v>
      </c>
      <c r="J6">
        <f t="shared" si="2"/>
        <v>4.9339290807110997E-2</v>
      </c>
      <c r="K6">
        <f t="shared" si="4"/>
        <v>4.9339290807111</v>
      </c>
      <c r="M6" s="5">
        <f t="shared" si="5"/>
        <v>1.0351999999999999</v>
      </c>
      <c r="N6" s="5">
        <f t="shared" ref="N6:N35" si="7" xml:space="preserve"> 0.0012*E6 + 0.9405</f>
        <v>2.1393</v>
      </c>
      <c r="O6">
        <f t="shared" si="3"/>
        <v>3.4003091190108095E-2</v>
      </c>
      <c r="P6">
        <f t="shared" si="6"/>
        <v>3.4003091190108097</v>
      </c>
    </row>
    <row r="7" spans="1:16" x14ac:dyDescent="0.2">
      <c r="B7" t="s">
        <v>33</v>
      </c>
      <c r="C7" t="s">
        <v>1</v>
      </c>
      <c r="D7">
        <v>974</v>
      </c>
      <c r="E7">
        <v>974</v>
      </c>
      <c r="F7">
        <v>1</v>
      </c>
      <c r="G7">
        <v>1</v>
      </c>
      <c r="H7">
        <f t="shared" si="0"/>
        <v>1.0194000000000001</v>
      </c>
      <c r="I7">
        <f t="shared" si="1"/>
        <v>1.6879</v>
      </c>
      <c r="J7">
        <f t="shared" si="2"/>
        <v>1.9030802432803692E-2</v>
      </c>
      <c r="K7">
        <f t="shared" si="4"/>
        <v>1.9030802432803691</v>
      </c>
      <c r="M7" s="5">
        <f t="shared" si="5"/>
        <v>1.0026999999999999</v>
      </c>
      <c r="N7" s="5">
        <f t="shared" si="7"/>
        <v>2.1092999999999997</v>
      </c>
      <c r="O7">
        <f t="shared" si="3"/>
        <v>2.6927296299989276E-3</v>
      </c>
      <c r="P7">
        <f t="shared" si="6"/>
        <v>0.26927296299989278</v>
      </c>
    </row>
    <row r="8" spans="1:16" x14ac:dyDescent="0.2">
      <c r="B8" t="s">
        <v>34</v>
      </c>
      <c r="C8" t="s">
        <v>1</v>
      </c>
      <c r="D8">
        <v>970</v>
      </c>
      <c r="E8">
        <v>970</v>
      </c>
      <c r="F8">
        <v>1</v>
      </c>
      <c r="G8">
        <v>1</v>
      </c>
      <c r="H8">
        <f t="shared" si="0"/>
        <v>1.0142</v>
      </c>
      <c r="I8">
        <f t="shared" si="1"/>
        <v>1.6831</v>
      </c>
      <c r="J8">
        <f t="shared" si="2"/>
        <v>1.4001183198580153E-2</v>
      </c>
      <c r="K8">
        <f t="shared" si="4"/>
        <v>1.4001183198580152</v>
      </c>
      <c r="M8" s="5">
        <f t="shared" si="5"/>
        <v>0.99749999999999983</v>
      </c>
      <c r="N8" s="5">
        <f t="shared" si="7"/>
        <v>2.1044999999999998</v>
      </c>
      <c r="O8">
        <f t="shared" si="3"/>
        <v>-2.5062656641605704E-3</v>
      </c>
      <c r="P8">
        <f t="shared" si="6"/>
        <v>-0.25062656641605702</v>
      </c>
    </row>
    <row r="9" spans="1:16" x14ac:dyDescent="0.2">
      <c r="B9" t="s">
        <v>35</v>
      </c>
      <c r="C9" t="s">
        <v>2</v>
      </c>
      <c r="D9">
        <v>3946</v>
      </c>
      <c r="E9">
        <v>3946</v>
      </c>
      <c r="F9">
        <v>5</v>
      </c>
      <c r="G9">
        <v>5</v>
      </c>
      <c r="H9">
        <f t="shared" si="0"/>
        <v>4.8829999999999991</v>
      </c>
      <c r="I9">
        <f t="shared" si="1"/>
        <v>5.2542999999999997</v>
      </c>
      <c r="J9">
        <f t="shared" si="2"/>
        <v>-2.3960679909891643E-2</v>
      </c>
      <c r="K9">
        <f t="shared" si="4"/>
        <v>-2.3960679909891645</v>
      </c>
      <c r="M9" s="5">
        <f t="shared" si="5"/>
        <v>4.8662999999999998</v>
      </c>
      <c r="N9" s="5">
        <f t="shared" si="7"/>
        <v>5.6757</v>
      </c>
      <c r="O9">
        <f t="shared" si="3"/>
        <v>-2.747467274931676E-2</v>
      </c>
      <c r="P9">
        <f t="shared" si="6"/>
        <v>-2.747467274931676</v>
      </c>
    </row>
    <row r="10" spans="1:16" x14ac:dyDescent="0.2">
      <c r="B10" t="s">
        <v>36</v>
      </c>
      <c r="C10" t="s">
        <v>2</v>
      </c>
      <c r="D10">
        <v>4186</v>
      </c>
      <c r="E10">
        <v>4186</v>
      </c>
      <c r="F10">
        <v>5</v>
      </c>
      <c r="G10">
        <v>5</v>
      </c>
      <c r="H10">
        <f t="shared" si="0"/>
        <v>5.1949999999999994</v>
      </c>
      <c r="I10">
        <f t="shared" si="1"/>
        <v>5.5422999999999991</v>
      </c>
      <c r="J10">
        <f t="shared" si="2"/>
        <v>3.753609239653502E-2</v>
      </c>
      <c r="K10">
        <f t="shared" si="4"/>
        <v>3.7536092396535019</v>
      </c>
      <c r="M10" s="5">
        <f t="shared" si="5"/>
        <v>5.1783000000000001</v>
      </c>
      <c r="N10" s="5">
        <f t="shared" si="7"/>
        <v>5.9636999999999993</v>
      </c>
      <c r="O10">
        <f t="shared" si="3"/>
        <v>3.4432149547148704E-2</v>
      </c>
      <c r="P10">
        <f t="shared" si="6"/>
        <v>3.4432149547148705</v>
      </c>
    </row>
    <row r="11" spans="1:16" x14ac:dyDescent="0.2">
      <c r="B11" t="s">
        <v>37</v>
      </c>
      <c r="C11" t="s">
        <v>2</v>
      </c>
      <c r="D11">
        <v>3642</v>
      </c>
      <c r="E11">
        <v>3642</v>
      </c>
      <c r="F11">
        <v>5</v>
      </c>
      <c r="G11">
        <v>5</v>
      </c>
      <c r="H11">
        <f t="shared" si="0"/>
        <v>4.4877999999999991</v>
      </c>
      <c r="I11">
        <f t="shared" si="1"/>
        <v>4.8894999999999991</v>
      </c>
      <c r="J11">
        <f t="shared" si="2"/>
        <v>-0.11413164579526738</v>
      </c>
      <c r="K11">
        <f t="shared" si="4"/>
        <v>-11.413164579526738</v>
      </c>
      <c r="M11" s="5">
        <f t="shared" si="5"/>
        <v>4.4710999999999999</v>
      </c>
      <c r="N11" s="5">
        <f t="shared" si="7"/>
        <v>5.3108999999999993</v>
      </c>
      <c r="O11">
        <f t="shared" si="3"/>
        <v>-0.11829303750754852</v>
      </c>
      <c r="P11">
        <f t="shared" si="6"/>
        <v>-11.829303750754852</v>
      </c>
    </row>
    <row r="12" spans="1:16" x14ac:dyDescent="0.2">
      <c r="B12" t="s">
        <v>38</v>
      </c>
      <c r="C12" t="s">
        <v>3</v>
      </c>
      <c r="E12">
        <v>24586</v>
      </c>
      <c r="G12">
        <v>30</v>
      </c>
      <c r="I12">
        <f t="shared" si="1"/>
        <v>30.022299999999998</v>
      </c>
      <c r="J12">
        <f t="shared" ref="J12:J17" si="8">(I12-G12)/I12</f>
        <v>7.4278119930843963E-4</v>
      </c>
      <c r="K12">
        <f t="shared" si="4"/>
        <v>7.4278119930843961E-2</v>
      </c>
      <c r="M12" s="5">
        <f t="shared" si="5"/>
        <v>-0.26350000000000001</v>
      </c>
      <c r="N12" s="5">
        <f t="shared" si="7"/>
        <v>30.443699999999996</v>
      </c>
      <c r="O12">
        <f t="shared" ref="O12:O17" si="9">(N12-G12)/N12</f>
        <v>1.457444397362989E-2</v>
      </c>
      <c r="P12">
        <f t="shared" si="6"/>
        <v>1.4574443973629889</v>
      </c>
    </row>
    <row r="13" spans="1:16" x14ac:dyDescent="0.2">
      <c r="B13" t="s">
        <v>39</v>
      </c>
      <c r="C13" t="s">
        <v>3</v>
      </c>
      <c r="E13">
        <v>22426</v>
      </c>
      <c r="G13">
        <v>30</v>
      </c>
      <c r="I13">
        <f t="shared" si="1"/>
        <v>27.430299999999999</v>
      </c>
      <c r="J13">
        <f t="shared" si="8"/>
        <v>-9.3681075307233283E-2</v>
      </c>
      <c r="K13">
        <f t="shared" si="4"/>
        <v>-9.3681075307233286</v>
      </c>
      <c r="M13" s="5">
        <f t="shared" si="5"/>
        <v>-0.26350000000000001</v>
      </c>
      <c r="N13" s="5">
        <f t="shared" si="7"/>
        <v>27.851699999999997</v>
      </c>
      <c r="O13">
        <f t="shared" si="9"/>
        <v>-7.7133532243992387E-2</v>
      </c>
      <c r="P13">
        <f t="shared" si="6"/>
        <v>-7.7133532243992384</v>
      </c>
    </row>
    <row r="14" spans="1:16" x14ac:dyDescent="0.2">
      <c r="B14" t="s">
        <v>40</v>
      </c>
      <c r="C14" t="s">
        <v>3</v>
      </c>
      <c r="E14">
        <v>22457</v>
      </c>
      <c r="G14">
        <v>30</v>
      </c>
      <c r="I14">
        <f t="shared" si="1"/>
        <v>27.467499999999998</v>
      </c>
      <c r="J14">
        <f t="shared" si="8"/>
        <v>-9.2199872576681635E-2</v>
      </c>
      <c r="K14">
        <f t="shared" si="4"/>
        <v>-9.2199872576681638</v>
      </c>
      <c r="M14" s="5">
        <f t="shared" si="5"/>
        <v>-0.26350000000000001</v>
      </c>
      <c r="N14" s="5">
        <f t="shared" si="7"/>
        <v>27.888899999999996</v>
      </c>
      <c r="O14">
        <f t="shared" si="9"/>
        <v>-7.5696782590923425E-2</v>
      </c>
      <c r="P14">
        <f t="shared" si="6"/>
        <v>-7.5696782590923428</v>
      </c>
    </row>
    <row r="15" spans="1:16" x14ac:dyDescent="0.2">
      <c r="B15" t="s">
        <v>41</v>
      </c>
      <c r="C15" t="s">
        <v>4</v>
      </c>
      <c r="E15">
        <v>160002</v>
      </c>
      <c r="G15">
        <v>200</v>
      </c>
      <c r="I15">
        <f t="shared" si="1"/>
        <v>192.5215</v>
      </c>
      <c r="J15">
        <f t="shared" si="8"/>
        <v>-3.8845012115529938E-2</v>
      </c>
      <c r="K15">
        <f t="shared" si="4"/>
        <v>-3.884501211552994</v>
      </c>
      <c r="M15" s="5">
        <f t="shared" si="5"/>
        <v>-0.26350000000000001</v>
      </c>
      <c r="N15" s="5">
        <f t="shared" si="7"/>
        <v>192.94289999999998</v>
      </c>
      <c r="O15">
        <f t="shared" si="9"/>
        <v>-3.6576106195149033E-2</v>
      </c>
      <c r="P15">
        <f t="shared" si="6"/>
        <v>-3.6576106195149034</v>
      </c>
    </row>
    <row r="16" spans="1:16" x14ac:dyDescent="0.2">
      <c r="B16" t="s">
        <v>42</v>
      </c>
      <c r="C16" t="s">
        <v>4</v>
      </c>
      <c r="E16">
        <v>170977</v>
      </c>
      <c r="G16">
        <v>200</v>
      </c>
      <c r="I16">
        <f t="shared" si="1"/>
        <v>205.69149999999999</v>
      </c>
      <c r="J16">
        <f t="shared" si="8"/>
        <v>2.7670078734415331E-2</v>
      </c>
      <c r="K16">
        <f t="shared" si="4"/>
        <v>2.7670078734415333</v>
      </c>
      <c r="M16" s="5">
        <f t="shared" si="5"/>
        <v>-0.26350000000000001</v>
      </c>
      <c r="N16" s="5">
        <f t="shared" si="7"/>
        <v>206.11289999999997</v>
      </c>
      <c r="O16">
        <f t="shared" si="9"/>
        <v>2.9658017523405709E-2</v>
      </c>
      <c r="P16">
        <f t="shared" si="6"/>
        <v>2.9658017523405711</v>
      </c>
    </row>
    <row r="17" spans="2:16" x14ac:dyDescent="0.2">
      <c r="B17" t="s">
        <v>43</v>
      </c>
      <c r="C17" t="s">
        <v>4</v>
      </c>
      <c r="E17">
        <v>167599</v>
      </c>
      <c r="G17">
        <v>200</v>
      </c>
      <c r="I17">
        <f t="shared" si="1"/>
        <v>201.6379</v>
      </c>
      <c r="J17">
        <f t="shared" si="8"/>
        <v>8.1229768808344163E-3</v>
      </c>
      <c r="K17">
        <f t="shared" si="4"/>
        <v>0.8122976880834416</v>
      </c>
      <c r="M17" s="5">
        <f t="shared" si="5"/>
        <v>-0.26350000000000001</v>
      </c>
      <c r="N17" s="5">
        <f t="shared" si="7"/>
        <v>202.05929999999998</v>
      </c>
      <c r="O17">
        <f t="shared" si="9"/>
        <v>1.0191562575936763E-2</v>
      </c>
      <c r="P17">
        <f t="shared" si="6"/>
        <v>1.0191562575936763</v>
      </c>
    </row>
    <row r="18" spans="2:16" x14ac:dyDescent="0.2">
      <c r="B18" t="s">
        <v>305</v>
      </c>
      <c r="C18" t="s">
        <v>0</v>
      </c>
      <c r="D18">
        <v>406</v>
      </c>
      <c r="E18">
        <v>406</v>
      </c>
      <c r="F18">
        <v>0.3</v>
      </c>
      <c r="G18">
        <v>0.3</v>
      </c>
      <c r="H18">
        <f xml:space="preserve"> 0.0013*E18 - 0.2468</f>
        <v>0.28099999999999992</v>
      </c>
      <c r="J18">
        <f>(H18-G18)/H18</f>
        <v>-6.7615658362989606E-2</v>
      </c>
      <c r="K18">
        <f t="shared" si="4"/>
        <v>-6.7615658362989608</v>
      </c>
      <c r="M18" s="5">
        <f t="shared" si="5"/>
        <v>0.26429999999999992</v>
      </c>
      <c r="N18" s="5">
        <f t="shared" si="7"/>
        <v>1.4277</v>
      </c>
      <c r="O18">
        <f>(M18-G18)/M18</f>
        <v>-0.13507377979568699</v>
      </c>
      <c r="P18">
        <f t="shared" si="6"/>
        <v>-13.5073779795687</v>
      </c>
    </row>
    <row r="19" spans="2:16" x14ac:dyDescent="0.2">
      <c r="B19" t="s">
        <v>305</v>
      </c>
      <c r="C19" t="s">
        <v>1</v>
      </c>
      <c r="D19">
        <v>908</v>
      </c>
      <c r="E19">
        <v>908</v>
      </c>
      <c r="F19">
        <v>1</v>
      </c>
      <c r="G19">
        <v>1</v>
      </c>
      <c r="H19">
        <f xml:space="preserve"> 0.0013*E19 - 0.2468</f>
        <v>0.93359999999999987</v>
      </c>
      <c r="J19">
        <f>(H19-G19)/H19</f>
        <v>-7.1122536418166377E-2</v>
      </c>
      <c r="K19">
        <f t="shared" si="4"/>
        <v>-7.112253641816638</v>
      </c>
      <c r="M19" s="5">
        <f t="shared" si="5"/>
        <v>0.91689999999999983</v>
      </c>
      <c r="N19" s="5">
        <f t="shared" si="7"/>
        <v>2.0301</v>
      </c>
      <c r="O19">
        <f>(M19-G19)/M19</f>
        <v>-9.0631475624386726E-2</v>
      </c>
      <c r="P19">
        <f t="shared" si="6"/>
        <v>-9.0631475624386724</v>
      </c>
    </row>
    <row r="20" spans="2:16" x14ac:dyDescent="0.2">
      <c r="B20" t="s">
        <v>305</v>
      </c>
      <c r="C20" t="s">
        <v>2</v>
      </c>
      <c r="D20">
        <v>3799</v>
      </c>
      <c r="E20">
        <v>3799</v>
      </c>
      <c r="F20">
        <v>5</v>
      </c>
      <c r="G20">
        <v>5</v>
      </c>
      <c r="H20">
        <f xml:space="preserve"> 0.0013*E20 - 0.2468</f>
        <v>4.6918999999999995</v>
      </c>
      <c r="J20">
        <f>(H20-G20)/H20</f>
        <v>-6.5666361175643242E-2</v>
      </c>
      <c r="K20">
        <f t="shared" si="4"/>
        <v>-6.5666361175643244</v>
      </c>
      <c r="M20" s="5">
        <f t="shared" si="5"/>
        <v>4.6752000000000002</v>
      </c>
      <c r="N20" s="5">
        <f t="shared" si="7"/>
        <v>5.4992999999999999</v>
      </c>
      <c r="O20">
        <f>(M20-G20)/M20</f>
        <v>-6.9472963723477013E-2</v>
      </c>
      <c r="P20">
        <f t="shared" si="6"/>
        <v>-6.9472963723477017</v>
      </c>
    </row>
    <row r="21" spans="2:16" x14ac:dyDescent="0.2">
      <c r="B21" t="s">
        <v>305</v>
      </c>
      <c r="C21" t="s">
        <v>3</v>
      </c>
      <c r="E21">
        <v>23387</v>
      </c>
      <c r="G21">
        <v>30</v>
      </c>
      <c r="I21">
        <f xml:space="preserve"> 0.0012*E21 + 0.5191</f>
        <v>28.583500000000001</v>
      </c>
      <c r="J21">
        <f>(I21-G21)/I21</f>
        <v>-4.9556562352406082E-2</v>
      </c>
      <c r="K21">
        <f t="shared" si="4"/>
        <v>-4.9556562352406086</v>
      </c>
      <c r="M21" s="5">
        <f t="shared" si="5"/>
        <v>-0.26350000000000001</v>
      </c>
      <c r="N21" s="5">
        <f t="shared" si="7"/>
        <v>29.004899999999999</v>
      </c>
      <c r="O21">
        <f>(N21-G21)/N21</f>
        <v>-3.4307996235118918E-2</v>
      </c>
      <c r="P21">
        <f t="shared" si="6"/>
        <v>-3.4307996235118918</v>
      </c>
    </row>
    <row r="22" spans="2:16" x14ac:dyDescent="0.2">
      <c r="B22" t="s">
        <v>305</v>
      </c>
      <c r="C22" t="s">
        <v>4</v>
      </c>
      <c r="E22">
        <v>164969</v>
      </c>
      <c r="G22">
        <v>200</v>
      </c>
      <c r="I22">
        <f xml:space="preserve"> 0.0012*E22 + 0.5191</f>
        <v>198.4819</v>
      </c>
      <c r="J22">
        <f>(I22-G22)/I22</f>
        <v>-7.6485563671045273E-3</v>
      </c>
      <c r="K22">
        <f t="shared" si="4"/>
        <v>-0.76485563671045276</v>
      </c>
      <c r="M22" s="5">
        <f t="shared" si="5"/>
        <v>-0.26350000000000001</v>
      </c>
      <c r="N22" s="5">
        <f t="shared" si="7"/>
        <v>198.90329999999997</v>
      </c>
      <c r="O22">
        <f>(N22-G22)/N22</f>
        <v>-5.513734563478972E-3</v>
      </c>
      <c r="P22">
        <f t="shared" si="6"/>
        <v>-0.55137345634789725</v>
      </c>
    </row>
    <row r="23" spans="2:16" x14ac:dyDescent="0.2">
      <c r="B23" t="s">
        <v>306</v>
      </c>
      <c r="C23" t="s">
        <v>0</v>
      </c>
      <c r="D23">
        <v>437</v>
      </c>
      <c r="E23">
        <v>437</v>
      </c>
      <c r="F23">
        <v>0.3</v>
      </c>
      <c r="G23">
        <v>0.3</v>
      </c>
      <c r="H23">
        <f xml:space="preserve"> 0.0013*E23 - 0.2468</f>
        <v>0.32129999999999992</v>
      </c>
      <c r="J23">
        <f>(H23-G23)/H23</f>
        <v>6.6293183940242556E-2</v>
      </c>
      <c r="K23">
        <f t="shared" si="4"/>
        <v>6.6293183940242555</v>
      </c>
      <c r="M23" s="5">
        <f t="shared" si="5"/>
        <v>0.30459999999999993</v>
      </c>
      <c r="N23" s="5">
        <f t="shared" si="7"/>
        <v>1.4649000000000001</v>
      </c>
      <c r="O23">
        <f>(M23-G23)/M23</f>
        <v>1.5101772816808728E-2</v>
      </c>
      <c r="P23">
        <f t="shared" si="6"/>
        <v>1.5101772816808727</v>
      </c>
    </row>
    <row r="24" spans="2:16" x14ac:dyDescent="0.2">
      <c r="B24" t="s">
        <v>306</v>
      </c>
      <c r="C24" t="s">
        <v>1</v>
      </c>
      <c r="D24">
        <v>1008</v>
      </c>
      <c r="E24">
        <v>1008</v>
      </c>
      <c r="F24">
        <v>1</v>
      </c>
      <c r="G24">
        <v>1</v>
      </c>
      <c r="H24">
        <f xml:space="preserve"> 0.0013*E24 - 0.2468</f>
        <v>1.0636000000000001</v>
      </c>
      <c r="J24">
        <f>(H24-G24)/H24</f>
        <v>5.9796916133885006E-2</v>
      </c>
      <c r="K24">
        <f t="shared" si="4"/>
        <v>5.9796916133885007</v>
      </c>
      <c r="M24" s="5">
        <f t="shared" si="5"/>
        <v>1.0468999999999999</v>
      </c>
      <c r="N24" s="5">
        <f t="shared" si="7"/>
        <v>2.1500999999999997</v>
      </c>
      <c r="O24">
        <f>(M24-G24)/M24</f>
        <v>4.4798930174801743E-2</v>
      </c>
      <c r="P24">
        <f t="shared" si="6"/>
        <v>4.4798930174801743</v>
      </c>
    </row>
    <row r="25" spans="2:16" x14ac:dyDescent="0.2">
      <c r="B25" t="s">
        <v>306</v>
      </c>
      <c r="C25" t="s">
        <v>2</v>
      </c>
      <c r="D25">
        <v>3967</v>
      </c>
      <c r="E25">
        <v>3967</v>
      </c>
      <c r="F25">
        <v>5</v>
      </c>
      <c r="G25">
        <v>5</v>
      </c>
      <c r="H25">
        <f xml:space="preserve"> 0.0013*E25 - 0.2468</f>
        <v>4.9102999999999994</v>
      </c>
      <c r="J25">
        <f>(H25-G25)/H25</f>
        <v>-1.8267722949718054E-2</v>
      </c>
      <c r="K25">
        <f t="shared" si="4"/>
        <v>-1.8267722949718055</v>
      </c>
      <c r="M25" s="5">
        <f t="shared" si="5"/>
        <v>4.8936000000000002</v>
      </c>
      <c r="N25" s="5">
        <f t="shared" si="7"/>
        <v>5.7008999999999999</v>
      </c>
      <c r="O25">
        <f>(M25-G25)/M25</f>
        <v>-2.1742684322380215E-2</v>
      </c>
      <c r="P25">
        <f t="shared" si="6"/>
        <v>-2.1742684322380215</v>
      </c>
    </row>
    <row r="26" spans="2:16" x14ac:dyDescent="0.2">
      <c r="B26" t="s">
        <v>306</v>
      </c>
      <c r="C26" t="s">
        <v>3</v>
      </c>
      <c r="E26">
        <v>22501</v>
      </c>
      <c r="G26">
        <v>30</v>
      </c>
      <c r="I26">
        <f xml:space="preserve"> 0.0012*E26 + 0.5191</f>
        <v>27.520299999999999</v>
      </c>
      <c r="J26">
        <f>(I26-G26)/I26</f>
        <v>-9.0104395664291501E-2</v>
      </c>
      <c r="K26">
        <f t="shared" si="4"/>
        <v>-9.0104395664291506</v>
      </c>
      <c r="M26" s="5">
        <f t="shared" si="5"/>
        <v>-0.26350000000000001</v>
      </c>
      <c r="N26" s="5">
        <f t="shared" si="7"/>
        <v>27.941699999999997</v>
      </c>
      <c r="O26">
        <f>(N26-G26)/N26</f>
        <v>-7.3664093451722798E-2</v>
      </c>
      <c r="P26">
        <f t="shared" si="6"/>
        <v>-7.3664093451722801</v>
      </c>
    </row>
    <row r="27" spans="2:16" x14ac:dyDescent="0.2">
      <c r="B27" t="s">
        <v>306</v>
      </c>
      <c r="C27" t="s">
        <v>4</v>
      </c>
      <c r="E27">
        <v>184550</v>
      </c>
      <c r="G27">
        <v>200</v>
      </c>
      <c r="I27">
        <f xml:space="preserve"> 0.0012*E27 + 0.5191</f>
        <v>221.97909999999999</v>
      </c>
      <c r="J27">
        <f>(I27-G27)/I27</f>
        <v>9.9014276569280579E-2</v>
      </c>
      <c r="K27">
        <f t="shared" si="4"/>
        <v>9.9014276569280586</v>
      </c>
      <c r="M27" s="5">
        <f t="shared" si="5"/>
        <v>-0.26350000000000001</v>
      </c>
      <c r="N27" s="5">
        <f t="shared" si="7"/>
        <v>222.40049999999997</v>
      </c>
      <c r="O27">
        <f>(N27-G27)/N27</f>
        <v>0.10072144621977006</v>
      </c>
      <c r="P27">
        <f t="shared" si="6"/>
        <v>10.072144621977005</v>
      </c>
    </row>
    <row r="28" spans="2:16" x14ac:dyDescent="0.2">
      <c r="B28" t="s">
        <v>307</v>
      </c>
      <c r="C28" t="s">
        <v>0</v>
      </c>
      <c r="D28">
        <v>427</v>
      </c>
      <c r="E28">
        <v>427</v>
      </c>
      <c r="F28">
        <v>0.3</v>
      </c>
      <c r="G28">
        <v>0.3</v>
      </c>
      <c r="H28">
        <f xml:space="preserve"> 0.0013*E28 - 0.2468</f>
        <v>0.30829999999999991</v>
      </c>
      <c r="J28">
        <f>(H28-G28)/H28</f>
        <v>2.6921829386960496E-2</v>
      </c>
      <c r="K28">
        <f t="shared" si="4"/>
        <v>2.6921829386960496</v>
      </c>
      <c r="M28" s="5">
        <f t="shared" si="5"/>
        <v>0.29159999999999991</v>
      </c>
      <c r="N28" s="5">
        <f t="shared" si="7"/>
        <v>1.4529000000000001</v>
      </c>
      <c r="O28">
        <f>(M28-G28)/M28</f>
        <v>-2.8806584362140179E-2</v>
      </c>
      <c r="P28">
        <f t="shared" si="6"/>
        <v>-2.8806584362140177</v>
      </c>
    </row>
    <row r="29" spans="2:16" x14ac:dyDescent="0.2">
      <c r="B29" t="s">
        <v>307</v>
      </c>
      <c r="C29" t="s">
        <v>1</v>
      </c>
      <c r="D29">
        <v>965</v>
      </c>
      <c r="E29">
        <v>965</v>
      </c>
      <c r="F29">
        <v>1</v>
      </c>
      <c r="G29">
        <v>1</v>
      </c>
      <c r="H29">
        <f xml:space="preserve"> 0.0013*E29 - 0.2468</f>
        <v>1.0077</v>
      </c>
      <c r="J29">
        <f>(H29-G29)/H29</f>
        <v>7.6411630445569513E-3</v>
      </c>
      <c r="K29">
        <f t="shared" si="4"/>
        <v>0.76411630445569512</v>
      </c>
      <c r="M29" s="5">
        <f t="shared" si="5"/>
        <v>0.99099999999999988</v>
      </c>
      <c r="N29" s="5">
        <f t="shared" si="7"/>
        <v>2.0985</v>
      </c>
      <c r="O29">
        <f>(M29-G29)/M29</f>
        <v>-9.0817356205853891E-3</v>
      </c>
      <c r="P29">
        <f t="shared" si="6"/>
        <v>-0.90817356205853894</v>
      </c>
    </row>
    <row r="30" spans="2:16" x14ac:dyDescent="0.2">
      <c r="B30" t="s">
        <v>307</v>
      </c>
      <c r="C30" t="s">
        <v>2</v>
      </c>
      <c r="D30">
        <v>3857</v>
      </c>
      <c r="E30">
        <v>3857</v>
      </c>
      <c r="F30">
        <v>5</v>
      </c>
      <c r="G30">
        <v>5</v>
      </c>
      <c r="H30">
        <f xml:space="preserve"> 0.0013*E30 - 0.2468</f>
        <v>4.7672999999999996</v>
      </c>
      <c r="J30">
        <f>(H30-G30)/H30</f>
        <v>-4.8811696348037753E-2</v>
      </c>
      <c r="K30">
        <f t="shared" si="4"/>
        <v>-4.8811696348037756</v>
      </c>
      <c r="M30" s="5">
        <f t="shared" si="5"/>
        <v>4.7506000000000004</v>
      </c>
      <c r="N30" s="5">
        <f t="shared" si="7"/>
        <v>5.5688999999999993</v>
      </c>
      <c r="O30">
        <f>(M30-G30)/M30</f>
        <v>-5.2498631751778636E-2</v>
      </c>
      <c r="P30">
        <f t="shared" si="6"/>
        <v>-5.2498631751778637</v>
      </c>
    </row>
    <row r="31" spans="2:16" x14ac:dyDescent="0.2">
      <c r="B31" t="s">
        <v>307</v>
      </c>
      <c r="C31" t="s">
        <v>3</v>
      </c>
      <c r="E31">
        <v>22748</v>
      </c>
      <c r="G31">
        <v>30</v>
      </c>
      <c r="I31">
        <f xml:space="preserve"> 0.0012*E31 + 0.5191</f>
        <v>27.816700000000001</v>
      </c>
      <c r="J31">
        <f>(I31-G31)/I31</f>
        <v>-7.8488821463365499E-2</v>
      </c>
      <c r="K31">
        <f t="shared" si="4"/>
        <v>-7.8488821463365497</v>
      </c>
      <c r="M31" s="5">
        <f t="shared" si="5"/>
        <v>-0.26350000000000001</v>
      </c>
      <c r="N31" s="5">
        <f t="shared" si="7"/>
        <v>28.238099999999999</v>
      </c>
      <c r="O31">
        <f>(N31-G31)/N31</f>
        <v>-6.2394424554059968E-2</v>
      </c>
      <c r="P31">
        <f t="shared" si="6"/>
        <v>-6.2394424554059968</v>
      </c>
    </row>
    <row r="32" spans="2:16" x14ac:dyDescent="0.2">
      <c r="B32" t="s">
        <v>307</v>
      </c>
      <c r="C32" t="s">
        <v>4</v>
      </c>
      <c r="E32">
        <v>160888</v>
      </c>
      <c r="G32">
        <v>200</v>
      </c>
      <c r="I32">
        <f xml:space="preserve"> 0.0012*E32 + 0.5191</f>
        <v>193.5847</v>
      </c>
      <c r="J32">
        <f>(I32-G32)/I32</f>
        <v>-3.3139499144302219E-2</v>
      </c>
      <c r="K32">
        <f t="shared" si="4"/>
        <v>-3.3139499144302218</v>
      </c>
      <c r="M32" s="5">
        <f t="shared" si="5"/>
        <v>-0.26350000000000001</v>
      </c>
      <c r="N32" s="5">
        <f t="shared" si="7"/>
        <v>194.00609999999998</v>
      </c>
      <c r="O32">
        <f>(N32-G32)/N32</f>
        <v>-3.0895420298640227E-2</v>
      </c>
      <c r="P32">
        <f t="shared" si="6"/>
        <v>-3.0895420298640226</v>
      </c>
    </row>
    <row r="33" spans="1:16" x14ac:dyDescent="0.2">
      <c r="B33" t="s">
        <v>308</v>
      </c>
      <c r="C33" t="s">
        <v>1</v>
      </c>
      <c r="D33">
        <v>900</v>
      </c>
      <c r="E33">
        <v>900</v>
      </c>
      <c r="F33">
        <v>1</v>
      </c>
      <c r="G33">
        <v>1</v>
      </c>
      <c r="H33">
        <f xml:space="preserve"> 0.0013*E33 - 0.2468</f>
        <v>0.92319999999999991</v>
      </c>
      <c r="J33">
        <f>(H33-G33)/H33</f>
        <v>-8.3188908145580692E-2</v>
      </c>
      <c r="K33">
        <f t="shared" si="4"/>
        <v>-8.3188908145580687</v>
      </c>
      <c r="M33" s="5">
        <f t="shared" si="5"/>
        <v>0.90649999999999986</v>
      </c>
      <c r="N33" s="5">
        <f t="shared" si="7"/>
        <v>2.0204999999999997</v>
      </c>
      <c r="O33">
        <f>(M33-G33)/M33</f>
        <v>-0.1031439602868176</v>
      </c>
      <c r="P33">
        <f t="shared" si="6"/>
        <v>-10.31439602868176</v>
      </c>
    </row>
    <row r="34" spans="1:16" x14ac:dyDescent="0.2">
      <c r="B34" t="s">
        <v>308</v>
      </c>
      <c r="C34" t="s">
        <v>3</v>
      </c>
      <c r="E34">
        <v>23011</v>
      </c>
      <c r="G34">
        <v>30</v>
      </c>
      <c r="I34">
        <f xml:space="preserve"> 0.0012*E34 + 0.5191</f>
        <v>28.132300000000001</v>
      </c>
      <c r="J34">
        <f>(I34-G34)/I34</f>
        <v>-6.6389879249119307E-2</v>
      </c>
      <c r="K34">
        <f t="shared" si="4"/>
        <v>-6.6389879249119303</v>
      </c>
      <c r="M34" s="5">
        <f t="shared" si="5"/>
        <v>-0.26350000000000001</v>
      </c>
      <c r="N34" s="5">
        <f t="shared" si="7"/>
        <v>28.553699999999999</v>
      </c>
      <c r="O34">
        <f>(M34-G34)/M34</f>
        <v>114.85199240986717</v>
      </c>
      <c r="P34">
        <f t="shared" si="6"/>
        <v>11485.199240986716</v>
      </c>
    </row>
    <row r="35" spans="1:16" x14ac:dyDescent="0.2">
      <c r="B35" t="s">
        <v>308</v>
      </c>
      <c r="C35" t="s">
        <v>4</v>
      </c>
      <c r="E35">
        <v>181718</v>
      </c>
      <c r="G35">
        <v>200</v>
      </c>
      <c r="I35">
        <f xml:space="preserve"> 0.0012*E35 + 0.5191</f>
        <v>218.58069999999998</v>
      </c>
      <c r="J35">
        <f>(I35-G35)/I35</f>
        <v>8.500613274639518E-2</v>
      </c>
      <c r="K35">
        <f t="shared" si="4"/>
        <v>8.5006132746395178</v>
      </c>
      <c r="M35" s="5">
        <f xml:space="preserve"> 0.0013*D35 - 0.2635</f>
        <v>-0.26350000000000001</v>
      </c>
      <c r="N35" s="5">
        <f t="shared" si="7"/>
        <v>219.00209999999996</v>
      </c>
      <c r="O35">
        <f>(N35-G35)/N35</f>
        <v>8.6766747898764263E-2</v>
      </c>
      <c r="P35">
        <f t="shared" si="6"/>
        <v>8.6766747898764258</v>
      </c>
    </row>
    <row r="36" spans="1:16" x14ac:dyDescent="0.2">
      <c r="A36" t="s">
        <v>316</v>
      </c>
    </row>
    <row r="37" spans="1:16" x14ac:dyDescent="0.2">
      <c r="A37" t="s">
        <v>315</v>
      </c>
      <c r="C37">
        <f>(5+0.2635)/0.0013</f>
        <v>4048.8461538461538</v>
      </c>
    </row>
    <row r="38" spans="1:16" x14ac:dyDescent="0.2">
      <c r="A38" t="s">
        <v>317</v>
      </c>
      <c r="C38">
        <f>(30- 0.5191)/0.0012</f>
        <v>24567.416666666668</v>
      </c>
    </row>
    <row r="40" spans="1:16" x14ac:dyDescent="0.2">
      <c r="A40" t="s">
        <v>318</v>
      </c>
      <c r="C40" t="s">
        <v>319</v>
      </c>
    </row>
    <row r="41" spans="1:16" x14ac:dyDescent="0.2">
      <c r="A41">
        <f>0.0013-0.0012</f>
        <v>1.0000000000000005E-4</v>
      </c>
      <c r="B41" t="s">
        <v>320</v>
      </c>
    </row>
    <row r="42" spans="1:16" x14ac:dyDescent="0.2">
      <c r="A42">
        <f>0.5191+0.2635</f>
        <v>0.78259999999999996</v>
      </c>
    </row>
    <row r="43" spans="1:16" x14ac:dyDescent="0.2">
      <c r="A43">
        <f>A42/A41</f>
        <v>7825.9999999999964</v>
      </c>
      <c r="B43" t="s">
        <v>321</v>
      </c>
    </row>
    <row r="45" spans="1:16" x14ac:dyDescent="0.2">
      <c r="A45" s="4" t="s">
        <v>52</v>
      </c>
    </row>
    <row r="46" spans="1:16" x14ac:dyDescent="0.2">
      <c r="B46" t="s">
        <v>26</v>
      </c>
      <c r="C46" t="s">
        <v>27</v>
      </c>
      <c r="D46" t="s">
        <v>52</v>
      </c>
      <c r="E46" t="s">
        <v>52</v>
      </c>
      <c r="F46" t="s">
        <v>298</v>
      </c>
      <c r="G46" t="s">
        <v>302</v>
      </c>
      <c r="H46" t="s">
        <v>301</v>
      </c>
    </row>
    <row r="47" spans="1:16" x14ac:dyDescent="0.2">
      <c r="B47" t="s">
        <v>29</v>
      </c>
      <c r="C47" t="s">
        <v>0</v>
      </c>
      <c r="D47">
        <v>93301</v>
      </c>
      <c r="E47">
        <v>93301</v>
      </c>
      <c r="F47">
        <v>100</v>
      </c>
      <c r="G47">
        <f>0.0014*E47- 24.894</f>
        <v>105.72739999999999</v>
      </c>
      <c r="H47">
        <f xml:space="preserve"> 0.0015*E47 - 86.753</f>
        <v>53.19850000000001</v>
      </c>
      <c r="I47">
        <f>(G47-F47)/G47</f>
        <v>5.4171387927821828E-2</v>
      </c>
      <c r="J47">
        <f>I47*100</f>
        <v>5.4171387927821826</v>
      </c>
    </row>
    <row r="48" spans="1:16" x14ac:dyDescent="0.2">
      <c r="B48" t="s">
        <v>30</v>
      </c>
      <c r="C48" t="s">
        <v>0</v>
      </c>
      <c r="D48">
        <v>93043</v>
      </c>
      <c r="E48">
        <v>93043</v>
      </c>
      <c r="F48">
        <v>100</v>
      </c>
      <c r="G48">
        <f t="shared" ref="G48:G77" si="10">0.0014*E48- 24.894</f>
        <v>105.36619999999999</v>
      </c>
      <c r="H48">
        <f t="shared" ref="H48:H79" si="11" xml:space="preserve"> 0.0015*E48 - 86.753</f>
        <v>52.811500000000009</v>
      </c>
      <c r="I48">
        <f t="shared" ref="I48:I55" si="12">(G48-F48)/G48</f>
        <v>5.0929045557303883E-2</v>
      </c>
      <c r="J48">
        <f t="shared" ref="J48:J79" si="13">I48*100</f>
        <v>5.0929045557303887</v>
      </c>
    </row>
    <row r="49" spans="2:10" x14ac:dyDescent="0.2">
      <c r="B49" t="s">
        <v>31</v>
      </c>
      <c r="C49" t="s">
        <v>0</v>
      </c>
      <c r="D49">
        <v>89444</v>
      </c>
      <c r="E49">
        <v>89444</v>
      </c>
      <c r="F49">
        <v>100</v>
      </c>
      <c r="G49">
        <f t="shared" si="10"/>
        <v>100.32759999999999</v>
      </c>
      <c r="H49">
        <f t="shared" si="11"/>
        <v>47.412999999999997</v>
      </c>
      <c r="I49">
        <f t="shared" si="12"/>
        <v>3.265302867804968E-3</v>
      </c>
      <c r="J49">
        <f t="shared" si="13"/>
        <v>0.32653028678049678</v>
      </c>
    </row>
    <row r="50" spans="2:10" x14ac:dyDescent="0.2">
      <c r="B50" t="s">
        <v>32</v>
      </c>
      <c r="C50" t="s">
        <v>1</v>
      </c>
      <c r="D50">
        <v>391851</v>
      </c>
      <c r="E50">
        <v>391851</v>
      </c>
      <c r="F50">
        <v>500</v>
      </c>
      <c r="G50">
        <f t="shared" si="10"/>
        <v>523.69740000000002</v>
      </c>
      <c r="H50">
        <f t="shared" si="11"/>
        <v>501.02350000000007</v>
      </c>
      <c r="I50">
        <f t="shared" si="12"/>
        <v>4.525017691514225E-2</v>
      </c>
      <c r="J50">
        <f t="shared" si="13"/>
        <v>4.5250176915142246</v>
      </c>
    </row>
    <row r="51" spans="2:10" x14ac:dyDescent="0.2">
      <c r="B51" t="s">
        <v>33</v>
      </c>
      <c r="C51" t="s">
        <v>1</v>
      </c>
      <c r="D51">
        <v>390092</v>
      </c>
      <c r="E51">
        <v>390092</v>
      </c>
      <c r="F51">
        <v>500</v>
      </c>
      <c r="G51">
        <f t="shared" si="10"/>
        <v>521.23479999999995</v>
      </c>
      <c r="H51">
        <f t="shared" si="11"/>
        <v>498.38500000000005</v>
      </c>
      <c r="I51">
        <f t="shared" si="12"/>
        <v>4.0739413408314162E-2</v>
      </c>
      <c r="J51">
        <f t="shared" si="13"/>
        <v>4.073941340831416</v>
      </c>
    </row>
    <row r="52" spans="2:10" x14ac:dyDescent="0.2">
      <c r="B52" t="s">
        <v>34</v>
      </c>
      <c r="C52" t="s">
        <v>1</v>
      </c>
      <c r="D52">
        <v>387052</v>
      </c>
      <c r="E52">
        <v>387052</v>
      </c>
      <c r="F52">
        <v>500</v>
      </c>
      <c r="G52">
        <f t="shared" si="10"/>
        <v>516.97879999999998</v>
      </c>
      <c r="H52">
        <f t="shared" si="11"/>
        <v>493.82499999999999</v>
      </c>
      <c r="I52">
        <f t="shared" si="12"/>
        <v>3.2842352529736191E-2</v>
      </c>
      <c r="J52">
        <f t="shared" si="13"/>
        <v>3.2842352529736192</v>
      </c>
    </row>
    <row r="53" spans="2:10" x14ac:dyDescent="0.2">
      <c r="B53" t="s">
        <v>35</v>
      </c>
      <c r="C53" t="s">
        <v>2</v>
      </c>
      <c r="D53">
        <v>736426</v>
      </c>
      <c r="E53">
        <v>736426</v>
      </c>
      <c r="F53">
        <v>1000</v>
      </c>
      <c r="G53">
        <f t="shared" si="10"/>
        <v>1006.1024</v>
      </c>
      <c r="H53">
        <f t="shared" si="11"/>
        <v>1017.8860000000001</v>
      </c>
      <c r="I53">
        <f t="shared" si="12"/>
        <v>6.065386584904269E-3</v>
      </c>
      <c r="J53">
        <f t="shared" si="13"/>
        <v>0.60653865849042687</v>
      </c>
    </row>
    <row r="54" spans="2:10" x14ac:dyDescent="0.2">
      <c r="B54" t="s">
        <v>36</v>
      </c>
      <c r="C54" t="s">
        <v>2</v>
      </c>
      <c r="D54">
        <v>789630</v>
      </c>
      <c r="E54">
        <v>789630</v>
      </c>
      <c r="F54">
        <v>1000</v>
      </c>
      <c r="G54">
        <f t="shared" si="10"/>
        <v>1080.588</v>
      </c>
      <c r="H54">
        <f t="shared" si="11"/>
        <v>1097.692</v>
      </c>
      <c r="I54">
        <f t="shared" si="12"/>
        <v>7.4577914987025554E-2</v>
      </c>
      <c r="J54">
        <f t="shared" si="13"/>
        <v>7.4577914987025551</v>
      </c>
    </row>
    <row r="55" spans="2:10" x14ac:dyDescent="0.2">
      <c r="B55" t="s">
        <v>37</v>
      </c>
      <c r="C55" t="s">
        <v>2</v>
      </c>
      <c r="D55">
        <v>737973</v>
      </c>
      <c r="E55">
        <v>737973</v>
      </c>
      <c r="F55">
        <v>1000</v>
      </c>
      <c r="G55">
        <f t="shared" si="10"/>
        <v>1008.2682</v>
      </c>
      <c r="H55">
        <f t="shared" si="11"/>
        <v>1020.2064999999999</v>
      </c>
      <c r="I55">
        <f t="shared" si="12"/>
        <v>8.2003974736086869E-3</v>
      </c>
      <c r="J55">
        <f t="shared" si="13"/>
        <v>0.82003974736086871</v>
      </c>
    </row>
    <row r="56" spans="2:10" x14ac:dyDescent="0.2">
      <c r="B56" t="s">
        <v>38</v>
      </c>
      <c r="C56" t="s">
        <v>3</v>
      </c>
      <c r="D56">
        <v>1589746</v>
      </c>
      <c r="E56">
        <v>1589746</v>
      </c>
      <c r="F56">
        <v>2000</v>
      </c>
      <c r="G56">
        <f t="shared" si="10"/>
        <v>2200.7504000000004</v>
      </c>
      <c r="H56">
        <f t="shared" si="11"/>
        <v>2297.866</v>
      </c>
      <c r="I56">
        <f t="shared" ref="I56:I79" si="14">(H56-F56)/H56</f>
        <v>0.12962722804549962</v>
      </c>
      <c r="J56">
        <f t="shared" si="13"/>
        <v>12.962722804549962</v>
      </c>
    </row>
    <row r="57" spans="2:10" x14ac:dyDescent="0.2">
      <c r="B57" t="s">
        <v>39</v>
      </c>
      <c r="C57" t="s">
        <v>3</v>
      </c>
      <c r="D57">
        <v>0</v>
      </c>
      <c r="G57">
        <f t="shared" si="10"/>
        <v>-24.893999999999998</v>
      </c>
      <c r="J57">
        <f t="shared" si="13"/>
        <v>0</v>
      </c>
    </row>
    <row r="58" spans="2:10" x14ac:dyDescent="0.2">
      <c r="B58" t="s">
        <v>40</v>
      </c>
      <c r="C58" t="s">
        <v>3</v>
      </c>
      <c r="D58">
        <v>1421101</v>
      </c>
      <c r="E58">
        <v>1421101</v>
      </c>
      <c r="F58">
        <v>2000</v>
      </c>
      <c r="G58">
        <f t="shared" si="10"/>
        <v>1964.6474000000001</v>
      </c>
      <c r="H58">
        <f t="shared" si="11"/>
        <v>2044.8985</v>
      </c>
      <c r="I58">
        <f t="shared" si="14"/>
        <v>2.1956346488591006E-2</v>
      </c>
      <c r="J58">
        <f t="shared" si="13"/>
        <v>2.1956346488591008</v>
      </c>
    </row>
    <row r="59" spans="2:10" x14ac:dyDescent="0.2">
      <c r="B59" t="s">
        <v>41</v>
      </c>
      <c r="C59" t="s">
        <v>4</v>
      </c>
      <c r="D59">
        <v>6651456</v>
      </c>
      <c r="E59">
        <v>6651456</v>
      </c>
      <c r="F59">
        <v>10000</v>
      </c>
      <c r="G59">
        <f t="shared" si="10"/>
        <v>9287.1443999999992</v>
      </c>
      <c r="H59">
        <f t="shared" si="11"/>
        <v>9890.4310000000005</v>
      </c>
      <c r="I59">
        <f t="shared" si="14"/>
        <v>-1.1078283646081703E-2</v>
      </c>
      <c r="J59">
        <f t="shared" si="13"/>
        <v>-1.1078283646081704</v>
      </c>
    </row>
    <row r="60" spans="2:10" x14ac:dyDescent="0.2">
      <c r="B60" t="s">
        <v>42</v>
      </c>
      <c r="C60" t="s">
        <v>4</v>
      </c>
      <c r="D60">
        <v>7051432</v>
      </c>
      <c r="E60">
        <v>7051432</v>
      </c>
      <c r="F60">
        <v>10000</v>
      </c>
      <c r="G60">
        <f t="shared" si="10"/>
        <v>9847.1108000000004</v>
      </c>
      <c r="H60">
        <f t="shared" si="11"/>
        <v>10490.395</v>
      </c>
      <c r="I60">
        <f t="shared" si="14"/>
        <v>4.6747048133077965E-2</v>
      </c>
      <c r="J60">
        <f t="shared" si="13"/>
        <v>4.6747048133077964</v>
      </c>
    </row>
    <row r="61" spans="2:10" x14ac:dyDescent="0.2">
      <c r="B61" t="s">
        <v>43</v>
      </c>
      <c r="C61" t="s">
        <v>4</v>
      </c>
      <c r="D61">
        <v>6940349</v>
      </c>
      <c r="E61">
        <v>6940349</v>
      </c>
      <c r="F61">
        <v>10000</v>
      </c>
      <c r="G61">
        <f t="shared" si="10"/>
        <v>9691.5946000000004</v>
      </c>
      <c r="H61">
        <f t="shared" si="11"/>
        <v>10323.770499999999</v>
      </c>
      <c r="I61">
        <f t="shared" si="14"/>
        <v>3.136165221805335E-2</v>
      </c>
      <c r="J61">
        <f t="shared" si="13"/>
        <v>3.1361652218053351</v>
      </c>
    </row>
    <row r="62" spans="2:10" x14ac:dyDescent="0.2">
      <c r="B62" t="s">
        <v>305</v>
      </c>
      <c r="C62" t="s">
        <v>0</v>
      </c>
      <c r="D62">
        <v>86534</v>
      </c>
      <c r="E62">
        <v>86534</v>
      </c>
      <c r="F62">
        <v>100</v>
      </c>
      <c r="G62">
        <f>0.0014*E62- 24.894</f>
        <v>96.253600000000006</v>
      </c>
      <c r="I62">
        <f t="shared" ref="I62:I64" si="15">(G62-F62)/G62</f>
        <v>-3.8922180572986298E-2</v>
      </c>
      <c r="J62">
        <f t="shared" si="13"/>
        <v>-3.8922180572986296</v>
      </c>
    </row>
    <row r="63" spans="2:10" x14ac:dyDescent="0.2">
      <c r="B63" t="s">
        <v>305</v>
      </c>
      <c r="C63" t="s">
        <v>1</v>
      </c>
      <c r="D63">
        <v>337108</v>
      </c>
      <c r="E63">
        <v>337108</v>
      </c>
      <c r="F63">
        <v>500</v>
      </c>
      <c r="G63">
        <f t="shared" si="10"/>
        <v>447.05719999999997</v>
      </c>
      <c r="I63">
        <f t="shared" si="15"/>
        <v>-0.11842511428067826</v>
      </c>
      <c r="J63">
        <f t="shared" si="13"/>
        <v>-11.842511428067827</v>
      </c>
    </row>
    <row r="64" spans="2:10" x14ac:dyDescent="0.2">
      <c r="B64" t="s">
        <v>305</v>
      </c>
      <c r="C64" t="s">
        <v>2</v>
      </c>
      <c r="D64">
        <v>702157</v>
      </c>
      <c r="E64">
        <v>702157</v>
      </c>
      <c r="F64">
        <v>1000</v>
      </c>
      <c r="G64">
        <f t="shared" si="10"/>
        <v>958.12580000000003</v>
      </c>
      <c r="I64">
        <f t="shared" si="15"/>
        <v>-4.3704281838564382E-2</v>
      </c>
      <c r="J64">
        <f t="shared" si="13"/>
        <v>-4.3704281838564381</v>
      </c>
    </row>
    <row r="65" spans="2:10" x14ac:dyDescent="0.2">
      <c r="B65" t="s">
        <v>305</v>
      </c>
      <c r="C65" t="s">
        <v>3</v>
      </c>
      <c r="D65">
        <v>1479940</v>
      </c>
      <c r="E65">
        <v>1479940</v>
      </c>
      <c r="F65">
        <v>2000</v>
      </c>
      <c r="H65">
        <f t="shared" si="11"/>
        <v>2133.1569999999997</v>
      </c>
      <c r="I65">
        <f t="shared" si="14"/>
        <v>6.2422503360043222E-2</v>
      </c>
      <c r="J65">
        <f t="shared" si="13"/>
        <v>6.2422503360043224</v>
      </c>
    </row>
    <row r="66" spans="2:10" x14ac:dyDescent="0.2">
      <c r="B66" t="s">
        <v>305</v>
      </c>
      <c r="C66" t="s">
        <v>4</v>
      </c>
      <c r="D66">
        <v>6780546</v>
      </c>
      <c r="E66">
        <v>6780546</v>
      </c>
      <c r="F66">
        <v>10000</v>
      </c>
      <c r="H66">
        <f t="shared" si="11"/>
        <v>10084.065999999999</v>
      </c>
      <c r="I66">
        <f t="shared" si="14"/>
        <v>8.336518225882189E-3</v>
      </c>
      <c r="J66">
        <f t="shared" si="13"/>
        <v>0.8336518225882189</v>
      </c>
    </row>
    <row r="67" spans="2:10" x14ac:dyDescent="0.2">
      <c r="B67" t="s">
        <v>306</v>
      </c>
      <c r="C67" t="s">
        <v>0</v>
      </c>
      <c r="D67">
        <v>97760</v>
      </c>
      <c r="E67">
        <v>97760</v>
      </c>
      <c r="F67">
        <v>100</v>
      </c>
      <c r="G67">
        <f t="shared" si="10"/>
        <v>111.97</v>
      </c>
      <c r="I67">
        <f t="shared" ref="I67:I69" si="16">(G67-F67)/G67</f>
        <v>0.10690363490220593</v>
      </c>
      <c r="J67">
        <f t="shared" si="13"/>
        <v>10.690363490220593</v>
      </c>
    </row>
    <row r="68" spans="2:10" x14ac:dyDescent="0.2">
      <c r="B68" t="s">
        <v>306</v>
      </c>
      <c r="C68" t="s">
        <v>1</v>
      </c>
      <c r="D68">
        <v>372676</v>
      </c>
      <c r="E68">
        <v>372676</v>
      </c>
      <c r="F68">
        <v>500</v>
      </c>
      <c r="G68">
        <f t="shared" si="10"/>
        <v>496.85239999999999</v>
      </c>
      <c r="I68">
        <f t="shared" si="16"/>
        <v>-6.3350805993892985E-3</v>
      </c>
      <c r="J68">
        <f t="shared" si="13"/>
        <v>-0.63350805993892989</v>
      </c>
    </row>
    <row r="69" spans="2:10" x14ac:dyDescent="0.2">
      <c r="B69" t="s">
        <v>306</v>
      </c>
      <c r="C69" t="s">
        <v>2</v>
      </c>
      <c r="D69">
        <v>722062</v>
      </c>
      <c r="E69">
        <v>722062</v>
      </c>
      <c r="F69">
        <v>1000</v>
      </c>
      <c r="G69">
        <f t="shared" si="10"/>
        <v>985.99279999999999</v>
      </c>
      <c r="I69">
        <f t="shared" si="16"/>
        <v>-1.4206188929574346E-2</v>
      </c>
      <c r="J69">
        <f t="shared" si="13"/>
        <v>-1.4206188929574346</v>
      </c>
    </row>
    <row r="70" spans="2:10" x14ac:dyDescent="0.2">
      <c r="B70" t="s">
        <v>306</v>
      </c>
      <c r="C70" t="s">
        <v>3</v>
      </c>
      <c r="D70">
        <v>1403047</v>
      </c>
      <c r="E70">
        <v>1403047</v>
      </c>
      <c r="F70">
        <v>2000</v>
      </c>
      <c r="H70">
        <f t="shared" si="11"/>
        <v>2017.8175000000003</v>
      </c>
      <c r="I70">
        <f t="shared" si="14"/>
        <v>8.8300849804307541E-3</v>
      </c>
      <c r="J70">
        <f t="shared" si="13"/>
        <v>0.88300849804307546</v>
      </c>
    </row>
    <row r="71" spans="2:10" x14ac:dyDescent="0.2">
      <c r="B71" t="s">
        <v>306</v>
      </c>
      <c r="C71" t="s">
        <v>4</v>
      </c>
      <c r="D71">
        <v>7562778</v>
      </c>
      <c r="E71">
        <v>7562778</v>
      </c>
      <c r="F71">
        <v>10000</v>
      </c>
      <c r="H71">
        <f t="shared" si="11"/>
        <v>11257.413999999999</v>
      </c>
      <c r="I71">
        <f t="shared" si="14"/>
        <v>0.111696522842635</v>
      </c>
      <c r="J71">
        <f t="shared" si="13"/>
        <v>11.169652284263499</v>
      </c>
    </row>
    <row r="72" spans="2:10" x14ac:dyDescent="0.2">
      <c r="B72" t="s">
        <v>307</v>
      </c>
      <c r="C72" t="s">
        <v>0</v>
      </c>
      <c r="D72">
        <v>93734</v>
      </c>
      <c r="E72">
        <v>93734</v>
      </c>
      <c r="F72">
        <v>100</v>
      </c>
      <c r="G72">
        <f t="shared" si="10"/>
        <v>106.33359999999999</v>
      </c>
      <c r="I72">
        <f t="shared" ref="I72:I74" si="17">(G72-F72)/G72</f>
        <v>5.9563486988120314E-2</v>
      </c>
      <c r="J72">
        <f t="shared" si="13"/>
        <v>5.9563486988120316</v>
      </c>
    </row>
    <row r="73" spans="2:10" x14ac:dyDescent="0.2">
      <c r="B73" t="s">
        <v>307</v>
      </c>
      <c r="C73" t="s">
        <v>1</v>
      </c>
      <c r="D73">
        <v>352629</v>
      </c>
      <c r="E73">
        <v>352629</v>
      </c>
      <c r="F73">
        <v>500</v>
      </c>
      <c r="G73">
        <f t="shared" si="10"/>
        <v>468.78659999999996</v>
      </c>
      <c r="I73">
        <f t="shared" si="17"/>
        <v>-6.6583387835744537E-2</v>
      </c>
      <c r="J73">
        <f t="shared" si="13"/>
        <v>-6.6583387835744539</v>
      </c>
    </row>
    <row r="74" spans="2:10" x14ac:dyDescent="0.2">
      <c r="B74" t="s">
        <v>307</v>
      </c>
      <c r="C74" t="s">
        <v>2</v>
      </c>
      <c r="D74">
        <v>685702</v>
      </c>
      <c r="E74">
        <v>685702</v>
      </c>
      <c r="F74">
        <v>1000</v>
      </c>
      <c r="G74">
        <f t="shared" si="10"/>
        <v>935.08879999999999</v>
      </c>
      <c r="I74">
        <f t="shared" si="17"/>
        <v>-6.9417150542280051E-2</v>
      </c>
      <c r="J74">
        <f t="shared" si="13"/>
        <v>-6.9417150542280055</v>
      </c>
    </row>
    <row r="75" spans="2:10" x14ac:dyDescent="0.2">
      <c r="B75" t="s">
        <v>307</v>
      </c>
      <c r="C75" t="s">
        <v>3</v>
      </c>
      <c r="D75">
        <v>1416996</v>
      </c>
      <c r="E75">
        <v>1416996</v>
      </c>
      <c r="F75">
        <v>2000</v>
      </c>
      <c r="H75">
        <f t="shared" si="11"/>
        <v>2038.7410000000002</v>
      </c>
      <c r="I75">
        <f t="shared" si="14"/>
        <v>1.9002413744561086E-2</v>
      </c>
      <c r="J75">
        <f t="shared" si="13"/>
        <v>1.9002413744561086</v>
      </c>
    </row>
    <row r="76" spans="2:10" x14ac:dyDescent="0.2">
      <c r="B76" t="s">
        <v>307</v>
      </c>
      <c r="C76" t="s">
        <v>4</v>
      </c>
      <c r="D76">
        <v>6593278</v>
      </c>
      <c r="E76">
        <v>6593278</v>
      </c>
      <c r="F76">
        <v>10000</v>
      </c>
      <c r="H76">
        <f t="shared" si="11"/>
        <v>9803.1639999999989</v>
      </c>
      <c r="I76">
        <f t="shared" si="14"/>
        <v>-2.0078823530851997E-2</v>
      </c>
      <c r="J76">
        <f t="shared" si="13"/>
        <v>-2.0078823530851997</v>
      </c>
    </row>
    <row r="77" spans="2:10" x14ac:dyDescent="0.2">
      <c r="B77" t="s">
        <v>308</v>
      </c>
      <c r="C77" t="s">
        <v>1</v>
      </c>
      <c r="D77">
        <v>327056</v>
      </c>
      <c r="E77">
        <v>327056</v>
      </c>
      <c r="F77">
        <v>500</v>
      </c>
      <c r="G77">
        <f t="shared" si="10"/>
        <v>432.98439999999999</v>
      </c>
      <c r="H77">
        <f t="shared" si="11"/>
        <v>403.83100000000002</v>
      </c>
      <c r="I77">
        <f t="shared" si="14"/>
        <v>-0.23814169788847309</v>
      </c>
      <c r="J77">
        <f t="shared" si="13"/>
        <v>-23.814169788847309</v>
      </c>
    </row>
    <row r="78" spans="2:10" x14ac:dyDescent="0.2">
      <c r="B78" t="s">
        <v>308</v>
      </c>
      <c r="C78" t="s">
        <v>3</v>
      </c>
      <c r="D78">
        <v>1439853</v>
      </c>
      <c r="E78">
        <v>1439853</v>
      </c>
      <c r="F78">
        <v>2000</v>
      </c>
      <c r="H78">
        <f t="shared" si="11"/>
        <v>2073.0264999999999</v>
      </c>
      <c r="I78">
        <f t="shared" si="14"/>
        <v>3.5226997821783727E-2</v>
      </c>
      <c r="J78">
        <f t="shared" si="13"/>
        <v>3.5226997821783725</v>
      </c>
    </row>
    <row r="79" spans="2:10" x14ac:dyDescent="0.2">
      <c r="B79" t="s">
        <v>308</v>
      </c>
      <c r="C79" t="s">
        <v>4</v>
      </c>
      <c r="D79">
        <v>7403219</v>
      </c>
      <c r="E79">
        <v>7403219</v>
      </c>
      <c r="F79">
        <v>10000</v>
      </c>
      <c r="H79">
        <f t="shared" si="11"/>
        <v>11018.075499999999</v>
      </c>
      <c r="I79">
        <f t="shared" si="14"/>
        <v>9.2400483187830673E-2</v>
      </c>
      <c r="J79">
        <f t="shared" si="13"/>
        <v>9.2400483187830673</v>
      </c>
    </row>
    <row r="84" spans="1:12" x14ac:dyDescent="0.2">
      <c r="B84" t="s">
        <v>322</v>
      </c>
    </row>
    <row r="86" spans="1:12" ht="17" x14ac:dyDescent="0.2">
      <c r="A86" s="4" t="s">
        <v>53</v>
      </c>
      <c r="H86" s="9" t="s">
        <v>323</v>
      </c>
      <c r="I86" s="10" t="s">
        <v>324</v>
      </c>
    </row>
    <row r="87" spans="1:12" x14ac:dyDescent="0.2">
      <c r="B87" t="s">
        <v>26</v>
      </c>
      <c r="C87" t="s">
        <v>27</v>
      </c>
      <c r="D87" t="s">
        <v>53</v>
      </c>
      <c r="E87" t="s">
        <v>299</v>
      </c>
      <c r="F87" t="s">
        <v>53</v>
      </c>
      <c r="G87" t="s">
        <v>299</v>
      </c>
      <c r="H87" t="s">
        <v>303</v>
      </c>
      <c r="I87" t="s">
        <v>304</v>
      </c>
      <c r="J87" t="s">
        <v>300</v>
      </c>
    </row>
    <row r="88" spans="1:12" ht="17" x14ac:dyDescent="0.2">
      <c r="B88" t="s">
        <v>29</v>
      </c>
      <c r="C88" t="s">
        <v>0</v>
      </c>
      <c r="D88">
        <v>1529</v>
      </c>
      <c r="E88">
        <v>0.1</v>
      </c>
      <c r="F88">
        <v>1529</v>
      </c>
      <c r="G88">
        <v>0.1</v>
      </c>
      <c r="H88">
        <f xml:space="preserve"> 0.000000003*D88^2 + 0.00007*D88 - 0.024</f>
        <v>9.0043522999999986E-2</v>
      </c>
      <c r="I88">
        <f>0.0000000007*D88^2 + 0.0001*D88 - 0.1189</f>
        <v>3.5636488699999996E-2</v>
      </c>
      <c r="J88">
        <f>(H88-E88)/H88</f>
        <v>-0.11057404984032022</v>
      </c>
      <c r="K88" s="7">
        <f t="shared" ref="K88:K120" si="18">J88*100</f>
        <v>-11.057404984032022</v>
      </c>
      <c r="L88">
        <f xml:space="preserve"> 0.000000003*F88^2 + 0.00007*F88 - 0.024</f>
        <v>9.0043522999999986E-2</v>
      </c>
    </row>
    <row r="89" spans="1:12" x14ac:dyDescent="0.2">
      <c r="B89" t="s">
        <v>30</v>
      </c>
      <c r="C89" t="s">
        <v>0</v>
      </c>
      <c r="D89">
        <v>1558</v>
      </c>
      <c r="E89">
        <v>0.1</v>
      </c>
      <c r="F89">
        <v>1558</v>
      </c>
      <c r="G89">
        <v>0.1</v>
      </c>
      <c r="H89">
        <f t="shared" ref="H89:H96" si="19" xml:space="preserve"> 0.000000003*D89^2 + 0.00007*D89 - 0.024</f>
        <v>9.2342091999999987E-2</v>
      </c>
      <c r="I89">
        <f t="shared" ref="I89:I102" si="20">0.0000000007*D89^2 + 0.0001*D89 - 0.1189</f>
        <v>3.859915479999998E-2</v>
      </c>
      <c r="J89">
        <f>(H89-E89)/H89</f>
        <v>-8.2929765117299048E-2</v>
      </c>
      <c r="K89" s="7">
        <f t="shared" si="18"/>
        <v>-8.2929765117299041</v>
      </c>
      <c r="L89">
        <f t="shared" ref="L89:L90" si="21" xml:space="preserve"> 0.000000003*F89^2 + 0.00007*F89 - 0.024</f>
        <v>9.2342091999999987E-2</v>
      </c>
    </row>
    <row r="90" spans="1:12" x14ac:dyDescent="0.2">
      <c r="B90" t="s">
        <v>31</v>
      </c>
      <c r="C90" t="s">
        <v>0</v>
      </c>
      <c r="D90">
        <v>1419</v>
      </c>
      <c r="E90">
        <v>0.1</v>
      </c>
      <c r="F90">
        <v>1419</v>
      </c>
      <c r="G90">
        <v>0.1</v>
      </c>
      <c r="H90">
        <f t="shared" si="19"/>
        <v>8.1370682999999999E-2</v>
      </c>
      <c r="I90">
        <f t="shared" si="20"/>
        <v>2.440949269999998E-2</v>
      </c>
      <c r="J90">
        <f>(H90-E90)/H90</f>
        <v>-0.22894384455394096</v>
      </c>
      <c r="K90" s="7">
        <f t="shared" si="18"/>
        <v>-22.894384455394096</v>
      </c>
      <c r="L90">
        <f t="shared" si="21"/>
        <v>8.1370682999999999E-2</v>
      </c>
    </row>
    <row r="91" spans="1:12" x14ac:dyDescent="0.2">
      <c r="B91" t="s">
        <v>32</v>
      </c>
      <c r="C91" t="s">
        <v>1</v>
      </c>
      <c r="D91">
        <v>4051</v>
      </c>
      <c r="E91">
        <v>0.3</v>
      </c>
      <c r="F91">
        <v>4051</v>
      </c>
      <c r="G91">
        <v>0.3</v>
      </c>
      <c r="H91">
        <f t="shared" si="19"/>
        <v>0.30880180299999999</v>
      </c>
      <c r="I91">
        <f t="shared" si="20"/>
        <v>0.29768742069999998</v>
      </c>
      <c r="J91">
        <f>(H91-E91)/H91</f>
        <v>2.850308163518073E-2</v>
      </c>
      <c r="K91" s="6">
        <f t="shared" si="18"/>
        <v>2.8503081635180729</v>
      </c>
    </row>
    <row r="92" spans="1:12" x14ac:dyDescent="0.2">
      <c r="B92" t="s">
        <v>33</v>
      </c>
      <c r="C92" t="s">
        <v>1</v>
      </c>
      <c r="D92">
        <v>3989</v>
      </c>
      <c r="E92">
        <v>0.3</v>
      </c>
      <c r="F92">
        <v>3989</v>
      </c>
      <c r="G92">
        <v>0.3</v>
      </c>
      <c r="H92">
        <f t="shared" si="19"/>
        <v>0.30296636299999996</v>
      </c>
      <c r="I92">
        <f t="shared" si="20"/>
        <v>0.29113848470000003</v>
      </c>
      <c r="J92">
        <f>(H92-E92)/H92</f>
        <v>9.791063835030334E-3</v>
      </c>
      <c r="K92" s="6">
        <f t="shared" si="18"/>
        <v>0.97910638350303336</v>
      </c>
    </row>
    <row r="93" spans="1:12" x14ac:dyDescent="0.2">
      <c r="B93" t="s">
        <v>34</v>
      </c>
      <c r="C93" t="s">
        <v>1</v>
      </c>
      <c r="D93">
        <v>3938</v>
      </c>
      <c r="E93">
        <v>0.3</v>
      </c>
      <c r="F93">
        <v>3938</v>
      </c>
      <c r="G93">
        <v>0.3</v>
      </c>
      <c r="H93">
        <f t="shared" si="19"/>
        <v>0.29818353199999992</v>
      </c>
      <c r="I93">
        <f t="shared" si="20"/>
        <v>0.28575549080000001</v>
      </c>
      <c r="J93">
        <f>(H93-E93)/H93</f>
        <v>-6.0917784017665722E-3</v>
      </c>
      <c r="K93" s="6">
        <f t="shared" si="18"/>
        <v>-0.60917784017665721</v>
      </c>
    </row>
    <row r="94" spans="1:12" x14ac:dyDescent="0.2">
      <c r="B94" t="s">
        <v>35</v>
      </c>
      <c r="C94" t="s">
        <v>2</v>
      </c>
      <c r="D94">
        <v>8193</v>
      </c>
      <c r="E94">
        <v>1</v>
      </c>
      <c r="F94">
        <v>8193</v>
      </c>
      <c r="G94">
        <v>1</v>
      </c>
      <c r="H94">
        <f t="shared" si="19"/>
        <v>0.75088574699999988</v>
      </c>
      <c r="I94">
        <f t="shared" si="20"/>
        <v>0.74738767429999997</v>
      </c>
      <c r="J94">
        <f>(H94-E94)/H94</f>
        <v>-0.33176052947506562</v>
      </c>
      <c r="K94" s="7">
        <f>J94*100</f>
        <v>-33.176052947506562</v>
      </c>
      <c r="L94">
        <f t="shared" ref="L94" si="22" xml:space="preserve"> 0.000000003*F94^2 + 0.00007*F94 - 0.024</f>
        <v>0.75088574699999988</v>
      </c>
    </row>
    <row r="95" spans="1:12" x14ac:dyDescent="0.2">
      <c r="B95" t="s">
        <v>36</v>
      </c>
      <c r="C95" t="s">
        <v>2</v>
      </c>
      <c r="D95">
        <v>10516</v>
      </c>
      <c r="E95">
        <v>1</v>
      </c>
      <c r="F95">
        <v>10516</v>
      </c>
      <c r="G95">
        <v>1</v>
      </c>
      <c r="H95">
        <f t="shared" si="19"/>
        <v>1.0438787679999999</v>
      </c>
      <c r="I95">
        <f t="shared" si="20"/>
        <v>1.0101103792000001</v>
      </c>
      <c r="J95">
        <f t="shared" ref="J95:J96" si="23">(H95-E95)/H95</f>
        <v>4.2034352402883536E-2</v>
      </c>
      <c r="K95" s="6">
        <f t="shared" si="18"/>
        <v>4.2034352402883535</v>
      </c>
    </row>
    <row r="96" spans="1:12" x14ac:dyDescent="0.2">
      <c r="B96" t="s">
        <v>37</v>
      </c>
      <c r="C96" t="s">
        <v>2</v>
      </c>
      <c r="D96">
        <v>9931</v>
      </c>
      <c r="E96">
        <v>1</v>
      </c>
      <c r="F96">
        <v>9931</v>
      </c>
      <c r="G96">
        <v>1</v>
      </c>
      <c r="H96">
        <f xml:space="preserve"> 0.000000003*D96^2 + 0.00007*D96 - 0.024</f>
        <v>0.96704428299999989</v>
      </c>
      <c r="I96">
        <f>0.0000000007*D96^2 + 0.0001*D96 - 0.1189</f>
        <v>0.9432373327000001</v>
      </c>
      <c r="J96">
        <f t="shared" si="23"/>
        <v>-3.4078808570961905E-2</v>
      </c>
      <c r="K96" s="6">
        <f t="shared" si="18"/>
        <v>-3.4078808570961905</v>
      </c>
    </row>
    <row r="97" spans="2:15" x14ac:dyDescent="0.2">
      <c r="B97" t="s">
        <v>38</v>
      </c>
      <c r="C97" t="s">
        <v>3</v>
      </c>
      <c r="D97">
        <v>40534</v>
      </c>
      <c r="E97">
        <v>5</v>
      </c>
      <c r="F97">
        <v>40534</v>
      </c>
      <c r="G97">
        <v>5</v>
      </c>
      <c r="I97">
        <f t="shared" si="20"/>
        <v>5.0846036092000002</v>
      </c>
      <c r="J97">
        <f>(I97-E97)/I97</f>
        <v>1.6639174988374666E-2</v>
      </c>
      <c r="K97" s="6">
        <f>J97*100</f>
        <v>1.6639174988374665</v>
      </c>
    </row>
    <row r="98" spans="2:15" x14ac:dyDescent="0.2">
      <c r="B98" t="s">
        <v>39</v>
      </c>
      <c r="C98" t="s">
        <v>3</v>
      </c>
      <c r="D98">
        <v>29355</v>
      </c>
      <c r="E98">
        <v>5</v>
      </c>
      <c r="F98">
        <v>29355</v>
      </c>
      <c r="G98">
        <v>5</v>
      </c>
      <c r="I98">
        <f t="shared" si="20"/>
        <v>3.4198012175000003</v>
      </c>
      <c r="J98">
        <f>(I98-E98)/I98</f>
        <v>-0.4620732849657217</v>
      </c>
      <c r="K98" s="7">
        <f t="shared" si="18"/>
        <v>-46.207328496572167</v>
      </c>
      <c r="L98">
        <f t="shared" ref="L98" si="24" xml:space="preserve"> 0.000000003*F98^2 + 0.00007*F98 - 0.024</f>
        <v>4.6159980749999994</v>
      </c>
    </row>
    <row r="99" spans="2:15" x14ac:dyDescent="0.2">
      <c r="B99" t="s">
        <v>40</v>
      </c>
      <c r="C99" t="s">
        <v>3</v>
      </c>
      <c r="D99">
        <v>37544</v>
      </c>
      <c r="E99">
        <v>5</v>
      </c>
      <c r="F99">
        <v>37544</v>
      </c>
      <c r="G99">
        <v>5</v>
      </c>
      <c r="I99">
        <f t="shared" si="20"/>
        <v>4.6221863552000002</v>
      </c>
      <c r="J99">
        <f>(I99-E99)/I99</f>
        <v>-8.1739163193832745E-2</v>
      </c>
      <c r="K99" s="6">
        <f t="shared" si="18"/>
        <v>-8.1739163193832738</v>
      </c>
    </row>
    <row r="100" spans="2:15" x14ac:dyDescent="0.2">
      <c r="B100" t="s">
        <v>41</v>
      </c>
      <c r="C100" t="s">
        <v>4</v>
      </c>
      <c r="D100">
        <v>118972</v>
      </c>
      <c r="E100">
        <v>25</v>
      </c>
      <c r="F100">
        <v>118972</v>
      </c>
      <c r="G100">
        <v>25</v>
      </c>
      <c r="I100">
        <f t="shared" si="20"/>
        <v>21.686335748800001</v>
      </c>
      <c r="J100">
        <f>(I100-E100)/I100</f>
        <v>-0.15279963796481191</v>
      </c>
      <c r="K100" s="6">
        <f t="shared" si="18"/>
        <v>-15.279963796481191</v>
      </c>
    </row>
    <row r="101" spans="2:15" x14ac:dyDescent="0.2">
      <c r="B101" t="s">
        <v>42</v>
      </c>
      <c r="C101" t="s">
        <v>4</v>
      </c>
      <c r="D101">
        <v>125064</v>
      </c>
      <c r="E101">
        <v>25</v>
      </c>
      <c r="F101">
        <v>125064</v>
      </c>
      <c r="G101">
        <v>25</v>
      </c>
      <c r="I101">
        <f t="shared" si="20"/>
        <v>23.336202867200001</v>
      </c>
      <c r="J101">
        <f>(I101-E101)/I101</f>
        <v>-7.1296823320752614E-2</v>
      </c>
      <c r="K101" s="6">
        <f t="shared" si="18"/>
        <v>-7.1296823320752614</v>
      </c>
    </row>
    <row r="102" spans="2:15" x14ac:dyDescent="0.2">
      <c r="B102" t="s">
        <v>43</v>
      </c>
      <c r="C102" t="s">
        <v>4</v>
      </c>
      <c r="D102">
        <v>122865</v>
      </c>
      <c r="E102">
        <v>25</v>
      </c>
      <c r="F102">
        <v>122865</v>
      </c>
      <c r="G102">
        <v>25</v>
      </c>
      <c r="I102">
        <f t="shared" si="20"/>
        <v>22.7346657575</v>
      </c>
      <c r="J102">
        <f>(I102-E102)/I102</f>
        <v>-9.9642293696474621E-2</v>
      </c>
      <c r="K102" s="6">
        <f t="shared" si="18"/>
        <v>-9.9642293696474624</v>
      </c>
    </row>
    <row r="103" spans="2:15" x14ac:dyDescent="0.2">
      <c r="B103" t="s">
        <v>305</v>
      </c>
      <c r="C103" t="s">
        <v>0</v>
      </c>
      <c r="D103">
        <v>1573</v>
      </c>
      <c r="E103">
        <v>0.1</v>
      </c>
      <c r="F103">
        <v>1573</v>
      </c>
      <c r="G103">
        <v>0.1</v>
      </c>
      <c r="H103">
        <f t="shared" ref="H103:H104" si="25" xml:space="preserve"> 0.000000003*D103^2 + 0.00007*D103 - 0.024</f>
        <v>9.3532986999999984E-2</v>
      </c>
      <c r="J103">
        <f>(H103-E103)/H103</f>
        <v>-6.9141521161940681E-2</v>
      </c>
      <c r="K103" s="11">
        <f t="shared" si="18"/>
        <v>-6.9141521161940682</v>
      </c>
      <c r="L103">
        <f t="shared" ref="L103" si="26" xml:space="preserve"> 0.000000003*F103^2 + 0.00007*F103 - 0.024</f>
        <v>9.3532986999999984E-2</v>
      </c>
      <c r="M103" s="8">
        <f xml:space="preserve"> 0.0000000006*D103^2 + 0.0001*D103- 0.2611</f>
        <v>-0.10231540259999999</v>
      </c>
      <c r="N103">
        <f>(H103-G103)/H103</f>
        <v>-6.9141521161940681E-2</v>
      </c>
      <c r="O103">
        <f>N103*100</f>
        <v>-6.9141521161940682</v>
      </c>
    </row>
    <row r="104" spans="2:15" x14ac:dyDescent="0.2">
      <c r="B104" t="s">
        <v>305</v>
      </c>
      <c r="C104" t="s">
        <v>1</v>
      </c>
      <c r="D104">
        <v>3874</v>
      </c>
      <c r="E104">
        <v>0.3</v>
      </c>
      <c r="F104">
        <v>3874</v>
      </c>
      <c r="G104">
        <v>0.3</v>
      </c>
      <c r="H104">
        <f xml:space="preserve"> 0.000000003*D104^2 + 0.00007*D104 - 0.024</f>
        <v>0.29220362799999994</v>
      </c>
      <c r="J104">
        <f>(H104-E104)/H104</f>
        <v>-2.6681297742134992E-2</v>
      </c>
      <c r="K104" s="6">
        <f t="shared" si="18"/>
        <v>-2.6681297742134991</v>
      </c>
      <c r="L104">
        <f t="shared" ref="L104:L120" si="27" xml:space="preserve"> 0.000000003*F104^2 + 0.00007*F104 - 0.024</f>
        <v>0.29220362799999994</v>
      </c>
      <c r="M104" s="8">
        <f t="shared" ref="M104:M120" si="28" xml:space="preserve"> 0.0000000006*D104^2 + 0.0001*D104- 0.2611</f>
        <v>0.13530472560000001</v>
      </c>
      <c r="N104">
        <f>(H104-G104)/H104</f>
        <v>-2.6681297742134992E-2</v>
      </c>
      <c r="O104">
        <f t="shared" ref="O104:O120" si="29">N104*100</f>
        <v>-2.6681297742134991</v>
      </c>
    </row>
    <row r="105" spans="2:15" x14ac:dyDescent="0.2">
      <c r="B105" t="s">
        <v>305</v>
      </c>
      <c r="C105" t="s">
        <v>2</v>
      </c>
      <c r="D105">
        <v>9884</v>
      </c>
      <c r="E105">
        <v>1</v>
      </c>
      <c r="F105">
        <v>9884</v>
      </c>
      <c r="G105">
        <v>1</v>
      </c>
      <c r="H105">
        <f xml:space="preserve"> 0.000000003*D105^2 + 0.00007*D105 - 0.024</f>
        <v>0.96096036799999984</v>
      </c>
      <c r="J105">
        <f>(H105-E105)/H105</f>
        <v>-4.0625642118052641E-2</v>
      </c>
      <c r="K105" s="6">
        <f>J105*100</f>
        <v>-4.0625642118052641</v>
      </c>
      <c r="L105">
        <f t="shared" si="27"/>
        <v>0.96096036799999984</v>
      </c>
      <c r="M105" s="8">
        <f t="shared" si="28"/>
        <v>0.78591607360000004</v>
      </c>
      <c r="N105">
        <f>(M105-E105)/M105</f>
        <v>-0.27240049362950192</v>
      </c>
      <c r="O105">
        <f t="shared" si="29"/>
        <v>-27.240049362950192</v>
      </c>
    </row>
    <row r="106" spans="2:15" x14ac:dyDescent="0.2">
      <c r="B106" t="s">
        <v>305</v>
      </c>
      <c r="C106" t="s">
        <v>3</v>
      </c>
      <c r="D106">
        <v>38850</v>
      </c>
      <c r="E106">
        <v>5</v>
      </c>
      <c r="I106">
        <f t="shared" ref="I105:I107" si="30">0.0000000007*D106^2 + 0.0001*D106 - 0.1189</f>
        <v>4.8226257500000003</v>
      </c>
      <c r="J106">
        <f>(I106-E106)/I106</f>
        <v>-3.6779600822228371E-2</v>
      </c>
      <c r="K106" s="6">
        <f>J106*100</f>
        <v>-3.6779600822228371</v>
      </c>
      <c r="L106">
        <f t="shared" si="27"/>
        <v>-2.4E-2</v>
      </c>
      <c r="M106" s="8">
        <f t="shared" si="28"/>
        <v>4.5294935000000001</v>
      </c>
      <c r="N106">
        <f>(M106-E106)/M106</f>
        <v>-0.10387618394860262</v>
      </c>
      <c r="O106">
        <f t="shared" si="29"/>
        <v>-10.387618394860262</v>
      </c>
    </row>
    <row r="107" spans="2:15" x14ac:dyDescent="0.2">
      <c r="B107" t="s">
        <v>305</v>
      </c>
      <c r="C107" t="s">
        <v>4</v>
      </c>
      <c r="D107">
        <v>119803</v>
      </c>
      <c r="E107">
        <v>25</v>
      </c>
      <c r="I107">
        <f t="shared" si="30"/>
        <v>21.908331166299998</v>
      </c>
      <c r="J107">
        <f>(I107-E107)/I107</f>
        <v>-0.14111840880220455</v>
      </c>
      <c r="K107" s="6">
        <f t="shared" si="18"/>
        <v>-14.111840880220456</v>
      </c>
      <c r="L107">
        <f t="shared" si="27"/>
        <v>-2.4E-2</v>
      </c>
      <c r="M107" s="8">
        <f t="shared" si="28"/>
        <v>20.330855285399998</v>
      </c>
      <c r="N107">
        <f>(M107-E107)/M107</f>
        <v>-0.22965805663635852</v>
      </c>
      <c r="O107">
        <f t="shared" si="29"/>
        <v>-22.965805663635852</v>
      </c>
    </row>
    <row r="108" spans="2:15" x14ac:dyDescent="0.2">
      <c r="B108" t="s">
        <v>306</v>
      </c>
      <c r="C108" t="s">
        <v>0</v>
      </c>
      <c r="D108">
        <v>1765</v>
      </c>
      <c r="E108">
        <v>0.1</v>
      </c>
      <c r="F108">
        <v>1765</v>
      </c>
      <c r="G108">
        <v>0.1</v>
      </c>
      <c r="H108">
        <f t="shared" ref="H108:H110" si="31" xml:space="preserve"> 0.000000003*D108^2 + 0.00007*D108 - 0.024</f>
        <v>0.108895675</v>
      </c>
      <c r="J108">
        <f>(H108-E108)/H108</f>
        <v>8.1689883459558812E-2</v>
      </c>
      <c r="K108" s="6">
        <f t="shared" si="18"/>
        <v>8.1689883459558814</v>
      </c>
      <c r="L108">
        <f t="shared" si="27"/>
        <v>0.108895675</v>
      </c>
      <c r="M108" s="8">
        <f t="shared" si="28"/>
        <v>-8.2730864999999987E-2</v>
      </c>
      <c r="N108">
        <f>(H108-G108)/H108</f>
        <v>8.1689883459558812E-2</v>
      </c>
      <c r="O108">
        <f t="shared" si="29"/>
        <v>8.1689883459558814</v>
      </c>
    </row>
    <row r="109" spans="2:15" x14ac:dyDescent="0.2">
      <c r="B109" t="s">
        <v>306</v>
      </c>
      <c r="C109" t="s">
        <v>1</v>
      </c>
      <c r="D109">
        <v>4149</v>
      </c>
      <c r="E109">
        <v>0.3</v>
      </c>
      <c r="F109">
        <v>4149</v>
      </c>
      <c r="G109">
        <v>0.3</v>
      </c>
      <c r="H109">
        <f t="shared" si="31"/>
        <v>0.31807260299999995</v>
      </c>
      <c r="J109">
        <f>(H109-E109)/H109</f>
        <v>5.6819112459050636E-2</v>
      </c>
      <c r="K109" s="6">
        <f t="shared" si="18"/>
        <v>5.6819112459050638</v>
      </c>
      <c r="L109">
        <f t="shared" si="27"/>
        <v>0.31807260299999995</v>
      </c>
      <c r="M109" s="8">
        <f t="shared" si="28"/>
        <v>0.16412852060000005</v>
      </c>
      <c r="N109">
        <f>(H109-G109)/H109</f>
        <v>5.6819112459050636E-2</v>
      </c>
      <c r="O109">
        <f t="shared" si="29"/>
        <v>5.6819112459050638</v>
      </c>
    </row>
    <row r="110" spans="2:15" x14ac:dyDescent="0.2">
      <c r="B110" t="s">
        <v>306</v>
      </c>
      <c r="C110" t="s">
        <v>2</v>
      </c>
      <c r="D110">
        <v>10261</v>
      </c>
      <c r="E110">
        <v>1</v>
      </c>
      <c r="F110">
        <v>10261</v>
      </c>
      <c r="G110">
        <v>1</v>
      </c>
      <c r="H110">
        <f t="shared" si="31"/>
        <v>1.0101343629999999</v>
      </c>
      <c r="J110">
        <f>(H110-E110)/H110</f>
        <v>1.0032688096959558E-2</v>
      </c>
      <c r="K110" s="6">
        <f t="shared" ref="K110" si="32">J110*100</f>
        <v>1.0032688096959559</v>
      </c>
      <c r="L110">
        <f t="shared" si="27"/>
        <v>1.0101343629999999</v>
      </c>
      <c r="M110" s="8">
        <f t="shared" si="28"/>
        <v>0.82817287260000005</v>
      </c>
      <c r="N110">
        <f>(H110-G110)/H110</f>
        <v>1.0032688096959558E-2</v>
      </c>
      <c r="O110">
        <f t="shared" si="29"/>
        <v>1.0032688096959559</v>
      </c>
    </row>
    <row r="111" spans="2:15" x14ac:dyDescent="0.2">
      <c r="B111" t="s">
        <v>306</v>
      </c>
      <c r="C111" t="s">
        <v>3</v>
      </c>
      <c r="D111">
        <v>37234</v>
      </c>
      <c r="E111">
        <v>5</v>
      </c>
      <c r="I111">
        <f t="shared" ref="I111:I112" si="33">0.0000000007*D111^2 + 0.0001*D111 - 0.1189</f>
        <v>4.5749595292</v>
      </c>
      <c r="J111">
        <f>(I111-E111)/I111</f>
        <v>-9.2905842792083596E-2</v>
      </c>
      <c r="K111" s="6">
        <f t="shared" si="18"/>
        <v>-9.2905842792083604</v>
      </c>
      <c r="L111">
        <f t="shared" si="27"/>
        <v>-2.4E-2</v>
      </c>
      <c r="M111" s="8">
        <f t="shared" si="28"/>
        <v>4.2941224536</v>
      </c>
      <c r="N111">
        <f>(M111-E111)/M111</f>
        <v>-0.16438225831408787</v>
      </c>
      <c r="O111">
        <f t="shared" si="29"/>
        <v>-16.438225831408786</v>
      </c>
    </row>
    <row r="112" spans="2:15" x14ac:dyDescent="0.2">
      <c r="B112" t="s">
        <v>306</v>
      </c>
      <c r="C112" t="s">
        <v>4</v>
      </c>
      <c r="D112">
        <v>130191</v>
      </c>
      <c r="E112">
        <v>25</v>
      </c>
      <c r="I112">
        <f t="shared" si="33"/>
        <v>24.764987536700001</v>
      </c>
      <c r="J112">
        <f>(I112-E112)/I112</f>
        <v>-9.4897065040604744E-3</v>
      </c>
      <c r="K112" s="6">
        <f t="shared" si="18"/>
        <v>-0.94897065040604744</v>
      </c>
      <c r="L112">
        <f t="shared" si="27"/>
        <v>-2.4E-2</v>
      </c>
      <c r="M112" s="8">
        <f t="shared" si="28"/>
        <v>22.927817888600003</v>
      </c>
      <c r="N112">
        <f>(M112-E112)/M112</f>
        <v>-9.0378514059565665E-2</v>
      </c>
      <c r="O112">
        <f t="shared" si="29"/>
        <v>-9.037851405956566</v>
      </c>
    </row>
    <row r="113" spans="2:15" x14ac:dyDescent="0.2">
      <c r="B113" t="s">
        <v>307</v>
      </c>
      <c r="C113" t="s">
        <v>0</v>
      </c>
      <c r="D113">
        <v>1347</v>
      </c>
      <c r="E113">
        <v>0.1</v>
      </c>
      <c r="F113">
        <v>1347</v>
      </c>
      <c r="G113">
        <v>0.1</v>
      </c>
      <c r="H113">
        <f t="shared" ref="H113:H114" si="34" xml:space="preserve"> 0.000000003*D113^2 + 0.00007*D113 - 0.024</f>
        <v>7.5733226999999986E-2</v>
      </c>
      <c r="J113">
        <f>(H113-E113)/H113</f>
        <v>-0.32042438915220162</v>
      </c>
      <c r="K113" s="6">
        <f t="shared" si="18"/>
        <v>-32.04243891522016</v>
      </c>
      <c r="L113">
        <f t="shared" si="27"/>
        <v>7.5733226999999986E-2</v>
      </c>
      <c r="M113" s="8">
        <f t="shared" si="28"/>
        <v>-0.12531135459999998</v>
      </c>
      <c r="N113">
        <f>(H113-G113)/H113</f>
        <v>-0.32042438915220162</v>
      </c>
      <c r="O113">
        <f t="shared" si="29"/>
        <v>-32.04243891522016</v>
      </c>
    </row>
    <row r="114" spans="2:15" x14ac:dyDescent="0.2">
      <c r="B114" t="s">
        <v>307</v>
      </c>
      <c r="C114" t="s">
        <v>1</v>
      </c>
      <c r="D114">
        <v>3528</v>
      </c>
      <c r="E114">
        <v>0.3</v>
      </c>
      <c r="F114">
        <v>3528</v>
      </c>
      <c r="G114">
        <v>0.3</v>
      </c>
      <c r="H114">
        <f t="shared" si="34"/>
        <v>0.26030035199999996</v>
      </c>
      <c r="J114">
        <f>(H114-E114)/H114</f>
        <v>-0.15251476878525327</v>
      </c>
      <c r="K114" s="6">
        <f t="shared" si="18"/>
        <v>-15.251476878525327</v>
      </c>
      <c r="L114">
        <f t="shared" si="27"/>
        <v>0.26030035199999996</v>
      </c>
      <c r="M114" s="8">
        <f t="shared" si="28"/>
        <v>9.916807040000003E-2</v>
      </c>
      <c r="N114">
        <f>(H114-G114)/H114</f>
        <v>-0.15251476878525327</v>
      </c>
      <c r="O114">
        <f t="shared" si="29"/>
        <v>-15.251476878525327</v>
      </c>
    </row>
    <row r="115" spans="2:15" x14ac:dyDescent="0.2">
      <c r="B115" t="s">
        <v>307</v>
      </c>
      <c r="C115" t="s">
        <v>2</v>
      </c>
      <c r="D115">
        <v>9521</v>
      </c>
      <c r="E115">
        <v>1</v>
      </c>
      <c r="F115">
        <v>9521</v>
      </c>
      <c r="G115">
        <v>1</v>
      </c>
      <c r="H115">
        <f xml:space="preserve"> 0.000000003*D115^2 + 0.00007*D115 - 0.024</f>
        <v>0.91441832299999981</v>
      </c>
      <c r="J115">
        <f>(H115-E115)/H115</f>
        <v>-9.3591384651202147E-2</v>
      </c>
      <c r="K115" s="6">
        <f t="shared" ref="K115" si="35">J115*100</f>
        <v>-9.3591384651202141</v>
      </c>
      <c r="L115">
        <f t="shared" si="27"/>
        <v>0.91441832299999981</v>
      </c>
      <c r="M115" s="8">
        <f t="shared" si="28"/>
        <v>0.74538966460000011</v>
      </c>
      <c r="N115">
        <f>(H115-G115)/H115</f>
        <v>-9.3591384651202147E-2</v>
      </c>
      <c r="O115">
        <f t="shared" si="29"/>
        <v>-9.3591384651202141</v>
      </c>
    </row>
    <row r="116" spans="2:15" x14ac:dyDescent="0.2">
      <c r="B116" t="s">
        <v>307</v>
      </c>
      <c r="C116" t="s">
        <v>3</v>
      </c>
      <c r="D116">
        <v>36957</v>
      </c>
      <c r="E116">
        <v>5</v>
      </c>
      <c r="I116">
        <f t="shared" ref="I116:I117" si="36">0.0000000007*D116^2 + 0.0001*D116 - 0.1189</f>
        <v>4.5328738942999998</v>
      </c>
      <c r="J116">
        <f>(I116-E116)/I116</f>
        <v>-0.10305296740935198</v>
      </c>
      <c r="K116" s="6">
        <f t="shared" si="18"/>
        <v>-10.305296740935198</v>
      </c>
      <c r="L116">
        <f t="shared" si="27"/>
        <v>-2.4E-2</v>
      </c>
      <c r="M116" s="8">
        <f t="shared" si="28"/>
        <v>4.2540919094000005</v>
      </c>
      <c r="N116">
        <f>(M116-E116)/M116</f>
        <v>-0.17533896927610171</v>
      </c>
      <c r="O116">
        <f t="shared" si="29"/>
        <v>-17.533896927610172</v>
      </c>
    </row>
    <row r="117" spans="2:15" x14ac:dyDescent="0.2">
      <c r="B117" t="s">
        <v>307</v>
      </c>
      <c r="C117" t="s">
        <v>4</v>
      </c>
      <c r="D117">
        <v>115680</v>
      </c>
      <c r="E117">
        <v>25</v>
      </c>
      <c r="I117">
        <f t="shared" si="36"/>
        <v>20.816403680000001</v>
      </c>
      <c r="J117">
        <f>(I117-E117)/I117</f>
        <v>-0.20097594110453951</v>
      </c>
      <c r="K117" s="6">
        <f t="shared" si="18"/>
        <v>-20.097594110453951</v>
      </c>
      <c r="L117">
        <f t="shared" si="27"/>
        <v>-2.4E-2</v>
      </c>
      <c r="M117" s="8">
        <f t="shared" si="28"/>
        <v>19.336017440000003</v>
      </c>
      <c r="N117">
        <f>(M117-E117)/M117</f>
        <v>-0.29292394763168961</v>
      </c>
      <c r="O117">
        <f t="shared" si="29"/>
        <v>-29.292394763168961</v>
      </c>
    </row>
    <row r="118" spans="2:15" x14ac:dyDescent="0.2">
      <c r="B118" t="s">
        <v>308</v>
      </c>
      <c r="C118" t="s">
        <v>1</v>
      </c>
      <c r="D118">
        <v>3720</v>
      </c>
      <c r="E118">
        <v>0.3</v>
      </c>
      <c r="F118">
        <v>3720</v>
      </c>
      <c r="G118">
        <v>0.3</v>
      </c>
      <c r="H118">
        <f t="shared" ref="H118" si="37" xml:space="preserve"> 0.000000003*D118^2 + 0.00007*D118 - 0.024</f>
        <v>0.27791519999999992</v>
      </c>
      <c r="J118">
        <f>(H118-E118)/H118</f>
        <v>-7.9465966597005402E-2</v>
      </c>
      <c r="K118" s="6">
        <f t="shared" si="18"/>
        <v>-7.94659665970054</v>
      </c>
      <c r="L118">
        <f t="shared" si="27"/>
        <v>0.27791519999999992</v>
      </c>
      <c r="M118" s="8">
        <f t="shared" si="28"/>
        <v>0.11920303999999998</v>
      </c>
      <c r="N118">
        <f>(H118-G118)/H118</f>
        <v>-7.9465966597005402E-2</v>
      </c>
      <c r="O118">
        <f t="shared" si="29"/>
        <v>-7.94659665970054</v>
      </c>
    </row>
    <row r="119" spans="2:15" x14ac:dyDescent="0.2">
      <c r="B119" t="s">
        <v>308</v>
      </c>
      <c r="C119" t="s">
        <v>3</v>
      </c>
      <c r="D119">
        <v>37592</v>
      </c>
      <c r="E119">
        <v>5</v>
      </c>
      <c r="I119">
        <f t="shared" ref="I119:I120" si="38">0.0000000007*D119^2 + 0.0001*D119 - 0.1189</f>
        <v>4.6295109247999999</v>
      </c>
      <c r="J119">
        <f>(I119-E119)/I119</f>
        <v>-8.0027692172690054E-2</v>
      </c>
      <c r="K119" s="6">
        <f t="shared" si="18"/>
        <v>-8.0027692172690053</v>
      </c>
      <c r="L119">
        <f t="shared" si="27"/>
        <v>-2.4E-2</v>
      </c>
      <c r="M119" s="8">
        <f t="shared" si="28"/>
        <v>4.3459950784000005</v>
      </c>
      <c r="N119">
        <f>(M119-E119)/M119</f>
        <v>-0.15048450580408262</v>
      </c>
      <c r="O119">
        <f t="shared" si="29"/>
        <v>-15.048450580408263</v>
      </c>
    </row>
    <row r="120" spans="2:15" x14ac:dyDescent="0.2">
      <c r="B120" t="s">
        <v>308</v>
      </c>
      <c r="C120" t="s">
        <v>4</v>
      </c>
      <c r="D120">
        <v>126607</v>
      </c>
      <c r="E120">
        <v>25</v>
      </c>
      <c r="I120">
        <f t="shared" si="38"/>
        <v>23.762332714299998</v>
      </c>
      <c r="J120">
        <f>(I120-E120)/I120</f>
        <v>-5.2085260339578665E-2</v>
      </c>
      <c r="K120" s="6">
        <f t="shared" si="18"/>
        <v>-5.2085260339578667</v>
      </c>
      <c r="L120">
        <f t="shared" si="27"/>
        <v>-2.4E-2</v>
      </c>
      <c r="M120" s="8">
        <f t="shared" si="28"/>
        <v>22.017199469400001</v>
      </c>
      <c r="N120">
        <f>(M120-E120)/M120</f>
        <v>-0.13547592802370537</v>
      </c>
      <c r="O120">
        <f t="shared" si="29"/>
        <v>-13.547592802370536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28"/>
  <sheetViews>
    <sheetView workbookViewId="0">
      <selection activeCell="B4" sqref="B4:D228"/>
    </sheetView>
  </sheetViews>
  <sheetFormatPr baseColWidth="10" defaultColWidth="8.83203125" defaultRowHeight="15" x14ac:dyDescent="0.2"/>
  <cols>
    <col min="2" max="2" width="26" bestFit="1" customWidth="1"/>
  </cols>
  <sheetData>
    <row r="1" spans="2:12" x14ac:dyDescent="0.2">
      <c r="B1" t="s">
        <v>18</v>
      </c>
    </row>
    <row r="2" spans="2:12" x14ac:dyDescent="0.2">
      <c r="B2" t="s">
        <v>19</v>
      </c>
      <c r="C2" t="s">
        <v>20</v>
      </c>
      <c r="D2">
        <v>1</v>
      </c>
      <c r="E2" t="s">
        <v>21</v>
      </c>
    </row>
    <row r="3" spans="2:12" x14ac:dyDescent="0.2">
      <c r="B3" t="s">
        <v>22</v>
      </c>
      <c r="C3" t="s">
        <v>23</v>
      </c>
      <c r="D3" t="s">
        <v>25</v>
      </c>
      <c r="H3" t="s">
        <v>52</v>
      </c>
      <c r="L3" t="s">
        <v>53</v>
      </c>
    </row>
    <row r="4" spans="2:12" x14ac:dyDescent="0.2">
      <c r="B4" t="s">
        <v>26</v>
      </c>
      <c r="C4" t="s">
        <v>27</v>
      </c>
      <c r="D4" t="s">
        <v>50</v>
      </c>
      <c r="F4" t="s">
        <v>26</v>
      </c>
      <c r="G4" t="s">
        <v>27</v>
      </c>
      <c r="H4" t="s">
        <v>50</v>
      </c>
      <c r="J4" t="s">
        <v>26</v>
      </c>
      <c r="K4" t="s">
        <v>27</v>
      </c>
      <c r="L4" t="s">
        <v>50</v>
      </c>
    </row>
    <row r="5" spans="2:12" x14ac:dyDescent="0.2">
      <c r="B5" t="s">
        <v>54</v>
      </c>
      <c r="C5">
        <v>18</v>
      </c>
      <c r="D5">
        <v>1365</v>
      </c>
      <c r="F5" t="s">
        <v>54</v>
      </c>
      <c r="G5">
        <v>18</v>
      </c>
      <c r="H5">
        <v>88408</v>
      </c>
      <c r="J5" t="s">
        <v>54</v>
      </c>
      <c r="K5">
        <v>18</v>
      </c>
      <c r="L5">
        <v>3749</v>
      </c>
    </row>
    <row r="6" spans="2:12" x14ac:dyDescent="0.2">
      <c r="B6" t="s">
        <v>55</v>
      </c>
      <c r="C6">
        <v>113</v>
      </c>
      <c r="D6">
        <v>1467</v>
      </c>
      <c r="F6" t="s">
        <v>55</v>
      </c>
      <c r="G6">
        <v>113</v>
      </c>
      <c r="H6">
        <v>103133</v>
      </c>
      <c r="J6" t="s">
        <v>55</v>
      </c>
      <c r="K6">
        <v>113</v>
      </c>
      <c r="L6">
        <v>3196</v>
      </c>
    </row>
    <row r="7" spans="2:12" x14ac:dyDescent="0.2">
      <c r="B7" t="s">
        <v>56</v>
      </c>
      <c r="C7">
        <v>88</v>
      </c>
      <c r="D7">
        <v>1505</v>
      </c>
      <c r="F7" t="s">
        <v>56</v>
      </c>
      <c r="G7">
        <v>88</v>
      </c>
      <c r="H7">
        <v>77602</v>
      </c>
      <c r="J7" t="s">
        <v>56</v>
      </c>
      <c r="K7">
        <v>88</v>
      </c>
      <c r="L7">
        <v>3285</v>
      </c>
    </row>
    <row r="8" spans="2:12" x14ac:dyDescent="0.2">
      <c r="B8" t="s">
        <v>57</v>
      </c>
      <c r="C8">
        <v>36</v>
      </c>
      <c r="D8">
        <v>30136</v>
      </c>
      <c r="F8" t="s">
        <v>57</v>
      </c>
      <c r="G8">
        <v>36</v>
      </c>
      <c r="H8">
        <v>200228</v>
      </c>
      <c r="J8" t="s">
        <v>57</v>
      </c>
      <c r="K8">
        <v>36</v>
      </c>
      <c r="L8">
        <v>3438</v>
      </c>
    </row>
    <row r="9" spans="2:12" x14ac:dyDescent="0.2">
      <c r="B9" t="s">
        <v>58</v>
      </c>
      <c r="C9">
        <v>30</v>
      </c>
      <c r="D9">
        <v>40553</v>
      </c>
      <c r="F9" t="s">
        <v>58</v>
      </c>
      <c r="G9">
        <v>30</v>
      </c>
      <c r="H9">
        <v>420208</v>
      </c>
      <c r="J9" t="s">
        <v>58</v>
      </c>
      <c r="K9">
        <v>30</v>
      </c>
      <c r="L9">
        <v>3656</v>
      </c>
    </row>
    <row r="10" spans="2:12" x14ac:dyDescent="0.2">
      <c r="B10" t="s">
        <v>59</v>
      </c>
      <c r="C10">
        <v>32</v>
      </c>
      <c r="D10">
        <v>44584</v>
      </c>
      <c r="F10" t="s">
        <v>59</v>
      </c>
      <c r="G10">
        <v>32</v>
      </c>
      <c r="H10">
        <v>509401</v>
      </c>
      <c r="J10" t="s">
        <v>59</v>
      </c>
      <c r="K10">
        <v>32</v>
      </c>
      <c r="L10">
        <v>3777</v>
      </c>
    </row>
    <row r="11" spans="2:12" x14ac:dyDescent="0.2">
      <c r="B11" t="s">
        <v>60</v>
      </c>
      <c r="C11">
        <v>3</v>
      </c>
      <c r="D11">
        <v>7042</v>
      </c>
      <c r="F11" t="s">
        <v>60</v>
      </c>
      <c r="G11">
        <v>3</v>
      </c>
      <c r="H11">
        <v>246592</v>
      </c>
      <c r="J11" t="s">
        <v>60</v>
      </c>
      <c r="K11">
        <v>3</v>
      </c>
      <c r="L11">
        <v>3564</v>
      </c>
    </row>
    <row r="12" spans="2:12" x14ac:dyDescent="0.2">
      <c r="B12" t="s">
        <v>61</v>
      </c>
      <c r="C12">
        <v>85</v>
      </c>
      <c r="D12">
        <v>19012</v>
      </c>
      <c r="F12" t="s">
        <v>61</v>
      </c>
      <c r="G12">
        <v>85</v>
      </c>
      <c r="H12">
        <v>374760</v>
      </c>
      <c r="J12" t="s">
        <v>61</v>
      </c>
      <c r="K12">
        <v>85</v>
      </c>
      <c r="L12">
        <v>3518</v>
      </c>
    </row>
    <row r="13" spans="2:12" x14ac:dyDescent="0.2">
      <c r="B13" t="s">
        <v>62</v>
      </c>
      <c r="C13">
        <v>254</v>
      </c>
      <c r="D13">
        <v>19517</v>
      </c>
      <c r="F13" t="s">
        <v>62</v>
      </c>
      <c r="G13">
        <v>254</v>
      </c>
      <c r="H13">
        <v>206825</v>
      </c>
      <c r="J13" t="s">
        <v>62</v>
      </c>
      <c r="K13">
        <v>254</v>
      </c>
      <c r="L13">
        <v>3611</v>
      </c>
    </row>
    <row r="14" spans="2:12" x14ac:dyDescent="0.2">
      <c r="B14" t="s">
        <v>63</v>
      </c>
      <c r="C14">
        <v>278</v>
      </c>
      <c r="D14">
        <v>71625</v>
      </c>
      <c r="F14" t="s">
        <v>63</v>
      </c>
      <c r="G14">
        <v>278</v>
      </c>
      <c r="H14">
        <v>5352756</v>
      </c>
      <c r="J14" t="s">
        <v>63</v>
      </c>
      <c r="K14">
        <v>278</v>
      </c>
      <c r="L14">
        <v>3624</v>
      </c>
    </row>
    <row r="15" spans="2:12" x14ac:dyDescent="0.2">
      <c r="B15" t="s">
        <v>64</v>
      </c>
      <c r="C15">
        <v>93</v>
      </c>
      <c r="D15">
        <v>67590</v>
      </c>
      <c r="F15" t="s">
        <v>64</v>
      </c>
      <c r="G15">
        <v>93</v>
      </c>
      <c r="H15">
        <v>199487</v>
      </c>
      <c r="J15" t="s">
        <v>64</v>
      </c>
      <c r="K15">
        <v>93</v>
      </c>
      <c r="L15">
        <v>2958</v>
      </c>
    </row>
    <row r="16" spans="2:12" x14ac:dyDescent="0.2">
      <c r="B16" t="s">
        <v>65</v>
      </c>
      <c r="C16">
        <v>317</v>
      </c>
      <c r="D16">
        <v>747</v>
      </c>
      <c r="F16" t="s">
        <v>65</v>
      </c>
      <c r="G16">
        <v>317</v>
      </c>
      <c r="H16">
        <v>145430</v>
      </c>
      <c r="J16" t="s">
        <v>65</v>
      </c>
      <c r="K16">
        <v>317</v>
      </c>
      <c r="L16">
        <v>1834</v>
      </c>
    </row>
    <row r="17" spans="2:12" x14ac:dyDescent="0.2">
      <c r="B17" t="s">
        <v>66</v>
      </c>
      <c r="C17">
        <v>54</v>
      </c>
      <c r="D17">
        <v>155864</v>
      </c>
      <c r="F17" t="s">
        <v>66</v>
      </c>
      <c r="G17">
        <v>54</v>
      </c>
      <c r="H17">
        <v>1009524</v>
      </c>
      <c r="J17" t="s">
        <v>66</v>
      </c>
      <c r="K17">
        <v>54</v>
      </c>
      <c r="L17">
        <v>2622</v>
      </c>
    </row>
    <row r="18" spans="2:12" x14ac:dyDescent="0.2">
      <c r="B18" t="s">
        <v>67</v>
      </c>
      <c r="C18">
        <v>302</v>
      </c>
      <c r="D18">
        <v>1010</v>
      </c>
      <c r="F18" t="s">
        <v>67</v>
      </c>
      <c r="G18">
        <v>302</v>
      </c>
      <c r="H18">
        <v>276837</v>
      </c>
      <c r="J18" t="s">
        <v>67</v>
      </c>
      <c r="K18">
        <v>302</v>
      </c>
      <c r="L18">
        <v>2607</v>
      </c>
    </row>
    <row r="19" spans="2:12" x14ac:dyDescent="0.2">
      <c r="B19" t="s">
        <v>68</v>
      </c>
      <c r="C19">
        <v>305</v>
      </c>
      <c r="D19">
        <v>27535</v>
      </c>
      <c r="F19" t="s">
        <v>68</v>
      </c>
      <c r="G19">
        <v>305</v>
      </c>
      <c r="H19">
        <v>130773</v>
      </c>
      <c r="J19" t="s">
        <v>68</v>
      </c>
      <c r="K19">
        <v>305</v>
      </c>
      <c r="L19">
        <v>1512</v>
      </c>
    </row>
    <row r="20" spans="2:12" x14ac:dyDescent="0.2">
      <c r="B20" t="s">
        <v>69</v>
      </c>
      <c r="C20">
        <v>295</v>
      </c>
      <c r="D20">
        <v>1171</v>
      </c>
      <c r="F20" t="s">
        <v>69</v>
      </c>
      <c r="G20">
        <v>295</v>
      </c>
      <c r="H20">
        <v>339595</v>
      </c>
      <c r="J20" t="s">
        <v>69</v>
      </c>
      <c r="K20">
        <v>295</v>
      </c>
      <c r="L20">
        <v>2890</v>
      </c>
    </row>
    <row r="21" spans="2:12" x14ac:dyDescent="0.2">
      <c r="B21" t="s">
        <v>70</v>
      </c>
      <c r="C21">
        <v>299</v>
      </c>
      <c r="D21">
        <v>1138</v>
      </c>
      <c r="F21" t="s">
        <v>70</v>
      </c>
      <c r="G21">
        <v>299</v>
      </c>
      <c r="H21">
        <v>303959</v>
      </c>
      <c r="J21" t="s">
        <v>70</v>
      </c>
      <c r="K21">
        <v>299</v>
      </c>
      <c r="L21">
        <v>2758</v>
      </c>
    </row>
    <row r="22" spans="2:12" x14ac:dyDescent="0.2">
      <c r="B22" t="s">
        <v>71</v>
      </c>
      <c r="C22">
        <v>31</v>
      </c>
      <c r="D22">
        <v>71980</v>
      </c>
      <c r="F22" t="s">
        <v>71</v>
      </c>
      <c r="G22">
        <v>31</v>
      </c>
      <c r="H22">
        <v>162239</v>
      </c>
      <c r="J22" t="s">
        <v>71</v>
      </c>
      <c r="K22">
        <v>31</v>
      </c>
      <c r="L22">
        <v>3327</v>
      </c>
    </row>
    <row r="23" spans="2:12" x14ac:dyDescent="0.2">
      <c r="B23" t="s">
        <v>72</v>
      </c>
      <c r="C23">
        <v>33</v>
      </c>
      <c r="D23">
        <v>31096</v>
      </c>
      <c r="F23" t="s">
        <v>72</v>
      </c>
      <c r="G23">
        <v>33</v>
      </c>
      <c r="H23">
        <v>4003561</v>
      </c>
      <c r="J23" t="s">
        <v>72</v>
      </c>
      <c r="K23">
        <v>33</v>
      </c>
      <c r="L23">
        <v>3376</v>
      </c>
    </row>
    <row r="24" spans="2:12" x14ac:dyDescent="0.2">
      <c r="B24" t="s">
        <v>73</v>
      </c>
      <c r="C24">
        <v>34</v>
      </c>
      <c r="D24">
        <v>30197</v>
      </c>
      <c r="F24" t="s">
        <v>73</v>
      </c>
      <c r="G24">
        <v>34</v>
      </c>
      <c r="H24">
        <v>3853915</v>
      </c>
      <c r="J24" t="s">
        <v>73</v>
      </c>
      <c r="K24">
        <v>34</v>
      </c>
      <c r="L24">
        <v>3300</v>
      </c>
    </row>
    <row r="25" spans="2:12" x14ac:dyDescent="0.2">
      <c r="B25" t="s">
        <v>74</v>
      </c>
      <c r="C25">
        <v>35</v>
      </c>
      <c r="D25">
        <v>36522</v>
      </c>
      <c r="F25" t="s">
        <v>74</v>
      </c>
      <c r="G25">
        <v>35</v>
      </c>
      <c r="H25">
        <v>160074</v>
      </c>
      <c r="J25" t="s">
        <v>74</v>
      </c>
      <c r="K25">
        <v>35</v>
      </c>
      <c r="L25">
        <v>3111</v>
      </c>
    </row>
    <row r="26" spans="2:12" x14ac:dyDescent="0.2">
      <c r="B26" t="s">
        <v>75</v>
      </c>
      <c r="C26">
        <v>29</v>
      </c>
      <c r="D26">
        <v>2648</v>
      </c>
      <c r="F26" t="s">
        <v>75</v>
      </c>
      <c r="G26">
        <v>29</v>
      </c>
      <c r="H26">
        <v>109953</v>
      </c>
      <c r="J26" t="s">
        <v>75</v>
      </c>
      <c r="K26">
        <v>29</v>
      </c>
      <c r="L26">
        <v>3600</v>
      </c>
    </row>
    <row r="27" spans="2:12" x14ac:dyDescent="0.2">
      <c r="B27" t="s">
        <v>76</v>
      </c>
      <c r="C27">
        <v>37</v>
      </c>
      <c r="D27">
        <v>30581</v>
      </c>
      <c r="F27" t="s">
        <v>76</v>
      </c>
      <c r="G27">
        <v>37</v>
      </c>
      <c r="H27">
        <v>119077</v>
      </c>
      <c r="J27" t="s">
        <v>76</v>
      </c>
      <c r="K27">
        <v>37</v>
      </c>
      <c r="L27">
        <v>3121</v>
      </c>
    </row>
    <row r="28" spans="2:12" x14ac:dyDescent="0.2">
      <c r="B28" t="s">
        <v>77</v>
      </c>
      <c r="C28">
        <v>39</v>
      </c>
      <c r="D28">
        <v>13084</v>
      </c>
      <c r="F28" t="s">
        <v>77</v>
      </c>
      <c r="G28">
        <v>39</v>
      </c>
      <c r="H28">
        <v>378212</v>
      </c>
      <c r="J28" t="s">
        <v>77</v>
      </c>
      <c r="K28">
        <v>39</v>
      </c>
      <c r="L28">
        <v>3281</v>
      </c>
    </row>
    <row r="29" spans="2:12" x14ac:dyDescent="0.2">
      <c r="B29" t="s">
        <v>97</v>
      </c>
      <c r="C29">
        <v>38</v>
      </c>
      <c r="D29">
        <v>33198</v>
      </c>
      <c r="F29" t="s">
        <v>97</v>
      </c>
      <c r="G29">
        <v>38</v>
      </c>
      <c r="H29">
        <v>154289</v>
      </c>
      <c r="J29" t="s">
        <v>97</v>
      </c>
      <c r="K29">
        <v>38</v>
      </c>
      <c r="L29">
        <v>3496</v>
      </c>
    </row>
    <row r="30" spans="2:12" x14ac:dyDescent="0.2">
      <c r="B30" t="s">
        <v>98</v>
      </c>
      <c r="C30">
        <v>40</v>
      </c>
      <c r="D30">
        <v>213305</v>
      </c>
      <c r="F30" t="s">
        <v>98</v>
      </c>
      <c r="G30">
        <v>40</v>
      </c>
      <c r="H30">
        <v>1041290</v>
      </c>
      <c r="J30" t="s">
        <v>98</v>
      </c>
      <c r="K30">
        <v>40</v>
      </c>
      <c r="L30">
        <v>3183</v>
      </c>
    </row>
    <row r="31" spans="2:12" x14ac:dyDescent="0.2">
      <c r="B31" t="s">
        <v>99</v>
      </c>
      <c r="C31">
        <v>41</v>
      </c>
      <c r="D31">
        <v>17312</v>
      </c>
      <c r="F31" t="s">
        <v>99</v>
      </c>
      <c r="G31">
        <v>41</v>
      </c>
      <c r="H31">
        <v>460113</v>
      </c>
      <c r="J31" t="s">
        <v>99</v>
      </c>
      <c r="K31">
        <v>41</v>
      </c>
      <c r="L31">
        <v>3406</v>
      </c>
    </row>
    <row r="32" spans="2:12" x14ac:dyDescent="0.2">
      <c r="B32" t="s">
        <v>100</v>
      </c>
      <c r="C32">
        <v>42</v>
      </c>
      <c r="D32">
        <v>310376</v>
      </c>
      <c r="F32" t="s">
        <v>100</v>
      </c>
      <c r="G32">
        <v>42</v>
      </c>
      <c r="H32">
        <v>1927090</v>
      </c>
      <c r="J32" t="s">
        <v>100</v>
      </c>
      <c r="K32">
        <v>42</v>
      </c>
      <c r="L32">
        <v>2672</v>
      </c>
    </row>
    <row r="33" spans="2:12" x14ac:dyDescent="0.2">
      <c r="B33" t="s">
        <v>101</v>
      </c>
      <c r="C33">
        <v>43</v>
      </c>
      <c r="D33">
        <v>10342</v>
      </c>
      <c r="F33" t="s">
        <v>101</v>
      </c>
      <c r="G33">
        <v>43</v>
      </c>
      <c r="H33">
        <v>542857</v>
      </c>
      <c r="J33" t="s">
        <v>101</v>
      </c>
      <c r="K33">
        <v>43</v>
      </c>
      <c r="L33">
        <v>3529</v>
      </c>
    </row>
    <row r="34" spans="2:12" x14ac:dyDescent="0.2">
      <c r="B34" t="s">
        <v>102</v>
      </c>
      <c r="C34">
        <v>44</v>
      </c>
      <c r="D34">
        <v>19062</v>
      </c>
      <c r="F34" t="s">
        <v>102</v>
      </c>
      <c r="G34">
        <v>44</v>
      </c>
      <c r="H34">
        <v>599601</v>
      </c>
      <c r="J34" t="s">
        <v>102</v>
      </c>
      <c r="K34">
        <v>44</v>
      </c>
      <c r="L34">
        <v>3357</v>
      </c>
    </row>
    <row r="35" spans="2:12" x14ac:dyDescent="0.2">
      <c r="B35" t="s">
        <v>103</v>
      </c>
      <c r="C35">
        <v>45</v>
      </c>
      <c r="D35">
        <v>86054</v>
      </c>
      <c r="F35" t="s">
        <v>103</v>
      </c>
      <c r="G35">
        <v>45</v>
      </c>
      <c r="H35">
        <v>5616916</v>
      </c>
      <c r="J35" t="s">
        <v>103</v>
      </c>
      <c r="K35">
        <v>45</v>
      </c>
      <c r="L35">
        <v>3701</v>
      </c>
    </row>
    <row r="36" spans="2:12" x14ac:dyDescent="0.2">
      <c r="B36" t="s">
        <v>104</v>
      </c>
      <c r="C36">
        <v>46</v>
      </c>
      <c r="D36">
        <v>1555</v>
      </c>
      <c r="F36" t="s">
        <v>104</v>
      </c>
      <c r="G36">
        <v>46</v>
      </c>
      <c r="H36">
        <v>91582</v>
      </c>
      <c r="J36" t="s">
        <v>104</v>
      </c>
      <c r="K36">
        <v>46</v>
      </c>
      <c r="L36">
        <v>3661</v>
      </c>
    </row>
    <row r="37" spans="2:12" x14ac:dyDescent="0.2">
      <c r="B37" t="s">
        <v>105</v>
      </c>
      <c r="C37">
        <v>47</v>
      </c>
      <c r="D37">
        <v>70752</v>
      </c>
      <c r="F37" t="s">
        <v>105</v>
      </c>
      <c r="G37">
        <v>47</v>
      </c>
      <c r="H37">
        <v>169321</v>
      </c>
      <c r="J37" t="s">
        <v>105</v>
      </c>
      <c r="K37">
        <v>47</v>
      </c>
      <c r="L37">
        <v>3162</v>
      </c>
    </row>
    <row r="38" spans="2:12" x14ac:dyDescent="0.2">
      <c r="B38" t="s">
        <v>106</v>
      </c>
      <c r="C38">
        <v>48</v>
      </c>
      <c r="D38">
        <v>23784</v>
      </c>
      <c r="F38" t="s">
        <v>106</v>
      </c>
      <c r="G38">
        <v>48</v>
      </c>
      <c r="H38">
        <v>650700</v>
      </c>
      <c r="J38" t="s">
        <v>106</v>
      </c>
      <c r="K38">
        <v>48</v>
      </c>
      <c r="L38">
        <v>3720</v>
      </c>
    </row>
    <row r="39" spans="2:12" x14ac:dyDescent="0.2">
      <c r="B39" t="s">
        <v>107</v>
      </c>
      <c r="C39">
        <v>323</v>
      </c>
      <c r="D39">
        <v>910</v>
      </c>
      <c r="F39" t="s">
        <v>107</v>
      </c>
      <c r="G39">
        <v>323</v>
      </c>
      <c r="H39">
        <v>157970</v>
      </c>
      <c r="J39" t="s">
        <v>107</v>
      </c>
      <c r="K39">
        <v>323</v>
      </c>
      <c r="L39">
        <v>1835</v>
      </c>
    </row>
    <row r="40" spans="2:12" x14ac:dyDescent="0.2">
      <c r="B40" t="s">
        <v>108</v>
      </c>
      <c r="C40">
        <v>322</v>
      </c>
      <c r="D40">
        <v>847</v>
      </c>
      <c r="F40" t="s">
        <v>108</v>
      </c>
      <c r="G40">
        <v>322</v>
      </c>
      <c r="H40">
        <v>163247</v>
      </c>
      <c r="J40" t="s">
        <v>108</v>
      </c>
      <c r="K40">
        <v>322</v>
      </c>
      <c r="L40">
        <v>1970</v>
      </c>
    </row>
    <row r="41" spans="2:12" x14ac:dyDescent="0.2">
      <c r="B41" t="s">
        <v>109</v>
      </c>
      <c r="C41">
        <v>4</v>
      </c>
      <c r="D41">
        <v>2132</v>
      </c>
      <c r="F41" t="s">
        <v>109</v>
      </c>
      <c r="G41">
        <v>4</v>
      </c>
      <c r="H41">
        <v>92251</v>
      </c>
      <c r="J41" t="s">
        <v>109</v>
      </c>
      <c r="K41">
        <v>4</v>
      </c>
      <c r="L41">
        <v>3920</v>
      </c>
    </row>
    <row r="42" spans="2:12" x14ac:dyDescent="0.2">
      <c r="B42" t="s">
        <v>110</v>
      </c>
      <c r="C42">
        <v>12</v>
      </c>
      <c r="D42">
        <v>6922</v>
      </c>
      <c r="F42" t="s">
        <v>110</v>
      </c>
      <c r="G42">
        <v>12</v>
      </c>
      <c r="H42">
        <v>169994</v>
      </c>
      <c r="J42" t="s">
        <v>110</v>
      </c>
      <c r="K42">
        <v>12</v>
      </c>
      <c r="L42">
        <v>5062</v>
      </c>
    </row>
    <row r="43" spans="2:12" x14ac:dyDescent="0.2">
      <c r="B43" t="s">
        <v>111</v>
      </c>
      <c r="C43">
        <v>294</v>
      </c>
      <c r="D43">
        <v>100960</v>
      </c>
      <c r="F43" t="s">
        <v>111</v>
      </c>
      <c r="G43">
        <v>294</v>
      </c>
      <c r="H43">
        <v>586793</v>
      </c>
      <c r="J43" t="s">
        <v>111</v>
      </c>
      <c r="K43">
        <v>294</v>
      </c>
      <c r="L43">
        <v>3478</v>
      </c>
    </row>
    <row r="44" spans="2:12" x14ac:dyDescent="0.2">
      <c r="B44" t="s">
        <v>112</v>
      </c>
      <c r="C44">
        <v>314</v>
      </c>
      <c r="D44">
        <v>809</v>
      </c>
      <c r="F44" t="s">
        <v>112</v>
      </c>
      <c r="G44">
        <v>314</v>
      </c>
      <c r="H44">
        <v>158201</v>
      </c>
      <c r="J44" t="s">
        <v>112</v>
      </c>
      <c r="K44">
        <v>314</v>
      </c>
      <c r="L44">
        <v>1832</v>
      </c>
    </row>
    <row r="45" spans="2:12" x14ac:dyDescent="0.2">
      <c r="B45" t="s">
        <v>113</v>
      </c>
      <c r="C45">
        <v>289</v>
      </c>
      <c r="D45">
        <v>78102</v>
      </c>
      <c r="F45" t="s">
        <v>113</v>
      </c>
      <c r="G45">
        <v>289</v>
      </c>
      <c r="H45">
        <v>404567</v>
      </c>
      <c r="J45" t="s">
        <v>113</v>
      </c>
      <c r="K45">
        <v>289</v>
      </c>
      <c r="L45">
        <v>3331</v>
      </c>
    </row>
    <row r="46" spans="2:12" x14ac:dyDescent="0.2">
      <c r="B46" t="s">
        <v>114</v>
      </c>
      <c r="C46">
        <v>291</v>
      </c>
      <c r="D46">
        <v>77126</v>
      </c>
      <c r="F46" t="s">
        <v>114</v>
      </c>
      <c r="G46">
        <v>291</v>
      </c>
      <c r="H46">
        <v>251252</v>
      </c>
      <c r="J46" t="s">
        <v>114</v>
      </c>
      <c r="K46">
        <v>291</v>
      </c>
      <c r="L46">
        <v>3193</v>
      </c>
    </row>
    <row r="47" spans="2:12" x14ac:dyDescent="0.2">
      <c r="B47" t="s">
        <v>115</v>
      </c>
      <c r="C47">
        <v>306</v>
      </c>
      <c r="D47">
        <v>906</v>
      </c>
      <c r="F47" t="s">
        <v>115</v>
      </c>
      <c r="G47">
        <v>306</v>
      </c>
      <c r="H47">
        <v>190657</v>
      </c>
      <c r="J47" t="s">
        <v>115</v>
      </c>
      <c r="K47">
        <v>306</v>
      </c>
      <c r="L47">
        <v>2043</v>
      </c>
    </row>
    <row r="48" spans="2:12" x14ac:dyDescent="0.2">
      <c r="B48" t="s">
        <v>116</v>
      </c>
      <c r="C48">
        <v>303</v>
      </c>
      <c r="D48">
        <v>895</v>
      </c>
      <c r="F48" t="s">
        <v>116</v>
      </c>
      <c r="G48">
        <v>303</v>
      </c>
      <c r="H48">
        <v>244250</v>
      </c>
      <c r="J48" t="s">
        <v>116</v>
      </c>
      <c r="K48">
        <v>303</v>
      </c>
      <c r="L48">
        <v>2251</v>
      </c>
    </row>
    <row r="49" spans="2:12" x14ac:dyDescent="0.2">
      <c r="B49" t="s">
        <v>117</v>
      </c>
      <c r="C49">
        <v>293</v>
      </c>
      <c r="D49">
        <v>101207</v>
      </c>
      <c r="F49" t="s">
        <v>117</v>
      </c>
      <c r="G49">
        <v>293</v>
      </c>
      <c r="H49">
        <v>389701</v>
      </c>
      <c r="J49" t="s">
        <v>117</v>
      </c>
      <c r="K49">
        <v>293</v>
      </c>
      <c r="L49">
        <v>3667</v>
      </c>
    </row>
    <row r="50" spans="2:12" x14ac:dyDescent="0.2">
      <c r="B50" t="s">
        <v>118</v>
      </c>
      <c r="C50">
        <v>17</v>
      </c>
      <c r="D50">
        <v>2816</v>
      </c>
      <c r="F50" t="s">
        <v>118</v>
      </c>
      <c r="G50">
        <v>17</v>
      </c>
      <c r="H50">
        <v>197334</v>
      </c>
      <c r="J50" t="s">
        <v>118</v>
      </c>
      <c r="K50">
        <v>17</v>
      </c>
      <c r="L50">
        <v>3814</v>
      </c>
    </row>
    <row r="51" spans="2:12" x14ac:dyDescent="0.2">
      <c r="B51" t="s">
        <v>119</v>
      </c>
      <c r="C51">
        <v>19</v>
      </c>
      <c r="D51">
        <v>26416</v>
      </c>
      <c r="F51" t="s">
        <v>119</v>
      </c>
      <c r="G51">
        <v>19</v>
      </c>
      <c r="H51">
        <v>896928</v>
      </c>
      <c r="J51" t="s">
        <v>119</v>
      </c>
      <c r="K51">
        <v>19</v>
      </c>
      <c r="L51">
        <v>3307</v>
      </c>
    </row>
    <row r="52" spans="2:12" x14ac:dyDescent="0.2">
      <c r="B52" t="s">
        <v>120</v>
      </c>
      <c r="C52">
        <v>13</v>
      </c>
      <c r="D52">
        <v>403708</v>
      </c>
      <c r="F52" t="s">
        <v>120</v>
      </c>
      <c r="G52">
        <v>13</v>
      </c>
      <c r="H52">
        <v>4254863</v>
      </c>
      <c r="J52" t="s">
        <v>120</v>
      </c>
      <c r="K52">
        <v>13</v>
      </c>
      <c r="L52">
        <v>3128</v>
      </c>
    </row>
    <row r="53" spans="2:12" x14ac:dyDescent="0.2">
      <c r="B53" t="s">
        <v>121</v>
      </c>
      <c r="C53">
        <v>7</v>
      </c>
      <c r="D53">
        <v>2757</v>
      </c>
      <c r="F53" t="s">
        <v>121</v>
      </c>
      <c r="G53">
        <v>7</v>
      </c>
      <c r="H53">
        <v>207102</v>
      </c>
      <c r="J53" t="s">
        <v>121</v>
      </c>
      <c r="K53">
        <v>7</v>
      </c>
      <c r="L53">
        <v>3721</v>
      </c>
    </row>
    <row r="54" spans="2:12" x14ac:dyDescent="0.2">
      <c r="B54" t="s">
        <v>122</v>
      </c>
      <c r="C54">
        <v>5</v>
      </c>
      <c r="D54">
        <v>14605</v>
      </c>
      <c r="F54" t="s">
        <v>122</v>
      </c>
      <c r="G54">
        <v>5</v>
      </c>
      <c r="H54">
        <v>139053</v>
      </c>
      <c r="J54" t="s">
        <v>122</v>
      </c>
      <c r="K54">
        <v>5</v>
      </c>
      <c r="L54">
        <v>3511</v>
      </c>
    </row>
    <row r="55" spans="2:12" x14ac:dyDescent="0.2">
      <c r="B55" t="s">
        <v>123</v>
      </c>
      <c r="C55" t="s">
        <v>0</v>
      </c>
      <c r="D55">
        <v>406</v>
      </c>
      <c r="F55" t="s">
        <v>123</v>
      </c>
      <c r="G55" t="s">
        <v>0</v>
      </c>
      <c r="H55">
        <v>86534</v>
      </c>
      <c r="J55" t="s">
        <v>123</v>
      </c>
      <c r="K55" t="s">
        <v>0</v>
      </c>
      <c r="L55">
        <v>1573</v>
      </c>
    </row>
    <row r="56" spans="2:12" x14ac:dyDescent="0.2">
      <c r="B56" t="s">
        <v>124</v>
      </c>
      <c r="C56" t="s">
        <v>1</v>
      </c>
      <c r="D56">
        <v>908</v>
      </c>
      <c r="F56" t="s">
        <v>124</v>
      </c>
      <c r="G56" t="s">
        <v>1</v>
      </c>
      <c r="H56">
        <v>337108</v>
      </c>
      <c r="J56" t="s">
        <v>124</v>
      </c>
      <c r="K56" t="s">
        <v>1</v>
      </c>
      <c r="L56">
        <v>3874</v>
      </c>
    </row>
    <row r="57" spans="2:12" x14ac:dyDescent="0.2">
      <c r="B57" t="s">
        <v>125</v>
      </c>
      <c r="C57" t="s">
        <v>2</v>
      </c>
      <c r="D57">
        <v>3799</v>
      </c>
      <c r="F57" t="s">
        <v>125</v>
      </c>
      <c r="G57" t="s">
        <v>2</v>
      </c>
      <c r="H57">
        <v>702157</v>
      </c>
      <c r="J57" t="s">
        <v>125</v>
      </c>
      <c r="K57" t="s">
        <v>2</v>
      </c>
      <c r="L57">
        <v>9884</v>
      </c>
    </row>
    <row r="58" spans="2:12" x14ac:dyDescent="0.2">
      <c r="B58" t="s">
        <v>126</v>
      </c>
      <c r="C58" t="s">
        <v>3</v>
      </c>
      <c r="D58">
        <v>23387</v>
      </c>
      <c r="F58" t="s">
        <v>126</v>
      </c>
      <c r="G58" t="s">
        <v>3</v>
      </c>
      <c r="H58">
        <v>1479940</v>
      </c>
      <c r="J58" t="s">
        <v>126</v>
      </c>
      <c r="K58" t="s">
        <v>3</v>
      </c>
      <c r="L58">
        <v>38850</v>
      </c>
    </row>
    <row r="59" spans="2:12" x14ac:dyDescent="0.2">
      <c r="B59" t="s">
        <v>127</v>
      </c>
      <c r="C59" t="s">
        <v>4</v>
      </c>
      <c r="D59">
        <v>164969</v>
      </c>
      <c r="F59" t="s">
        <v>127</v>
      </c>
      <c r="G59" t="s">
        <v>4</v>
      </c>
      <c r="H59">
        <v>6780546</v>
      </c>
      <c r="J59" t="s">
        <v>127</v>
      </c>
      <c r="K59" t="s">
        <v>4</v>
      </c>
      <c r="L59">
        <v>119803</v>
      </c>
    </row>
    <row r="60" spans="2:12" x14ac:dyDescent="0.2">
      <c r="B60" t="s">
        <v>128</v>
      </c>
      <c r="C60">
        <v>11</v>
      </c>
      <c r="D60">
        <v>31655</v>
      </c>
      <c r="F60" t="s">
        <v>128</v>
      </c>
      <c r="G60">
        <v>11</v>
      </c>
      <c r="H60">
        <v>11421697</v>
      </c>
      <c r="J60" t="s">
        <v>128</v>
      </c>
      <c r="K60">
        <v>11</v>
      </c>
      <c r="L60">
        <v>4622</v>
      </c>
    </row>
    <row r="61" spans="2:12" x14ac:dyDescent="0.2">
      <c r="B61" t="s">
        <v>129</v>
      </c>
      <c r="C61">
        <v>14</v>
      </c>
      <c r="D61">
        <v>69831</v>
      </c>
      <c r="F61" t="s">
        <v>129</v>
      </c>
      <c r="G61">
        <v>14</v>
      </c>
      <c r="H61">
        <v>6069956</v>
      </c>
      <c r="J61" t="s">
        <v>129</v>
      </c>
      <c r="K61">
        <v>14</v>
      </c>
      <c r="L61">
        <v>3868</v>
      </c>
    </row>
    <row r="62" spans="2:12" x14ac:dyDescent="0.2">
      <c r="B62" t="s">
        <v>130</v>
      </c>
      <c r="C62">
        <v>15</v>
      </c>
      <c r="D62">
        <v>11959</v>
      </c>
      <c r="F62" t="s">
        <v>130</v>
      </c>
      <c r="G62">
        <v>15</v>
      </c>
      <c r="H62">
        <v>87462</v>
      </c>
      <c r="J62" t="s">
        <v>130</v>
      </c>
      <c r="K62">
        <v>15</v>
      </c>
      <c r="L62">
        <v>4364</v>
      </c>
    </row>
    <row r="63" spans="2:12" x14ac:dyDescent="0.2">
      <c r="B63" t="s">
        <v>131</v>
      </c>
      <c r="C63">
        <v>16</v>
      </c>
      <c r="D63">
        <v>28645</v>
      </c>
      <c r="F63" t="s">
        <v>131</v>
      </c>
      <c r="G63">
        <v>16</v>
      </c>
      <c r="H63">
        <v>7883298</v>
      </c>
      <c r="J63" t="s">
        <v>131</v>
      </c>
      <c r="K63">
        <v>16</v>
      </c>
      <c r="L63">
        <v>4307</v>
      </c>
    </row>
    <row r="64" spans="2:12" x14ac:dyDescent="0.2">
      <c r="B64" t="s">
        <v>132</v>
      </c>
      <c r="C64">
        <v>300</v>
      </c>
      <c r="D64">
        <v>34586</v>
      </c>
      <c r="F64" t="s">
        <v>132</v>
      </c>
      <c r="G64">
        <v>300</v>
      </c>
      <c r="H64">
        <v>104807</v>
      </c>
      <c r="J64" t="s">
        <v>132</v>
      </c>
      <c r="K64">
        <v>300</v>
      </c>
      <c r="L64">
        <v>1267</v>
      </c>
    </row>
    <row r="65" spans="2:12" x14ac:dyDescent="0.2">
      <c r="B65" t="s">
        <v>133</v>
      </c>
      <c r="C65">
        <v>21</v>
      </c>
      <c r="D65">
        <v>72249</v>
      </c>
      <c r="F65" t="s">
        <v>133</v>
      </c>
      <c r="G65">
        <v>21</v>
      </c>
      <c r="H65">
        <v>189952</v>
      </c>
      <c r="J65" t="s">
        <v>133</v>
      </c>
      <c r="K65">
        <v>21</v>
      </c>
      <c r="L65">
        <v>3068</v>
      </c>
    </row>
    <row r="66" spans="2:12" x14ac:dyDescent="0.2">
      <c r="B66" t="s">
        <v>134</v>
      </c>
      <c r="C66">
        <v>301</v>
      </c>
      <c r="D66">
        <v>39530</v>
      </c>
      <c r="F66" t="s">
        <v>134</v>
      </c>
      <c r="G66">
        <v>301</v>
      </c>
      <c r="H66">
        <v>68688</v>
      </c>
      <c r="J66" t="s">
        <v>134</v>
      </c>
      <c r="K66">
        <v>301</v>
      </c>
      <c r="L66">
        <v>1008</v>
      </c>
    </row>
    <row r="67" spans="2:12" x14ac:dyDescent="0.2">
      <c r="B67" t="s">
        <v>135</v>
      </c>
      <c r="C67">
        <v>304</v>
      </c>
      <c r="D67">
        <v>34442</v>
      </c>
      <c r="F67" t="s">
        <v>135</v>
      </c>
      <c r="G67">
        <v>304</v>
      </c>
      <c r="H67">
        <v>128900</v>
      </c>
      <c r="J67" t="s">
        <v>135</v>
      </c>
      <c r="K67">
        <v>304</v>
      </c>
      <c r="L67">
        <v>1516</v>
      </c>
    </row>
    <row r="68" spans="2:12" x14ac:dyDescent="0.2">
      <c r="B68" t="s">
        <v>136</v>
      </c>
      <c r="C68">
        <v>24</v>
      </c>
      <c r="D68">
        <v>1505</v>
      </c>
      <c r="F68" t="s">
        <v>136</v>
      </c>
      <c r="G68">
        <v>24</v>
      </c>
      <c r="H68">
        <v>104893</v>
      </c>
      <c r="J68" t="s">
        <v>136</v>
      </c>
      <c r="K68">
        <v>24</v>
      </c>
      <c r="L68">
        <v>3856</v>
      </c>
    </row>
    <row r="69" spans="2:12" x14ac:dyDescent="0.2">
      <c r="B69" t="s">
        <v>137</v>
      </c>
      <c r="C69">
        <v>25</v>
      </c>
      <c r="D69">
        <v>17468</v>
      </c>
      <c r="F69" t="s">
        <v>137</v>
      </c>
      <c r="G69">
        <v>25</v>
      </c>
      <c r="H69">
        <v>262056</v>
      </c>
      <c r="J69" t="s">
        <v>137</v>
      </c>
      <c r="K69">
        <v>25</v>
      </c>
      <c r="L69">
        <v>3382</v>
      </c>
    </row>
    <row r="70" spans="2:12" x14ac:dyDescent="0.2">
      <c r="B70" t="s">
        <v>138</v>
      </c>
      <c r="C70">
        <v>26</v>
      </c>
      <c r="D70">
        <v>276520</v>
      </c>
      <c r="F70" t="s">
        <v>138</v>
      </c>
      <c r="G70">
        <v>26</v>
      </c>
      <c r="H70">
        <v>1372829</v>
      </c>
      <c r="J70" t="s">
        <v>138</v>
      </c>
      <c r="K70">
        <v>26</v>
      </c>
      <c r="L70">
        <v>3165</v>
      </c>
    </row>
    <row r="71" spans="2:12" x14ac:dyDescent="0.2">
      <c r="B71" t="s">
        <v>139</v>
      </c>
      <c r="C71">
        <v>27</v>
      </c>
      <c r="D71">
        <v>393419</v>
      </c>
      <c r="F71" t="s">
        <v>139</v>
      </c>
      <c r="G71">
        <v>27</v>
      </c>
      <c r="H71">
        <v>1531348</v>
      </c>
      <c r="J71" t="s">
        <v>139</v>
      </c>
      <c r="K71">
        <v>27</v>
      </c>
      <c r="L71">
        <v>2704</v>
      </c>
    </row>
    <row r="72" spans="2:12" x14ac:dyDescent="0.2">
      <c r="B72" t="s">
        <v>140</v>
      </c>
      <c r="C72">
        <v>28</v>
      </c>
      <c r="D72">
        <v>21733</v>
      </c>
      <c r="F72" t="s">
        <v>140</v>
      </c>
      <c r="G72">
        <v>28</v>
      </c>
      <c r="H72">
        <v>631306</v>
      </c>
      <c r="J72" t="s">
        <v>140</v>
      </c>
      <c r="K72">
        <v>28</v>
      </c>
      <c r="L72">
        <v>3742</v>
      </c>
    </row>
    <row r="73" spans="2:12" x14ac:dyDescent="0.2">
      <c r="B73" t="s">
        <v>141</v>
      </c>
      <c r="C73">
        <v>49</v>
      </c>
      <c r="D73">
        <v>1517</v>
      </c>
      <c r="F73" t="s">
        <v>141</v>
      </c>
      <c r="G73">
        <v>49</v>
      </c>
      <c r="H73">
        <v>135320</v>
      </c>
      <c r="J73" t="s">
        <v>141</v>
      </c>
      <c r="K73">
        <v>49</v>
      </c>
      <c r="L73">
        <v>4077</v>
      </c>
    </row>
    <row r="74" spans="2:12" x14ac:dyDescent="0.2">
      <c r="B74" t="s">
        <v>142</v>
      </c>
      <c r="C74">
        <v>50</v>
      </c>
      <c r="D74">
        <v>14005</v>
      </c>
      <c r="F74" t="s">
        <v>142</v>
      </c>
      <c r="G74">
        <v>50</v>
      </c>
      <c r="H74">
        <v>372670</v>
      </c>
      <c r="J74" t="s">
        <v>142</v>
      </c>
      <c r="K74">
        <v>50</v>
      </c>
      <c r="L74">
        <v>3657</v>
      </c>
    </row>
    <row r="75" spans="2:12" x14ac:dyDescent="0.2">
      <c r="B75" t="s">
        <v>143</v>
      </c>
      <c r="C75">
        <v>51</v>
      </c>
      <c r="D75">
        <v>1499</v>
      </c>
      <c r="F75" t="s">
        <v>143</v>
      </c>
      <c r="G75">
        <v>51</v>
      </c>
      <c r="H75">
        <v>113415</v>
      </c>
      <c r="J75" t="s">
        <v>143</v>
      </c>
      <c r="K75">
        <v>51</v>
      </c>
      <c r="L75">
        <v>4036</v>
      </c>
    </row>
    <row r="76" spans="2:12" x14ac:dyDescent="0.2">
      <c r="B76" t="s">
        <v>144</v>
      </c>
      <c r="C76">
        <v>52</v>
      </c>
      <c r="D76">
        <v>30414</v>
      </c>
      <c r="F76" t="s">
        <v>144</v>
      </c>
      <c r="G76">
        <v>52</v>
      </c>
      <c r="H76">
        <v>477791</v>
      </c>
      <c r="J76" t="s">
        <v>144</v>
      </c>
      <c r="K76">
        <v>52</v>
      </c>
      <c r="L76">
        <v>3367</v>
      </c>
    </row>
    <row r="77" spans="2:12" x14ac:dyDescent="0.2">
      <c r="B77" t="s">
        <v>145</v>
      </c>
      <c r="C77">
        <v>53</v>
      </c>
      <c r="D77">
        <v>33527</v>
      </c>
      <c r="F77" t="s">
        <v>145</v>
      </c>
      <c r="G77">
        <v>53</v>
      </c>
      <c r="H77">
        <v>11660105</v>
      </c>
      <c r="J77" t="s">
        <v>145</v>
      </c>
      <c r="K77">
        <v>53</v>
      </c>
      <c r="L77">
        <v>4621</v>
      </c>
    </row>
    <row r="78" spans="2:12" x14ac:dyDescent="0.2">
      <c r="B78" t="s">
        <v>146</v>
      </c>
      <c r="C78">
        <v>55</v>
      </c>
      <c r="D78">
        <v>14159</v>
      </c>
      <c r="F78" t="s">
        <v>146</v>
      </c>
      <c r="G78">
        <v>55</v>
      </c>
      <c r="H78">
        <v>515679</v>
      </c>
      <c r="J78" t="s">
        <v>146</v>
      </c>
      <c r="K78">
        <v>55</v>
      </c>
      <c r="L78">
        <v>3432</v>
      </c>
    </row>
    <row r="79" spans="2:12" x14ac:dyDescent="0.2">
      <c r="B79" t="s">
        <v>147</v>
      </c>
      <c r="C79">
        <v>56</v>
      </c>
      <c r="D79">
        <v>1444</v>
      </c>
      <c r="F79" t="s">
        <v>147</v>
      </c>
      <c r="G79">
        <v>56</v>
      </c>
      <c r="H79">
        <v>97820</v>
      </c>
      <c r="J79" t="s">
        <v>147</v>
      </c>
      <c r="K79">
        <v>56</v>
      </c>
      <c r="L79">
        <v>3561</v>
      </c>
    </row>
    <row r="80" spans="2:12" x14ac:dyDescent="0.2">
      <c r="B80" t="s">
        <v>148</v>
      </c>
      <c r="C80">
        <v>57</v>
      </c>
      <c r="D80">
        <v>21613</v>
      </c>
      <c r="F80" t="s">
        <v>148</v>
      </c>
      <c r="G80">
        <v>57</v>
      </c>
      <c r="H80">
        <v>698798</v>
      </c>
      <c r="J80" t="s">
        <v>148</v>
      </c>
      <c r="K80">
        <v>57</v>
      </c>
      <c r="L80">
        <v>3563</v>
      </c>
    </row>
    <row r="81" spans="2:12" x14ac:dyDescent="0.2">
      <c r="B81" t="s">
        <v>149</v>
      </c>
      <c r="C81">
        <v>58</v>
      </c>
      <c r="D81">
        <v>19627</v>
      </c>
      <c r="F81" t="s">
        <v>149</v>
      </c>
      <c r="G81">
        <v>58</v>
      </c>
      <c r="H81">
        <v>352182</v>
      </c>
      <c r="J81" t="s">
        <v>149</v>
      </c>
      <c r="K81">
        <v>58</v>
      </c>
      <c r="L81">
        <v>4250</v>
      </c>
    </row>
    <row r="82" spans="2:12" x14ac:dyDescent="0.2">
      <c r="B82" t="s">
        <v>150</v>
      </c>
      <c r="C82">
        <v>59</v>
      </c>
      <c r="D82">
        <v>15273</v>
      </c>
      <c r="F82" t="s">
        <v>150</v>
      </c>
      <c r="G82">
        <v>59</v>
      </c>
      <c r="H82">
        <v>344261</v>
      </c>
      <c r="J82" t="s">
        <v>150</v>
      </c>
      <c r="K82">
        <v>59</v>
      </c>
      <c r="L82">
        <v>3578</v>
      </c>
    </row>
    <row r="83" spans="2:12" x14ac:dyDescent="0.2">
      <c r="B83" t="s">
        <v>151</v>
      </c>
      <c r="C83">
        <v>60</v>
      </c>
      <c r="D83">
        <v>242113</v>
      </c>
      <c r="F83" t="s">
        <v>151</v>
      </c>
      <c r="G83">
        <v>60</v>
      </c>
      <c r="H83">
        <v>4206831</v>
      </c>
      <c r="J83" t="s">
        <v>151</v>
      </c>
      <c r="K83">
        <v>60</v>
      </c>
      <c r="L83">
        <v>3666</v>
      </c>
    </row>
    <row r="84" spans="2:12" x14ac:dyDescent="0.2">
      <c r="B84" t="s">
        <v>152</v>
      </c>
      <c r="C84">
        <v>61</v>
      </c>
      <c r="D84">
        <v>6804</v>
      </c>
      <c r="F84" t="s">
        <v>152</v>
      </c>
      <c r="G84">
        <v>61</v>
      </c>
      <c r="H84">
        <v>194035</v>
      </c>
      <c r="J84" t="s">
        <v>152</v>
      </c>
      <c r="K84">
        <v>61</v>
      </c>
      <c r="L84">
        <v>4735</v>
      </c>
    </row>
    <row r="85" spans="2:12" x14ac:dyDescent="0.2">
      <c r="B85" t="s">
        <v>153</v>
      </c>
      <c r="C85">
        <v>62</v>
      </c>
      <c r="D85">
        <v>6115</v>
      </c>
      <c r="F85" t="s">
        <v>153</v>
      </c>
      <c r="G85">
        <v>62</v>
      </c>
      <c r="H85">
        <v>296282</v>
      </c>
      <c r="J85" t="s">
        <v>153</v>
      </c>
      <c r="K85">
        <v>62</v>
      </c>
      <c r="L85">
        <v>4233</v>
      </c>
    </row>
    <row r="86" spans="2:12" x14ac:dyDescent="0.2">
      <c r="B86" t="s">
        <v>154</v>
      </c>
      <c r="C86">
        <v>63</v>
      </c>
      <c r="D86">
        <v>36650</v>
      </c>
      <c r="F86" t="s">
        <v>154</v>
      </c>
      <c r="G86">
        <v>63</v>
      </c>
      <c r="H86">
        <v>491131</v>
      </c>
      <c r="J86" t="s">
        <v>154</v>
      </c>
      <c r="K86">
        <v>63</v>
      </c>
      <c r="L86">
        <v>3473</v>
      </c>
    </row>
    <row r="87" spans="2:12" x14ac:dyDescent="0.2">
      <c r="B87" t="s">
        <v>155</v>
      </c>
      <c r="C87">
        <v>64</v>
      </c>
      <c r="D87">
        <v>122431</v>
      </c>
      <c r="F87" t="s">
        <v>155</v>
      </c>
      <c r="G87">
        <v>64</v>
      </c>
      <c r="H87">
        <v>686388</v>
      </c>
      <c r="J87" t="s">
        <v>155</v>
      </c>
      <c r="K87">
        <v>64</v>
      </c>
      <c r="L87">
        <v>3111</v>
      </c>
    </row>
    <row r="88" spans="2:12" x14ac:dyDescent="0.2">
      <c r="B88" t="s">
        <v>156</v>
      </c>
      <c r="C88">
        <v>65</v>
      </c>
      <c r="D88">
        <v>8152</v>
      </c>
      <c r="F88" t="s">
        <v>156</v>
      </c>
      <c r="G88">
        <v>65</v>
      </c>
      <c r="H88">
        <v>199777</v>
      </c>
      <c r="J88" t="s">
        <v>156</v>
      </c>
      <c r="K88">
        <v>65</v>
      </c>
      <c r="L88">
        <v>3347</v>
      </c>
    </row>
    <row r="89" spans="2:12" x14ac:dyDescent="0.2">
      <c r="B89" t="s">
        <v>157</v>
      </c>
      <c r="C89">
        <v>66</v>
      </c>
      <c r="D89">
        <v>114058</v>
      </c>
      <c r="F89" t="s">
        <v>157</v>
      </c>
      <c r="G89">
        <v>66</v>
      </c>
      <c r="H89">
        <v>422005</v>
      </c>
      <c r="J89" t="s">
        <v>157</v>
      </c>
      <c r="K89">
        <v>66</v>
      </c>
      <c r="L89">
        <v>3424</v>
      </c>
    </row>
    <row r="90" spans="2:12" x14ac:dyDescent="0.2">
      <c r="B90" t="s">
        <v>158</v>
      </c>
      <c r="C90">
        <v>67</v>
      </c>
      <c r="D90">
        <v>69499</v>
      </c>
      <c r="F90" t="s">
        <v>158</v>
      </c>
      <c r="G90">
        <v>67</v>
      </c>
      <c r="H90">
        <v>1498518</v>
      </c>
      <c r="J90" t="s">
        <v>158</v>
      </c>
      <c r="K90">
        <v>67</v>
      </c>
      <c r="L90">
        <v>3120</v>
      </c>
    </row>
    <row r="91" spans="2:12" x14ac:dyDescent="0.2">
      <c r="B91" t="s">
        <v>159</v>
      </c>
      <c r="C91">
        <v>68</v>
      </c>
      <c r="D91">
        <v>9036</v>
      </c>
      <c r="F91" t="s">
        <v>159</v>
      </c>
      <c r="G91">
        <v>68</v>
      </c>
      <c r="H91">
        <v>481583</v>
      </c>
      <c r="J91" t="s">
        <v>159</v>
      </c>
      <c r="K91">
        <v>68</v>
      </c>
      <c r="L91">
        <v>3974</v>
      </c>
    </row>
    <row r="92" spans="2:12" x14ac:dyDescent="0.2">
      <c r="B92" t="s">
        <v>160</v>
      </c>
      <c r="C92">
        <v>308</v>
      </c>
      <c r="D92">
        <v>1156</v>
      </c>
      <c r="F92" t="s">
        <v>160</v>
      </c>
      <c r="G92">
        <v>308</v>
      </c>
      <c r="H92">
        <v>323924</v>
      </c>
      <c r="J92" t="s">
        <v>160</v>
      </c>
      <c r="K92">
        <v>308</v>
      </c>
      <c r="L92">
        <v>2683</v>
      </c>
    </row>
    <row r="93" spans="2:12" x14ac:dyDescent="0.2">
      <c r="B93" t="s">
        <v>161</v>
      </c>
      <c r="C93">
        <v>70</v>
      </c>
      <c r="D93">
        <v>141371</v>
      </c>
      <c r="F93" t="s">
        <v>161</v>
      </c>
      <c r="G93">
        <v>70</v>
      </c>
      <c r="H93">
        <v>4352930</v>
      </c>
      <c r="J93" t="s">
        <v>161</v>
      </c>
      <c r="K93">
        <v>70</v>
      </c>
      <c r="L93">
        <v>3590</v>
      </c>
    </row>
    <row r="94" spans="2:12" x14ac:dyDescent="0.2">
      <c r="B94" t="s">
        <v>162</v>
      </c>
      <c r="C94">
        <v>71</v>
      </c>
      <c r="D94">
        <v>51178</v>
      </c>
      <c r="F94" t="s">
        <v>162</v>
      </c>
      <c r="G94">
        <v>71</v>
      </c>
      <c r="H94">
        <v>499380</v>
      </c>
      <c r="J94" t="s">
        <v>162</v>
      </c>
      <c r="K94">
        <v>71</v>
      </c>
      <c r="L94">
        <v>3302</v>
      </c>
    </row>
    <row r="95" spans="2:12" x14ac:dyDescent="0.2">
      <c r="B95" t="s">
        <v>163</v>
      </c>
      <c r="C95">
        <v>72</v>
      </c>
      <c r="D95">
        <v>12071</v>
      </c>
      <c r="F95" t="s">
        <v>163</v>
      </c>
      <c r="G95">
        <v>72</v>
      </c>
      <c r="H95">
        <v>244303</v>
      </c>
      <c r="J95" t="s">
        <v>163</v>
      </c>
      <c r="K95">
        <v>72</v>
      </c>
      <c r="L95">
        <v>2861</v>
      </c>
    </row>
    <row r="96" spans="2:12" x14ac:dyDescent="0.2">
      <c r="B96" t="s">
        <v>164</v>
      </c>
      <c r="C96">
        <v>73</v>
      </c>
      <c r="D96">
        <v>5367</v>
      </c>
      <c r="F96" t="s">
        <v>164</v>
      </c>
      <c r="G96">
        <v>73</v>
      </c>
      <c r="H96">
        <v>158316</v>
      </c>
      <c r="J96" t="s">
        <v>164</v>
      </c>
      <c r="K96">
        <v>73</v>
      </c>
      <c r="L96">
        <v>3253</v>
      </c>
    </row>
    <row r="97" spans="2:12" x14ac:dyDescent="0.2">
      <c r="B97" t="s">
        <v>165</v>
      </c>
      <c r="C97">
        <v>309</v>
      </c>
      <c r="D97">
        <v>1208</v>
      </c>
      <c r="F97" t="s">
        <v>165</v>
      </c>
      <c r="G97">
        <v>309</v>
      </c>
      <c r="H97">
        <v>316144</v>
      </c>
      <c r="J97" t="s">
        <v>165</v>
      </c>
      <c r="K97">
        <v>309</v>
      </c>
      <c r="L97">
        <v>2701</v>
      </c>
    </row>
    <row r="98" spans="2:12" x14ac:dyDescent="0.2">
      <c r="B98" t="s">
        <v>166</v>
      </c>
      <c r="C98">
        <v>75</v>
      </c>
      <c r="D98">
        <v>4499</v>
      </c>
      <c r="F98" t="s">
        <v>166</v>
      </c>
      <c r="G98">
        <v>75</v>
      </c>
      <c r="H98">
        <v>123165</v>
      </c>
      <c r="J98" t="s">
        <v>166</v>
      </c>
      <c r="K98">
        <v>75</v>
      </c>
      <c r="L98">
        <v>3264</v>
      </c>
    </row>
    <row r="99" spans="2:12" x14ac:dyDescent="0.2">
      <c r="B99" t="s">
        <v>167</v>
      </c>
      <c r="C99">
        <v>76</v>
      </c>
      <c r="D99">
        <v>11745</v>
      </c>
      <c r="F99" t="s">
        <v>167</v>
      </c>
      <c r="G99">
        <v>76</v>
      </c>
      <c r="H99">
        <v>173195</v>
      </c>
      <c r="J99" t="s">
        <v>167</v>
      </c>
      <c r="K99">
        <v>76</v>
      </c>
      <c r="L99">
        <v>3269</v>
      </c>
    </row>
    <row r="100" spans="2:12" x14ac:dyDescent="0.2">
      <c r="B100" t="s">
        <v>168</v>
      </c>
      <c r="C100">
        <v>77</v>
      </c>
      <c r="D100">
        <v>18729</v>
      </c>
      <c r="F100" t="s">
        <v>168</v>
      </c>
      <c r="G100">
        <v>77</v>
      </c>
      <c r="H100">
        <v>922277</v>
      </c>
      <c r="J100" t="s">
        <v>168</v>
      </c>
      <c r="K100">
        <v>77</v>
      </c>
      <c r="L100">
        <v>3251</v>
      </c>
    </row>
    <row r="101" spans="2:12" x14ac:dyDescent="0.2">
      <c r="B101" t="s">
        <v>169</v>
      </c>
      <c r="C101">
        <v>78</v>
      </c>
      <c r="D101">
        <v>13466</v>
      </c>
      <c r="F101" t="s">
        <v>169</v>
      </c>
      <c r="G101">
        <v>78</v>
      </c>
      <c r="H101">
        <v>825954</v>
      </c>
      <c r="J101" t="s">
        <v>169</v>
      </c>
      <c r="K101">
        <v>78</v>
      </c>
      <c r="L101">
        <v>3415</v>
      </c>
    </row>
    <row r="102" spans="2:12" x14ac:dyDescent="0.2">
      <c r="B102" t="s">
        <v>170</v>
      </c>
      <c r="C102">
        <v>320</v>
      </c>
      <c r="D102">
        <v>889</v>
      </c>
      <c r="F102" t="s">
        <v>170</v>
      </c>
      <c r="G102">
        <v>320</v>
      </c>
      <c r="H102">
        <v>174568</v>
      </c>
      <c r="J102" t="s">
        <v>170</v>
      </c>
      <c r="K102">
        <v>320</v>
      </c>
      <c r="L102">
        <v>2120</v>
      </c>
    </row>
    <row r="103" spans="2:12" x14ac:dyDescent="0.2">
      <c r="B103" t="s">
        <v>171</v>
      </c>
      <c r="C103">
        <v>81</v>
      </c>
      <c r="D103">
        <v>9652</v>
      </c>
      <c r="F103" t="s">
        <v>171</v>
      </c>
      <c r="G103">
        <v>81</v>
      </c>
      <c r="H103">
        <v>775692</v>
      </c>
      <c r="J103" t="s">
        <v>171</v>
      </c>
      <c r="K103">
        <v>81</v>
      </c>
      <c r="L103">
        <v>3963</v>
      </c>
    </row>
    <row r="104" spans="2:12" x14ac:dyDescent="0.2">
      <c r="B104" t="s">
        <v>172</v>
      </c>
      <c r="C104">
        <v>82</v>
      </c>
      <c r="D104">
        <v>5353</v>
      </c>
      <c r="F104" t="s">
        <v>172</v>
      </c>
      <c r="G104">
        <v>82</v>
      </c>
      <c r="H104">
        <v>178342</v>
      </c>
      <c r="J104" t="s">
        <v>172</v>
      </c>
      <c r="K104">
        <v>82</v>
      </c>
      <c r="L104">
        <v>3509</v>
      </c>
    </row>
    <row r="105" spans="2:12" x14ac:dyDescent="0.2">
      <c r="B105" t="s">
        <v>173</v>
      </c>
      <c r="C105" t="s">
        <v>0</v>
      </c>
      <c r="D105">
        <v>437</v>
      </c>
      <c r="F105" t="s">
        <v>173</v>
      </c>
      <c r="G105" t="s">
        <v>0</v>
      </c>
      <c r="H105">
        <v>97760</v>
      </c>
      <c r="J105" t="s">
        <v>173</v>
      </c>
      <c r="K105" t="s">
        <v>0</v>
      </c>
      <c r="L105">
        <v>1765</v>
      </c>
    </row>
    <row r="106" spans="2:12" x14ac:dyDescent="0.2">
      <c r="B106" t="s">
        <v>174</v>
      </c>
      <c r="C106" t="s">
        <v>1</v>
      </c>
      <c r="D106">
        <v>1008</v>
      </c>
      <c r="F106" t="s">
        <v>174</v>
      </c>
      <c r="G106" t="s">
        <v>1</v>
      </c>
      <c r="H106">
        <v>372676</v>
      </c>
      <c r="J106" t="s">
        <v>174</v>
      </c>
      <c r="K106" t="s">
        <v>1</v>
      </c>
      <c r="L106">
        <v>4149</v>
      </c>
    </row>
    <row r="107" spans="2:12" x14ac:dyDescent="0.2">
      <c r="B107" t="s">
        <v>175</v>
      </c>
      <c r="C107" t="s">
        <v>2</v>
      </c>
      <c r="D107">
        <v>3967</v>
      </c>
      <c r="F107" t="s">
        <v>175</v>
      </c>
      <c r="G107" t="s">
        <v>2</v>
      </c>
      <c r="H107">
        <v>722062</v>
      </c>
      <c r="J107" t="s">
        <v>175</v>
      </c>
      <c r="K107" t="s">
        <v>2</v>
      </c>
      <c r="L107">
        <v>10261</v>
      </c>
    </row>
    <row r="108" spans="2:12" x14ac:dyDescent="0.2">
      <c r="B108" t="s">
        <v>176</v>
      </c>
      <c r="C108" t="s">
        <v>3</v>
      </c>
      <c r="D108">
        <v>22501</v>
      </c>
      <c r="F108" t="s">
        <v>176</v>
      </c>
      <c r="G108" t="s">
        <v>3</v>
      </c>
      <c r="H108">
        <v>1403047</v>
      </c>
      <c r="J108" t="s">
        <v>176</v>
      </c>
      <c r="K108" t="s">
        <v>3</v>
      </c>
      <c r="L108">
        <v>37234</v>
      </c>
    </row>
    <row r="109" spans="2:12" x14ac:dyDescent="0.2">
      <c r="B109" t="s">
        <v>177</v>
      </c>
      <c r="C109" t="s">
        <v>4</v>
      </c>
      <c r="D109">
        <v>184550</v>
      </c>
      <c r="F109" t="s">
        <v>177</v>
      </c>
      <c r="G109" t="s">
        <v>4</v>
      </c>
      <c r="H109">
        <v>7562778</v>
      </c>
      <c r="J109" t="s">
        <v>177</v>
      </c>
      <c r="K109" t="s">
        <v>4</v>
      </c>
      <c r="L109">
        <v>130191</v>
      </c>
    </row>
    <row r="110" spans="2:12" x14ac:dyDescent="0.2">
      <c r="B110" t="s">
        <v>178</v>
      </c>
      <c r="C110">
        <v>89</v>
      </c>
      <c r="D110">
        <v>13310</v>
      </c>
      <c r="F110" t="s">
        <v>178</v>
      </c>
      <c r="G110">
        <v>89</v>
      </c>
      <c r="H110">
        <v>139686</v>
      </c>
      <c r="J110" t="s">
        <v>178</v>
      </c>
      <c r="K110">
        <v>89</v>
      </c>
      <c r="L110">
        <v>3344</v>
      </c>
    </row>
    <row r="111" spans="2:12" x14ac:dyDescent="0.2">
      <c r="B111" t="s">
        <v>179</v>
      </c>
      <c r="C111">
        <v>90</v>
      </c>
      <c r="D111">
        <v>28529</v>
      </c>
      <c r="F111" t="s">
        <v>179</v>
      </c>
      <c r="G111">
        <v>90</v>
      </c>
      <c r="H111">
        <v>252620</v>
      </c>
      <c r="J111" t="s">
        <v>179</v>
      </c>
      <c r="K111">
        <v>90</v>
      </c>
      <c r="L111">
        <v>3578</v>
      </c>
    </row>
    <row r="112" spans="2:12" x14ac:dyDescent="0.2">
      <c r="B112" t="s">
        <v>180</v>
      </c>
      <c r="C112">
        <v>91</v>
      </c>
      <c r="D112">
        <v>12265</v>
      </c>
      <c r="F112" t="s">
        <v>180</v>
      </c>
      <c r="G112">
        <v>91</v>
      </c>
      <c r="H112">
        <v>175589</v>
      </c>
      <c r="J112" t="s">
        <v>180</v>
      </c>
      <c r="K112">
        <v>91</v>
      </c>
      <c r="L112">
        <v>3277</v>
      </c>
    </row>
    <row r="113" spans="2:12" x14ac:dyDescent="0.2">
      <c r="B113" t="s">
        <v>181</v>
      </c>
      <c r="C113">
        <v>92</v>
      </c>
      <c r="D113">
        <v>6078</v>
      </c>
      <c r="F113" t="s">
        <v>181</v>
      </c>
      <c r="G113">
        <v>92</v>
      </c>
      <c r="H113">
        <v>168155</v>
      </c>
      <c r="J113" t="s">
        <v>181</v>
      </c>
      <c r="K113">
        <v>92</v>
      </c>
      <c r="L113">
        <v>3610</v>
      </c>
    </row>
    <row r="114" spans="2:12" x14ac:dyDescent="0.2">
      <c r="B114" t="s">
        <v>182</v>
      </c>
      <c r="C114">
        <v>94</v>
      </c>
      <c r="D114">
        <v>48552</v>
      </c>
      <c r="F114" t="s">
        <v>182</v>
      </c>
      <c r="G114">
        <v>94</v>
      </c>
      <c r="H114">
        <v>9075995</v>
      </c>
      <c r="J114" t="s">
        <v>182</v>
      </c>
      <c r="K114">
        <v>94</v>
      </c>
      <c r="L114">
        <v>4210</v>
      </c>
    </row>
    <row r="115" spans="2:12" x14ac:dyDescent="0.2">
      <c r="B115" t="s">
        <v>183</v>
      </c>
      <c r="C115">
        <v>95</v>
      </c>
      <c r="D115">
        <v>6444</v>
      </c>
      <c r="F115" t="s">
        <v>183</v>
      </c>
      <c r="G115">
        <v>95</v>
      </c>
      <c r="H115">
        <v>159902</v>
      </c>
      <c r="J115" t="s">
        <v>183</v>
      </c>
      <c r="K115">
        <v>95</v>
      </c>
      <c r="L115">
        <v>3455</v>
      </c>
    </row>
    <row r="116" spans="2:12" x14ac:dyDescent="0.2">
      <c r="B116" t="s">
        <v>184</v>
      </c>
      <c r="C116">
        <v>310</v>
      </c>
      <c r="D116">
        <v>732</v>
      </c>
      <c r="F116" t="s">
        <v>184</v>
      </c>
      <c r="G116">
        <v>310</v>
      </c>
      <c r="H116">
        <v>145390</v>
      </c>
      <c r="J116" t="s">
        <v>184</v>
      </c>
      <c r="K116">
        <v>310</v>
      </c>
      <c r="L116">
        <v>1898</v>
      </c>
    </row>
    <row r="117" spans="2:12" x14ac:dyDescent="0.2">
      <c r="B117" t="s">
        <v>185</v>
      </c>
      <c r="C117">
        <v>97</v>
      </c>
      <c r="D117">
        <v>270427</v>
      </c>
      <c r="F117" t="s">
        <v>185</v>
      </c>
      <c r="G117">
        <v>97</v>
      </c>
      <c r="H117">
        <v>4911565</v>
      </c>
      <c r="J117" t="s">
        <v>185</v>
      </c>
      <c r="K117">
        <v>97</v>
      </c>
      <c r="L117">
        <v>3822</v>
      </c>
    </row>
    <row r="118" spans="2:12" x14ac:dyDescent="0.2">
      <c r="B118" t="s">
        <v>186</v>
      </c>
      <c r="C118">
        <v>98</v>
      </c>
      <c r="D118">
        <v>2471</v>
      </c>
      <c r="F118" t="s">
        <v>186</v>
      </c>
      <c r="G118">
        <v>98</v>
      </c>
      <c r="H118">
        <v>100665</v>
      </c>
      <c r="J118" t="s">
        <v>186</v>
      </c>
      <c r="K118">
        <v>98</v>
      </c>
      <c r="L118">
        <v>3425</v>
      </c>
    </row>
    <row r="119" spans="2:12" x14ac:dyDescent="0.2">
      <c r="B119" t="s">
        <v>187</v>
      </c>
      <c r="C119">
        <v>99</v>
      </c>
      <c r="D119">
        <v>53763</v>
      </c>
      <c r="F119" t="s">
        <v>187</v>
      </c>
      <c r="G119">
        <v>99</v>
      </c>
      <c r="H119">
        <v>11868119</v>
      </c>
      <c r="J119" t="s">
        <v>187</v>
      </c>
      <c r="K119">
        <v>99</v>
      </c>
      <c r="L119">
        <v>4324</v>
      </c>
    </row>
    <row r="120" spans="2:12" x14ac:dyDescent="0.2">
      <c r="B120" t="s">
        <v>188</v>
      </c>
      <c r="C120">
        <v>100</v>
      </c>
      <c r="D120">
        <v>35907</v>
      </c>
      <c r="F120" t="s">
        <v>188</v>
      </c>
      <c r="G120">
        <v>100</v>
      </c>
      <c r="H120">
        <v>6188499</v>
      </c>
      <c r="J120" t="s">
        <v>188</v>
      </c>
      <c r="K120">
        <v>100</v>
      </c>
      <c r="L120">
        <v>3546</v>
      </c>
    </row>
    <row r="121" spans="2:12" x14ac:dyDescent="0.2">
      <c r="B121" t="s">
        <v>189</v>
      </c>
      <c r="C121">
        <v>311</v>
      </c>
      <c r="D121">
        <v>861</v>
      </c>
      <c r="F121" t="s">
        <v>189</v>
      </c>
      <c r="G121">
        <v>311</v>
      </c>
      <c r="H121">
        <v>162671</v>
      </c>
      <c r="J121" t="s">
        <v>189</v>
      </c>
      <c r="K121">
        <v>311</v>
      </c>
      <c r="L121">
        <v>2030</v>
      </c>
    </row>
    <row r="122" spans="2:12" x14ac:dyDescent="0.2">
      <c r="B122" t="s">
        <v>190</v>
      </c>
      <c r="C122">
        <v>312</v>
      </c>
      <c r="D122">
        <v>770</v>
      </c>
      <c r="F122" t="s">
        <v>190</v>
      </c>
      <c r="G122">
        <v>312</v>
      </c>
      <c r="H122">
        <v>146720</v>
      </c>
      <c r="J122" t="s">
        <v>190</v>
      </c>
      <c r="K122">
        <v>312</v>
      </c>
      <c r="L122">
        <v>1962</v>
      </c>
    </row>
    <row r="123" spans="2:12" x14ac:dyDescent="0.2">
      <c r="B123" t="s">
        <v>191</v>
      </c>
      <c r="C123">
        <v>103</v>
      </c>
      <c r="D123">
        <v>17705</v>
      </c>
      <c r="F123" t="s">
        <v>191</v>
      </c>
      <c r="G123">
        <v>103</v>
      </c>
      <c r="H123">
        <v>858075</v>
      </c>
      <c r="J123" t="s">
        <v>191</v>
      </c>
      <c r="K123">
        <v>103</v>
      </c>
      <c r="L123">
        <v>3187</v>
      </c>
    </row>
    <row r="124" spans="2:12" x14ac:dyDescent="0.2">
      <c r="B124" t="s">
        <v>192</v>
      </c>
      <c r="C124">
        <v>104</v>
      </c>
      <c r="D124">
        <v>65985</v>
      </c>
      <c r="F124" t="s">
        <v>192</v>
      </c>
      <c r="G124">
        <v>104</v>
      </c>
      <c r="H124">
        <v>11993028</v>
      </c>
      <c r="J124" t="s">
        <v>192</v>
      </c>
      <c r="K124">
        <v>104</v>
      </c>
      <c r="L124">
        <v>4030</v>
      </c>
    </row>
    <row r="125" spans="2:12" x14ac:dyDescent="0.2">
      <c r="B125" t="s">
        <v>193</v>
      </c>
      <c r="C125">
        <v>105</v>
      </c>
      <c r="D125">
        <v>1876</v>
      </c>
      <c r="F125" t="s">
        <v>193</v>
      </c>
      <c r="G125">
        <v>105</v>
      </c>
      <c r="H125">
        <v>105540</v>
      </c>
      <c r="J125" t="s">
        <v>193</v>
      </c>
      <c r="K125">
        <v>105</v>
      </c>
      <c r="L125">
        <v>3712</v>
      </c>
    </row>
    <row r="126" spans="2:12" x14ac:dyDescent="0.2">
      <c r="B126" t="s">
        <v>194</v>
      </c>
      <c r="C126">
        <v>106</v>
      </c>
      <c r="D126">
        <v>39311</v>
      </c>
      <c r="F126" t="s">
        <v>194</v>
      </c>
      <c r="G126">
        <v>106</v>
      </c>
      <c r="H126">
        <v>6559864</v>
      </c>
      <c r="J126" t="s">
        <v>194</v>
      </c>
      <c r="K126">
        <v>106</v>
      </c>
      <c r="L126">
        <v>3546</v>
      </c>
    </row>
    <row r="127" spans="2:12" x14ac:dyDescent="0.2">
      <c r="B127" t="s">
        <v>195</v>
      </c>
      <c r="C127">
        <v>107</v>
      </c>
      <c r="D127">
        <v>11696</v>
      </c>
      <c r="F127" t="s">
        <v>195</v>
      </c>
      <c r="G127">
        <v>107</v>
      </c>
      <c r="H127">
        <v>151887</v>
      </c>
      <c r="J127" t="s">
        <v>195</v>
      </c>
      <c r="K127">
        <v>107</v>
      </c>
      <c r="L127">
        <v>3377</v>
      </c>
    </row>
    <row r="128" spans="2:12" x14ac:dyDescent="0.2">
      <c r="B128" t="s">
        <v>196</v>
      </c>
      <c r="C128">
        <v>108</v>
      </c>
      <c r="D128">
        <v>5033</v>
      </c>
      <c r="F128" t="s">
        <v>196</v>
      </c>
      <c r="G128">
        <v>108</v>
      </c>
      <c r="H128">
        <v>233269</v>
      </c>
      <c r="J128" t="s">
        <v>196</v>
      </c>
      <c r="K128">
        <v>108</v>
      </c>
      <c r="L128">
        <v>3393</v>
      </c>
    </row>
    <row r="129" spans="2:12" x14ac:dyDescent="0.2">
      <c r="B129" t="s">
        <v>197</v>
      </c>
      <c r="C129">
        <v>109</v>
      </c>
      <c r="D129">
        <v>2266</v>
      </c>
      <c r="F129" t="s">
        <v>197</v>
      </c>
      <c r="G129">
        <v>109</v>
      </c>
      <c r="H129">
        <v>104996</v>
      </c>
      <c r="J129" t="s">
        <v>197</v>
      </c>
      <c r="K129">
        <v>109</v>
      </c>
      <c r="L129">
        <v>3215</v>
      </c>
    </row>
    <row r="130" spans="2:12" x14ac:dyDescent="0.2">
      <c r="B130" t="s">
        <v>198</v>
      </c>
      <c r="C130">
        <v>110</v>
      </c>
      <c r="D130">
        <v>14059</v>
      </c>
      <c r="F130" t="s">
        <v>198</v>
      </c>
      <c r="G130">
        <v>110</v>
      </c>
      <c r="H130">
        <v>178822</v>
      </c>
      <c r="J130" t="s">
        <v>198</v>
      </c>
      <c r="K130">
        <v>110</v>
      </c>
      <c r="L130">
        <v>3324</v>
      </c>
    </row>
    <row r="131" spans="2:12" x14ac:dyDescent="0.2">
      <c r="B131" t="s">
        <v>199</v>
      </c>
      <c r="C131">
        <v>111</v>
      </c>
      <c r="D131">
        <v>1915</v>
      </c>
      <c r="F131" t="s">
        <v>199</v>
      </c>
      <c r="G131">
        <v>111</v>
      </c>
      <c r="H131">
        <v>73791</v>
      </c>
      <c r="J131" t="s">
        <v>199</v>
      </c>
      <c r="K131">
        <v>111</v>
      </c>
      <c r="L131">
        <v>3382</v>
      </c>
    </row>
    <row r="132" spans="2:12" x14ac:dyDescent="0.2">
      <c r="B132" t="s">
        <v>200</v>
      </c>
      <c r="C132">
        <v>112</v>
      </c>
      <c r="D132">
        <v>158299</v>
      </c>
      <c r="F132" t="s">
        <v>200</v>
      </c>
      <c r="G132">
        <v>112</v>
      </c>
      <c r="H132">
        <v>4936870</v>
      </c>
      <c r="J132" t="s">
        <v>200</v>
      </c>
      <c r="K132">
        <v>112</v>
      </c>
      <c r="L132">
        <v>3683</v>
      </c>
    </row>
    <row r="133" spans="2:12" x14ac:dyDescent="0.2">
      <c r="B133" t="s">
        <v>201</v>
      </c>
      <c r="C133">
        <v>114</v>
      </c>
      <c r="D133">
        <v>532341</v>
      </c>
      <c r="F133" t="s">
        <v>201</v>
      </c>
      <c r="G133">
        <v>114</v>
      </c>
      <c r="H133">
        <v>5100320</v>
      </c>
      <c r="J133" t="s">
        <v>201</v>
      </c>
      <c r="K133">
        <v>114</v>
      </c>
      <c r="L133">
        <v>3547</v>
      </c>
    </row>
    <row r="134" spans="2:12" x14ac:dyDescent="0.2">
      <c r="B134" t="s">
        <v>202</v>
      </c>
      <c r="C134">
        <v>115</v>
      </c>
      <c r="D134">
        <v>2083</v>
      </c>
      <c r="F134" t="s">
        <v>202</v>
      </c>
      <c r="G134">
        <v>115</v>
      </c>
      <c r="H134">
        <v>95793</v>
      </c>
      <c r="J134" t="s">
        <v>202</v>
      </c>
      <c r="K134">
        <v>115</v>
      </c>
      <c r="L134">
        <v>3551</v>
      </c>
    </row>
    <row r="135" spans="2:12" x14ac:dyDescent="0.2">
      <c r="B135" t="s">
        <v>203</v>
      </c>
      <c r="C135">
        <v>313</v>
      </c>
      <c r="D135">
        <v>891</v>
      </c>
      <c r="F135" t="s">
        <v>203</v>
      </c>
      <c r="G135">
        <v>313</v>
      </c>
      <c r="H135">
        <v>170371</v>
      </c>
      <c r="J135" t="s">
        <v>203</v>
      </c>
      <c r="K135">
        <v>313</v>
      </c>
      <c r="L135">
        <v>1816</v>
      </c>
    </row>
    <row r="136" spans="2:12" x14ac:dyDescent="0.2">
      <c r="B136" t="s">
        <v>204</v>
      </c>
      <c r="C136">
        <v>117</v>
      </c>
      <c r="D136">
        <v>10320</v>
      </c>
      <c r="F136" t="s">
        <v>204</v>
      </c>
      <c r="G136">
        <v>117</v>
      </c>
      <c r="H136">
        <v>110785</v>
      </c>
      <c r="J136" t="s">
        <v>204</v>
      </c>
      <c r="K136">
        <v>117</v>
      </c>
      <c r="L136">
        <v>3366</v>
      </c>
    </row>
    <row r="137" spans="2:12" x14ac:dyDescent="0.2">
      <c r="B137" t="s">
        <v>205</v>
      </c>
      <c r="C137">
        <v>118</v>
      </c>
      <c r="D137">
        <v>9747</v>
      </c>
      <c r="F137" t="s">
        <v>205</v>
      </c>
      <c r="G137">
        <v>118</v>
      </c>
      <c r="H137">
        <v>130854</v>
      </c>
      <c r="J137" t="s">
        <v>205</v>
      </c>
      <c r="K137">
        <v>118</v>
      </c>
      <c r="L137">
        <v>3352</v>
      </c>
    </row>
    <row r="138" spans="2:12" x14ac:dyDescent="0.2">
      <c r="B138" t="s">
        <v>206</v>
      </c>
      <c r="C138">
        <v>315</v>
      </c>
      <c r="D138">
        <v>883</v>
      </c>
      <c r="F138" t="s">
        <v>206</v>
      </c>
      <c r="G138">
        <v>315</v>
      </c>
      <c r="H138">
        <v>166766</v>
      </c>
      <c r="J138" t="s">
        <v>206</v>
      </c>
      <c r="K138">
        <v>315</v>
      </c>
      <c r="L138">
        <v>1993</v>
      </c>
    </row>
    <row r="139" spans="2:12" x14ac:dyDescent="0.2">
      <c r="B139" t="s">
        <v>207</v>
      </c>
      <c r="C139">
        <v>120</v>
      </c>
      <c r="D139">
        <v>20893</v>
      </c>
      <c r="F139" t="s">
        <v>207</v>
      </c>
      <c r="G139">
        <v>120</v>
      </c>
      <c r="H139">
        <v>950398</v>
      </c>
      <c r="J139" t="s">
        <v>207</v>
      </c>
      <c r="K139">
        <v>120</v>
      </c>
      <c r="L139">
        <v>3294</v>
      </c>
    </row>
    <row r="140" spans="2:12" x14ac:dyDescent="0.2">
      <c r="B140" t="s">
        <v>208</v>
      </c>
      <c r="C140">
        <v>121</v>
      </c>
      <c r="D140">
        <v>9015</v>
      </c>
      <c r="F140" t="s">
        <v>208</v>
      </c>
      <c r="G140">
        <v>121</v>
      </c>
      <c r="H140">
        <v>199654</v>
      </c>
      <c r="J140" t="s">
        <v>208</v>
      </c>
      <c r="K140">
        <v>121</v>
      </c>
      <c r="L140">
        <v>3416</v>
      </c>
    </row>
    <row r="141" spans="2:12" x14ac:dyDescent="0.2">
      <c r="B141" t="s">
        <v>209</v>
      </c>
      <c r="C141">
        <v>122</v>
      </c>
      <c r="D141">
        <v>1363</v>
      </c>
      <c r="F141" t="s">
        <v>209</v>
      </c>
      <c r="G141">
        <v>122</v>
      </c>
      <c r="H141">
        <v>108621</v>
      </c>
      <c r="J141" t="s">
        <v>209</v>
      </c>
      <c r="K141">
        <v>122</v>
      </c>
      <c r="L141">
        <v>3469</v>
      </c>
    </row>
    <row r="142" spans="2:12" x14ac:dyDescent="0.2">
      <c r="B142" t="s">
        <v>210</v>
      </c>
      <c r="C142">
        <v>123</v>
      </c>
      <c r="D142">
        <v>2617</v>
      </c>
      <c r="F142" t="s">
        <v>210</v>
      </c>
      <c r="G142">
        <v>123</v>
      </c>
      <c r="H142">
        <v>124657</v>
      </c>
      <c r="J142" t="s">
        <v>210</v>
      </c>
      <c r="K142">
        <v>123</v>
      </c>
      <c r="L142">
        <v>3179</v>
      </c>
    </row>
    <row r="143" spans="2:12" x14ac:dyDescent="0.2">
      <c r="B143" t="s">
        <v>211</v>
      </c>
      <c r="C143">
        <v>316</v>
      </c>
      <c r="D143">
        <v>822</v>
      </c>
      <c r="F143" t="s">
        <v>211</v>
      </c>
      <c r="G143">
        <v>316</v>
      </c>
      <c r="H143">
        <v>170592</v>
      </c>
      <c r="J143" t="s">
        <v>211</v>
      </c>
      <c r="K143">
        <v>316</v>
      </c>
      <c r="L143">
        <v>1934</v>
      </c>
    </row>
    <row r="144" spans="2:12" x14ac:dyDescent="0.2">
      <c r="B144" t="s">
        <v>212</v>
      </c>
      <c r="C144">
        <v>125</v>
      </c>
      <c r="D144">
        <v>29928</v>
      </c>
      <c r="F144" t="s">
        <v>212</v>
      </c>
      <c r="G144">
        <v>125</v>
      </c>
      <c r="H144">
        <v>268086</v>
      </c>
      <c r="J144" t="s">
        <v>212</v>
      </c>
      <c r="K144">
        <v>125</v>
      </c>
      <c r="L144">
        <v>3482</v>
      </c>
    </row>
    <row r="145" spans="2:12" x14ac:dyDescent="0.2">
      <c r="B145" t="s">
        <v>213</v>
      </c>
      <c r="C145">
        <v>126</v>
      </c>
      <c r="D145">
        <v>15868</v>
      </c>
      <c r="F145" t="s">
        <v>213</v>
      </c>
      <c r="G145">
        <v>126</v>
      </c>
      <c r="H145">
        <v>289956</v>
      </c>
      <c r="J145" t="s">
        <v>213</v>
      </c>
      <c r="K145">
        <v>126</v>
      </c>
      <c r="L145">
        <v>2994</v>
      </c>
    </row>
    <row r="146" spans="2:12" x14ac:dyDescent="0.2">
      <c r="B146" t="s">
        <v>214</v>
      </c>
      <c r="C146">
        <v>127</v>
      </c>
      <c r="D146">
        <v>20252</v>
      </c>
      <c r="F146" t="s">
        <v>214</v>
      </c>
      <c r="G146">
        <v>127</v>
      </c>
      <c r="H146">
        <v>772914</v>
      </c>
      <c r="J146" t="s">
        <v>214</v>
      </c>
      <c r="K146">
        <v>127</v>
      </c>
      <c r="L146">
        <v>3276</v>
      </c>
    </row>
    <row r="147" spans="2:12" x14ac:dyDescent="0.2">
      <c r="B147" t="s">
        <v>215</v>
      </c>
      <c r="C147">
        <v>128</v>
      </c>
      <c r="D147">
        <v>12979</v>
      </c>
      <c r="F147" t="s">
        <v>215</v>
      </c>
      <c r="G147">
        <v>128</v>
      </c>
      <c r="H147">
        <v>162595</v>
      </c>
      <c r="J147" t="s">
        <v>215</v>
      </c>
      <c r="K147">
        <v>128</v>
      </c>
      <c r="L147">
        <v>2940</v>
      </c>
    </row>
    <row r="148" spans="2:12" x14ac:dyDescent="0.2">
      <c r="B148" t="s">
        <v>216</v>
      </c>
      <c r="C148">
        <v>129</v>
      </c>
      <c r="D148">
        <v>31862</v>
      </c>
      <c r="F148" t="s">
        <v>216</v>
      </c>
      <c r="G148">
        <v>129</v>
      </c>
      <c r="H148">
        <v>2663457</v>
      </c>
      <c r="J148" t="s">
        <v>216</v>
      </c>
      <c r="K148">
        <v>129</v>
      </c>
      <c r="L148">
        <v>3413</v>
      </c>
    </row>
    <row r="149" spans="2:12" x14ac:dyDescent="0.2">
      <c r="B149" t="s">
        <v>217</v>
      </c>
      <c r="C149">
        <v>130</v>
      </c>
      <c r="D149">
        <v>42834</v>
      </c>
      <c r="F149" t="s">
        <v>217</v>
      </c>
      <c r="G149">
        <v>130</v>
      </c>
      <c r="H149">
        <v>376963</v>
      </c>
      <c r="J149" t="s">
        <v>217</v>
      </c>
      <c r="K149">
        <v>130</v>
      </c>
      <c r="L149">
        <v>2983</v>
      </c>
    </row>
    <row r="150" spans="2:12" x14ac:dyDescent="0.2">
      <c r="B150" t="s">
        <v>218</v>
      </c>
      <c r="C150">
        <v>131</v>
      </c>
      <c r="D150">
        <v>7004</v>
      </c>
      <c r="F150" t="s">
        <v>218</v>
      </c>
      <c r="G150">
        <v>131</v>
      </c>
      <c r="H150">
        <v>167881</v>
      </c>
      <c r="J150" t="s">
        <v>218</v>
      </c>
      <c r="K150">
        <v>131</v>
      </c>
      <c r="L150">
        <v>2904</v>
      </c>
    </row>
    <row r="151" spans="2:12" x14ac:dyDescent="0.2">
      <c r="B151" t="s">
        <v>219</v>
      </c>
      <c r="C151">
        <v>132</v>
      </c>
      <c r="D151">
        <v>164761</v>
      </c>
      <c r="F151" t="s">
        <v>219</v>
      </c>
      <c r="G151">
        <v>132</v>
      </c>
      <c r="H151">
        <v>4703706</v>
      </c>
      <c r="J151" t="s">
        <v>219</v>
      </c>
      <c r="K151">
        <v>132</v>
      </c>
      <c r="L151">
        <v>3649</v>
      </c>
    </row>
    <row r="152" spans="2:12" x14ac:dyDescent="0.2">
      <c r="B152" t="s">
        <v>220</v>
      </c>
      <c r="C152">
        <v>133</v>
      </c>
      <c r="D152">
        <v>36006</v>
      </c>
      <c r="F152" t="s">
        <v>220</v>
      </c>
      <c r="G152">
        <v>133</v>
      </c>
      <c r="H152">
        <v>6102692</v>
      </c>
      <c r="J152" t="s">
        <v>220</v>
      </c>
      <c r="K152">
        <v>133</v>
      </c>
      <c r="L152">
        <v>3424</v>
      </c>
    </row>
    <row r="153" spans="2:12" x14ac:dyDescent="0.2">
      <c r="B153" t="s">
        <v>221</v>
      </c>
      <c r="C153">
        <v>134</v>
      </c>
      <c r="D153">
        <v>1829</v>
      </c>
      <c r="F153" t="s">
        <v>221</v>
      </c>
      <c r="G153">
        <v>134</v>
      </c>
      <c r="H153">
        <v>161418</v>
      </c>
      <c r="J153" t="s">
        <v>221</v>
      </c>
      <c r="K153">
        <v>134</v>
      </c>
      <c r="L153">
        <v>3278</v>
      </c>
    </row>
    <row r="154" spans="2:12" x14ac:dyDescent="0.2">
      <c r="B154" t="s">
        <v>222</v>
      </c>
      <c r="C154">
        <v>135</v>
      </c>
      <c r="D154">
        <v>45900</v>
      </c>
      <c r="F154" t="s">
        <v>222</v>
      </c>
      <c r="G154">
        <v>135</v>
      </c>
      <c r="H154">
        <v>361926</v>
      </c>
      <c r="J154" t="s">
        <v>222</v>
      </c>
      <c r="K154">
        <v>135</v>
      </c>
      <c r="L154">
        <v>3125</v>
      </c>
    </row>
    <row r="155" spans="2:12" x14ac:dyDescent="0.2">
      <c r="B155" t="s">
        <v>223</v>
      </c>
      <c r="C155" t="s">
        <v>0</v>
      </c>
      <c r="D155">
        <v>427</v>
      </c>
      <c r="F155" t="s">
        <v>223</v>
      </c>
      <c r="G155" t="s">
        <v>0</v>
      </c>
      <c r="H155">
        <v>93734</v>
      </c>
      <c r="J155" t="s">
        <v>223</v>
      </c>
      <c r="K155" t="s">
        <v>0</v>
      </c>
      <c r="L155">
        <v>1347</v>
      </c>
    </row>
    <row r="156" spans="2:12" x14ac:dyDescent="0.2">
      <c r="B156" t="s">
        <v>224</v>
      </c>
      <c r="C156" t="s">
        <v>1</v>
      </c>
      <c r="D156">
        <v>965</v>
      </c>
      <c r="F156" t="s">
        <v>224</v>
      </c>
      <c r="G156" t="s">
        <v>1</v>
      </c>
      <c r="H156">
        <v>352629</v>
      </c>
      <c r="J156" t="s">
        <v>224</v>
      </c>
      <c r="K156" t="s">
        <v>1</v>
      </c>
      <c r="L156">
        <v>3528</v>
      </c>
    </row>
    <row r="157" spans="2:12" x14ac:dyDescent="0.2">
      <c r="B157" t="s">
        <v>225</v>
      </c>
      <c r="C157" t="s">
        <v>2</v>
      </c>
      <c r="D157">
        <v>3857</v>
      </c>
      <c r="F157" t="s">
        <v>225</v>
      </c>
      <c r="G157" t="s">
        <v>2</v>
      </c>
      <c r="H157">
        <v>685702</v>
      </c>
      <c r="J157" t="s">
        <v>225</v>
      </c>
      <c r="K157" t="s">
        <v>2</v>
      </c>
      <c r="L157">
        <v>9521</v>
      </c>
    </row>
    <row r="158" spans="2:12" x14ac:dyDescent="0.2">
      <c r="B158" t="s">
        <v>226</v>
      </c>
      <c r="C158" t="s">
        <v>3</v>
      </c>
      <c r="D158">
        <v>22748</v>
      </c>
      <c r="F158" t="s">
        <v>226</v>
      </c>
      <c r="G158" t="s">
        <v>3</v>
      </c>
      <c r="H158">
        <v>1416996</v>
      </c>
      <c r="J158" t="s">
        <v>226</v>
      </c>
      <c r="K158" t="s">
        <v>3</v>
      </c>
      <c r="L158">
        <v>36957</v>
      </c>
    </row>
    <row r="159" spans="2:12" x14ac:dyDescent="0.2">
      <c r="B159" t="s">
        <v>227</v>
      </c>
      <c r="C159" t="s">
        <v>4</v>
      </c>
      <c r="D159">
        <v>160888</v>
      </c>
      <c r="F159" t="s">
        <v>227</v>
      </c>
      <c r="G159" t="s">
        <v>4</v>
      </c>
      <c r="H159">
        <v>6593278</v>
      </c>
      <c r="J159" t="s">
        <v>227</v>
      </c>
      <c r="K159" t="s">
        <v>4</v>
      </c>
      <c r="L159">
        <v>115680</v>
      </c>
    </row>
    <row r="160" spans="2:12" x14ac:dyDescent="0.2">
      <c r="B160" t="s">
        <v>228</v>
      </c>
      <c r="C160">
        <v>141</v>
      </c>
      <c r="D160">
        <v>131470</v>
      </c>
      <c r="F160" t="s">
        <v>228</v>
      </c>
      <c r="G160">
        <v>141</v>
      </c>
      <c r="H160">
        <v>883170</v>
      </c>
      <c r="J160" t="s">
        <v>228</v>
      </c>
      <c r="K160">
        <v>141</v>
      </c>
      <c r="L160">
        <v>2314</v>
      </c>
    </row>
    <row r="161" spans="2:12" x14ac:dyDescent="0.2">
      <c r="B161" t="s">
        <v>229</v>
      </c>
      <c r="C161">
        <v>142</v>
      </c>
      <c r="D161">
        <v>9255</v>
      </c>
      <c r="F161" t="s">
        <v>229</v>
      </c>
      <c r="G161">
        <v>142</v>
      </c>
      <c r="H161">
        <v>590418</v>
      </c>
      <c r="J161" t="s">
        <v>229</v>
      </c>
      <c r="K161">
        <v>142</v>
      </c>
      <c r="L161">
        <v>2980</v>
      </c>
    </row>
    <row r="162" spans="2:12" x14ac:dyDescent="0.2">
      <c r="B162" t="s">
        <v>230</v>
      </c>
      <c r="C162">
        <v>144</v>
      </c>
      <c r="D162">
        <v>8880</v>
      </c>
      <c r="F162" t="s">
        <v>230</v>
      </c>
      <c r="G162">
        <v>144</v>
      </c>
      <c r="H162">
        <v>656172</v>
      </c>
      <c r="J162" t="s">
        <v>230</v>
      </c>
      <c r="K162">
        <v>144</v>
      </c>
      <c r="L162">
        <v>3641</v>
      </c>
    </row>
    <row r="163" spans="2:12" x14ac:dyDescent="0.2">
      <c r="B163" t="s">
        <v>231</v>
      </c>
      <c r="C163">
        <v>145</v>
      </c>
      <c r="D163">
        <v>6056</v>
      </c>
      <c r="F163" t="s">
        <v>231</v>
      </c>
      <c r="G163">
        <v>145</v>
      </c>
      <c r="H163">
        <v>756806</v>
      </c>
      <c r="J163" t="s">
        <v>231</v>
      </c>
      <c r="K163">
        <v>145</v>
      </c>
      <c r="L163">
        <v>3077</v>
      </c>
    </row>
    <row r="164" spans="2:12" x14ac:dyDescent="0.2">
      <c r="B164" t="s">
        <v>232</v>
      </c>
      <c r="C164">
        <v>154</v>
      </c>
      <c r="D164">
        <v>20816</v>
      </c>
      <c r="F164" t="s">
        <v>232</v>
      </c>
      <c r="G164">
        <v>154</v>
      </c>
      <c r="H164">
        <v>755954</v>
      </c>
      <c r="J164" t="s">
        <v>232</v>
      </c>
      <c r="K164">
        <v>154</v>
      </c>
      <c r="L164">
        <v>3085</v>
      </c>
    </row>
    <row r="165" spans="2:12" x14ac:dyDescent="0.2">
      <c r="B165" t="s">
        <v>233</v>
      </c>
      <c r="C165">
        <v>155</v>
      </c>
      <c r="D165">
        <v>2516</v>
      </c>
      <c r="F165" t="s">
        <v>233</v>
      </c>
      <c r="G165">
        <v>155</v>
      </c>
      <c r="H165">
        <v>110606</v>
      </c>
      <c r="J165" t="s">
        <v>233</v>
      </c>
      <c r="K165">
        <v>155</v>
      </c>
      <c r="L165">
        <v>3251</v>
      </c>
    </row>
    <row r="166" spans="2:12" x14ac:dyDescent="0.2">
      <c r="B166" t="s">
        <v>234</v>
      </c>
      <c r="C166">
        <v>161</v>
      </c>
      <c r="D166">
        <v>2264</v>
      </c>
      <c r="F166" t="s">
        <v>234</v>
      </c>
      <c r="G166">
        <v>161</v>
      </c>
      <c r="H166">
        <v>155253</v>
      </c>
      <c r="J166" t="s">
        <v>234</v>
      </c>
      <c r="K166">
        <v>161</v>
      </c>
      <c r="L166">
        <v>3321</v>
      </c>
    </row>
    <row r="167" spans="2:12" x14ac:dyDescent="0.2">
      <c r="B167" t="s">
        <v>235</v>
      </c>
      <c r="C167">
        <v>321</v>
      </c>
      <c r="D167">
        <v>834</v>
      </c>
      <c r="F167" t="s">
        <v>235</v>
      </c>
      <c r="G167">
        <v>321</v>
      </c>
      <c r="H167">
        <v>164768</v>
      </c>
      <c r="J167" t="s">
        <v>235</v>
      </c>
      <c r="K167">
        <v>321</v>
      </c>
      <c r="L167">
        <v>1994</v>
      </c>
    </row>
    <row r="168" spans="2:12" x14ac:dyDescent="0.2">
      <c r="B168" t="s">
        <v>236</v>
      </c>
      <c r="C168">
        <v>324</v>
      </c>
      <c r="D168">
        <v>914</v>
      </c>
      <c r="F168" t="s">
        <v>236</v>
      </c>
      <c r="G168">
        <v>324</v>
      </c>
      <c r="H168">
        <v>167942</v>
      </c>
      <c r="J168" t="s">
        <v>236</v>
      </c>
      <c r="K168">
        <v>324</v>
      </c>
      <c r="L168">
        <v>2054</v>
      </c>
    </row>
    <row r="169" spans="2:12" x14ac:dyDescent="0.2">
      <c r="B169" t="s">
        <v>237</v>
      </c>
      <c r="C169">
        <v>325</v>
      </c>
      <c r="D169">
        <v>875</v>
      </c>
      <c r="F169" t="s">
        <v>237</v>
      </c>
      <c r="G169">
        <v>325</v>
      </c>
      <c r="H169">
        <v>153921</v>
      </c>
      <c r="J169" t="s">
        <v>237</v>
      </c>
      <c r="K169">
        <v>325</v>
      </c>
      <c r="L169">
        <v>1994</v>
      </c>
    </row>
    <row r="170" spans="2:12" x14ac:dyDescent="0.2">
      <c r="B170" t="s">
        <v>238</v>
      </c>
      <c r="C170">
        <v>181</v>
      </c>
      <c r="D170">
        <v>2289</v>
      </c>
      <c r="F170" t="s">
        <v>238</v>
      </c>
      <c r="G170">
        <v>181</v>
      </c>
      <c r="H170">
        <v>120981</v>
      </c>
      <c r="J170" t="s">
        <v>238</v>
      </c>
      <c r="K170">
        <v>181</v>
      </c>
      <c r="L170">
        <v>3211</v>
      </c>
    </row>
    <row r="171" spans="2:12" x14ac:dyDescent="0.2">
      <c r="B171" t="s">
        <v>239</v>
      </c>
      <c r="C171">
        <v>196</v>
      </c>
      <c r="D171">
        <v>1088</v>
      </c>
      <c r="F171" t="s">
        <v>239</v>
      </c>
      <c r="G171">
        <v>196</v>
      </c>
      <c r="H171">
        <v>304916</v>
      </c>
      <c r="J171" t="s">
        <v>239</v>
      </c>
      <c r="K171">
        <v>196</v>
      </c>
      <c r="L171">
        <v>2446</v>
      </c>
    </row>
    <row r="172" spans="2:12" x14ac:dyDescent="0.2">
      <c r="B172" t="s">
        <v>240</v>
      </c>
      <c r="C172">
        <v>197</v>
      </c>
      <c r="D172">
        <v>1122</v>
      </c>
      <c r="F172" t="s">
        <v>240</v>
      </c>
      <c r="G172">
        <v>197</v>
      </c>
      <c r="H172">
        <v>375653</v>
      </c>
      <c r="J172" t="s">
        <v>240</v>
      </c>
      <c r="K172">
        <v>197</v>
      </c>
      <c r="L172">
        <v>2468</v>
      </c>
    </row>
    <row r="173" spans="2:12" x14ac:dyDescent="0.2">
      <c r="B173" t="s">
        <v>241</v>
      </c>
      <c r="C173">
        <v>218</v>
      </c>
      <c r="D173">
        <v>35778</v>
      </c>
      <c r="F173" t="s">
        <v>241</v>
      </c>
      <c r="G173">
        <v>218</v>
      </c>
      <c r="H173">
        <v>410946</v>
      </c>
      <c r="J173" t="s">
        <v>241</v>
      </c>
      <c r="K173">
        <v>218</v>
      </c>
      <c r="L173">
        <v>2826</v>
      </c>
    </row>
    <row r="174" spans="2:12" x14ac:dyDescent="0.2">
      <c r="B174" t="s">
        <v>242</v>
      </c>
      <c r="C174">
        <v>221</v>
      </c>
      <c r="D174">
        <v>4686</v>
      </c>
      <c r="F174" t="s">
        <v>242</v>
      </c>
      <c r="G174">
        <v>221</v>
      </c>
      <c r="H174">
        <v>203216</v>
      </c>
      <c r="J174" t="s">
        <v>242</v>
      </c>
      <c r="K174">
        <v>221</v>
      </c>
      <c r="L174">
        <v>3360</v>
      </c>
    </row>
    <row r="175" spans="2:12" x14ac:dyDescent="0.2">
      <c r="B175" t="s">
        <v>243</v>
      </c>
      <c r="C175">
        <v>223</v>
      </c>
      <c r="D175">
        <v>263917</v>
      </c>
      <c r="F175" t="s">
        <v>243</v>
      </c>
      <c r="G175">
        <v>223</v>
      </c>
      <c r="H175">
        <v>4309777</v>
      </c>
      <c r="J175" t="s">
        <v>243</v>
      </c>
      <c r="K175">
        <v>223</v>
      </c>
      <c r="L175">
        <v>3318</v>
      </c>
    </row>
    <row r="176" spans="2:12" x14ac:dyDescent="0.2">
      <c r="B176" t="s">
        <v>244</v>
      </c>
      <c r="C176">
        <v>226</v>
      </c>
      <c r="D176">
        <v>397011</v>
      </c>
      <c r="F176" t="s">
        <v>244</v>
      </c>
      <c r="G176">
        <v>226</v>
      </c>
      <c r="H176">
        <v>4424428</v>
      </c>
      <c r="J176" t="s">
        <v>244</v>
      </c>
      <c r="K176">
        <v>226</v>
      </c>
      <c r="L176">
        <v>2884</v>
      </c>
    </row>
    <row r="177" spans="2:12" x14ac:dyDescent="0.2">
      <c r="B177" t="s">
        <v>245</v>
      </c>
      <c r="C177">
        <v>228</v>
      </c>
      <c r="D177">
        <v>4153</v>
      </c>
      <c r="F177" t="s">
        <v>245</v>
      </c>
      <c r="G177">
        <v>228</v>
      </c>
      <c r="H177">
        <v>256309</v>
      </c>
      <c r="J177" t="s">
        <v>245</v>
      </c>
      <c r="K177">
        <v>228</v>
      </c>
      <c r="L177">
        <v>3490</v>
      </c>
    </row>
    <row r="178" spans="2:12" x14ac:dyDescent="0.2">
      <c r="B178" t="s">
        <v>246</v>
      </c>
      <c r="C178">
        <v>232</v>
      </c>
      <c r="D178">
        <v>3825</v>
      </c>
      <c r="F178" t="s">
        <v>246</v>
      </c>
      <c r="G178">
        <v>232</v>
      </c>
      <c r="H178">
        <v>106270</v>
      </c>
      <c r="J178" t="s">
        <v>246</v>
      </c>
      <c r="K178">
        <v>232</v>
      </c>
      <c r="L178">
        <v>3717</v>
      </c>
    </row>
    <row r="179" spans="2:12" x14ac:dyDescent="0.2">
      <c r="B179" t="s">
        <v>247</v>
      </c>
      <c r="C179">
        <v>234</v>
      </c>
      <c r="D179">
        <v>13867</v>
      </c>
      <c r="F179" t="s">
        <v>247</v>
      </c>
      <c r="G179">
        <v>234</v>
      </c>
      <c r="H179">
        <v>393323</v>
      </c>
      <c r="J179" t="s">
        <v>247</v>
      </c>
      <c r="K179">
        <v>234</v>
      </c>
      <c r="L179">
        <v>3263</v>
      </c>
    </row>
    <row r="180" spans="2:12" x14ac:dyDescent="0.2">
      <c r="B180" t="s">
        <v>248</v>
      </c>
      <c r="C180">
        <v>235</v>
      </c>
      <c r="D180">
        <v>4282</v>
      </c>
      <c r="F180" t="s">
        <v>248</v>
      </c>
      <c r="G180">
        <v>235</v>
      </c>
      <c r="H180">
        <v>276534</v>
      </c>
      <c r="J180" t="s">
        <v>248</v>
      </c>
      <c r="K180">
        <v>235</v>
      </c>
      <c r="L180">
        <v>3226</v>
      </c>
    </row>
    <row r="181" spans="2:12" x14ac:dyDescent="0.2">
      <c r="B181" t="s">
        <v>249</v>
      </c>
      <c r="C181">
        <v>240</v>
      </c>
      <c r="D181">
        <v>19623</v>
      </c>
      <c r="F181" t="s">
        <v>249</v>
      </c>
      <c r="G181">
        <v>240</v>
      </c>
      <c r="H181">
        <v>286621</v>
      </c>
      <c r="J181" t="s">
        <v>249</v>
      </c>
      <c r="K181">
        <v>240</v>
      </c>
      <c r="L181">
        <v>2950</v>
      </c>
    </row>
    <row r="182" spans="2:12" x14ac:dyDescent="0.2">
      <c r="B182" t="s">
        <v>250</v>
      </c>
      <c r="C182">
        <v>242</v>
      </c>
      <c r="D182">
        <v>2169</v>
      </c>
      <c r="F182" t="s">
        <v>250</v>
      </c>
      <c r="G182">
        <v>242</v>
      </c>
      <c r="H182">
        <v>87315</v>
      </c>
      <c r="J182" t="s">
        <v>250</v>
      </c>
      <c r="K182">
        <v>242</v>
      </c>
      <c r="L182">
        <v>2984</v>
      </c>
    </row>
    <row r="183" spans="2:12" x14ac:dyDescent="0.2">
      <c r="B183" t="s">
        <v>251</v>
      </c>
      <c r="C183">
        <v>244</v>
      </c>
      <c r="D183">
        <v>40246</v>
      </c>
      <c r="F183" t="s">
        <v>251</v>
      </c>
      <c r="G183">
        <v>244</v>
      </c>
      <c r="H183">
        <v>6647492</v>
      </c>
      <c r="J183" t="s">
        <v>251</v>
      </c>
      <c r="K183">
        <v>244</v>
      </c>
      <c r="L183">
        <v>3391</v>
      </c>
    </row>
    <row r="184" spans="2:12" x14ac:dyDescent="0.2">
      <c r="B184" t="s">
        <v>252</v>
      </c>
      <c r="C184">
        <v>247</v>
      </c>
      <c r="D184">
        <v>600152</v>
      </c>
      <c r="F184" t="s">
        <v>252</v>
      </c>
      <c r="G184">
        <v>247</v>
      </c>
      <c r="H184">
        <v>2825378</v>
      </c>
      <c r="J184" t="s">
        <v>252</v>
      </c>
      <c r="K184">
        <v>247</v>
      </c>
      <c r="L184">
        <v>2263</v>
      </c>
    </row>
    <row r="185" spans="2:12" x14ac:dyDescent="0.2">
      <c r="B185" t="s">
        <v>253</v>
      </c>
      <c r="C185">
        <v>255</v>
      </c>
      <c r="D185">
        <v>449925</v>
      </c>
      <c r="F185" t="s">
        <v>253</v>
      </c>
      <c r="G185">
        <v>255</v>
      </c>
      <c r="H185">
        <v>1565715</v>
      </c>
      <c r="J185" t="s">
        <v>253</v>
      </c>
      <c r="K185">
        <v>255</v>
      </c>
      <c r="L185">
        <v>2406</v>
      </c>
    </row>
    <row r="186" spans="2:12" x14ac:dyDescent="0.2">
      <c r="B186" t="s">
        <v>254</v>
      </c>
      <c r="C186">
        <v>263</v>
      </c>
      <c r="D186">
        <v>4962</v>
      </c>
      <c r="F186" t="s">
        <v>254</v>
      </c>
      <c r="G186">
        <v>263</v>
      </c>
      <c r="H186">
        <v>209427</v>
      </c>
      <c r="J186" t="s">
        <v>254</v>
      </c>
      <c r="K186">
        <v>263</v>
      </c>
      <c r="L186">
        <v>3433</v>
      </c>
    </row>
    <row r="187" spans="2:12" x14ac:dyDescent="0.2">
      <c r="B187" t="s">
        <v>255</v>
      </c>
      <c r="C187">
        <v>267</v>
      </c>
      <c r="D187">
        <v>2053</v>
      </c>
      <c r="F187" t="s">
        <v>255</v>
      </c>
      <c r="G187">
        <v>267</v>
      </c>
      <c r="H187">
        <v>140900</v>
      </c>
      <c r="J187" t="s">
        <v>255</v>
      </c>
      <c r="K187">
        <v>267</v>
      </c>
      <c r="L187">
        <v>3232</v>
      </c>
    </row>
    <row r="188" spans="2:12" x14ac:dyDescent="0.2">
      <c r="B188" t="s">
        <v>256</v>
      </c>
      <c r="C188">
        <v>270</v>
      </c>
      <c r="D188">
        <v>3797</v>
      </c>
      <c r="F188" t="s">
        <v>256</v>
      </c>
      <c r="G188">
        <v>270</v>
      </c>
      <c r="H188">
        <v>169757</v>
      </c>
      <c r="J188" t="s">
        <v>256</v>
      </c>
      <c r="K188">
        <v>270</v>
      </c>
      <c r="L188">
        <v>3156</v>
      </c>
    </row>
    <row r="189" spans="2:12" x14ac:dyDescent="0.2">
      <c r="B189" t="s">
        <v>257</v>
      </c>
      <c r="C189">
        <v>271</v>
      </c>
      <c r="D189">
        <v>30757</v>
      </c>
      <c r="F189" t="s">
        <v>257</v>
      </c>
      <c r="G189">
        <v>271</v>
      </c>
      <c r="H189">
        <v>734456</v>
      </c>
      <c r="J189" t="s">
        <v>257</v>
      </c>
      <c r="K189">
        <v>271</v>
      </c>
      <c r="L189">
        <v>3240</v>
      </c>
    </row>
    <row r="190" spans="2:12" x14ac:dyDescent="0.2">
      <c r="B190" t="s">
        <v>258</v>
      </c>
      <c r="C190">
        <v>277</v>
      </c>
      <c r="D190">
        <v>59975</v>
      </c>
      <c r="F190" t="s">
        <v>258</v>
      </c>
      <c r="G190">
        <v>277</v>
      </c>
      <c r="H190">
        <v>4069022</v>
      </c>
      <c r="J190" t="s">
        <v>258</v>
      </c>
      <c r="K190">
        <v>277</v>
      </c>
      <c r="L190">
        <v>3407</v>
      </c>
    </row>
    <row r="191" spans="2:12" x14ac:dyDescent="0.2">
      <c r="B191" t="s">
        <v>259</v>
      </c>
      <c r="C191">
        <v>279</v>
      </c>
      <c r="D191">
        <v>562636</v>
      </c>
      <c r="F191" t="s">
        <v>259</v>
      </c>
      <c r="G191">
        <v>279</v>
      </c>
      <c r="H191">
        <v>5082287</v>
      </c>
      <c r="J191" t="s">
        <v>259</v>
      </c>
      <c r="K191">
        <v>279</v>
      </c>
      <c r="L191">
        <v>2579</v>
      </c>
    </row>
    <row r="192" spans="2:12" x14ac:dyDescent="0.2">
      <c r="B192" t="s">
        <v>260</v>
      </c>
      <c r="C192">
        <v>298</v>
      </c>
      <c r="D192">
        <v>1232</v>
      </c>
      <c r="F192" t="s">
        <v>260</v>
      </c>
      <c r="G192">
        <v>298</v>
      </c>
      <c r="H192">
        <v>317164</v>
      </c>
      <c r="J192" t="s">
        <v>260</v>
      </c>
      <c r="K192">
        <v>298</v>
      </c>
      <c r="L192">
        <v>2555</v>
      </c>
    </row>
    <row r="193" spans="2:12" x14ac:dyDescent="0.2">
      <c r="B193" t="s">
        <v>261</v>
      </c>
      <c r="C193">
        <v>318</v>
      </c>
      <c r="D193">
        <v>847</v>
      </c>
      <c r="F193" t="s">
        <v>261</v>
      </c>
      <c r="G193">
        <v>318</v>
      </c>
      <c r="H193">
        <v>168966</v>
      </c>
      <c r="J193" t="s">
        <v>261</v>
      </c>
      <c r="K193">
        <v>318</v>
      </c>
      <c r="L193">
        <v>2034</v>
      </c>
    </row>
    <row r="194" spans="2:12" x14ac:dyDescent="0.2">
      <c r="B194" t="s">
        <v>262</v>
      </c>
      <c r="C194">
        <v>319</v>
      </c>
      <c r="D194">
        <v>876</v>
      </c>
      <c r="F194" t="s">
        <v>262</v>
      </c>
      <c r="G194">
        <v>319</v>
      </c>
      <c r="H194">
        <v>187389</v>
      </c>
      <c r="J194" t="s">
        <v>262</v>
      </c>
      <c r="K194">
        <v>319</v>
      </c>
      <c r="L194">
        <v>1910</v>
      </c>
    </row>
    <row r="195" spans="2:12" x14ac:dyDescent="0.2">
      <c r="B195" t="s">
        <v>263</v>
      </c>
      <c r="C195">
        <v>20</v>
      </c>
      <c r="D195">
        <v>1587</v>
      </c>
      <c r="F195" t="s">
        <v>263</v>
      </c>
      <c r="G195">
        <v>20</v>
      </c>
      <c r="H195">
        <v>85170</v>
      </c>
      <c r="J195" t="s">
        <v>263</v>
      </c>
      <c r="K195">
        <v>20</v>
      </c>
      <c r="L195">
        <v>3657</v>
      </c>
    </row>
    <row r="196" spans="2:12" x14ac:dyDescent="0.2">
      <c r="B196" t="s">
        <v>264</v>
      </c>
      <c r="C196">
        <v>22</v>
      </c>
      <c r="D196">
        <v>2608</v>
      </c>
      <c r="F196" t="s">
        <v>264</v>
      </c>
      <c r="G196">
        <v>22</v>
      </c>
      <c r="H196">
        <v>120253</v>
      </c>
      <c r="J196" t="s">
        <v>264</v>
      </c>
      <c r="K196">
        <v>22</v>
      </c>
      <c r="L196">
        <v>3094</v>
      </c>
    </row>
    <row r="197" spans="2:12" x14ac:dyDescent="0.2">
      <c r="B197" t="s">
        <v>265</v>
      </c>
      <c r="C197">
        <v>23</v>
      </c>
      <c r="D197">
        <v>2307</v>
      </c>
      <c r="F197" t="s">
        <v>265</v>
      </c>
      <c r="G197">
        <v>23</v>
      </c>
      <c r="H197">
        <v>115738</v>
      </c>
      <c r="J197" t="s">
        <v>265</v>
      </c>
      <c r="K197">
        <v>23</v>
      </c>
      <c r="L197">
        <v>3321</v>
      </c>
    </row>
    <row r="198" spans="2:12" x14ac:dyDescent="0.2">
      <c r="B198" t="s">
        <v>266</v>
      </c>
      <c r="C198">
        <v>69</v>
      </c>
      <c r="D198">
        <v>7470</v>
      </c>
      <c r="F198" t="s">
        <v>266</v>
      </c>
      <c r="G198">
        <v>69</v>
      </c>
      <c r="H198">
        <v>166164</v>
      </c>
      <c r="J198" t="s">
        <v>266</v>
      </c>
      <c r="K198">
        <v>69</v>
      </c>
      <c r="L198">
        <v>3107</v>
      </c>
    </row>
    <row r="199" spans="2:12" x14ac:dyDescent="0.2">
      <c r="B199" t="s">
        <v>267</v>
      </c>
      <c r="C199">
        <v>74</v>
      </c>
      <c r="D199">
        <v>29591</v>
      </c>
      <c r="F199" t="s">
        <v>267</v>
      </c>
      <c r="G199">
        <v>74</v>
      </c>
      <c r="H199">
        <v>361005</v>
      </c>
      <c r="J199" t="s">
        <v>267</v>
      </c>
      <c r="K199">
        <v>74</v>
      </c>
      <c r="L199">
        <v>2740</v>
      </c>
    </row>
    <row r="200" spans="2:12" x14ac:dyDescent="0.2">
      <c r="B200" t="s">
        <v>268</v>
      </c>
      <c r="C200">
        <v>79</v>
      </c>
      <c r="D200">
        <v>46368</v>
      </c>
      <c r="F200" t="s">
        <v>268</v>
      </c>
      <c r="G200">
        <v>79</v>
      </c>
      <c r="H200">
        <v>307670</v>
      </c>
      <c r="J200" t="s">
        <v>268</v>
      </c>
      <c r="K200">
        <v>79</v>
      </c>
      <c r="L200">
        <v>2825</v>
      </c>
    </row>
    <row r="201" spans="2:12" x14ac:dyDescent="0.2">
      <c r="B201" t="s">
        <v>269</v>
      </c>
      <c r="C201">
        <v>96</v>
      </c>
      <c r="D201">
        <v>1956</v>
      </c>
      <c r="F201" t="s">
        <v>269</v>
      </c>
      <c r="G201">
        <v>96</v>
      </c>
      <c r="H201">
        <v>88497</v>
      </c>
      <c r="J201" t="s">
        <v>269</v>
      </c>
      <c r="K201">
        <v>96</v>
      </c>
      <c r="L201">
        <v>3446</v>
      </c>
    </row>
    <row r="202" spans="2:12" x14ac:dyDescent="0.2">
      <c r="B202" t="s">
        <v>270</v>
      </c>
      <c r="C202">
        <v>101</v>
      </c>
      <c r="D202">
        <v>80403</v>
      </c>
      <c r="F202" t="s">
        <v>270</v>
      </c>
      <c r="G202">
        <v>101</v>
      </c>
      <c r="H202">
        <v>691442</v>
      </c>
      <c r="J202" t="s">
        <v>270</v>
      </c>
      <c r="K202">
        <v>101</v>
      </c>
      <c r="L202">
        <v>3095</v>
      </c>
    </row>
    <row r="203" spans="2:12" x14ac:dyDescent="0.2">
      <c r="B203" t="s">
        <v>271</v>
      </c>
      <c r="C203">
        <v>102</v>
      </c>
      <c r="D203">
        <v>206244</v>
      </c>
      <c r="F203" t="s">
        <v>271</v>
      </c>
      <c r="G203">
        <v>102</v>
      </c>
      <c r="H203">
        <v>975851</v>
      </c>
      <c r="J203" t="s">
        <v>271</v>
      </c>
      <c r="K203">
        <v>102</v>
      </c>
      <c r="L203">
        <v>3169</v>
      </c>
    </row>
    <row r="204" spans="2:12" x14ac:dyDescent="0.2">
      <c r="B204" t="s">
        <v>272</v>
      </c>
      <c r="C204">
        <v>116</v>
      </c>
      <c r="D204">
        <v>180460</v>
      </c>
      <c r="F204" t="s">
        <v>272</v>
      </c>
      <c r="G204">
        <v>116</v>
      </c>
      <c r="H204">
        <v>676718</v>
      </c>
      <c r="J204" t="s">
        <v>272</v>
      </c>
      <c r="K204">
        <v>116</v>
      </c>
      <c r="L204">
        <v>3132</v>
      </c>
    </row>
    <row r="205" spans="2:12" x14ac:dyDescent="0.2">
      <c r="B205" t="s">
        <v>273</v>
      </c>
      <c r="C205" t="s">
        <v>1</v>
      </c>
      <c r="D205">
        <v>900</v>
      </c>
      <c r="F205" t="s">
        <v>273</v>
      </c>
      <c r="G205" t="s">
        <v>1</v>
      </c>
      <c r="H205">
        <v>327056</v>
      </c>
      <c r="J205" t="s">
        <v>273</v>
      </c>
      <c r="K205" t="s">
        <v>1</v>
      </c>
      <c r="L205">
        <v>3720</v>
      </c>
    </row>
    <row r="206" spans="2:12" x14ac:dyDescent="0.2">
      <c r="B206" t="s">
        <v>274</v>
      </c>
      <c r="C206" t="s">
        <v>3</v>
      </c>
      <c r="D206">
        <v>23011</v>
      </c>
      <c r="F206" t="s">
        <v>274</v>
      </c>
      <c r="G206" t="s">
        <v>3</v>
      </c>
      <c r="H206">
        <v>1439853</v>
      </c>
      <c r="J206" t="s">
        <v>274</v>
      </c>
      <c r="K206" t="s">
        <v>3</v>
      </c>
      <c r="L206">
        <v>37592</v>
      </c>
    </row>
    <row r="207" spans="2:12" x14ac:dyDescent="0.2">
      <c r="B207" t="s">
        <v>275</v>
      </c>
      <c r="C207" t="s">
        <v>4</v>
      </c>
      <c r="D207">
        <v>181718</v>
      </c>
      <c r="F207" t="s">
        <v>275</v>
      </c>
      <c r="G207" t="s">
        <v>4</v>
      </c>
      <c r="H207">
        <v>7403219</v>
      </c>
      <c r="J207" t="s">
        <v>275</v>
      </c>
      <c r="K207" t="s">
        <v>4</v>
      </c>
      <c r="L207">
        <v>126607</v>
      </c>
    </row>
    <row r="208" spans="2:12" x14ac:dyDescent="0.2">
      <c r="B208" t="s">
        <v>276</v>
      </c>
      <c r="C208">
        <v>1</v>
      </c>
      <c r="D208">
        <v>39789</v>
      </c>
      <c r="F208" t="s">
        <v>276</v>
      </c>
      <c r="G208">
        <v>1</v>
      </c>
      <c r="H208">
        <v>4312072</v>
      </c>
      <c r="J208" t="s">
        <v>276</v>
      </c>
      <c r="K208">
        <v>1</v>
      </c>
      <c r="L208">
        <v>3779</v>
      </c>
    </row>
    <row r="209" spans="2:12" x14ac:dyDescent="0.2">
      <c r="B209" t="s">
        <v>277</v>
      </c>
      <c r="C209">
        <v>2</v>
      </c>
      <c r="D209">
        <v>267164</v>
      </c>
      <c r="F209" t="s">
        <v>277</v>
      </c>
      <c r="G209">
        <v>2</v>
      </c>
      <c r="H209">
        <v>1252876</v>
      </c>
      <c r="J209" t="s">
        <v>277</v>
      </c>
      <c r="K209">
        <v>2</v>
      </c>
      <c r="L209">
        <v>2757</v>
      </c>
    </row>
    <row r="210" spans="2:12" x14ac:dyDescent="0.2">
      <c r="B210" t="s">
        <v>278</v>
      </c>
      <c r="C210">
        <v>6</v>
      </c>
      <c r="D210">
        <v>29602</v>
      </c>
      <c r="F210" t="s">
        <v>278</v>
      </c>
      <c r="G210">
        <v>6</v>
      </c>
      <c r="H210">
        <v>3851980</v>
      </c>
      <c r="J210" t="s">
        <v>278</v>
      </c>
      <c r="K210">
        <v>6</v>
      </c>
      <c r="L210">
        <v>3396</v>
      </c>
    </row>
    <row r="211" spans="2:12" x14ac:dyDescent="0.2">
      <c r="B211" t="s">
        <v>279</v>
      </c>
      <c r="C211">
        <v>8</v>
      </c>
      <c r="D211">
        <v>1644</v>
      </c>
      <c r="F211" t="s">
        <v>279</v>
      </c>
      <c r="G211">
        <v>8</v>
      </c>
      <c r="H211">
        <v>86475</v>
      </c>
      <c r="J211" t="s">
        <v>279</v>
      </c>
      <c r="K211">
        <v>8</v>
      </c>
      <c r="L211">
        <v>3635</v>
      </c>
    </row>
    <row r="212" spans="2:12" x14ac:dyDescent="0.2">
      <c r="B212" t="s">
        <v>280</v>
      </c>
      <c r="C212">
        <v>9</v>
      </c>
      <c r="D212">
        <v>30512</v>
      </c>
      <c r="F212" t="s">
        <v>280</v>
      </c>
      <c r="G212">
        <v>9</v>
      </c>
      <c r="H212">
        <v>954817</v>
      </c>
      <c r="J212" t="s">
        <v>280</v>
      </c>
      <c r="K212">
        <v>9</v>
      </c>
      <c r="L212">
        <v>3522</v>
      </c>
    </row>
    <row r="213" spans="2:12" x14ac:dyDescent="0.2">
      <c r="B213" t="s">
        <v>281</v>
      </c>
      <c r="C213">
        <v>10</v>
      </c>
      <c r="D213">
        <v>15893</v>
      </c>
      <c r="F213" t="s">
        <v>281</v>
      </c>
      <c r="G213">
        <v>10</v>
      </c>
      <c r="H213">
        <v>180270</v>
      </c>
      <c r="J213" t="s">
        <v>281</v>
      </c>
      <c r="K213">
        <v>10</v>
      </c>
      <c r="L213">
        <v>4310</v>
      </c>
    </row>
    <row r="214" spans="2:12" x14ac:dyDescent="0.2">
      <c r="B214" t="s">
        <v>282</v>
      </c>
      <c r="C214">
        <v>80</v>
      </c>
      <c r="D214">
        <v>197906</v>
      </c>
      <c r="F214" t="s">
        <v>282</v>
      </c>
      <c r="G214">
        <v>80</v>
      </c>
      <c r="H214">
        <v>811436</v>
      </c>
      <c r="J214" t="s">
        <v>282</v>
      </c>
      <c r="K214">
        <v>80</v>
      </c>
      <c r="L214">
        <v>3405</v>
      </c>
    </row>
    <row r="215" spans="2:12" x14ac:dyDescent="0.2">
      <c r="B215" t="s">
        <v>283</v>
      </c>
      <c r="C215">
        <v>83</v>
      </c>
      <c r="D215">
        <v>97541</v>
      </c>
      <c r="F215" t="s">
        <v>283</v>
      </c>
      <c r="G215">
        <v>83</v>
      </c>
      <c r="H215">
        <v>813729</v>
      </c>
      <c r="J215" t="s">
        <v>283</v>
      </c>
      <c r="K215">
        <v>83</v>
      </c>
      <c r="L215">
        <v>3380</v>
      </c>
    </row>
    <row r="216" spans="2:12" x14ac:dyDescent="0.2">
      <c r="B216" t="s">
        <v>284</v>
      </c>
      <c r="C216">
        <v>84</v>
      </c>
      <c r="D216">
        <v>14553</v>
      </c>
      <c r="F216" t="s">
        <v>284</v>
      </c>
      <c r="G216">
        <v>84</v>
      </c>
      <c r="H216">
        <v>678011</v>
      </c>
      <c r="J216" t="s">
        <v>284</v>
      </c>
      <c r="K216">
        <v>84</v>
      </c>
      <c r="L216">
        <v>3541</v>
      </c>
    </row>
    <row r="217" spans="2:12" x14ac:dyDescent="0.2">
      <c r="B217" t="s">
        <v>285</v>
      </c>
      <c r="C217">
        <v>86</v>
      </c>
      <c r="D217">
        <v>35938</v>
      </c>
      <c r="F217" t="s">
        <v>285</v>
      </c>
      <c r="G217">
        <v>86</v>
      </c>
      <c r="H217">
        <v>6115131</v>
      </c>
      <c r="J217" t="s">
        <v>285</v>
      </c>
      <c r="K217">
        <v>86</v>
      </c>
      <c r="L217">
        <v>3526</v>
      </c>
    </row>
    <row r="218" spans="2:12" x14ac:dyDescent="0.2">
      <c r="B218" t="s">
        <v>286</v>
      </c>
      <c r="C218">
        <v>87</v>
      </c>
      <c r="D218">
        <v>185343</v>
      </c>
      <c r="F218" t="s">
        <v>286</v>
      </c>
      <c r="G218">
        <v>87</v>
      </c>
      <c r="H218">
        <v>4610018</v>
      </c>
      <c r="J218" t="s">
        <v>286</v>
      </c>
      <c r="K218">
        <v>87</v>
      </c>
      <c r="L218">
        <v>3848</v>
      </c>
    </row>
    <row r="219" spans="2:12" x14ac:dyDescent="0.2">
      <c r="B219" t="s">
        <v>287</v>
      </c>
      <c r="C219">
        <v>119</v>
      </c>
      <c r="D219">
        <v>131625</v>
      </c>
      <c r="F219" t="s">
        <v>287</v>
      </c>
      <c r="G219">
        <v>119</v>
      </c>
      <c r="H219">
        <v>4697091</v>
      </c>
      <c r="J219" t="s">
        <v>287</v>
      </c>
      <c r="K219">
        <v>119</v>
      </c>
      <c r="L219">
        <v>3782</v>
      </c>
    </row>
    <row r="220" spans="2:12" x14ac:dyDescent="0.2">
      <c r="B220" t="s">
        <v>288</v>
      </c>
      <c r="C220">
        <v>124</v>
      </c>
      <c r="D220">
        <v>12896</v>
      </c>
      <c r="F220" t="s">
        <v>288</v>
      </c>
      <c r="G220">
        <v>124</v>
      </c>
      <c r="H220">
        <v>268799</v>
      </c>
      <c r="J220" t="s">
        <v>288</v>
      </c>
      <c r="K220">
        <v>124</v>
      </c>
      <c r="L220">
        <v>3007</v>
      </c>
    </row>
    <row r="221" spans="2:12" x14ac:dyDescent="0.2">
      <c r="B221" t="s">
        <v>289</v>
      </c>
      <c r="C221">
        <v>170</v>
      </c>
      <c r="D221">
        <v>2499</v>
      </c>
      <c r="F221" t="s">
        <v>289</v>
      </c>
      <c r="G221">
        <v>170</v>
      </c>
      <c r="H221">
        <v>126334</v>
      </c>
      <c r="J221" t="s">
        <v>289</v>
      </c>
      <c r="K221">
        <v>170</v>
      </c>
      <c r="L221">
        <v>3711</v>
      </c>
    </row>
    <row r="222" spans="2:12" x14ac:dyDescent="0.2">
      <c r="B222" t="s">
        <v>290</v>
      </c>
      <c r="C222">
        <v>171</v>
      </c>
      <c r="D222">
        <v>3596</v>
      </c>
      <c r="F222" t="s">
        <v>290</v>
      </c>
      <c r="G222">
        <v>171</v>
      </c>
      <c r="H222">
        <v>99943</v>
      </c>
      <c r="J222" t="s">
        <v>290</v>
      </c>
      <c r="K222">
        <v>171</v>
      </c>
      <c r="L222">
        <v>3444</v>
      </c>
    </row>
    <row r="223" spans="2:12" x14ac:dyDescent="0.2">
      <c r="B223" t="s">
        <v>291</v>
      </c>
      <c r="C223">
        <v>177</v>
      </c>
      <c r="D223">
        <v>2838</v>
      </c>
      <c r="F223" t="s">
        <v>291</v>
      </c>
      <c r="G223">
        <v>177</v>
      </c>
      <c r="H223">
        <v>83367</v>
      </c>
      <c r="J223" t="s">
        <v>291</v>
      </c>
      <c r="K223">
        <v>177</v>
      </c>
      <c r="L223">
        <v>3803</v>
      </c>
    </row>
    <row r="224" spans="2:12" x14ac:dyDescent="0.2">
      <c r="B224" t="s">
        <v>292</v>
      </c>
      <c r="C224">
        <v>136</v>
      </c>
      <c r="D224">
        <v>6550</v>
      </c>
      <c r="F224" t="s">
        <v>292</v>
      </c>
      <c r="G224">
        <v>136</v>
      </c>
      <c r="H224">
        <v>400270</v>
      </c>
      <c r="J224" t="s">
        <v>292</v>
      </c>
      <c r="K224">
        <v>136</v>
      </c>
      <c r="L224">
        <v>3168</v>
      </c>
    </row>
    <row r="225" spans="2:12" x14ac:dyDescent="0.2">
      <c r="B225" t="s">
        <v>293</v>
      </c>
      <c r="C225">
        <v>137</v>
      </c>
      <c r="D225">
        <v>3486</v>
      </c>
      <c r="F225" t="s">
        <v>293</v>
      </c>
      <c r="G225">
        <v>137</v>
      </c>
      <c r="H225">
        <v>300831</v>
      </c>
      <c r="J225" t="s">
        <v>293</v>
      </c>
      <c r="K225">
        <v>137</v>
      </c>
      <c r="L225">
        <v>2944</v>
      </c>
    </row>
    <row r="226" spans="2:12" x14ac:dyDescent="0.2">
      <c r="B226" t="s">
        <v>294</v>
      </c>
      <c r="C226">
        <v>138</v>
      </c>
      <c r="D226">
        <v>33741</v>
      </c>
      <c r="F226" t="s">
        <v>294</v>
      </c>
      <c r="G226">
        <v>138</v>
      </c>
      <c r="H226">
        <v>420388</v>
      </c>
      <c r="J226" t="s">
        <v>294</v>
      </c>
      <c r="K226">
        <v>138</v>
      </c>
      <c r="L226">
        <v>2905</v>
      </c>
    </row>
    <row r="227" spans="2:12" x14ac:dyDescent="0.2">
      <c r="B227" t="s">
        <v>295</v>
      </c>
      <c r="C227">
        <v>139</v>
      </c>
      <c r="D227">
        <v>34219</v>
      </c>
      <c r="F227" t="s">
        <v>295</v>
      </c>
      <c r="G227">
        <v>139</v>
      </c>
      <c r="H227">
        <v>407830</v>
      </c>
      <c r="J227" t="s">
        <v>295</v>
      </c>
      <c r="K227">
        <v>139</v>
      </c>
      <c r="L227">
        <v>2856</v>
      </c>
    </row>
    <row r="228" spans="2:12" x14ac:dyDescent="0.2">
      <c r="B228" t="s">
        <v>296</v>
      </c>
      <c r="C228">
        <v>140</v>
      </c>
      <c r="D228">
        <v>127652</v>
      </c>
      <c r="F228" t="s">
        <v>296</v>
      </c>
      <c r="G228">
        <v>140</v>
      </c>
      <c r="H228">
        <v>1047296</v>
      </c>
      <c r="J228" t="s">
        <v>296</v>
      </c>
      <c r="K228">
        <v>140</v>
      </c>
      <c r="L228">
        <v>2630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9C77A-B47F-1A4F-B2DC-5F7C3CA7AB6D}">
  <dimension ref="A1:D225"/>
  <sheetViews>
    <sheetView tabSelected="1" workbookViewId="0">
      <selection activeCell="D14" sqref="D14"/>
    </sheetView>
  </sheetViews>
  <sheetFormatPr baseColWidth="10" defaultRowHeight="15" x14ac:dyDescent="0.2"/>
  <cols>
    <col min="4" max="4" width="21" bestFit="1" customWidth="1"/>
  </cols>
  <sheetData>
    <row r="1" spans="1:4" x14ac:dyDescent="0.2">
      <c r="A1" t="s">
        <v>26</v>
      </c>
      <c r="B1" t="s">
        <v>27</v>
      </c>
      <c r="C1" t="s">
        <v>50</v>
      </c>
      <c r="D1" t="s">
        <v>314</v>
      </c>
    </row>
    <row r="2" spans="1:4" x14ac:dyDescent="0.2">
      <c r="A2" t="s">
        <v>54</v>
      </c>
      <c r="B2">
        <v>18</v>
      </c>
      <c r="C2">
        <v>1365</v>
      </c>
      <c r="D2">
        <f>IF(C2&lt;=7826,(0.0013*C2 - 0.2468),( 0.0012*C2 + 0.5191))</f>
        <v>1.5277000000000001</v>
      </c>
    </row>
    <row r="3" spans="1:4" x14ac:dyDescent="0.2">
      <c r="A3" t="s">
        <v>55</v>
      </c>
      <c r="B3">
        <v>113</v>
      </c>
      <c r="C3">
        <v>1467</v>
      </c>
      <c r="D3">
        <f t="shared" ref="D3:D66" si="0">IF(C3&lt;=7826,(0.0013*C3 - 0.2468),( 0.0012*C3 + 0.5191))</f>
        <v>1.6603000000000001</v>
      </c>
    </row>
    <row r="4" spans="1:4" x14ac:dyDescent="0.2">
      <c r="A4" t="s">
        <v>56</v>
      </c>
      <c r="B4">
        <v>88</v>
      </c>
      <c r="C4">
        <v>1505</v>
      </c>
      <c r="D4">
        <f t="shared" si="0"/>
        <v>1.7097</v>
      </c>
    </row>
    <row r="5" spans="1:4" x14ac:dyDescent="0.2">
      <c r="A5" t="s">
        <v>57</v>
      </c>
      <c r="B5">
        <v>36</v>
      </c>
      <c r="C5">
        <v>30136</v>
      </c>
      <c r="D5">
        <f t="shared" si="0"/>
        <v>36.682299999999998</v>
      </c>
    </row>
    <row r="6" spans="1:4" x14ac:dyDescent="0.2">
      <c r="A6" t="s">
        <v>58</v>
      </c>
      <c r="B6">
        <v>30</v>
      </c>
      <c r="C6">
        <v>40553</v>
      </c>
      <c r="D6">
        <f t="shared" si="0"/>
        <v>49.182699999999997</v>
      </c>
    </row>
    <row r="7" spans="1:4" x14ac:dyDescent="0.2">
      <c r="A7" t="s">
        <v>59</v>
      </c>
      <c r="B7">
        <v>32</v>
      </c>
      <c r="C7">
        <v>44584</v>
      </c>
      <c r="D7">
        <f t="shared" si="0"/>
        <v>54.0199</v>
      </c>
    </row>
    <row r="8" spans="1:4" x14ac:dyDescent="0.2">
      <c r="A8" t="s">
        <v>60</v>
      </c>
      <c r="B8">
        <v>3</v>
      </c>
      <c r="C8">
        <v>7042</v>
      </c>
      <c r="D8">
        <f t="shared" si="0"/>
        <v>8.9077999999999999</v>
      </c>
    </row>
    <row r="9" spans="1:4" x14ac:dyDescent="0.2">
      <c r="A9" t="s">
        <v>61</v>
      </c>
      <c r="B9">
        <v>85</v>
      </c>
      <c r="C9">
        <v>19012</v>
      </c>
      <c r="D9">
        <f t="shared" si="0"/>
        <v>23.333500000000001</v>
      </c>
    </row>
    <row r="10" spans="1:4" x14ac:dyDescent="0.2">
      <c r="A10" t="s">
        <v>62</v>
      </c>
      <c r="B10">
        <v>254</v>
      </c>
      <c r="C10">
        <v>19517</v>
      </c>
      <c r="D10">
        <f t="shared" si="0"/>
        <v>23.939499999999999</v>
      </c>
    </row>
    <row r="11" spans="1:4" x14ac:dyDescent="0.2">
      <c r="A11" t="s">
        <v>63</v>
      </c>
      <c r="B11">
        <v>278</v>
      </c>
      <c r="C11">
        <v>71625</v>
      </c>
      <c r="D11">
        <f t="shared" si="0"/>
        <v>86.469099999999983</v>
      </c>
    </row>
    <row r="12" spans="1:4" x14ac:dyDescent="0.2">
      <c r="A12" t="s">
        <v>64</v>
      </c>
      <c r="B12">
        <v>93</v>
      </c>
      <c r="C12">
        <v>67590</v>
      </c>
      <c r="D12">
        <f t="shared" si="0"/>
        <v>81.627099999999984</v>
      </c>
    </row>
    <row r="13" spans="1:4" x14ac:dyDescent="0.2">
      <c r="A13" t="s">
        <v>65</v>
      </c>
      <c r="B13">
        <v>317</v>
      </c>
      <c r="C13">
        <v>747</v>
      </c>
      <c r="D13">
        <f t="shared" si="0"/>
        <v>0.72429999999999994</v>
      </c>
    </row>
    <row r="14" spans="1:4" x14ac:dyDescent="0.2">
      <c r="A14" t="s">
        <v>66</v>
      </c>
      <c r="B14">
        <v>54</v>
      </c>
      <c r="C14">
        <v>155864</v>
      </c>
      <c r="D14">
        <f t="shared" si="0"/>
        <v>187.55589999999998</v>
      </c>
    </row>
    <row r="15" spans="1:4" x14ac:dyDescent="0.2">
      <c r="A15" t="s">
        <v>67</v>
      </c>
      <c r="B15">
        <v>302</v>
      </c>
      <c r="C15">
        <v>1010</v>
      </c>
      <c r="D15">
        <f t="shared" si="0"/>
        <v>1.0662</v>
      </c>
    </row>
    <row r="16" spans="1:4" x14ac:dyDescent="0.2">
      <c r="A16" t="s">
        <v>68</v>
      </c>
      <c r="B16">
        <v>305</v>
      </c>
      <c r="C16">
        <v>27535</v>
      </c>
      <c r="D16">
        <f t="shared" si="0"/>
        <v>33.561099999999996</v>
      </c>
    </row>
    <row r="17" spans="1:4" x14ac:dyDescent="0.2">
      <c r="A17" t="s">
        <v>69</v>
      </c>
      <c r="B17">
        <v>295</v>
      </c>
      <c r="C17">
        <v>1171</v>
      </c>
      <c r="D17">
        <f t="shared" si="0"/>
        <v>1.2755000000000001</v>
      </c>
    </row>
    <row r="18" spans="1:4" x14ac:dyDescent="0.2">
      <c r="A18" t="s">
        <v>70</v>
      </c>
      <c r="B18">
        <v>299</v>
      </c>
      <c r="C18">
        <v>1138</v>
      </c>
      <c r="D18">
        <f t="shared" si="0"/>
        <v>1.2325999999999999</v>
      </c>
    </row>
    <row r="19" spans="1:4" x14ac:dyDescent="0.2">
      <c r="A19" t="s">
        <v>71</v>
      </c>
      <c r="B19">
        <v>31</v>
      </c>
      <c r="C19">
        <v>71980</v>
      </c>
      <c r="D19">
        <f t="shared" si="0"/>
        <v>86.895099999999985</v>
      </c>
    </row>
    <row r="20" spans="1:4" x14ac:dyDescent="0.2">
      <c r="A20" t="s">
        <v>72</v>
      </c>
      <c r="B20">
        <v>33</v>
      </c>
      <c r="C20">
        <v>31096</v>
      </c>
      <c r="D20">
        <f t="shared" si="0"/>
        <v>37.834299999999999</v>
      </c>
    </row>
    <row r="21" spans="1:4" x14ac:dyDescent="0.2">
      <c r="A21" t="s">
        <v>73</v>
      </c>
      <c r="B21">
        <v>34</v>
      </c>
      <c r="C21">
        <v>30197</v>
      </c>
      <c r="D21">
        <f t="shared" si="0"/>
        <v>36.755499999999998</v>
      </c>
    </row>
    <row r="22" spans="1:4" x14ac:dyDescent="0.2">
      <c r="A22" t="s">
        <v>74</v>
      </c>
      <c r="B22">
        <v>35</v>
      </c>
      <c r="C22">
        <v>36522</v>
      </c>
      <c r="D22">
        <f t="shared" si="0"/>
        <v>44.345500000000001</v>
      </c>
    </row>
    <row r="23" spans="1:4" x14ac:dyDescent="0.2">
      <c r="A23" t="s">
        <v>75</v>
      </c>
      <c r="B23">
        <v>29</v>
      </c>
      <c r="C23">
        <v>2648</v>
      </c>
      <c r="D23">
        <f t="shared" si="0"/>
        <v>3.1955999999999998</v>
      </c>
    </row>
    <row r="24" spans="1:4" x14ac:dyDescent="0.2">
      <c r="A24" t="s">
        <v>76</v>
      </c>
      <c r="B24">
        <v>37</v>
      </c>
      <c r="C24">
        <v>30581</v>
      </c>
      <c r="D24">
        <f t="shared" si="0"/>
        <v>37.216299999999997</v>
      </c>
    </row>
    <row r="25" spans="1:4" x14ac:dyDescent="0.2">
      <c r="A25" t="s">
        <v>77</v>
      </c>
      <c r="B25">
        <v>39</v>
      </c>
      <c r="C25">
        <v>13084</v>
      </c>
      <c r="D25">
        <f t="shared" si="0"/>
        <v>16.219899999999999</v>
      </c>
    </row>
    <row r="26" spans="1:4" x14ac:dyDescent="0.2">
      <c r="A26" t="s">
        <v>97</v>
      </c>
      <c r="B26">
        <v>38</v>
      </c>
      <c r="C26">
        <v>33198</v>
      </c>
      <c r="D26">
        <f t="shared" si="0"/>
        <v>40.356699999999996</v>
      </c>
    </row>
    <row r="27" spans="1:4" x14ac:dyDescent="0.2">
      <c r="A27" t="s">
        <v>98</v>
      </c>
      <c r="B27">
        <v>40</v>
      </c>
      <c r="C27">
        <v>213305</v>
      </c>
      <c r="D27">
        <f t="shared" si="0"/>
        <v>256.48509999999999</v>
      </c>
    </row>
    <row r="28" spans="1:4" x14ac:dyDescent="0.2">
      <c r="A28" t="s">
        <v>99</v>
      </c>
      <c r="B28">
        <v>41</v>
      </c>
      <c r="C28">
        <v>17312</v>
      </c>
      <c r="D28">
        <f t="shared" si="0"/>
        <v>21.293499999999998</v>
      </c>
    </row>
    <row r="29" spans="1:4" x14ac:dyDescent="0.2">
      <c r="A29" t="s">
        <v>100</v>
      </c>
      <c r="B29">
        <v>42</v>
      </c>
      <c r="C29">
        <v>310376</v>
      </c>
      <c r="D29">
        <f t="shared" si="0"/>
        <v>372.97029999999995</v>
      </c>
    </row>
    <row r="30" spans="1:4" x14ac:dyDescent="0.2">
      <c r="A30" t="s">
        <v>101</v>
      </c>
      <c r="B30">
        <v>43</v>
      </c>
      <c r="C30">
        <v>10342</v>
      </c>
      <c r="D30">
        <f t="shared" si="0"/>
        <v>12.929499999999999</v>
      </c>
    </row>
    <row r="31" spans="1:4" x14ac:dyDescent="0.2">
      <c r="A31" t="s">
        <v>102</v>
      </c>
      <c r="B31">
        <v>44</v>
      </c>
      <c r="C31">
        <v>19062</v>
      </c>
      <c r="D31">
        <f t="shared" si="0"/>
        <v>23.3935</v>
      </c>
    </row>
    <row r="32" spans="1:4" x14ac:dyDescent="0.2">
      <c r="A32" t="s">
        <v>103</v>
      </c>
      <c r="B32">
        <v>45</v>
      </c>
      <c r="C32">
        <v>86054</v>
      </c>
      <c r="D32">
        <f t="shared" si="0"/>
        <v>103.78389999999999</v>
      </c>
    </row>
    <row r="33" spans="1:4" x14ac:dyDescent="0.2">
      <c r="A33" t="s">
        <v>104</v>
      </c>
      <c r="B33">
        <v>46</v>
      </c>
      <c r="C33">
        <v>1555</v>
      </c>
      <c r="D33">
        <f t="shared" si="0"/>
        <v>1.7747000000000002</v>
      </c>
    </row>
    <row r="34" spans="1:4" x14ac:dyDescent="0.2">
      <c r="A34" t="s">
        <v>105</v>
      </c>
      <c r="B34">
        <v>47</v>
      </c>
      <c r="C34">
        <v>70752</v>
      </c>
      <c r="D34">
        <f t="shared" si="0"/>
        <v>85.42149999999998</v>
      </c>
    </row>
    <row r="35" spans="1:4" x14ac:dyDescent="0.2">
      <c r="A35" t="s">
        <v>106</v>
      </c>
      <c r="B35">
        <v>48</v>
      </c>
      <c r="C35">
        <v>23784</v>
      </c>
      <c r="D35">
        <f t="shared" si="0"/>
        <v>29.059899999999999</v>
      </c>
    </row>
    <row r="36" spans="1:4" x14ac:dyDescent="0.2">
      <c r="A36" t="s">
        <v>107</v>
      </c>
      <c r="B36">
        <v>323</v>
      </c>
      <c r="C36">
        <v>910</v>
      </c>
      <c r="D36">
        <f t="shared" si="0"/>
        <v>0.93620000000000003</v>
      </c>
    </row>
    <row r="37" spans="1:4" x14ac:dyDescent="0.2">
      <c r="A37" t="s">
        <v>108</v>
      </c>
      <c r="B37">
        <v>322</v>
      </c>
      <c r="C37">
        <v>847</v>
      </c>
      <c r="D37">
        <f t="shared" si="0"/>
        <v>0.85429999999999995</v>
      </c>
    </row>
    <row r="38" spans="1:4" x14ac:dyDescent="0.2">
      <c r="A38" t="s">
        <v>109</v>
      </c>
      <c r="B38">
        <v>4</v>
      </c>
      <c r="C38">
        <v>2132</v>
      </c>
      <c r="D38">
        <f t="shared" si="0"/>
        <v>2.5247999999999999</v>
      </c>
    </row>
    <row r="39" spans="1:4" x14ac:dyDescent="0.2">
      <c r="A39" t="s">
        <v>110</v>
      </c>
      <c r="B39">
        <v>12</v>
      </c>
      <c r="C39">
        <v>6922</v>
      </c>
      <c r="D39">
        <f t="shared" si="0"/>
        <v>8.7517999999999994</v>
      </c>
    </row>
    <row r="40" spans="1:4" x14ac:dyDescent="0.2">
      <c r="A40" t="s">
        <v>111</v>
      </c>
      <c r="B40">
        <v>294</v>
      </c>
      <c r="C40">
        <v>100960</v>
      </c>
      <c r="D40">
        <f t="shared" si="0"/>
        <v>121.67109999999998</v>
      </c>
    </row>
    <row r="41" spans="1:4" x14ac:dyDescent="0.2">
      <c r="A41" t="s">
        <v>112</v>
      </c>
      <c r="B41">
        <v>314</v>
      </c>
      <c r="C41">
        <v>809</v>
      </c>
      <c r="D41">
        <f t="shared" si="0"/>
        <v>0.80489999999999984</v>
      </c>
    </row>
    <row r="42" spans="1:4" x14ac:dyDescent="0.2">
      <c r="A42" t="s">
        <v>113</v>
      </c>
      <c r="B42">
        <v>289</v>
      </c>
      <c r="C42">
        <v>78102</v>
      </c>
      <c r="D42">
        <f t="shared" si="0"/>
        <v>94.241499999999988</v>
      </c>
    </row>
    <row r="43" spans="1:4" x14ac:dyDescent="0.2">
      <c r="A43" t="s">
        <v>114</v>
      </c>
      <c r="B43">
        <v>291</v>
      </c>
      <c r="C43">
        <v>77126</v>
      </c>
      <c r="D43">
        <f t="shared" si="0"/>
        <v>93.070299999999989</v>
      </c>
    </row>
    <row r="44" spans="1:4" x14ac:dyDescent="0.2">
      <c r="A44" t="s">
        <v>115</v>
      </c>
      <c r="B44">
        <v>306</v>
      </c>
      <c r="C44">
        <v>906</v>
      </c>
      <c r="D44">
        <f t="shared" si="0"/>
        <v>0.93099999999999994</v>
      </c>
    </row>
    <row r="45" spans="1:4" x14ac:dyDescent="0.2">
      <c r="A45" t="s">
        <v>116</v>
      </c>
      <c r="B45">
        <v>303</v>
      </c>
      <c r="C45">
        <v>895</v>
      </c>
      <c r="D45">
        <f t="shared" si="0"/>
        <v>0.91669999999999996</v>
      </c>
    </row>
    <row r="46" spans="1:4" x14ac:dyDescent="0.2">
      <c r="A46" t="s">
        <v>117</v>
      </c>
      <c r="B46">
        <v>293</v>
      </c>
      <c r="C46">
        <v>101207</v>
      </c>
      <c r="D46">
        <f t="shared" si="0"/>
        <v>121.96749999999999</v>
      </c>
    </row>
    <row r="47" spans="1:4" x14ac:dyDescent="0.2">
      <c r="A47" t="s">
        <v>118</v>
      </c>
      <c r="B47">
        <v>17</v>
      </c>
      <c r="C47">
        <v>2816</v>
      </c>
      <c r="D47">
        <f t="shared" si="0"/>
        <v>3.4140000000000001</v>
      </c>
    </row>
    <row r="48" spans="1:4" x14ac:dyDescent="0.2">
      <c r="A48" t="s">
        <v>119</v>
      </c>
      <c r="B48">
        <v>19</v>
      </c>
      <c r="C48">
        <v>26416</v>
      </c>
      <c r="D48">
        <f t="shared" si="0"/>
        <v>32.218299999999999</v>
      </c>
    </row>
    <row r="49" spans="1:4" x14ac:dyDescent="0.2">
      <c r="A49" t="s">
        <v>120</v>
      </c>
      <c r="B49">
        <v>13</v>
      </c>
      <c r="C49">
        <v>403708</v>
      </c>
      <c r="D49">
        <f t="shared" si="0"/>
        <v>484.96869999999996</v>
      </c>
    </row>
    <row r="50" spans="1:4" x14ac:dyDescent="0.2">
      <c r="A50" t="s">
        <v>121</v>
      </c>
      <c r="B50">
        <v>7</v>
      </c>
      <c r="C50">
        <v>2757</v>
      </c>
      <c r="D50">
        <f t="shared" si="0"/>
        <v>3.3372999999999999</v>
      </c>
    </row>
    <row r="51" spans="1:4" x14ac:dyDescent="0.2">
      <c r="A51" t="s">
        <v>122</v>
      </c>
      <c r="B51">
        <v>5</v>
      </c>
      <c r="C51">
        <v>14605</v>
      </c>
      <c r="D51">
        <f t="shared" si="0"/>
        <v>18.045100000000001</v>
      </c>
    </row>
    <row r="52" spans="1:4" x14ac:dyDescent="0.2">
      <c r="A52" t="s">
        <v>123</v>
      </c>
      <c r="B52" t="s">
        <v>0</v>
      </c>
      <c r="C52">
        <v>406</v>
      </c>
      <c r="D52">
        <f t="shared" si="0"/>
        <v>0.28099999999999992</v>
      </c>
    </row>
    <row r="53" spans="1:4" x14ac:dyDescent="0.2">
      <c r="A53" t="s">
        <v>124</v>
      </c>
      <c r="B53" t="s">
        <v>1</v>
      </c>
      <c r="C53">
        <v>908</v>
      </c>
      <c r="D53">
        <f t="shared" si="0"/>
        <v>0.93359999999999987</v>
      </c>
    </row>
    <row r="54" spans="1:4" x14ac:dyDescent="0.2">
      <c r="A54" t="s">
        <v>125</v>
      </c>
      <c r="B54" t="s">
        <v>2</v>
      </c>
      <c r="C54">
        <v>3799</v>
      </c>
      <c r="D54">
        <f t="shared" si="0"/>
        <v>4.6918999999999995</v>
      </c>
    </row>
    <row r="55" spans="1:4" x14ac:dyDescent="0.2">
      <c r="A55" t="s">
        <v>126</v>
      </c>
      <c r="B55" t="s">
        <v>3</v>
      </c>
      <c r="C55">
        <v>23387</v>
      </c>
      <c r="D55">
        <f t="shared" si="0"/>
        <v>28.583500000000001</v>
      </c>
    </row>
    <row r="56" spans="1:4" x14ac:dyDescent="0.2">
      <c r="A56" t="s">
        <v>127</v>
      </c>
      <c r="B56" t="s">
        <v>4</v>
      </c>
      <c r="C56">
        <v>164969</v>
      </c>
      <c r="D56">
        <f t="shared" si="0"/>
        <v>198.4819</v>
      </c>
    </row>
    <row r="57" spans="1:4" x14ac:dyDescent="0.2">
      <c r="A57" t="s">
        <v>128</v>
      </c>
      <c r="B57">
        <v>11</v>
      </c>
      <c r="C57">
        <v>31655</v>
      </c>
      <c r="D57">
        <f t="shared" si="0"/>
        <v>38.505099999999999</v>
      </c>
    </row>
    <row r="58" spans="1:4" x14ac:dyDescent="0.2">
      <c r="A58" t="s">
        <v>129</v>
      </c>
      <c r="B58">
        <v>14</v>
      </c>
      <c r="C58">
        <v>69831</v>
      </c>
      <c r="D58">
        <f t="shared" si="0"/>
        <v>84.316299999999984</v>
      </c>
    </row>
    <row r="59" spans="1:4" x14ac:dyDescent="0.2">
      <c r="A59" t="s">
        <v>130</v>
      </c>
      <c r="B59">
        <v>15</v>
      </c>
      <c r="C59">
        <v>11959</v>
      </c>
      <c r="D59">
        <f t="shared" si="0"/>
        <v>14.869899999999999</v>
      </c>
    </row>
    <row r="60" spans="1:4" x14ac:dyDescent="0.2">
      <c r="A60" t="s">
        <v>131</v>
      </c>
      <c r="B60">
        <v>16</v>
      </c>
      <c r="C60">
        <v>28645</v>
      </c>
      <c r="D60">
        <f t="shared" si="0"/>
        <v>34.893099999999997</v>
      </c>
    </row>
    <row r="61" spans="1:4" x14ac:dyDescent="0.2">
      <c r="A61" t="s">
        <v>132</v>
      </c>
      <c r="B61">
        <v>300</v>
      </c>
      <c r="C61">
        <v>34586</v>
      </c>
      <c r="D61">
        <f t="shared" si="0"/>
        <v>42.022300000000001</v>
      </c>
    </row>
    <row r="62" spans="1:4" x14ac:dyDescent="0.2">
      <c r="A62" t="s">
        <v>133</v>
      </c>
      <c r="B62">
        <v>21</v>
      </c>
      <c r="C62">
        <v>72249</v>
      </c>
      <c r="D62">
        <f t="shared" si="0"/>
        <v>87.217899999999986</v>
      </c>
    </row>
    <row r="63" spans="1:4" x14ac:dyDescent="0.2">
      <c r="A63" t="s">
        <v>134</v>
      </c>
      <c r="B63">
        <v>301</v>
      </c>
      <c r="C63">
        <v>39530</v>
      </c>
      <c r="D63">
        <f t="shared" si="0"/>
        <v>47.955099999999995</v>
      </c>
    </row>
    <row r="64" spans="1:4" x14ac:dyDescent="0.2">
      <c r="A64" t="s">
        <v>135</v>
      </c>
      <c r="B64">
        <v>304</v>
      </c>
      <c r="C64">
        <v>34442</v>
      </c>
      <c r="D64">
        <f t="shared" si="0"/>
        <v>41.849499999999999</v>
      </c>
    </row>
    <row r="65" spans="1:4" x14ac:dyDescent="0.2">
      <c r="A65" t="s">
        <v>136</v>
      </c>
      <c r="B65">
        <v>24</v>
      </c>
      <c r="C65">
        <v>1505</v>
      </c>
      <c r="D65">
        <f t="shared" si="0"/>
        <v>1.7097</v>
      </c>
    </row>
    <row r="66" spans="1:4" x14ac:dyDescent="0.2">
      <c r="A66" t="s">
        <v>137</v>
      </c>
      <c r="B66">
        <v>25</v>
      </c>
      <c r="C66">
        <v>17468</v>
      </c>
      <c r="D66">
        <f t="shared" si="0"/>
        <v>21.480699999999999</v>
      </c>
    </row>
    <row r="67" spans="1:4" x14ac:dyDescent="0.2">
      <c r="A67" t="s">
        <v>138</v>
      </c>
      <c r="B67">
        <v>26</v>
      </c>
      <c r="C67">
        <v>276520</v>
      </c>
      <c r="D67">
        <f t="shared" ref="D67:D130" si="1">IF(C67&lt;=7826,(0.0013*C67 - 0.2468),( 0.0012*C67 + 0.5191))</f>
        <v>332.34309999999994</v>
      </c>
    </row>
    <row r="68" spans="1:4" x14ac:dyDescent="0.2">
      <c r="A68" t="s">
        <v>139</v>
      </c>
      <c r="B68">
        <v>27</v>
      </c>
      <c r="C68">
        <v>393419</v>
      </c>
      <c r="D68">
        <f t="shared" si="1"/>
        <v>472.62189999999993</v>
      </c>
    </row>
    <row r="69" spans="1:4" x14ac:dyDescent="0.2">
      <c r="A69" t="s">
        <v>140</v>
      </c>
      <c r="B69">
        <v>28</v>
      </c>
      <c r="C69">
        <v>21733</v>
      </c>
      <c r="D69">
        <f t="shared" si="1"/>
        <v>26.598700000000001</v>
      </c>
    </row>
    <row r="70" spans="1:4" x14ac:dyDescent="0.2">
      <c r="A70" t="s">
        <v>141</v>
      </c>
      <c r="B70">
        <v>49</v>
      </c>
      <c r="C70">
        <v>1517</v>
      </c>
      <c r="D70">
        <f t="shared" si="1"/>
        <v>1.7253000000000001</v>
      </c>
    </row>
    <row r="71" spans="1:4" x14ac:dyDescent="0.2">
      <c r="A71" t="s">
        <v>142</v>
      </c>
      <c r="B71">
        <v>50</v>
      </c>
      <c r="C71">
        <v>14005</v>
      </c>
      <c r="D71">
        <f t="shared" si="1"/>
        <v>17.325099999999999</v>
      </c>
    </row>
    <row r="72" spans="1:4" x14ac:dyDescent="0.2">
      <c r="A72" t="s">
        <v>143</v>
      </c>
      <c r="B72">
        <v>51</v>
      </c>
      <c r="C72">
        <v>1499</v>
      </c>
      <c r="D72">
        <f t="shared" si="1"/>
        <v>1.7019</v>
      </c>
    </row>
    <row r="73" spans="1:4" x14ac:dyDescent="0.2">
      <c r="A73" t="s">
        <v>144</v>
      </c>
      <c r="B73">
        <v>52</v>
      </c>
      <c r="C73">
        <v>30414</v>
      </c>
      <c r="D73">
        <f t="shared" si="1"/>
        <v>37.015900000000002</v>
      </c>
    </row>
    <row r="74" spans="1:4" x14ac:dyDescent="0.2">
      <c r="A74" t="s">
        <v>145</v>
      </c>
      <c r="B74">
        <v>53</v>
      </c>
      <c r="C74">
        <v>33527</v>
      </c>
      <c r="D74">
        <f t="shared" si="1"/>
        <v>40.7515</v>
      </c>
    </row>
    <row r="75" spans="1:4" x14ac:dyDescent="0.2">
      <c r="A75" t="s">
        <v>146</v>
      </c>
      <c r="B75">
        <v>55</v>
      </c>
      <c r="C75">
        <v>14159</v>
      </c>
      <c r="D75">
        <f t="shared" si="1"/>
        <v>17.509900000000002</v>
      </c>
    </row>
    <row r="76" spans="1:4" x14ac:dyDescent="0.2">
      <c r="A76" t="s">
        <v>147</v>
      </c>
      <c r="B76">
        <v>56</v>
      </c>
      <c r="C76">
        <v>1444</v>
      </c>
      <c r="D76">
        <f t="shared" si="1"/>
        <v>1.6304000000000001</v>
      </c>
    </row>
    <row r="77" spans="1:4" x14ac:dyDescent="0.2">
      <c r="A77" t="s">
        <v>148</v>
      </c>
      <c r="B77">
        <v>57</v>
      </c>
      <c r="C77">
        <v>21613</v>
      </c>
      <c r="D77">
        <f t="shared" si="1"/>
        <v>26.454699999999999</v>
      </c>
    </row>
    <row r="78" spans="1:4" x14ac:dyDescent="0.2">
      <c r="A78" t="s">
        <v>149</v>
      </c>
      <c r="B78">
        <v>58</v>
      </c>
      <c r="C78">
        <v>19627</v>
      </c>
      <c r="D78">
        <f t="shared" si="1"/>
        <v>24.0715</v>
      </c>
    </row>
    <row r="79" spans="1:4" x14ac:dyDescent="0.2">
      <c r="A79" t="s">
        <v>150</v>
      </c>
      <c r="B79">
        <v>59</v>
      </c>
      <c r="C79">
        <v>15273</v>
      </c>
      <c r="D79">
        <f t="shared" si="1"/>
        <v>18.846699999999998</v>
      </c>
    </row>
    <row r="80" spans="1:4" x14ac:dyDescent="0.2">
      <c r="A80" t="s">
        <v>151</v>
      </c>
      <c r="B80">
        <v>60</v>
      </c>
      <c r="C80">
        <v>242113</v>
      </c>
      <c r="D80">
        <f t="shared" si="1"/>
        <v>291.05469999999997</v>
      </c>
    </row>
    <row r="81" spans="1:4" x14ac:dyDescent="0.2">
      <c r="A81" t="s">
        <v>152</v>
      </c>
      <c r="B81">
        <v>61</v>
      </c>
      <c r="C81">
        <v>6804</v>
      </c>
      <c r="D81">
        <f t="shared" si="1"/>
        <v>8.5983999999999998</v>
      </c>
    </row>
    <row r="82" spans="1:4" x14ac:dyDescent="0.2">
      <c r="A82" t="s">
        <v>153</v>
      </c>
      <c r="B82">
        <v>62</v>
      </c>
      <c r="C82">
        <v>6115</v>
      </c>
      <c r="D82">
        <f t="shared" si="1"/>
        <v>7.7026999999999992</v>
      </c>
    </row>
    <row r="83" spans="1:4" x14ac:dyDescent="0.2">
      <c r="A83" t="s">
        <v>154</v>
      </c>
      <c r="B83">
        <v>63</v>
      </c>
      <c r="C83">
        <v>36650</v>
      </c>
      <c r="D83">
        <f t="shared" si="1"/>
        <v>44.499099999999999</v>
      </c>
    </row>
    <row r="84" spans="1:4" x14ac:dyDescent="0.2">
      <c r="A84" t="s">
        <v>155</v>
      </c>
      <c r="B84">
        <v>64</v>
      </c>
      <c r="C84">
        <v>122431</v>
      </c>
      <c r="D84">
        <f t="shared" si="1"/>
        <v>147.43629999999999</v>
      </c>
    </row>
    <row r="85" spans="1:4" x14ac:dyDescent="0.2">
      <c r="A85" t="s">
        <v>156</v>
      </c>
      <c r="B85">
        <v>65</v>
      </c>
      <c r="C85">
        <v>8152</v>
      </c>
      <c r="D85">
        <f t="shared" si="1"/>
        <v>10.301499999999999</v>
      </c>
    </row>
    <row r="86" spans="1:4" x14ac:dyDescent="0.2">
      <c r="A86" t="s">
        <v>157</v>
      </c>
      <c r="B86">
        <v>66</v>
      </c>
      <c r="C86">
        <v>114058</v>
      </c>
      <c r="D86">
        <f t="shared" si="1"/>
        <v>137.3887</v>
      </c>
    </row>
    <row r="87" spans="1:4" x14ac:dyDescent="0.2">
      <c r="A87" t="s">
        <v>158</v>
      </c>
      <c r="B87">
        <v>67</v>
      </c>
      <c r="C87">
        <v>69499</v>
      </c>
      <c r="D87">
        <f t="shared" si="1"/>
        <v>83.917899999999989</v>
      </c>
    </row>
    <row r="88" spans="1:4" x14ac:dyDescent="0.2">
      <c r="A88" t="s">
        <v>159</v>
      </c>
      <c r="B88">
        <v>68</v>
      </c>
      <c r="C88">
        <v>9036</v>
      </c>
      <c r="D88">
        <f t="shared" si="1"/>
        <v>11.362299999999999</v>
      </c>
    </row>
    <row r="89" spans="1:4" x14ac:dyDescent="0.2">
      <c r="A89" t="s">
        <v>160</v>
      </c>
      <c r="B89">
        <v>308</v>
      </c>
      <c r="C89">
        <v>1156</v>
      </c>
      <c r="D89">
        <f t="shared" si="1"/>
        <v>1.256</v>
      </c>
    </row>
    <row r="90" spans="1:4" x14ac:dyDescent="0.2">
      <c r="A90" t="s">
        <v>161</v>
      </c>
      <c r="B90">
        <v>70</v>
      </c>
      <c r="C90">
        <v>141371</v>
      </c>
      <c r="D90">
        <f t="shared" si="1"/>
        <v>170.1643</v>
      </c>
    </row>
    <row r="91" spans="1:4" x14ac:dyDescent="0.2">
      <c r="A91" t="s">
        <v>162</v>
      </c>
      <c r="B91">
        <v>71</v>
      </c>
      <c r="C91">
        <v>51178</v>
      </c>
      <c r="D91">
        <f t="shared" si="1"/>
        <v>61.932699999999997</v>
      </c>
    </row>
    <row r="92" spans="1:4" x14ac:dyDescent="0.2">
      <c r="A92" t="s">
        <v>163</v>
      </c>
      <c r="B92">
        <v>72</v>
      </c>
      <c r="C92">
        <v>12071</v>
      </c>
      <c r="D92">
        <f t="shared" si="1"/>
        <v>15.004299999999999</v>
      </c>
    </row>
    <row r="93" spans="1:4" x14ac:dyDescent="0.2">
      <c r="A93" t="s">
        <v>164</v>
      </c>
      <c r="B93">
        <v>73</v>
      </c>
      <c r="C93">
        <v>5367</v>
      </c>
      <c r="D93">
        <f t="shared" si="1"/>
        <v>6.7302999999999997</v>
      </c>
    </row>
    <row r="94" spans="1:4" x14ac:dyDescent="0.2">
      <c r="A94" t="s">
        <v>165</v>
      </c>
      <c r="B94">
        <v>309</v>
      </c>
      <c r="C94">
        <v>1208</v>
      </c>
      <c r="D94">
        <f t="shared" si="1"/>
        <v>1.3236000000000001</v>
      </c>
    </row>
    <row r="95" spans="1:4" x14ac:dyDescent="0.2">
      <c r="A95" t="s">
        <v>166</v>
      </c>
      <c r="B95">
        <v>75</v>
      </c>
      <c r="C95">
        <v>4499</v>
      </c>
      <c r="D95">
        <f t="shared" si="1"/>
        <v>5.6018999999999997</v>
      </c>
    </row>
    <row r="96" spans="1:4" x14ac:dyDescent="0.2">
      <c r="A96" t="s">
        <v>167</v>
      </c>
      <c r="B96">
        <v>76</v>
      </c>
      <c r="C96">
        <v>11745</v>
      </c>
      <c r="D96">
        <f t="shared" si="1"/>
        <v>14.613099999999999</v>
      </c>
    </row>
    <row r="97" spans="1:4" x14ac:dyDescent="0.2">
      <c r="A97" t="s">
        <v>168</v>
      </c>
      <c r="B97">
        <v>77</v>
      </c>
      <c r="C97">
        <v>18729</v>
      </c>
      <c r="D97">
        <f t="shared" si="1"/>
        <v>22.9939</v>
      </c>
    </row>
    <row r="98" spans="1:4" x14ac:dyDescent="0.2">
      <c r="A98" t="s">
        <v>169</v>
      </c>
      <c r="B98">
        <v>78</v>
      </c>
      <c r="C98">
        <v>13466</v>
      </c>
      <c r="D98">
        <f t="shared" si="1"/>
        <v>16.6783</v>
      </c>
    </row>
    <row r="99" spans="1:4" x14ac:dyDescent="0.2">
      <c r="A99" t="s">
        <v>170</v>
      </c>
      <c r="B99">
        <v>320</v>
      </c>
      <c r="C99">
        <v>889</v>
      </c>
      <c r="D99">
        <f t="shared" si="1"/>
        <v>0.90889999999999993</v>
      </c>
    </row>
    <row r="100" spans="1:4" x14ac:dyDescent="0.2">
      <c r="A100" t="s">
        <v>171</v>
      </c>
      <c r="B100">
        <v>81</v>
      </c>
      <c r="C100">
        <v>9652</v>
      </c>
      <c r="D100">
        <f t="shared" si="1"/>
        <v>12.1015</v>
      </c>
    </row>
    <row r="101" spans="1:4" x14ac:dyDescent="0.2">
      <c r="A101" t="s">
        <v>172</v>
      </c>
      <c r="B101">
        <v>82</v>
      </c>
      <c r="C101">
        <v>5353</v>
      </c>
      <c r="D101">
        <f t="shared" si="1"/>
        <v>6.7120999999999995</v>
      </c>
    </row>
    <row r="102" spans="1:4" x14ac:dyDescent="0.2">
      <c r="A102" t="s">
        <v>173</v>
      </c>
      <c r="B102" t="s">
        <v>0</v>
      </c>
      <c r="C102">
        <v>437</v>
      </c>
      <c r="D102">
        <f t="shared" si="1"/>
        <v>0.32129999999999992</v>
      </c>
    </row>
    <row r="103" spans="1:4" x14ac:dyDescent="0.2">
      <c r="A103" t="s">
        <v>174</v>
      </c>
      <c r="B103" t="s">
        <v>1</v>
      </c>
      <c r="C103">
        <v>1008</v>
      </c>
      <c r="D103">
        <f t="shared" si="1"/>
        <v>1.0636000000000001</v>
      </c>
    </row>
    <row r="104" spans="1:4" x14ac:dyDescent="0.2">
      <c r="A104" t="s">
        <v>175</v>
      </c>
      <c r="B104" t="s">
        <v>2</v>
      </c>
      <c r="C104">
        <v>3967</v>
      </c>
      <c r="D104">
        <f t="shared" si="1"/>
        <v>4.9102999999999994</v>
      </c>
    </row>
    <row r="105" spans="1:4" x14ac:dyDescent="0.2">
      <c r="A105" t="s">
        <v>176</v>
      </c>
      <c r="B105" t="s">
        <v>3</v>
      </c>
      <c r="C105">
        <v>22501</v>
      </c>
      <c r="D105">
        <f t="shared" si="1"/>
        <v>27.520299999999999</v>
      </c>
    </row>
    <row r="106" spans="1:4" x14ac:dyDescent="0.2">
      <c r="A106" t="s">
        <v>177</v>
      </c>
      <c r="B106" t="s">
        <v>4</v>
      </c>
      <c r="C106">
        <v>184550</v>
      </c>
      <c r="D106">
        <f t="shared" si="1"/>
        <v>221.97909999999999</v>
      </c>
    </row>
    <row r="107" spans="1:4" x14ac:dyDescent="0.2">
      <c r="A107" t="s">
        <v>178</v>
      </c>
      <c r="B107">
        <v>89</v>
      </c>
      <c r="C107">
        <v>13310</v>
      </c>
      <c r="D107">
        <f t="shared" si="1"/>
        <v>16.491099999999999</v>
      </c>
    </row>
    <row r="108" spans="1:4" x14ac:dyDescent="0.2">
      <c r="A108" t="s">
        <v>179</v>
      </c>
      <c r="B108">
        <v>90</v>
      </c>
      <c r="C108">
        <v>28529</v>
      </c>
      <c r="D108">
        <f t="shared" si="1"/>
        <v>34.753900000000002</v>
      </c>
    </row>
    <row r="109" spans="1:4" x14ac:dyDescent="0.2">
      <c r="A109" t="s">
        <v>180</v>
      </c>
      <c r="B109">
        <v>91</v>
      </c>
      <c r="C109">
        <v>12265</v>
      </c>
      <c r="D109">
        <f t="shared" si="1"/>
        <v>15.237099999999998</v>
      </c>
    </row>
    <row r="110" spans="1:4" x14ac:dyDescent="0.2">
      <c r="A110" t="s">
        <v>181</v>
      </c>
      <c r="B110">
        <v>92</v>
      </c>
      <c r="C110">
        <v>6078</v>
      </c>
      <c r="D110">
        <f t="shared" si="1"/>
        <v>7.6545999999999994</v>
      </c>
    </row>
    <row r="111" spans="1:4" x14ac:dyDescent="0.2">
      <c r="A111" t="s">
        <v>182</v>
      </c>
      <c r="B111">
        <v>94</v>
      </c>
      <c r="C111">
        <v>48552</v>
      </c>
      <c r="D111">
        <f t="shared" si="1"/>
        <v>58.781499999999994</v>
      </c>
    </row>
    <row r="112" spans="1:4" x14ac:dyDescent="0.2">
      <c r="A112" t="s">
        <v>183</v>
      </c>
      <c r="B112">
        <v>95</v>
      </c>
      <c r="C112">
        <v>6444</v>
      </c>
      <c r="D112">
        <f t="shared" si="1"/>
        <v>8.1303999999999998</v>
      </c>
    </row>
    <row r="113" spans="1:4" x14ac:dyDescent="0.2">
      <c r="A113" t="s">
        <v>184</v>
      </c>
      <c r="B113">
        <v>310</v>
      </c>
      <c r="C113">
        <v>732</v>
      </c>
      <c r="D113">
        <f t="shared" si="1"/>
        <v>0.70479999999999998</v>
      </c>
    </row>
    <row r="114" spans="1:4" x14ac:dyDescent="0.2">
      <c r="A114" t="s">
        <v>185</v>
      </c>
      <c r="B114">
        <v>97</v>
      </c>
      <c r="C114">
        <v>270427</v>
      </c>
      <c r="D114">
        <f t="shared" si="1"/>
        <v>325.03149999999994</v>
      </c>
    </row>
    <row r="115" spans="1:4" x14ac:dyDescent="0.2">
      <c r="A115" t="s">
        <v>186</v>
      </c>
      <c r="B115">
        <v>98</v>
      </c>
      <c r="C115">
        <v>2471</v>
      </c>
      <c r="D115">
        <f t="shared" si="1"/>
        <v>2.9655</v>
      </c>
    </row>
    <row r="116" spans="1:4" x14ac:dyDescent="0.2">
      <c r="A116" t="s">
        <v>187</v>
      </c>
      <c r="B116">
        <v>99</v>
      </c>
      <c r="C116">
        <v>53763</v>
      </c>
      <c r="D116">
        <f t="shared" si="1"/>
        <v>65.034699999999987</v>
      </c>
    </row>
    <row r="117" spans="1:4" x14ac:dyDescent="0.2">
      <c r="A117" t="s">
        <v>188</v>
      </c>
      <c r="B117">
        <v>100</v>
      </c>
      <c r="C117">
        <v>35907</v>
      </c>
      <c r="D117">
        <f t="shared" si="1"/>
        <v>43.607499999999995</v>
      </c>
    </row>
    <row r="118" spans="1:4" x14ac:dyDescent="0.2">
      <c r="A118" t="s">
        <v>189</v>
      </c>
      <c r="B118">
        <v>311</v>
      </c>
      <c r="C118">
        <v>861</v>
      </c>
      <c r="D118">
        <f t="shared" si="1"/>
        <v>0.87249999999999994</v>
      </c>
    </row>
    <row r="119" spans="1:4" x14ac:dyDescent="0.2">
      <c r="A119" t="s">
        <v>190</v>
      </c>
      <c r="B119">
        <v>312</v>
      </c>
      <c r="C119">
        <v>770</v>
      </c>
      <c r="D119">
        <f t="shared" si="1"/>
        <v>0.75419999999999987</v>
      </c>
    </row>
    <row r="120" spans="1:4" x14ac:dyDescent="0.2">
      <c r="A120" t="s">
        <v>191</v>
      </c>
      <c r="B120">
        <v>103</v>
      </c>
      <c r="C120">
        <v>17705</v>
      </c>
      <c r="D120">
        <f t="shared" si="1"/>
        <v>21.7651</v>
      </c>
    </row>
    <row r="121" spans="1:4" x14ac:dyDescent="0.2">
      <c r="A121" t="s">
        <v>192</v>
      </c>
      <c r="B121">
        <v>104</v>
      </c>
      <c r="C121">
        <v>65985</v>
      </c>
      <c r="D121">
        <f t="shared" si="1"/>
        <v>79.701099999999983</v>
      </c>
    </row>
    <row r="122" spans="1:4" x14ac:dyDescent="0.2">
      <c r="A122" t="s">
        <v>193</v>
      </c>
      <c r="B122">
        <v>105</v>
      </c>
      <c r="C122">
        <v>1876</v>
      </c>
      <c r="D122">
        <f t="shared" si="1"/>
        <v>2.1920000000000002</v>
      </c>
    </row>
    <row r="123" spans="1:4" x14ac:dyDescent="0.2">
      <c r="A123" t="s">
        <v>194</v>
      </c>
      <c r="B123">
        <v>106</v>
      </c>
      <c r="C123">
        <v>39311</v>
      </c>
      <c r="D123">
        <f t="shared" si="1"/>
        <v>47.692299999999996</v>
      </c>
    </row>
    <row r="124" spans="1:4" x14ac:dyDescent="0.2">
      <c r="A124" t="s">
        <v>195</v>
      </c>
      <c r="B124">
        <v>107</v>
      </c>
      <c r="C124">
        <v>11696</v>
      </c>
      <c r="D124">
        <f t="shared" si="1"/>
        <v>14.554299999999998</v>
      </c>
    </row>
    <row r="125" spans="1:4" x14ac:dyDescent="0.2">
      <c r="A125" t="s">
        <v>196</v>
      </c>
      <c r="B125">
        <v>108</v>
      </c>
      <c r="C125">
        <v>5033</v>
      </c>
      <c r="D125">
        <f t="shared" si="1"/>
        <v>6.2960999999999991</v>
      </c>
    </row>
    <row r="126" spans="1:4" x14ac:dyDescent="0.2">
      <c r="A126" t="s">
        <v>197</v>
      </c>
      <c r="B126">
        <v>109</v>
      </c>
      <c r="C126">
        <v>2266</v>
      </c>
      <c r="D126">
        <f t="shared" si="1"/>
        <v>2.6989999999999998</v>
      </c>
    </row>
    <row r="127" spans="1:4" x14ac:dyDescent="0.2">
      <c r="A127" t="s">
        <v>198</v>
      </c>
      <c r="B127">
        <v>110</v>
      </c>
      <c r="C127">
        <v>14059</v>
      </c>
      <c r="D127">
        <f t="shared" si="1"/>
        <v>17.389900000000001</v>
      </c>
    </row>
    <row r="128" spans="1:4" x14ac:dyDescent="0.2">
      <c r="A128" t="s">
        <v>199</v>
      </c>
      <c r="B128">
        <v>111</v>
      </c>
      <c r="C128">
        <v>1915</v>
      </c>
      <c r="D128">
        <f t="shared" si="1"/>
        <v>2.2427000000000001</v>
      </c>
    </row>
    <row r="129" spans="1:4" x14ac:dyDescent="0.2">
      <c r="A129" t="s">
        <v>200</v>
      </c>
      <c r="B129">
        <v>112</v>
      </c>
      <c r="C129">
        <v>158299</v>
      </c>
      <c r="D129">
        <f t="shared" si="1"/>
        <v>190.47790000000001</v>
      </c>
    </row>
    <row r="130" spans="1:4" x14ac:dyDescent="0.2">
      <c r="A130" t="s">
        <v>201</v>
      </c>
      <c r="B130">
        <v>114</v>
      </c>
      <c r="C130">
        <v>532341</v>
      </c>
      <c r="D130">
        <f t="shared" si="1"/>
        <v>639.3282999999999</v>
      </c>
    </row>
    <row r="131" spans="1:4" x14ac:dyDescent="0.2">
      <c r="A131" t="s">
        <v>202</v>
      </c>
      <c r="B131">
        <v>115</v>
      </c>
      <c r="C131">
        <v>2083</v>
      </c>
      <c r="D131">
        <f t="shared" ref="D131:D194" si="2">IF(C131&lt;=7826,(0.0013*C131 - 0.2468),( 0.0012*C131 + 0.5191))</f>
        <v>2.4611000000000001</v>
      </c>
    </row>
    <row r="132" spans="1:4" x14ac:dyDescent="0.2">
      <c r="A132" t="s">
        <v>203</v>
      </c>
      <c r="B132">
        <v>313</v>
      </c>
      <c r="C132">
        <v>891</v>
      </c>
      <c r="D132">
        <f t="shared" si="2"/>
        <v>0.91149999999999987</v>
      </c>
    </row>
    <row r="133" spans="1:4" x14ac:dyDescent="0.2">
      <c r="A133" t="s">
        <v>204</v>
      </c>
      <c r="B133">
        <v>117</v>
      </c>
      <c r="C133">
        <v>10320</v>
      </c>
      <c r="D133">
        <f t="shared" si="2"/>
        <v>12.903099999999998</v>
      </c>
    </row>
    <row r="134" spans="1:4" x14ac:dyDescent="0.2">
      <c r="A134" t="s">
        <v>205</v>
      </c>
      <c r="B134">
        <v>118</v>
      </c>
      <c r="C134">
        <v>9747</v>
      </c>
      <c r="D134">
        <f t="shared" si="2"/>
        <v>12.215499999999999</v>
      </c>
    </row>
    <row r="135" spans="1:4" x14ac:dyDescent="0.2">
      <c r="A135" t="s">
        <v>206</v>
      </c>
      <c r="B135">
        <v>315</v>
      </c>
      <c r="C135">
        <v>883</v>
      </c>
      <c r="D135">
        <f t="shared" si="2"/>
        <v>0.9010999999999999</v>
      </c>
    </row>
    <row r="136" spans="1:4" x14ac:dyDescent="0.2">
      <c r="A136" t="s">
        <v>207</v>
      </c>
      <c r="B136">
        <v>120</v>
      </c>
      <c r="C136">
        <v>20893</v>
      </c>
      <c r="D136">
        <f t="shared" si="2"/>
        <v>25.590699999999998</v>
      </c>
    </row>
    <row r="137" spans="1:4" x14ac:dyDescent="0.2">
      <c r="A137" t="s">
        <v>208</v>
      </c>
      <c r="B137">
        <v>121</v>
      </c>
      <c r="C137">
        <v>9015</v>
      </c>
      <c r="D137">
        <f t="shared" si="2"/>
        <v>11.3371</v>
      </c>
    </row>
    <row r="138" spans="1:4" x14ac:dyDescent="0.2">
      <c r="A138" t="s">
        <v>209</v>
      </c>
      <c r="B138">
        <v>122</v>
      </c>
      <c r="C138">
        <v>1363</v>
      </c>
      <c r="D138">
        <f t="shared" si="2"/>
        <v>1.5250999999999999</v>
      </c>
    </row>
    <row r="139" spans="1:4" x14ac:dyDescent="0.2">
      <c r="A139" t="s">
        <v>210</v>
      </c>
      <c r="B139">
        <v>123</v>
      </c>
      <c r="C139">
        <v>2617</v>
      </c>
      <c r="D139">
        <f t="shared" si="2"/>
        <v>3.1553</v>
      </c>
    </row>
    <row r="140" spans="1:4" x14ac:dyDescent="0.2">
      <c r="A140" t="s">
        <v>211</v>
      </c>
      <c r="B140">
        <v>316</v>
      </c>
      <c r="C140">
        <v>822</v>
      </c>
      <c r="D140">
        <f t="shared" si="2"/>
        <v>0.82179999999999997</v>
      </c>
    </row>
    <row r="141" spans="1:4" x14ac:dyDescent="0.2">
      <c r="A141" t="s">
        <v>212</v>
      </c>
      <c r="B141">
        <v>125</v>
      </c>
      <c r="C141">
        <v>29928</v>
      </c>
      <c r="D141">
        <f t="shared" si="2"/>
        <v>36.432699999999997</v>
      </c>
    </row>
    <row r="142" spans="1:4" x14ac:dyDescent="0.2">
      <c r="A142" t="s">
        <v>213</v>
      </c>
      <c r="B142">
        <v>126</v>
      </c>
      <c r="C142">
        <v>15868</v>
      </c>
      <c r="D142">
        <f t="shared" si="2"/>
        <v>19.560700000000001</v>
      </c>
    </row>
    <row r="143" spans="1:4" x14ac:dyDescent="0.2">
      <c r="A143" t="s">
        <v>214</v>
      </c>
      <c r="B143">
        <v>127</v>
      </c>
      <c r="C143">
        <v>20252</v>
      </c>
      <c r="D143">
        <f t="shared" si="2"/>
        <v>24.8215</v>
      </c>
    </row>
    <row r="144" spans="1:4" x14ac:dyDescent="0.2">
      <c r="A144" t="s">
        <v>215</v>
      </c>
      <c r="B144">
        <v>128</v>
      </c>
      <c r="C144">
        <v>12979</v>
      </c>
      <c r="D144">
        <f t="shared" si="2"/>
        <v>16.093899999999998</v>
      </c>
    </row>
    <row r="145" spans="1:4" x14ac:dyDescent="0.2">
      <c r="A145" t="s">
        <v>216</v>
      </c>
      <c r="B145">
        <v>129</v>
      </c>
      <c r="C145">
        <v>31862</v>
      </c>
      <c r="D145">
        <f t="shared" si="2"/>
        <v>38.753499999999995</v>
      </c>
    </row>
    <row r="146" spans="1:4" x14ac:dyDescent="0.2">
      <c r="A146" t="s">
        <v>217</v>
      </c>
      <c r="B146">
        <v>130</v>
      </c>
      <c r="C146">
        <v>42834</v>
      </c>
      <c r="D146">
        <f t="shared" si="2"/>
        <v>51.919899999999998</v>
      </c>
    </row>
    <row r="147" spans="1:4" x14ac:dyDescent="0.2">
      <c r="A147" t="s">
        <v>218</v>
      </c>
      <c r="B147">
        <v>131</v>
      </c>
      <c r="C147">
        <v>7004</v>
      </c>
      <c r="D147">
        <f t="shared" si="2"/>
        <v>8.8583999999999996</v>
      </c>
    </row>
    <row r="148" spans="1:4" x14ac:dyDescent="0.2">
      <c r="A148" t="s">
        <v>219</v>
      </c>
      <c r="B148">
        <v>132</v>
      </c>
      <c r="C148">
        <v>164761</v>
      </c>
      <c r="D148">
        <f t="shared" si="2"/>
        <v>198.23229999999998</v>
      </c>
    </row>
    <row r="149" spans="1:4" x14ac:dyDescent="0.2">
      <c r="A149" t="s">
        <v>220</v>
      </c>
      <c r="B149">
        <v>133</v>
      </c>
      <c r="C149">
        <v>36006</v>
      </c>
      <c r="D149">
        <f t="shared" si="2"/>
        <v>43.726299999999995</v>
      </c>
    </row>
    <row r="150" spans="1:4" x14ac:dyDescent="0.2">
      <c r="A150" t="s">
        <v>221</v>
      </c>
      <c r="B150">
        <v>134</v>
      </c>
      <c r="C150">
        <v>1829</v>
      </c>
      <c r="D150">
        <f t="shared" si="2"/>
        <v>2.1309</v>
      </c>
    </row>
    <row r="151" spans="1:4" x14ac:dyDescent="0.2">
      <c r="A151" t="s">
        <v>222</v>
      </c>
      <c r="B151">
        <v>135</v>
      </c>
      <c r="C151">
        <v>45900</v>
      </c>
      <c r="D151">
        <f t="shared" si="2"/>
        <v>55.5991</v>
      </c>
    </row>
    <row r="152" spans="1:4" x14ac:dyDescent="0.2">
      <c r="A152" t="s">
        <v>223</v>
      </c>
      <c r="B152" t="s">
        <v>0</v>
      </c>
      <c r="C152">
        <v>427</v>
      </c>
      <c r="D152">
        <f t="shared" si="2"/>
        <v>0.30829999999999991</v>
      </c>
    </row>
    <row r="153" spans="1:4" x14ac:dyDescent="0.2">
      <c r="A153" t="s">
        <v>224</v>
      </c>
      <c r="B153" t="s">
        <v>1</v>
      </c>
      <c r="C153">
        <v>965</v>
      </c>
      <c r="D153">
        <f t="shared" si="2"/>
        <v>1.0077</v>
      </c>
    </row>
    <row r="154" spans="1:4" x14ac:dyDescent="0.2">
      <c r="A154" t="s">
        <v>225</v>
      </c>
      <c r="B154" t="s">
        <v>2</v>
      </c>
      <c r="C154">
        <v>3857</v>
      </c>
      <c r="D154">
        <f t="shared" si="2"/>
        <v>4.7672999999999996</v>
      </c>
    </row>
    <row r="155" spans="1:4" x14ac:dyDescent="0.2">
      <c r="A155" t="s">
        <v>226</v>
      </c>
      <c r="B155" t="s">
        <v>3</v>
      </c>
      <c r="C155">
        <v>22748</v>
      </c>
      <c r="D155">
        <f t="shared" si="2"/>
        <v>27.816700000000001</v>
      </c>
    </row>
    <row r="156" spans="1:4" x14ac:dyDescent="0.2">
      <c r="A156" t="s">
        <v>227</v>
      </c>
      <c r="B156" t="s">
        <v>4</v>
      </c>
      <c r="C156">
        <v>160888</v>
      </c>
      <c r="D156">
        <f t="shared" si="2"/>
        <v>193.5847</v>
      </c>
    </row>
    <row r="157" spans="1:4" x14ac:dyDescent="0.2">
      <c r="A157" t="s">
        <v>228</v>
      </c>
      <c r="B157">
        <v>141</v>
      </c>
      <c r="C157">
        <v>131470</v>
      </c>
      <c r="D157">
        <f t="shared" si="2"/>
        <v>158.28309999999999</v>
      </c>
    </row>
    <row r="158" spans="1:4" x14ac:dyDescent="0.2">
      <c r="A158" t="s">
        <v>229</v>
      </c>
      <c r="B158">
        <v>142</v>
      </c>
      <c r="C158">
        <v>9255</v>
      </c>
      <c r="D158">
        <f t="shared" si="2"/>
        <v>11.6251</v>
      </c>
    </row>
    <row r="159" spans="1:4" x14ac:dyDescent="0.2">
      <c r="A159" t="s">
        <v>230</v>
      </c>
      <c r="B159">
        <v>144</v>
      </c>
      <c r="C159">
        <v>8880</v>
      </c>
      <c r="D159">
        <f t="shared" si="2"/>
        <v>11.175099999999999</v>
      </c>
    </row>
    <row r="160" spans="1:4" x14ac:dyDescent="0.2">
      <c r="A160" t="s">
        <v>231</v>
      </c>
      <c r="B160">
        <v>145</v>
      </c>
      <c r="C160">
        <v>6056</v>
      </c>
      <c r="D160">
        <f t="shared" si="2"/>
        <v>7.6259999999999994</v>
      </c>
    </row>
    <row r="161" spans="1:4" x14ac:dyDescent="0.2">
      <c r="A161" t="s">
        <v>232</v>
      </c>
      <c r="B161">
        <v>154</v>
      </c>
      <c r="C161">
        <v>20816</v>
      </c>
      <c r="D161">
        <f t="shared" si="2"/>
        <v>25.4983</v>
      </c>
    </row>
    <row r="162" spans="1:4" x14ac:dyDescent="0.2">
      <c r="A162" t="s">
        <v>233</v>
      </c>
      <c r="B162">
        <v>155</v>
      </c>
      <c r="C162">
        <v>2516</v>
      </c>
      <c r="D162">
        <f t="shared" si="2"/>
        <v>3.024</v>
      </c>
    </row>
    <row r="163" spans="1:4" x14ac:dyDescent="0.2">
      <c r="A163" t="s">
        <v>234</v>
      </c>
      <c r="B163">
        <v>161</v>
      </c>
      <c r="C163">
        <v>2264</v>
      </c>
      <c r="D163">
        <f t="shared" si="2"/>
        <v>2.6964000000000001</v>
      </c>
    </row>
    <row r="164" spans="1:4" x14ac:dyDescent="0.2">
      <c r="A164" t="s">
        <v>235</v>
      </c>
      <c r="B164">
        <v>321</v>
      </c>
      <c r="C164">
        <v>834</v>
      </c>
      <c r="D164">
        <f t="shared" si="2"/>
        <v>0.83740000000000003</v>
      </c>
    </row>
    <row r="165" spans="1:4" x14ac:dyDescent="0.2">
      <c r="A165" t="s">
        <v>236</v>
      </c>
      <c r="B165">
        <v>324</v>
      </c>
      <c r="C165">
        <v>914</v>
      </c>
      <c r="D165">
        <f t="shared" si="2"/>
        <v>0.9413999999999999</v>
      </c>
    </row>
    <row r="166" spans="1:4" x14ac:dyDescent="0.2">
      <c r="A166" t="s">
        <v>237</v>
      </c>
      <c r="B166">
        <v>325</v>
      </c>
      <c r="C166">
        <v>875</v>
      </c>
      <c r="D166">
        <f t="shared" si="2"/>
        <v>0.89069999999999994</v>
      </c>
    </row>
    <row r="167" spans="1:4" x14ac:dyDescent="0.2">
      <c r="A167" t="s">
        <v>238</v>
      </c>
      <c r="B167">
        <v>181</v>
      </c>
      <c r="C167">
        <v>2289</v>
      </c>
      <c r="D167">
        <f t="shared" si="2"/>
        <v>2.7288999999999999</v>
      </c>
    </row>
    <row r="168" spans="1:4" x14ac:dyDescent="0.2">
      <c r="A168" t="s">
        <v>239</v>
      </c>
      <c r="B168">
        <v>196</v>
      </c>
      <c r="C168">
        <v>1088</v>
      </c>
      <c r="D168">
        <f t="shared" si="2"/>
        <v>1.1676</v>
      </c>
    </row>
    <row r="169" spans="1:4" x14ac:dyDescent="0.2">
      <c r="A169" t="s">
        <v>240</v>
      </c>
      <c r="B169">
        <v>197</v>
      </c>
      <c r="C169">
        <v>1122</v>
      </c>
      <c r="D169">
        <f t="shared" si="2"/>
        <v>1.2118</v>
      </c>
    </row>
    <row r="170" spans="1:4" x14ac:dyDescent="0.2">
      <c r="A170" t="s">
        <v>241</v>
      </c>
      <c r="B170">
        <v>218</v>
      </c>
      <c r="C170">
        <v>35778</v>
      </c>
      <c r="D170">
        <f t="shared" si="2"/>
        <v>43.4527</v>
      </c>
    </row>
    <row r="171" spans="1:4" x14ac:dyDescent="0.2">
      <c r="A171" t="s">
        <v>242</v>
      </c>
      <c r="B171">
        <v>221</v>
      </c>
      <c r="C171">
        <v>4686</v>
      </c>
      <c r="D171">
        <f t="shared" si="2"/>
        <v>5.8449999999999998</v>
      </c>
    </row>
    <row r="172" spans="1:4" x14ac:dyDescent="0.2">
      <c r="A172" t="s">
        <v>243</v>
      </c>
      <c r="B172">
        <v>223</v>
      </c>
      <c r="C172">
        <v>263917</v>
      </c>
      <c r="D172">
        <f t="shared" si="2"/>
        <v>317.21949999999993</v>
      </c>
    </row>
    <row r="173" spans="1:4" x14ac:dyDescent="0.2">
      <c r="A173" t="s">
        <v>244</v>
      </c>
      <c r="B173">
        <v>226</v>
      </c>
      <c r="C173">
        <v>397011</v>
      </c>
      <c r="D173">
        <f t="shared" si="2"/>
        <v>476.93229999999994</v>
      </c>
    </row>
    <row r="174" spans="1:4" x14ac:dyDescent="0.2">
      <c r="A174" t="s">
        <v>245</v>
      </c>
      <c r="B174">
        <v>228</v>
      </c>
      <c r="C174">
        <v>4153</v>
      </c>
      <c r="D174">
        <f t="shared" si="2"/>
        <v>5.152099999999999</v>
      </c>
    </row>
    <row r="175" spans="1:4" x14ac:dyDescent="0.2">
      <c r="A175" t="s">
        <v>246</v>
      </c>
      <c r="B175">
        <v>232</v>
      </c>
      <c r="C175">
        <v>3825</v>
      </c>
      <c r="D175">
        <f t="shared" si="2"/>
        <v>4.7256999999999998</v>
      </c>
    </row>
    <row r="176" spans="1:4" x14ac:dyDescent="0.2">
      <c r="A176" t="s">
        <v>247</v>
      </c>
      <c r="B176">
        <v>234</v>
      </c>
      <c r="C176">
        <v>13867</v>
      </c>
      <c r="D176">
        <f t="shared" si="2"/>
        <v>17.159500000000001</v>
      </c>
    </row>
    <row r="177" spans="1:4" x14ac:dyDescent="0.2">
      <c r="A177" t="s">
        <v>248</v>
      </c>
      <c r="B177">
        <v>235</v>
      </c>
      <c r="C177">
        <v>4282</v>
      </c>
      <c r="D177">
        <f t="shared" si="2"/>
        <v>5.319799999999999</v>
      </c>
    </row>
    <row r="178" spans="1:4" x14ac:dyDescent="0.2">
      <c r="A178" t="s">
        <v>249</v>
      </c>
      <c r="B178">
        <v>240</v>
      </c>
      <c r="C178">
        <v>19623</v>
      </c>
      <c r="D178">
        <f t="shared" si="2"/>
        <v>24.066700000000001</v>
      </c>
    </row>
    <row r="179" spans="1:4" x14ac:dyDescent="0.2">
      <c r="A179" t="s">
        <v>250</v>
      </c>
      <c r="B179">
        <v>242</v>
      </c>
      <c r="C179">
        <v>2169</v>
      </c>
      <c r="D179">
        <f t="shared" si="2"/>
        <v>2.5728999999999997</v>
      </c>
    </row>
    <row r="180" spans="1:4" x14ac:dyDescent="0.2">
      <c r="A180" t="s">
        <v>251</v>
      </c>
      <c r="B180">
        <v>244</v>
      </c>
      <c r="C180">
        <v>40246</v>
      </c>
      <c r="D180">
        <f t="shared" si="2"/>
        <v>48.814299999999996</v>
      </c>
    </row>
    <row r="181" spans="1:4" x14ac:dyDescent="0.2">
      <c r="A181" t="s">
        <v>252</v>
      </c>
      <c r="B181">
        <v>247</v>
      </c>
      <c r="C181">
        <v>600152</v>
      </c>
      <c r="D181">
        <f t="shared" si="2"/>
        <v>720.7014999999999</v>
      </c>
    </row>
    <row r="182" spans="1:4" x14ac:dyDescent="0.2">
      <c r="A182" t="s">
        <v>253</v>
      </c>
      <c r="B182">
        <v>255</v>
      </c>
      <c r="C182">
        <v>449925</v>
      </c>
      <c r="D182">
        <f t="shared" si="2"/>
        <v>540.42909999999995</v>
      </c>
    </row>
    <row r="183" spans="1:4" x14ac:dyDescent="0.2">
      <c r="A183" t="s">
        <v>254</v>
      </c>
      <c r="B183">
        <v>263</v>
      </c>
      <c r="C183">
        <v>4962</v>
      </c>
      <c r="D183">
        <f t="shared" si="2"/>
        <v>6.2037999999999993</v>
      </c>
    </row>
    <row r="184" spans="1:4" x14ac:dyDescent="0.2">
      <c r="A184" t="s">
        <v>255</v>
      </c>
      <c r="B184">
        <v>267</v>
      </c>
      <c r="C184">
        <v>2053</v>
      </c>
      <c r="D184">
        <f t="shared" si="2"/>
        <v>2.4220999999999999</v>
      </c>
    </row>
    <row r="185" spans="1:4" x14ac:dyDescent="0.2">
      <c r="A185" t="s">
        <v>256</v>
      </c>
      <c r="B185">
        <v>270</v>
      </c>
      <c r="C185">
        <v>3797</v>
      </c>
      <c r="D185">
        <f t="shared" si="2"/>
        <v>4.6892999999999994</v>
      </c>
    </row>
    <row r="186" spans="1:4" x14ac:dyDescent="0.2">
      <c r="A186" t="s">
        <v>257</v>
      </c>
      <c r="B186">
        <v>271</v>
      </c>
      <c r="C186">
        <v>30757</v>
      </c>
      <c r="D186">
        <f t="shared" si="2"/>
        <v>37.427500000000002</v>
      </c>
    </row>
    <row r="187" spans="1:4" x14ac:dyDescent="0.2">
      <c r="A187" t="s">
        <v>258</v>
      </c>
      <c r="B187">
        <v>277</v>
      </c>
      <c r="C187">
        <v>59975</v>
      </c>
      <c r="D187">
        <f t="shared" si="2"/>
        <v>72.489099999999993</v>
      </c>
    </row>
    <row r="188" spans="1:4" x14ac:dyDescent="0.2">
      <c r="A188" t="s">
        <v>259</v>
      </c>
      <c r="B188">
        <v>279</v>
      </c>
      <c r="C188">
        <v>562636</v>
      </c>
      <c r="D188">
        <f t="shared" si="2"/>
        <v>675.68229999999994</v>
      </c>
    </row>
    <row r="189" spans="1:4" x14ac:dyDescent="0.2">
      <c r="A189" t="s">
        <v>260</v>
      </c>
      <c r="B189">
        <v>298</v>
      </c>
      <c r="C189">
        <v>1232</v>
      </c>
      <c r="D189">
        <f t="shared" si="2"/>
        <v>1.3548</v>
      </c>
    </row>
    <row r="190" spans="1:4" x14ac:dyDescent="0.2">
      <c r="A190" t="s">
        <v>261</v>
      </c>
      <c r="B190">
        <v>318</v>
      </c>
      <c r="C190">
        <v>847</v>
      </c>
      <c r="D190">
        <f t="shared" si="2"/>
        <v>0.85429999999999995</v>
      </c>
    </row>
    <row r="191" spans="1:4" x14ac:dyDescent="0.2">
      <c r="A191" t="s">
        <v>262</v>
      </c>
      <c r="B191">
        <v>319</v>
      </c>
      <c r="C191">
        <v>876</v>
      </c>
      <c r="D191">
        <f t="shared" si="2"/>
        <v>0.89200000000000002</v>
      </c>
    </row>
    <row r="192" spans="1:4" x14ac:dyDescent="0.2">
      <c r="A192" t="s">
        <v>263</v>
      </c>
      <c r="B192">
        <v>20</v>
      </c>
      <c r="C192">
        <v>1587</v>
      </c>
      <c r="D192">
        <f t="shared" si="2"/>
        <v>1.8163</v>
      </c>
    </row>
    <row r="193" spans="1:4" x14ac:dyDescent="0.2">
      <c r="A193" t="s">
        <v>264</v>
      </c>
      <c r="B193">
        <v>22</v>
      </c>
      <c r="C193">
        <v>2608</v>
      </c>
      <c r="D193">
        <f t="shared" si="2"/>
        <v>3.1435999999999997</v>
      </c>
    </row>
    <row r="194" spans="1:4" x14ac:dyDescent="0.2">
      <c r="A194" t="s">
        <v>265</v>
      </c>
      <c r="B194">
        <v>23</v>
      </c>
      <c r="C194">
        <v>2307</v>
      </c>
      <c r="D194">
        <f t="shared" si="2"/>
        <v>2.7523</v>
      </c>
    </row>
    <row r="195" spans="1:4" x14ac:dyDescent="0.2">
      <c r="A195" t="s">
        <v>266</v>
      </c>
      <c r="B195">
        <v>69</v>
      </c>
      <c r="C195">
        <v>7470</v>
      </c>
      <c r="D195">
        <f t="shared" ref="D195:D225" si="3">IF(C195&lt;=7826,(0.0013*C195 - 0.2468),( 0.0012*C195 + 0.5191))</f>
        <v>9.4641999999999999</v>
      </c>
    </row>
    <row r="196" spans="1:4" x14ac:dyDescent="0.2">
      <c r="A196" t="s">
        <v>267</v>
      </c>
      <c r="B196">
        <v>74</v>
      </c>
      <c r="C196">
        <v>29591</v>
      </c>
      <c r="D196">
        <f t="shared" si="3"/>
        <v>36.028300000000002</v>
      </c>
    </row>
    <row r="197" spans="1:4" x14ac:dyDescent="0.2">
      <c r="A197" t="s">
        <v>268</v>
      </c>
      <c r="B197">
        <v>79</v>
      </c>
      <c r="C197">
        <v>46368</v>
      </c>
      <c r="D197">
        <f t="shared" si="3"/>
        <v>56.160699999999999</v>
      </c>
    </row>
    <row r="198" spans="1:4" x14ac:dyDescent="0.2">
      <c r="A198" t="s">
        <v>269</v>
      </c>
      <c r="B198">
        <v>96</v>
      </c>
      <c r="C198">
        <v>1956</v>
      </c>
      <c r="D198">
        <f t="shared" si="3"/>
        <v>2.2959999999999998</v>
      </c>
    </row>
    <row r="199" spans="1:4" x14ac:dyDescent="0.2">
      <c r="A199" t="s">
        <v>270</v>
      </c>
      <c r="B199">
        <v>101</v>
      </c>
      <c r="C199">
        <v>80403</v>
      </c>
      <c r="D199">
        <f t="shared" si="3"/>
        <v>97.00269999999999</v>
      </c>
    </row>
    <row r="200" spans="1:4" x14ac:dyDescent="0.2">
      <c r="A200" t="s">
        <v>271</v>
      </c>
      <c r="B200">
        <v>102</v>
      </c>
      <c r="C200">
        <v>206244</v>
      </c>
      <c r="D200">
        <f t="shared" si="3"/>
        <v>248.0119</v>
      </c>
    </row>
    <row r="201" spans="1:4" x14ac:dyDescent="0.2">
      <c r="A201" t="s">
        <v>272</v>
      </c>
      <c r="B201">
        <v>116</v>
      </c>
      <c r="C201">
        <v>180460</v>
      </c>
      <c r="D201">
        <f t="shared" si="3"/>
        <v>217.0711</v>
      </c>
    </row>
    <row r="202" spans="1:4" x14ac:dyDescent="0.2">
      <c r="A202" t="s">
        <v>273</v>
      </c>
      <c r="B202" t="s">
        <v>1</v>
      </c>
      <c r="C202">
        <v>900</v>
      </c>
      <c r="D202">
        <f t="shared" si="3"/>
        <v>0.92319999999999991</v>
      </c>
    </row>
    <row r="203" spans="1:4" x14ac:dyDescent="0.2">
      <c r="A203" t="s">
        <v>274</v>
      </c>
      <c r="B203" t="s">
        <v>3</v>
      </c>
      <c r="C203">
        <v>23011</v>
      </c>
      <c r="D203">
        <f t="shared" si="3"/>
        <v>28.132300000000001</v>
      </c>
    </row>
    <row r="204" spans="1:4" x14ac:dyDescent="0.2">
      <c r="A204" t="s">
        <v>275</v>
      </c>
      <c r="B204" t="s">
        <v>4</v>
      </c>
      <c r="C204">
        <v>181718</v>
      </c>
      <c r="D204">
        <f t="shared" si="3"/>
        <v>218.58069999999998</v>
      </c>
    </row>
    <row r="205" spans="1:4" x14ac:dyDescent="0.2">
      <c r="A205" t="s">
        <v>276</v>
      </c>
      <c r="B205">
        <v>1</v>
      </c>
      <c r="C205">
        <v>39789</v>
      </c>
      <c r="D205">
        <f t="shared" si="3"/>
        <v>48.265899999999995</v>
      </c>
    </row>
    <row r="206" spans="1:4" x14ac:dyDescent="0.2">
      <c r="A206" t="s">
        <v>277</v>
      </c>
      <c r="B206">
        <v>2</v>
      </c>
      <c r="C206">
        <v>267164</v>
      </c>
      <c r="D206">
        <f t="shared" si="3"/>
        <v>321.11589999999995</v>
      </c>
    </row>
    <row r="207" spans="1:4" x14ac:dyDescent="0.2">
      <c r="A207" t="s">
        <v>278</v>
      </c>
      <c r="B207">
        <v>6</v>
      </c>
      <c r="C207">
        <v>29602</v>
      </c>
      <c r="D207">
        <f t="shared" si="3"/>
        <v>36.041499999999999</v>
      </c>
    </row>
    <row r="208" spans="1:4" x14ac:dyDescent="0.2">
      <c r="A208" t="s">
        <v>279</v>
      </c>
      <c r="B208">
        <v>8</v>
      </c>
      <c r="C208">
        <v>1644</v>
      </c>
      <c r="D208">
        <f t="shared" si="3"/>
        <v>1.8904000000000001</v>
      </c>
    </row>
    <row r="209" spans="1:4" x14ac:dyDescent="0.2">
      <c r="A209" t="s">
        <v>280</v>
      </c>
      <c r="B209">
        <v>9</v>
      </c>
      <c r="C209">
        <v>30512</v>
      </c>
      <c r="D209">
        <f t="shared" si="3"/>
        <v>37.133499999999998</v>
      </c>
    </row>
    <row r="210" spans="1:4" x14ac:dyDescent="0.2">
      <c r="A210" t="s">
        <v>281</v>
      </c>
      <c r="B210">
        <v>10</v>
      </c>
      <c r="C210">
        <v>15893</v>
      </c>
      <c r="D210">
        <f t="shared" si="3"/>
        <v>19.590699999999998</v>
      </c>
    </row>
    <row r="211" spans="1:4" x14ac:dyDescent="0.2">
      <c r="A211" t="s">
        <v>282</v>
      </c>
      <c r="B211">
        <v>80</v>
      </c>
      <c r="C211">
        <v>197906</v>
      </c>
      <c r="D211">
        <f t="shared" si="3"/>
        <v>238.00629999999998</v>
      </c>
    </row>
    <row r="212" spans="1:4" x14ac:dyDescent="0.2">
      <c r="A212" t="s">
        <v>283</v>
      </c>
      <c r="B212">
        <v>83</v>
      </c>
      <c r="C212">
        <v>97541</v>
      </c>
      <c r="D212">
        <f t="shared" si="3"/>
        <v>117.56829999999998</v>
      </c>
    </row>
    <row r="213" spans="1:4" x14ac:dyDescent="0.2">
      <c r="A213" t="s">
        <v>284</v>
      </c>
      <c r="B213">
        <v>84</v>
      </c>
      <c r="C213">
        <v>14553</v>
      </c>
      <c r="D213">
        <f t="shared" si="3"/>
        <v>17.982700000000001</v>
      </c>
    </row>
    <row r="214" spans="1:4" x14ac:dyDescent="0.2">
      <c r="A214" t="s">
        <v>285</v>
      </c>
      <c r="B214">
        <v>86</v>
      </c>
      <c r="C214">
        <v>35938</v>
      </c>
      <c r="D214">
        <f t="shared" si="3"/>
        <v>43.6447</v>
      </c>
    </row>
    <row r="215" spans="1:4" x14ac:dyDescent="0.2">
      <c r="A215" t="s">
        <v>286</v>
      </c>
      <c r="B215">
        <v>87</v>
      </c>
      <c r="C215">
        <v>185343</v>
      </c>
      <c r="D215">
        <f t="shared" si="3"/>
        <v>222.9307</v>
      </c>
    </row>
    <row r="216" spans="1:4" x14ac:dyDescent="0.2">
      <c r="A216" t="s">
        <v>287</v>
      </c>
      <c r="B216">
        <v>119</v>
      </c>
      <c r="C216">
        <v>131625</v>
      </c>
      <c r="D216">
        <f t="shared" si="3"/>
        <v>158.4691</v>
      </c>
    </row>
    <row r="217" spans="1:4" x14ac:dyDescent="0.2">
      <c r="A217" t="s">
        <v>288</v>
      </c>
      <c r="B217">
        <v>124</v>
      </c>
      <c r="C217">
        <v>12896</v>
      </c>
      <c r="D217">
        <f t="shared" si="3"/>
        <v>15.994299999999999</v>
      </c>
    </row>
    <row r="218" spans="1:4" x14ac:dyDescent="0.2">
      <c r="A218" t="s">
        <v>289</v>
      </c>
      <c r="B218">
        <v>170</v>
      </c>
      <c r="C218">
        <v>2499</v>
      </c>
      <c r="D218">
        <f t="shared" si="3"/>
        <v>3.0019</v>
      </c>
    </row>
    <row r="219" spans="1:4" x14ac:dyDescent="0.2">
      <c r="A219" t="s">
        <v>290</v>
      </c>
      <c r="B219">
        <v>171</v>
      </c>
      <c r="C219">
        <v>3596</v>
      </c>
      <c r="D219">
        <f t="shared" si="3"/>
        <v>4.427999999999999</v>
      </c>
    </row>
    <row r="220" spans="1:4" x14ac:dyDescent="0.2">
      <c r="A220" t="s">
        <v>291</v>
      </c>
      <c r="B220">
        <v>177</v>
      </c>
      <c r="C220">
        <v>2838</v>
      </c>
      <c r="D220">
        <f t="shared" si="3"/>
        <v>3.4426000000000001</v>
      </c>
    </row>
    <row r="221" spans="1:4" x14ac:dyDescent="0.2">
      <c r="A221" t="s">
        <v>292</v>
      </c>
      <c r="B221">
        <v>136</v>
      </c>
      <c r="C221">
        <v>6550</v>
      </c>
      <c r="D221">
        <f t="shared" si="3"/>
        <v>8.2681999999999984</v>
      </c>
    </row>
    <row r="222" spans="1:4" x14ac:dyDescent="0.2">
      <c r="A222" t="s">
        <v>293</v>
      </c>
      <c r="B222">
        <v>137</v>
      </c>
      <c r="C222">
        <v>3486</v>
      </c>
      <c r="D222">
        <f t="shared" si="3"/>
        <v>4.2849999999999993</v>
      </c>
    </row>
    <row r="223" spans="1:4" x14ac:dyDescent="0.2">
      <c r="A223" t="s">
        <v>294</v>
      </c>
      <c r="B223">
        <v>138</v>
      </c>
      <c r="C223">
        <v>33741</v>
      </c>
      <c r="D223">
        <f t="shared" si="3"/>
        <v>41.008299999999998</v>
      </c>
    </row>
    <row r="224" spans="1:4" x14ac:dyDescent="0.2">
      <c r="A224" t="s">
        <v>295</v>
      </c>
      <c r="B224">
        <v>139</v>
      </c>
      <c r="C224">
        <v>34219</v>
      </c>
      <c r="D224">
        <f t="shared" si="3"/>
        <v>41.581899999999997</v>
      </c>
    </row>
    <row r="225" spans="1:4" x14ac:dyDescent="0.2">
      <c r="A225" t="s">
        <v>296</v>
      </c>
      <c r="B225">
        <v>140</v>
      </c>
      <c r="C225">
        <v>127652</v>
      </c>
      <c r="D225">
        <f t="shared" si="3"/>
        <v>153.70149999999998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6"/>
  <sheetViews>
    <sheetView topLeftCell="A4" workbookViewId="0">
      <selection activeCell="F20" sqref="F20"/>
    </sheetView>
  </sheetViews>
  <sheetFormatPr baseColWidth="10" defaultColWidth="8.83203125" defaultRowHeight="15" x14ac:dyDescent="0.2"/>
  <cols>
    <col min="13" max="13" width="9.6640625" bestFit="1" customWidth="1"/>
  </cols>
  <sheetData>
    <row r="1" spans="1:13" x14ac:dyDescent="0.2">
      <c r="A1">
        <v>1</v>
      </c>
      <c r="B1">
        <v>18</v>
      </c>
      <c r="E1" t="s">
        <v>18</v>
      </c>
    </row>
    <row r="2" spans="1:13" x14ac:dyDescent="0.2">
      <c r="A2">
        <v>2</v>
      </c>
      <c r="B2">
        <v>113</v>
      </c>
      <c r="E2" t="s">
        <v>19</v>
      </c>
      <c r="F2" t="s">
        <v>20</v>
      </c>
      <c r="G2">
        <v>1</v>
      </c>
      <c r="H2" t="s">
        <v>21</v>
      </c>
    </row>
    <row r="3" spans="1:13" x14ac:dyDescent="0.2">
      <c r="A3">
        <v>3</v>
      </c>
      <c r="B3">
        <v>88</v>
      </c>
      <c r="E3" t="s">
        <v>22</v>
      </c>
      <c r="F3" t="s">
        <v>23</v>
      </c>
      <c r="G3" t="s">
        <v>24</v>
      </c>
    </row>
    <row r="4" spans="1:13" x14ac:dyDescent="0.2">
      <c r="A4">
        <v>4</v>
      </c>
      <c r="B4">
        <v>36</v>
      </c>
      <c r="E4" t="s">
        <v>26</v>
      </c>
      <c r="F4" t="s">
        <v>27</v>
      </c>
      <c r="G4" t="s">
        <v>25</v>
      </c>
      <c r="H4" t="s">
        <v>52</v>
      </c>
      <c r="I4" t="s">
        <v>53</v>
      </c>
      <c r="J4" t="s">
        <v>79</v>
      </c>
      <c r="K4" t="s">
        <v>78</v>
      </c>
    </row>
    <row r="5" spans="1:13" x14ac:dyDescent="0.2">
      <c r="A5">
        <v>5</v>
      </c>
      <c r="B5">
        <v>30</v>
      </c>
      <c r="E5" t="s">
        <v>54</v>
      </c>
      <c r="F5">
        <v>18</v>
      </c>
      <c r="G5">
        <v>1365</v>
      </c>
      <c r="H5">
        <v>30601</v>
      </c>
      <c r="I5">
        <v>3328</v>
      </c>
      <c r="J5">
        <f xml:space="preserve"> 0.0013*G5 - 0.2468</f>
        <v>1.5277000000000001</v>
      </c>
      <c r="K5">
        <f xml:space="preserve"> 0.0012*G5 + 0.5191</f>
        <v>2.1570999999999998</v>
      </c>
      <c r="L5" t="s">
        <v>85</v>
      </c>
      <c r="M5" s="3">
        <v>44749</v>
      </c>
    </row>
    <row r="6" spans="1:13" x14ac:dyDescent="0.2">
      <c r="A6">
        <v>6</v>
      </c>
      <c r="B6">
        <v>32</v>
      </c>
      <c r="E6" t="s">
        <v>55</v>
      </c>
      <c r="F6">
        <v>113</v>
      </c>
      <c r="G6">
        <v>1467</v>
      </c>
      <c r="H6">
        <v>41135</v>
      </c>
      <c r="I6">
        <v>2931</v>
      </c>
      <c r="J6">
        <f t="shared" ref="J6:J13" si="0" xml:space="preserve"> 0.0013*G6 - 0.2468</f>
        <v>1.6603000000000001</v>
      </c>
      <c r="K6">
        <f t="shared" ref="K6:K13" si="1" xml:space="preserve"> 0.0012*G6 + 0.5191</f>
        <v>2.2794999999999996</v>
      </c>
      <c r="L6" t="s">
        <v>85</v>
      </c>
      <c r="M6" s="3">
        <v>44756</v>
      </c>
    </row>
    <row r="7" spans="1:13" x14ac:dyDescent="0.2">
      <c r="A7">
        <v>7</v>
      </c>
      <c r="B7">
        <v>3</v>
      </c>
      <c r="E7" t="s">
        <v>56</v>
      </c>
      <c r="F7">
        <v>88</v>
      </c>
      <c r="G7">
        <v>1505</v>
      </c>
      <c r="H7">
        <v>28449</v>
      </c>
      <c r="I7">
        <v>2962</v>
      </c>
      <c r="J7">
        <f t="shared" si="0"/>
        <v>1.7097</v>
      </c>
      <c r="K7">
        <f t="shared" si="1"/>
        <v>2.3250999999999999</v>
      </c>
      <c r="L7" t="s">
        <v>84</v>
      </c>
      <c r="M7" s="3">
        <v>44749</v>
      </c>
    </row>
    <row r="8" spans="1:13" x14ac:dyDescent="0.2">
      <c r="A8">
        <v>8</v>
      </c>
      <c r="B8">
        <v>85</v>
      </c>
      <c r="E8" t="s">
        <v>57</v>
      </c>
      <c r="F8">
        <v>36</v>
      </c>
      <c r="G8">
        <v>30135</v>
      </c>
      <c r="H8">
        <v>88658</v>
      </c>
      <c r="I8">
        <v>3162</v>
      </c>
      <c r="J8">
        <f t="shared" si="0"/>
        <v>38.928699999999999</v>
      </c>
      <c r="K8">
        <f t="shared" si="1"/>
        <v>36.681100000000001</v>
      </c>
      <c r="L8" t="s">
        <v>86</v>
      </c>
      <c r="M8" s="3">
        <v>44764</v>
      </c>
    </row>
    <row r="9" spans="1:13" x14ac:dyDescent="0.2">
      <c r="A9">
        <v>9</v>
      </c>
      <c r="B9">
        <v>254</v>
      </c>
      <c r="E9" t="s">
        <v>58</v>
      </c>
      <c r="F9">
        <v>30</v>
      </c>
      <c r="G9">
        <v>40553</v>
      </c>
      <c r="H9">
        <v>168421</v>
      </c>
      <c r="I9">
        <v>3320</v>
      </c>
      <c r="J9">
        <f t="shared" si="0"/>
        <v>52.472099999999998</v>
      </c>
      <c r="K9">
        <f t="shared" si="1"/>
        <v>49.182699999999997</v>
      </c>
      <c r="L9" t="s">
        <v>87</v>
      </c>
      <c r="M9" s="3">
        <v>44761</v>
      </c>
    </row>
    <row r="10" spans="1:13" x14ac:dyDescent="0.2">
      <c r="A10">
        <v>10</v>
      </c>
      <c r="B10">
        <v>278</v>
      </c>
      <c r="E10" t="s">
        <v>59</v>
      </c>
      <c r="F10">
        <v>32</v>
      </c>
      <c r="G10">
        <v>44584</v>
      </c>
      <c r="H10">
        <v>226924</v>
      </c>
      <c r="I10">
        <v>3478</v>
      </c>
      <c r="J10">
        <f t="shared" si="0"/>
        <v>57.712399999999995</v>
      </c>
      <c r="K10">
        <f t="shared" si="1"/>
        <v>54.0199</v>
      </c>
      <c r="L10" t="s">
        <v>87</v>
      </c>
      <c r="M10" s="3">
        <v>44761</v>
      </c>
    </row>
    <row r="11" spans="1:13" x14ac:dyDescent="0.2">
      <c r="A11">
        <v>11</v>
      </c>
      <c r="B11">
        <v>93</v>
      </c>
      <c r="E11" t="s">
        <v>60</v>
      </c>
      <c r="F11">
        <v>3</v>
      </c>
      <c r="G11">
        <v>7042</v>
      </c>
      <c r="H11">
        <v>115347</v>
      </c>
      <c r="I11">
        <v>3256</v>
      </c>
      <c r="J11">
        <f t="shared" si="0"/>
        <v>8.9077999999999999</v>
      </c>
      <c r="K11">
        <f t="shared" si="1"/>
        <v>8.9695</v>
      </c>
      <c r="L11" t="s">
        <v>88</v>
      </c>
      <c r="M11" s="3">
        <v>44761</v>
      </c>
    </row>
    <row r="12" spans="1:13" x14ac:dyDescent="0.2">
      <c r="A12">
        <v>12</v>
      </c>
      <c r="B12">
        <v>317</v>
      </c>
      <c r="E12" t="s">
        <v>61</v>
      </c>
      <c r="F12">
        <v>85</v>
      </c>
      <c r="G12">
        <v>19012</v>
      </c>
      <c r="H12">
        <v>181165</v>
      </c>
      <c r="I12">
        <v>3249</v>
      </c>
      <c r="J12">
        <f t="shared" si="0"/>
        <v>24.468799999999998</v>
      </c>
      <c r="K12">
        <f t="shared" si="1"/>
        <v>23.333500000000001</v>
      </c>
      <c r="L12" t="s">
        <v>89</v>
      </c>
      <c r="M12" t="s">
        <v>90</v>
      </c>
    </row>
    <row r="13" spans="1:13" x14ac:dyDescent="0.2">
      <c r="A13">
        <v>13</v>
      </c>
      <c r="B13">
        <v>54</v>
      </c>
      <c r="E13" t="s">
        <v>62</v>
      </c>
      <c r="F13">
        <v>254</v>
      </c>
      <c r="G13">
        <v>19517</v>
      </c>
      <c r="H13">
        <v>98511</v>
      </c>
      <c r="I13">
        <v>3327</v>
      </c>
      <c r="J13">
        <f t="shared" si="0"/>
        <v>25.125299999999999</v>
      </c>
      <c r="K13">
        <f t="shared" si="1"/>
        <v>23.939499999999999</v>
      </c>
      <c r="L13" t="s">
        <v>91</v>
      </c>
      <c r="M13" s="3">
        <v>44761</v>
      </c>
    </row>
    <row r="14" spans="1:13" x14ac:dyDescent="0.2">
      <c r="A14">
        <v>14</v>
      </c>
      <c r="B14">
        <v>302</v>
      </c>
      <c r="E14" t="s">
        <v>63</v>
      </c>
      <c r="F14">
        <v>278</v>
      </c>
      <c r="G14">
        <v>71625</v>
      </c>
      <c r="H14">
        <v>657493</v>
      </c>
      <c r="I14">
        <v>3327</v>
      </c>
      <c r="J14">
        <f t="shared" ref="J14:J28" si="2" xml:space="preserve"> 0.0013*G14 - 0.2468</f>
        <v>92.865700000000004</v>
      </c>
      <c r="K14">
        <f t="shared" ref="K14:K28" si="3" xml:space="preserve"> 0.0012*G14 + 0.5191</f>
        <v>86.469099999999983</v>
      </c>
      <c r="L14" t="s">
        <v>92</v>
      </c>
      <c r="M14" s="3">
        <v>44760</v>
      </c>
    </row>
    <row r="15" spans="1:13" x14ac:dyDescent="0.2">
      <c r="A15">
        <v>15</v>
      </c>
      <c r="B15">
        <v>305</v>
      </c>
      <c r="E15" t="s">
        <v>64</v>
      </c>
      <c r="F15">
        <v>93</v>
      </c>
      <c r="G15">
        <v>67590</v>
      </c>
      <c r="H15">
        <v>100371</v>
      </c>
      <c r="I15">
        <v>2715</v>
      </c>
      <c r="J15">
        <f t="shared" si="2"/>
        <v>87.620199999999997</v>
      </c>
      <c r="K15">
        <f t="shared" si="3"/>
        <v>81.627099999999984</v>
      </c>
      <c r="L15" t="s">
        <v>86</v>
      </c>
      <c r="M15" s="3">
        <v>44757</v>
      </c>
    </row>
    <row r="16" spans="1:13" x14ac:dyDescent="0.2">
      <c r="A16">
        <v>16</v>
      </c>
      <c r="B16">
        <v>295</v>
      </c>
      <c r="E16" t="s">
        <v>65</v>
      </c>
      <c r="F16" s="1">
        <v>317</v>
      </c>
      <c r="G16" s="1">
        <v>747</v>
      </c>
      <c r="H16" s="1">
        <v>74371</v>
      </c>
      <c r="I16" s="1">
        <v>1700</v>
      </c>
      <c r="J16" s="1">
        <f t="shared" si="2"/>
        <v>0.72429999999999994</v>
      </c>
      <c r="K16" s="1">
        <f t="shared" si="3"/>
        <v>1.4155</v>
      </c>
      <c r="L16" t="s">
        <v>83</v>
      </c>
    </row>
    <row r="17" spans="1:13" x14ac:dyDescent="0.2">
      <c r="A17">
        <v>17</v>
      </c>
      <c r="B17">
        <v>299</v>
      </c>
      <c r="E17" t="s">
        <v>66</v>
      </c>
      <c r="F17">
        <v>54</v>
      </c>
      <c r="G17">
        <v>155864</v>
      </c>
      <c r="H17">
        <v>477717</v>
      </c>
      <c r="I17">
        <v>2400</v>
      </c>
      <c r="J17">
        <f t="shared" si="2"/>
        <v>202.37639999999999</v>
      </c>
      <c r="K17">
        <f t="shared" si="3"/>
        <v>187.55589999999998</v>
      </c>
      <c r="L17" t="s">
        <v>93</v>
      </c>
      <c r="M17" s="3">
        <v>44750</v>
      </c>
    </row>
    <row r="18" spans="1:13" x14ac:dyDescent="0.2">
      <c r="A18">
        <v>18</v>
      </c>
      <c r="B18">
        <v>31</v>
      </c>
      <c r="E18" t="s">
        <v>67</v>
      </c>
      <c r="F18" s="1">
        <v>302</v>
      </c>
      <c r="G18" s="1">
        <v>1010</v>
      </c>
      <c r="H18" s="1">
        <v>138209</v>
      </c>
      <c r="I18" s="1">
        <v>2401</v>
      </c>
      <c r="J18" s="1">
        <f t="shared" si="2"/>
        <v>1.0662</v>
      </c>
      <c r="K18" s="1">
        <f t="shared" si="3"/>
        <v>1.7311000000000001</v>
      </c>
      <c r="L18" t="s">
        <v>80</v>
      </c>
    </row>
    <row r="19" spans="1:13" x14ac:dyDescent="0.2">
      <c r="A19">
        <v>19</v>
      </c>
      <c r="B19">
        <v>33</v>
      </c>
      <c r="E19" t="s">
        <v>68</v>
      </c>
      <c r="F19" s="1">
        <v>305</v>
      </c>
      <c r="G19" s="1">
        <v>27535</v>
      </c>
      <c r="H19" s="1">
        <v>68697</v>
      </c>
      <c r="I19" s="1">
        <v>1415</v>
      </c>
      <c r="J19" s="1">
        <f t="shared" si="2"/>
        <v>35.548699999999997</v>
      </c>
      <c r="K19" s="1">
        <f t="shared" si="3"/>
        <v>33.561099999999996</v>
      </c>
      <c r="L19" t="s">
        <v>81</v>
      </c>
    </row>
    <row r="20" spans="1:13" x14ac:dyDescent="0.2">
      <c r="A20">
        <v>20</v>
      </c>
      <c r="B20">
        <v>34</v>
      </c>
      <c r="E20" t="s">
        <v>69</v>
      </c>
      <c r="F20" s="1">
        <v>295</v>
      </c>
      <c r="G20" s="1">
        <v>1171</v>
      </c>
      <c r="H20" s="1">
        <v>185270</v>
      </c>
      <c r="I20" s="1">
        <v>2693</v>
      </c>
      <c r="J20" s="1">
        <f t="shared" si="2"/>
        <v>1.2755000000000001</v>
      </c>
      <c r="K20" s="1">
        <f t="shared" si="3"/>
        <v>1.9242999999999997</v>
      </c>
      <c r="L20" t="s">
        <v>82</v>
      </c>
    </row>
    <row r="21" spans="1:13" x14ac:dyDescent="0.2">
      <c r="A21">
        <v>21</v>
      </c>
      <c r="B21">
        <v>35</v>
      </c>
      <c r="E21" t="s">
        <v>70</v>
      </c>
      <c r="F21" s="1">
        <v>299</v>
      </c>
      <c r="G21" s="1">
        <v>1138</v>
      </c>
      <c r="H21" s="1">
        <v>159433</v>
      </c>
      <c r="I21" s="1">
        <v>2546</v>
      </c>
      <c r="J21" s="1">
        <f t="shared" si="2"/>
        <v>1.2325999999999999</v>
      </c>
      <c r="K21" s="1">
        <f t="shared" si="3"/>
        <v>1.8847</v>
      </c>
      <c r="L21" t="s">
        <v>82</v>
      </c>
    </row>
    <row r="22" spans="1:13" x14ac:dyDescent="0.2">
      <c r="A22">
        <v>22</v>
      </c>
      <c r="B22">
        <v>29</v>
      </c>
      <c r="E22" t="s">
        <v>71</v>
      </c>
      <c r="F22" s="2">
        <v>31</v>
      </c>
      <c r="G22" s="2">
        <v>71980</v>
      </c>
      <c r="H22" s="2">
        <v>88396</v>
      </c>
      <c r="I22" s="2">
        <v>3092</v>
      </c>
      <c r="J22" s="2">
        <f t="shared" si="2"/>
        <v>93.327200000000005</v>
      </c>
      <c r="K22" s="2">
        <f t="shared" si="3"/>
        <v>86.895099999999985</v>
      </c>
      <c r="L22" t="s">
        <v>86</v>
      </c>
      <c r="M22" s="3">
        <v>44757</v>
      </c>
    </row>
    <row r="23" spans="1:13" x14ac:dyDescent="0.2">
      <c r="A23">
        <v>23</v>
      </c>
      <c r="B23">
        <v>37</v>
      </c>
      <c r="E23" t="s">
        <v>72</v>
      </c>
      <c r="F23">
        <v>33</v>
      </c>
      <c r="G23">
        <v>31096</v>
      </c>
      <c r="H23">
        <v>1343922</v>
      </c>
      <c r="I23">
        <v>3172</v>
      </c>
      <c r="J23">
        <f t="shared" si="2"/>
        <v>40.177999999999997</v>
      </c>
      <c r="K23">
        <f t="shared" si="3"/>
        <v>37.834299999999999</v>
      </c>
      <c r="L23" t="s">
        <v>94</v>
      </c>
      <c r="M23" s="3">
        <v>44768</v>
      </c>
    </row>
    <row r="24" spans="1:13" x14ac:dyDescent="0.2">
      <c r="A24">
        <v>24</v>
      </c>
      <c r="B24">
        <v>39</v>
      </c>
      <c r="E24" t="s">
        <v>73</v>
      </c>
      <c r="F24">
        <v>34</v>
      </c>
      <c r="G24">
        <v>30197</v>
      </c>
      <c r="H24">
        <v>1299115</v>
      </c>
      <c r="I24">
        <v>3095</v>
      </c>
      <c r="J24">
        <f t="shared" si="2"/>
        <v>39.009299999999996</v>
      </c>
      <c r="K24">
        <f t="shared" si="3"/>
        <v>36.755499999999998</v>
      </c>
      <c r="L24" t="s">
        <v>94</v>
      </c>
      <c r="M24" s="3">
        <v>44768</v>
      </c>
    </row>
    <row r="25" spans="1:13" x14ac:dyDescent="0.2">
      <c r="A25">
        <v>25</v>
      </c>
      <c r="B25">
        <v>38</v>
      </c>
      <c r="E25" t="s">
        <v>74</v>
      </c>
      <c r="F25">
        <v>35</v>
      </c>
      <c r="G25">
        <v>36522</v>
      </c>
      <c r="H25">
        <v>89890</v>
      </c>
      <c r="I25">
        <v>2903</v>
      </c>
      <c r="J25">
        <f t="shared" si="2"/>
        <v>47.2318</v>
      </c>
      <c r="K25">
        <f t="shared" si="3"/>
        <v>44.345500000000001</v>
      </c>
      <c r="L25" t="s">
        <v>86</v>
      </c>
      <c r="M25" s="3">
        <v>44764</v>
      </c>
    </row>
    <row r="26" spans="1:13" x14ac:dyDescent="0.2">
      <c r="A26">
        <v>26</v>
      </c>
      <c r="B26">
        <v>40</v>
      </c>
      <c r="E26" t="s">
        <v>75</v>
      </c>
      <c r="F26">
        <v>29</v>
      </c>
      <c r="G26">
        <v>2648</v>
      </c>
      <c r="H26">
        <v>62516</v>
      </c>
      <c r="I26">
        <v>3372</v>
      </c>
      <c r="J26">
        <f t="shared" si="2"/>
        <v>3.1955999999999998</v>
      </c>
      <c r="K26">
        <f t="shared" si="3"/>
        <v>3.6966999999999994</v>
      </c>
      <c r="L26" t="s">
        <v>95</v>
      </c>
      <c r="M26" s="3">
        <v>44767</v>
      </c>
    </row>
    <row r="27" spans="1:13" x14ac:dyDescent="0.2">
      <c r="A27">
        <v>27</v>
      </c>
      <c r="B27">
        <v>41</v>
      </c>
      <c r="E27" t="s">
        <v>76</v>
      </c>
      <c r="F27">
        <v>37</v>
      </c>
      <c r="G27">
        <v>30581</v>
      </c>
      <c r="H27">
        <v>69227</v>
      </c>
      <c r="I27">
        <v>2911</v>
      </c>
      <c r="J27">
        <f t="shared" si="2"/>
        <v>39.508499999999998</v>
      </c>
      <c r="K27">
        <f t="shared" si="3"/>
        <v>37.216299999999997</v>
      </c>
      <c r="L27" t="s">
        <v>86</v>
      </c>
      <c r="M27" s="3">
        <v>44764</v>
      </c>
    </row>
    <row r="28" spans="1:13" x14ac:dyDescent="0.2">
      <c r="A28">
        <v>28</v>
      </c>
      <c r="B28">
        <v>42</v>
      </c>
      <c r="E28" t="s">
        <v>77</v>
      </c>
      <c r="F28">
        <v>39</v>
      </c>
      <c r="G28">
        <v>13084</v>
      </c>
      <c r="H28">
        <v>209608</v>
      </c>
      <c r="I28">
        <v>3071</v>
      </c>
      <c r="J28">
        <f t="shared" si="2"/>
        <v>16.7624</v>
      </c>
      <c r="K28">
        <f t="shared" si="3"/>
        <v>16.219899999999999</v>
      </c>
      <c r="L28" t="s">
        <v>96</v>
      </c>
      <c r="M28" s="3">
        <v>44764</v>
      </c>
    </row>
    <row r="29" spans="1:13" x14ac:dyDescent="0.2">
      <c r="A29">
        <v>29</v>
      </c>
      <c r="B29">
        <v>43</v>
      </c>
      <c r="E29" t="s">
        <v>44</v>
      </c>
      <c r="F29">
        <v>29499</v>
      </c>
    </row>
    <row r="30" spans="1:13" x14ac:dyDescent="0.2">
      <c r="A30">
        <v>30</v>
      </c>
      <c r="B30">
        <v>44</v>
      </c>
      <c r="E30" t="s">
        <v>45</v>
      </c>
      <c r="F30">
        <v>119.78400000000001</v>
      </c>
    </row>
    <row r="31" spans="1:13" x14ac:dyDescent="0.2">
      <c r="A31">
        <v>31</v>
      </c>
      <c r="B31">
        <v>45</v>
      </c>
      <c r="E31" t="s">
        <v>46</v>
      </c>
      <c r="F31">
        <v>155864</v>
      </c>
    </row>
    <row r="32" spans="1:13" x14ac:dyDescent="0.2">
      <c r="A32">
        <v>32</v>
      </c>
      <c r="B32">
        <v>46</v>
      </c>
      <c r="E32" t="s">
        <v>47</v>
      </c>
      <c r="F32">
        <v>747</v>
      </c>
    </row>
    <row r="33" spans="1:8" x14ac:dyDescent="0.2">
      <c r="A33">
        <v>33</v>
      </c>
      <c r="B33">
        <v>47</v>
      </c>
      <c r="E33" t="s">
        <v>48</v>
      </c>
      <c r="F33" t="s">
        <v>49</v>
      </c>
      <c r="G33">
        <v>35335</v>
      </c>
    </row>
    <row r="34" spans="1:8" x14ac:dyDescent="0.2">
      <c r="A34">
        <v>34</v>
      </c>
      <c r="B34">
        <v>48</v>
      </c>
      <c r="E34" t="s">
        <v>51</v>
      </c>
      <c r="F34" t="s">
        <v>23</v>
      </c>
      <c r="G34" t="s">
        <v>24</v>
      </c>
      <c r="H34" t="s">
        <v>52</v>
      </c>
    </row>
    <row r="35" spans="1:8" x14ac:dyDescent="0.2">
      <c r="A35">
        <v>35</v>
      </c>
      <c r="B35">
        <v>323</v>
      </c>
      <c r="E35" t="s">
        <v>26</v>
      </c>
      <c r="F35" t="s">
        <v>27</v>
      </c>
      <c r="G35" t="s">
        <v>28</v>
      </c>
      <c r="H35" t="s">
        <v>50</v>
      </c>
    </row>
    <row r="36" spans="1:8" x14ac:dyDescent="0.2">
      <c r="A36">
        <v>36</v>
      </c>
      <c r="B36">
        <v>322</v>
      </c>
      <c r="E36" t="s">
        <v>54</v>
      </c>
      <c r="F36">
        <v>18</v>
      </c>
    </row>
    <row r="37" spans="1:8" x14ac:dyDescent="0.2">
      <c r="A37">
        <v>37</v>
      </c>
      <c r="B37">
        <v>4</v>
      </c>
      <c r="E37" t="s">
        <v>55</v>
      </c>
      <c r="F37">
        <v>113</v>
      </c>
    </row>
    <row r="38" spans="1:8" x14ac:dyDescent="0.2">
      <c r="A38">
        <v>38</v>
      </c>
      <c r="B38">
        <v>12</v>
      </c>
      <c r="E38" t="s">
        <v>56</v>
      </c>
      <c r="F38">
        <v>88</v>
      </c>
    </row>
    <row r="39" spans="1:8" x14ac:dyDescent="0.2">
      <c r="A39">
        <v>39</v>
      </c>
      <c r="B39">
        <v>294</v>
      </c>
      <c r="E39" t="s">
        <v>57</v>
      </c>
      <c r="F39">
        <v>36</v>
      </c>
    </row>
    <row r="40" spans="1:8" x14ac:dyDescent="0.2">
      <c r="A40">
        <v>40</v>
      </c>
      <c r="B40">
        <v>314</v>
      </c>
      <c r="E40" t="s">
        <v>58</v>
      </c>
      <c r="F40">
        <v>30</v>
      </c>
    </row>
    <row r="41" spans="1:8" x14ac:dyDescent="0.2">
      <c r="A41">
        <v>41</v>
      </c>
      <c r="B41">
        <v>289</v>
      </c>
      <c r="E41" t="s">
        <v>59</v>
      </c>
      <c r="F41">
        <v>32</v>
      </c>
    </row>
    <row r="42" spans="1:8" x14ac:dyDescent="0.2">
      <c r="A42">
        <v>42</v>
      </c>
      <c r="B42">
        <v>291</v>
      </c>
      <c r="E42" t="s">
        <v>60</v>
      </c>
      <c r="F42">
        <v>3</v>
      </c>
    </row>
    <row r="43" spans="1:8" x14ac:dyDescent="0.2">
      <c r="A43">
        <v>43</v>
      </c>
      <c r="B43">
        <v>306</v>
      </c>
      <c r="E43" t="s">
        <v>61</v>
      </c>
      <c r="F43">
        <v>85</v>
      </c>
    </row>
    <row r="44" spans="1:8" x14ac:dyDescent="0.2">
      <c r="A44">
        <v>44</v>
      </c>
      <c r="B44">
        <v>303</v>
      </c>
      <c r="E44" t="s">
        <v>62</v>
      </c>
      <c r="F44">
        <v>254</v>
      </c>
    </row>
    <row r="45" spans="1:8" x14ac:dyDescent="0.2">
      <c r="A45">
        <v>45</v>
      </c>
      <c r="B45">
        <v>293</v>
      </c>
      <c r="E45" t="s">
        <v>63</v>
      </c>
      <c r="F45">
        <v>278</v>
      </c>
    </row>
    <row r="46" spans="1:8" x14ac:dyDescent="0.2">
      <c r="A46">
        <v>46</v>
      </c>
      <c r="B46">
        <v>17</v>
      </c>
      <c r="E46" t="s">
        <v>64</v>
      </c>
      <c r="F46">
        <v>93</v>
      </c>
    </row>
    <row r="47" spans="1:8" x14ac:dyDescent="0.2">
      <c r="A47">
        <v>47</v>
      </c>
      <c r="B47">
        <v>19</v>
      </c>
      <c r="E47" t="s">
        <v>65</v>
      </c>
      <c r="F47">
        <v>317</v>
      </c>
    </row>
    <row r="48" spans="1:8" x14ac:dyDescent="0.2">
      <c r="A48">
        <v>48</v>
      </c>
      <c r="B48">
        <v>13</v>
      </c>
      <c r="E48" t="s">
        <v>66</v>
      </c>
      <c r="F48">
        <v>54</v>
      </c>
    </row>
    <row r="49" spans="1:7" x14ac:dyDescent="0.2">
      <c r="A49">
        <v>49</v>
      </c>
      <c r="B49">
        <v>7</v>
      </c>
      <c r="E49" t="s">
        <v>67</v>
      </c>
      <c r="F49">
        <v>302</v>
      </c>
    </row>
    <row r="50" spans="1:7" x14ac:dyDescent="0.2">
      <c r="A50">
        <v>50</v>
      </c>
      <c r="B50">
        <v>5</v>
      </c>
      <c r="E50" t="s">
        <v>68</v>
      </c>
      <c r="F50">
        <v>305</v>
      </c>
    </row>
    <row r="51" spans="1:7" x14ac:dyDescent="0.2">
      <c r="E51" t="s">
        <v>69</v>
      </c>
      <c r="F51">
        <v>295</v>
      </c>
    </row>
    <row r="52" spans="1:7" x14ac:dyDescent="0.2">
      <c r="E52" t="s">
        <v>70</v>
      </c>
      <c r="F52">
        <v>299</v>
      </c>
    </row>
    <row r="53" spans="1:7" x14ac:dyDescent="0.2">
      <c r="E53" t="s">
        <v>71</v>
      </c>
      <c r="F53">
        <v>31</v>
      </c>
    </row>
    <row r="54" spans="1:7" x14ac:dyDescent="0.2">
      <c r="E54" t="s">
        <v>72</v>
      </c>
      <c r="F54">
        <v>33</v>
      </c>
    </row>
    <row r="55" spans="1:7" x14ac:dyDescent="0.2">
      <c r="E55" t="s">
        <v>73</v>
      </c>
      <c r="F55">
        <v>34</v>
      </c>
    </row>
    <row r="56" spans="1:7" x14ac:dyDescent="0.2">
      <c r="E56" t="s">
        <v>74</v>
      </c>
      <c r="F56">
        <v>35</v>
      </c>
    </row>
    <row r="57" spans="1:7" x14ac:dyDescent="0.2">
      <c r="E57" t="s">
        <v>75</v>
      </c>
      <c r="F57">
        <v>29</v>
      </c>
    </row>
    <row r="58" spans="1:7" x14ac:dyDescent="0.2">
      <c r="E58" t="s">
        <v>76</v>
      </c>
      <c r="F58">
        <v>37</v>
      </c>
    </row>
    <row r="59" spans="1:7" x14ac:dyDescent="0.2">
      <c r="E59" t="s">
        <v>77</v>
      </c>
      <c r="F59">
        <v>39</v>
      </c>
    </row>
    <row r="60" spans="1:7" x14ac:dyDescent="0.2">
      <c r="E60" t="s">
        <v>44</v>
      </c>
      <c r="F60">
        <v>250144</v>
      </c>
    </row>
    <row r="61" spans="1:7" x14ac:dyDescent="0.2">
      <c r="E61" t="s">
        <v>45</v>
      </c>
      <c r="F61">
        <v>143.59100000000001</v>
      </c>
    </row>
    <row r="62" spans="1:7" x14ac:dyDescent="0.2">
      <c r="E62" t="s">
        <v>46</v>
      </c>
      <c r="F62">
        <v>1343922</v>
      </c>
    </row>
    <row r="63" spans="1:7" x14ac:dyDescent="0.2">
      <c r="E63" t="s">
        <v>47</v>
      </c>
      <c r="F63">
        <v>28449</v>
      </c>
    </row>
    <row r="64" spans="1:7" x14ac:dyDescent="0.2">
      <c r="E64" t="s">
        <v>48</v>
      </c>
      <c r="F64" t="s">
        <v>49</v>
      </c>
      <c r="G64">
        <v>359184</v>
      </c>
    </row>
    <row r="65" spans="5:8" x14ac:dyDescent="0.2">
      <c r="E65" t="s">
        <v>19</v>
      </c>
      <c r="F65" t="s">
        <v>20</v>
      </c>
      <c r="G65">
        <v>2</v>
      </c>
      <c r="H65" t="s">
        <v>21</v>
      </c>
    </row>
    <row r="66" spans="5:8" x14ac:dyDescent="0.2">
      <c r="E66" t="s">
        <v>22</v>
      </c>
      <c r="F66" t="s">
        <v>23</v>
      </c>
      <c r="G66" t="s">
        <v>24</v>
      </c>
      <c r="H66" t="s">
        <v>53</v>
      </c>
    </row>
    <row r="67" spans="5:8" x14ac:dyDescent="0.2">
      <c r="E67" t="s">
        <v>26</v>
      </c>
      <c r="F67" t="s">
        <v>27</v>
      </c>
      <c r="G67" t="s">
        <v>28</v>
      </c>
      <c r="H67" t="s">
        <v>50</v>
      </c>
    </row>
    <row r="68" spans="5:8" x14ac:dyDescent="0.2">
      <c r="E68" t="s">
        <v>54</v>
      </c>
      <c r="F68">
        <v>18</v>
      </c>
    </row>
    <row r="69" spans="5:8" x14ac:dyDescent="0.2">
      <c r="E69" t="s">
        <v>55</v>
      </c>
      <c r="F69">
        <v>113</v>
      </c>
    </row>
    <row r="70" spans="5:8" x14ac:dyDescent="0.2">
      <c r="E70" t="s">
        <v>56</v>
      </c>
      <c r="F70">
        <v>88</v>
      </c>
    </row>
    <row r="71" spans="5:8" x14ac:dyDescent="0.2">
      <c r="E71" t="s">
        <v>57</v>
      </c>
      <c r="F71">
        <v>36</v>
      </c>
    </row>
    <row r="72" spans="5:8" x14ac:dyDescent="0.2">
      <c r="E72" t="s">
        <v>58</v>
      </c>
      <c r="F72">
        <v>30</v>
      </c>
    </row>
    <row r="73" spans="5:8" x14ac:dyDescent="0.2">
      <c r="E73" t="s">
        <v>59</v>
      </c>
      <c r="F73">
        <v>32</v>
      </c>
    </row>
    <row r="74" spans="5:8" x14ac:dyDescent="0.2">
      <c r="E74" t="s">
        <v>60</v>
      </c>
      <c r="F74">
        <v>3</v>
      </c>
    </row>
    <row r="75" spans="5:8" x14ac:dyDescent="0.2">
      <c r="E75" t="s">
        <v>61</v>
      </c>
      <c r="F75">
        <v>85</v>
      </c>
    </row>
    <row r="76" spans="5:8" x14ac:dyDescent="0.2">
      <c r="E76" t="s">
        <v>62</v>
      </c>
      <c r="F76">
        <v>254</v>
      </c>
    </row>
    <row r="77" spans="5:8" x14ac:dyDescent="0.2">
      <c r="E77" t="s">
        <v>63</v>
      </c>
      <c r="F77">
        <v>278</v>
      </c>
    </row>
    <row r="78" spans="5:8" x14ac:dyDescent="0.2">
      <c r="E78" t="s">
        <v>64</v>
      </c>
      <c r="F78">
        <v>93</v>
      </c>
    </row>
    <row r="79" spans="5:8" x14ac:dyDescent="0.2">
      <c r="E79" t="s">
        <v>65</v>
      </c>
      <c r="F79">
        <v>317</v>
      </c>
    </row>
    <row r="80" spans="5:8" x14ac:dyDescent="0.2">
      <c r="E80" t="s">
        <v>66</v>
      </c>
      <c r="F80">
        <v>54</v>
      </c>
    </row>
    <row r="81" spans="5:7" x14ac:dyDescent="0.2">
      <c r="E81" t="s">
        <v>67</v>
      </c>
      <c r="F81">
        <v>302</v>
      </c>
    </row>
    <row r="82" spans="5:7" x14ac:dyDescent="0.2">
      <c r="E82" t="s">
        <v>68</v>
      </c>
      <c r="F82">
        <v>305</v>
      </c>
    </row>
    <row r="83" spans="5:7" x14ac:dyDescent="0.2">
      <c r="E83" t="s">
        <v>69</v>
      </c>
      <c r="F83">
        <v>295</v>
      </c>
    </row>
    <row r="84" spans="5:7" x14ac:dyDescent="0.2">
      <c r="E84" t="s">
        <v>70</v>
      </c>
      <c r="F84">
        <v>299</v>
      </c>
    </row>
    <row r="85" spans="5:7" x14ac:dyDescent="0.2">
      <c r="E85" t="s">
        <v>71</v>
      </c>
      <c r="F85">
        <v>31</v>
      </c>
    </row>
    <row r="86" spans="5:7" x14ac:dyDescent="0.2">
      <c r="E86" t="s">
        <v>72</v>
      </c>
      <c r="F86">
        <v>33</v>
      </c>
    </row>
    <row r="87" spans="5:7" x14ac:dyDescent="0.2">
      <c r="E87" t="s">
        <v>73</v>
      </c>
      <c r="F87">
        <v>34</v>
      </c>
    </row>
    <row r="88" spans="5:7" x14ac:dyDescent="0.2">
      <c r="E88" t="s">
        <v>74</v>
      </c>
      <c r="F88">
        <v>35</v>
      </c>
    </row>
    <row r="89" spans="5:7" x14ac:dyDescent="0.2">
      <c r="E89" t="s">
        <v>75</v>
      </c>
      <c r="F89">
        <v>29</v>
      </c>
    </row>
    <row r="90" spans="5:7" x14ac:dyDescent="0.2">
      <c r="E90" t="s">
        <v>76</v>
      </c>
      <c r="F90">
        <v>37</v>
      </c>
    </row>
    <row r="91" spans="5:7" x14ac:dyDescent="0.2">
      <c r="E91" t="s">
        <v>77</v>
      </c>
      <c r="F91">
        <v>39</v>
      </c>
    </row>
    <row r="92" spans="5:7" x14ac:dyDescent="0.2">
      <c r="E92" t="s">
        <v>44</v>
      </c>
      <c r="F92">
        <v>2909</v>
      </c>
    </row>
    <row r="93" spans="5:7" x14ac:dyDescent="0.2">
      <c r="E93" t="s">
        <v>45</v>
      </c>
      <c r="F93">
        <v>17.739999999999998</v>
      </c>
    </row>
    <row r="94" spans="5:7" x14ac:dyDescent="0.2">
      <c r="E94" t="s">
        <v>46</v>
      </c>
      <c r="F94">
        <v>3478</v>
      </c>
    </row>
    <row r="95" spans="5:7" x14ac:dyDescent="0.2">
      <c r="E95" t="s">
        <v>47</v>
      </c>
      <c r="F95">
        <v>1415</v>
      </c>
    </row>
    <row r="96" spans="5:7" x14ac:dyDescent="0.2">
      <c r="E96" t="s">
        <v>48</v>
      </c>
      <c r="F96" t="s">
        <v>49</v>
      </c>
      <c r="G96">
        <v>516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0"/>
  <sheetViews>
    <sheetView topLeftCell="A16" workbookViewId="0">
      <selection sqref="A1:B50"/>
    </sheetView>
  </sheetViews>
  <sheetFormatPr baseColWidth="10" defaultColWidth="8.83203125" defaultRowHeight="15" x14ac:dyDescent="0.2"/>
  <sheetData>
    <row r="1" spans="1:2" x14ac:dyDescent="0.2">
      <c r="A1">
        <v>1</v>
      </c>
      <c r="B1" t="s">
        <v>0</v>
      </c>
    </row>
    <row r="2" spans="1:2" x14ac:dyDescent="0.2">
      <c r="A2">
        <v>2</v>
      </c>
      <c r="B2" t="s">
        <v>1</v>
      </c>
    </row>
    <row r="3" spans="1:2" x14ac:dyDescent="0.2">
      <c r="A3">
        <v>3</v>
      </c>
      <c r="B3" t="s">
        <v>2</v>
      </c>
    </row>
    <row r="4" spans="1:2" x14ac:dyDescent="0.2">
      <c r="A4">
        <v>4</v>
      </c>
      <c r="B4" t="s">
        <v>3</v>
      </c>
    </row>
    <row r="5" spans="1:2" x14ac:dyDescent="0.2">
      <c r="A5">
        <v>5</v>
      </c>
      <c r="B5" t="s">
        <v>4</v>
      </c>
    </row>
    <row r="6" spans="1:2" x14ac:dyDescent="0.2">
      <c r="A6">
        <v>6</v>
      </c>
      <c r="B6">
        <v>11</v>
      </c>
    </row>
    <row r="7" spans="1:2" x14ac:dyDescent="0.2">
      <c r="A7">
        <v>7</v>
      </c>
      <c r="B7">
        <v>14</v>
      </c>
    </row>
    <row r="8" spans="1:2" x14ac:dyDescent="0.2">
      <c r="A8">
        <v>8</v>
      </c>
      <c r="B8">
        <v>15</v>
      </c>
    </row>
    <row r="9" spans="1:2" x14ac:dyDescent="0.2">
      <c r="A9">
        <v>9</v>
      </c>
      <c r="B9">
        <v>16</v>
      </c>
    </row>
    <row r="10" spans="1:2" x14ac:dyDescent="0.2">
      <c r="A10">
        <v>10</v>
      </c>
      <c r="B10">
        <v>300</v>
      </c>
    </row>
    <row r="11" spans="1:2" x14ac:dyDescent="0.2">
      <c r="A11">
        <v>11</v>
      </c>
      <c r="B11">
        <v>21</v>
      </c>
    </row>
    <row r="12" spans="1:2" x14ac:dyDescent="0.2">
      <c r="A12">
        <v>12</v>
      </c>
      <c r="B12">
        <v>301</v>
      </c>
    </row>
    <row r="13" spans="1:2" x14ac:dyDescent="0.2">
      <c r="A13">
        <v>13</v>
      </c>
      <c r="B13">
        <v>304</v>
      </c>
    </row>
    <row r="14" spans="1:2" x14ac:dyDescent="0.2">
      <c r="A14">
        <v>14</v>
      </c>
      <c r="B14">
        <v>24</v>
      </c>
    </row>
    <row r="15" spans="1:2" x14ac:dyDescent="0.2">
      <c r="A15">
        <v>15</v>
      </c>
      <c r="B15">
        <v>25</v>
      </c>
    </row>
    <row r="16" spans="1:2" x14ac:dyDescent="0.2">
      <c r="A16">
        <v>16</v>
      </c>
      <c r="B16">
        <v>26</v>
      </c>
    </row>
    <row r="17" spans="1:2" x14ac:dyDescent="0.2">
      <c r="A17">
        <v>17</v>
      </c>
      <c r="B17">
        <v>27</v>
      </c>
    </row>
    <row r="18" spans="1:2" x14ac:dyDescent="0.2">
      <c r="A18">
        <v>18</v>
      </c>
      <c r="B18">
        <v>28</v>
      </c>
    </row>
    <row r="19" spans="1:2" x14ac:dyDescent="0.2">
      <c r="A19">
        <v>19</v>
      </c>
      <c r="B19">
        <v>49</v>
      </c>
    </row>
    <row r="20" spans="1:2" x14ac:dyDescent="0.2">
      <c r="A20">
        <v>20</v>
      </c>
      <c r="B20">
        <v>50</v>
      </c>
    </row>
    <row r="21" spans="1:2" x14ac:dyDescent="0.2">
      <c r="A21">
        <v>21</v>
      </c>
      <c r="B21">
        <v>51</v>
      </c>
    </row>
    <row r="22" spans="1:2" x14ac:dyDescent="0.2">
      <c r="A22">
        <v>22</v>
      </c>
      <c r="B22">
        <v>52</v>
      </c>
    </row>
    <row r="23" spans="1:2" x14ac:dyDescent="0.2">
      <c r="A23">
        <v>23</v>
      </c>
      <c r="B23">
        <v>53</v>
      </c>
    </row>
    <row r="24" spans="1:2" x14ac:dyDescent="0.2">
      <c r="A24">
        <v>24</v>
      </c>
      <c r="B24">
        <v>55</v>
      </c>
    </row>
    <row r="25" spans="1:2" x14ac:dyDescent="0.2">
      <c r="A25">
        <v>25</v>
      </c>
      <c r="B25">
        <v>56</v>
      </c>
    </row>
    <row r="26" spans="1:2" x14ac:dyDescent="0.2">
      <c r="A26">
        <v>26</v>
      </c>
      <c r="B26">
        <v>57</v>
      </c>
    </row>
    <row r="27" spans="1:2" x14ac:dyDescent="0.2">
      <c r="A27">
        <v>27</v>
      </c>
      <c r="B27">
        <v>58</v>
      </c>
    </row>
    <row r="28" spans="1:2" x14ac:dyDescent="0.2">
      <c r="A28">
        <v>28</v>
      </c>
      <c r="B28">
        <v>59</v>
      </c>
    </row>
    <row r="29" spans="1:2" x14ac:dyDescent="0.2">
      <c r="A29">
        <v>29</v>
      </c>
      <c r="B29">
        <v>60</v>
      </c>
    </row>
    <row r="30" spans="1:2" x14ac:dyDescent="0.2">
      <c r="A30">
        <v>30</v>
      </c>
      <c r="B30">
        <v>61</v>
      </c>
    </row>
    <row r="31" spans="1:2" x14ac:dyDescent="0.2">
      <c r="A31">
        <v>31</v>
      </c>
      <c r="B31">
        <v>62</v>
      </c>
    </row>
    <row r="32" spans="1:2" x14ac:dyDescent="0.2">
      <c r="A32">
        <v>32</v>
      </c>
      <c r="B32">
        <v>63</v>
      </c>
    </row>
    <row r="33" spans="1:2" x14ac:dyDescent="0.2">
      <c r="A33">
        <v>33</v>
      </c>
      <c r="B33">
        <v>64</v>
      </c>
    </row>
    <row r="34" spans="1:2" x14ac:dyDescent="0.2">
      <c r="A34">
        <v>34</v>
      </c>
      <c r="B34">
        <v>65</v>
      </c>
    </row>
    <row r="35" spans="1:2" x14ac:dyDescent="0.2">
      <c r="A35">
        <v>35</v>
      </c>
      <c r="B35">
        <v>66</v>
      </c>
    </row>
    <row r="36" spans="1:2" x14ac:dyDescent="0.2">
      <c r="A36">
        <v>36</v>
      </c>
      <c r="B36">
        <v>67</v>
      </c>
    </row>
    <row r="37" spans="1:2" x14ac:dyDescent="0.2">
      <c r="A37">
        <v>37</v>
      </c>
      <c r="B37">
        <v>68</v>
      </c>
    </row>
    <row r="38" spans="1:2" x14ac:dyDescent="0.2">
      <c r="A38">
        <v>38</v>
      </c>
      <c r="B38">
        <v>308</v>
      </c>
    </row>
    <row r="39" spans="1:2" x14ac:dyDescent="0.2">
      <c r="A39">
        <v>39</v>
      </c>
      <c r="B39">
        <v>70</v>
      </c>
    </row>
    <row r="40" spans="1:2" x14ac:dyDescent="0.2">
      <c r="A40">
        <v>40</v>
      </c>
      <c r="B40">
        <v>71</v>
      </c>
    </row>
    <row r="41" spans="1:2" x14ac:dyDescent="0.2">
      <c r="A41">
        <v>41</v>
      </c>
      <c r="B41">
        <v>72</v>
      </c>
    </row>
    <row r="42" spans="1:2" x14ac:dyDescent="0.2">
      <c r="A42">
        <v>42</v>
      </c>
      <c r="B42">
        <v>73</v>
      </c>
    </row>
    <row r="43" spans="1:2" x14ac:dyDescent="0.2">
      <c r="A43">
        <v>43</v>
      </c>
      <c r="B43">
        <v>309</v>
      </c>
    </row>
    <row r="44" spans="1:2" x14ac:dyDescent="0.2">
      <c r="A44">
        <v>44</v>
      </c>
      <c r="B44">
        <v>75</v>
      </c>
    </row>
    <row r="45" spans="1:2" x14ac:dyDescent="0.2">
      <c r="A45">
        <v>45</v>
      </c>
      <c r="B45">
        <v>76</v>
      </c>
    </row>
    <row r="46" spans="1:2" x14ac:dyDescent="0.2">
      <c r="A46">
        <v>46</v>
      </c>
      <c r="B46">
        <v>77</v>
      </c>
    </row>
    <row r="47" spans="1:2" x14ac:dyDescent="0.2">
      <c r="A47">
        <v>47</v>
      </c>
      <c r="B47">
        <v>78</v>
      </c>
    </row>
    <row r="48" spans="1:2" x14ac:dyDescent="0.2">
      <c r="A48">
        <v>48</v>
      </c>
      <c r="B48">
        <v>320</v>
      </c>
    </row>
    <row r="49" spans="1:2" x14ac:dyDescent="0.2">
      <c r="A49">
        <v>49</v>
      </c>
      <c r="B49">
        <v>81</v>
      </c>
    </row>
    <row r="50" spans="1:2" x14ac:dyDescent="0.2">
      <c r="A50">
        <v>50</v>
      </c>
      <c r="B50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0"/>
  <sheetViews>
    <sheetView topLeftCell="A29" workbookViewId="0">
      <selection sqref="A1:B50"/>
    </sheetView>
  </sheetViews>
  <sheetFormatPr baseColWidth="10" defaultColWidth="8.83203125" defaultRowHeight="15" x14ac:dyDescent="0.2"/>
  <sheetData>
    <row r="1" spans="1:2" x14ac:dyDescent="0.2">
      <c r="A1">
        <v>1</v>
      </c>
      <c r="B1" t="s">
        <v>0</v>
      </c>
    </row>
    <row r="2" spans="1:2" x14ac:dyDescent="0.2">
      <c r="A2">
        <v>2</v>
      </c>
      <c r="B2" t="s">
        <v>1</v>
      </c>
    </row>
    <row r="3" spans="1:2" x14ac:dyDescent="0.2">
      <c r="A3">
        <v>3</v>
      </c>
      <c r="B3" t="s">
        <v>2</v>
      </c>
    </row>
    <row r="4" spans="1:2" x14ac:dyDescent="0.2">
      <c r="A4">
        <v>4</v>
      </c>
      <c r="B4" t="s">
        <v>3</v>
      </c>
    </row>
    <row r="5" spans="1:2" x14ac:dyDescent="0.2">
      <c r="A5">
        <v>5</v>
      </c>
      <c r="B5" t="s">
        <v>4</v>
      </c>
    </row>
    <row r="6" spans="1:2" x14ac:dyDescent="0.2">
      <c r="A6">
        <v>6</v>
      </c>
      <c r="B6">
        <v>89</v>
      </c>
    </row>
    <row r="7" spans="1:2" x14ac:dyDescent="0.2">
      <c r="A7">
        <v>7</v>
      </c>
      <c r="B7">
        <v>90</v>
      </c>
    </row>
    <row r="8" spans="1:2" x14ac:dyDescent="0.2">
      <c r="A8">
        <v>8</v>
      </c>
      <c r="B8">
        <v>91</v>
      </c>
    </row>
    <row r="9" spans="1:2" x14ac:dyDescent="0.2">
      <c r="A9">
        <v>9</v>
      </c>
      <c r="B9">
        <v>92</v>
      </c>
    </row>
    <row r="10" spans="1:2" x14ac:dyDescent="0.2">
      <c r="A10">
        <v>10</v>
      </c>
      <c r="B10">
        <v>94</v>
      </c>
    </row>
    <row r="11" spans="1:2" x14ac:dyDescent="0.2">
      <c r="A11">
        <v>11</v>
      </c>
      <c r="B11">
        <v>95</v>
      </c>
    </row>
    <row r="12" spans="1:2" x14ac:dyDescent="0.2">
      <c r="A12">
        <v>12</v>
      </c>
      <c r="B12">
        <v>310</v>
      </c>
    </row>
    <row r="13" spans="1:2" x14ac:dyDescent="0.2">
      <c r="A13">
        <v>13</v>
      </c>
      <c r="B13">
        <v>97</v>
      </c>
    </row>
    <row r="14" spans="1:2" x14ac:dyDescent="0.2">
      <c r="A14">
        <v>14</v>
      </c>
      <c r="B14">
        <v>98</v>
      </c>
    </row>
    <row r="15" spans="1:2" x14ac:dyDescent="0.2">
      <c r="A15">
        <v>15</v>
      </c>
      <c r="B15">
        <v>99</v>
      </c>
    </row>
    <row r="16" spans="1:2" x14ac:dyDescent="0.2">
      <c r="A16">
        <v>16</v>
      </c>
      <c r="B16">
        <v>100</v>
      </c>
    </row>
    <row r="17" spans="1:2" x14ac:dyDescent="0.2">
      <c r="A17">
        <v>17</v>
      </c>
      <c r="B17">
        <v>311</v>
      </c>
    </row>
    <row r="18" spans="1:2" x14ac:dyDescent="0.2">
      <c r="A18">
        <v>18</v>
      </c>
      <c r="B18">
        <v>312</v>
      </c>
    </row>
    <row r="19" spans="1:2" x14ac:dyDescent="0.2">
      <c r="A19">
        <v>19</v>
      </c>
      <c r="B19">
        <v>103</v>
      </c>
    </row>
    <row r="20" spans="1:2" x14ac:dyDescent="0.2">
      <c r="A20">
        <v>20</v>
      </c>
      <c r="B20">
        <v>104</v>
      </c>
    </row>
    <row r="21" spans="1:2" x14ac:dyDescent="0.2">
      <c r="A21">
        <v>21</v>
      </c>
      <c r="B21">
        <v>105</v>
      </c>
    </row>
    <row r="22" spans="1:2" x14ac:dyDescent="0.2">
      <c r="A22">
        <v>22</v>
      </c>
      <c r="B22">
        <v>106</v>
      </c>
    </row>
    <row r="23" spans="1:2" x14ac:dyDescent="0.2">
      <c r="A23">
        <v>23</v>
      </c>
      <c r="B23">
        <v>107</v>
      </c>
    </row>
    <row r="24" spans="1:2" x14ac:dyDescent="0.2">
      <c r="A24">
        <v>24</v>
      </c>
      <c r="B24">
        <v>108</v>
      </c>
    </row>
    <row r="25" spans="1:2" x14ac:dyDescent="0.2">
      <c r="A25">
        <v>25</v>
      </c>
      <c r="B25">
        <v>109</v>
      </c>
    </row>
    <row r="26" spans="1:2" x14ac:dyDescent="0.2">
      <c r="A26">
        <v>26</v>
      </c>
      <c r="B26">
        <v>110</v>
      </c>
    </row>
    <row r="27" spans="1:2" x14ac:dyDescent="0.2">
      <c r="A27">
        <v>27</v>
      </c>
      <c r="B27">
        <v>111</v>
      </c>
    </row>
    <row r="28" spans="1:2" x14ac:dyDescent="0.2">
      <c r="A28">
        <v>28</v>
      </c>
      <c r="B28">
        <v>112</v>
      </c>
    </row>
    <row r="29" spans="1:2" x14ac:dyDescent="0.2">
      <c r="A29">
        <v>29</v>
      </c>
      <c r="B29">
        <v>114</v>
      </c>
    </row>
    <row r="30" spans="1:2" x14ac:dyDescent="0.2">
      <c r="A30">
        <v>30</v>
      </c>
      <c r="B30">
        <v>115</v>
      </c>
    </row>
    <row r="31" spans="1:2" x14ac:dyDescent="0.2">
      <c r="A31">
        <v>31</v>
      </c>
      <c r="B31">
        <v>313</v>
      </c>
    </row>
    <row r="32" spans="1:2" x14ac:dyDescent="0.2">
      <c r="A32">
        <v>32</v>
      </c>
      <c r="B32">
        <v>117</v>
      </c>
    </row>
    <row r="33" spans="1:2" x14ac:dyDescent="0.2">
      <c r="A33">
        <v>33</v>
      </c>
      <c r="B33">
        <v>118</v>
      </c>
    </row>
    <row r="34" spans="1:2" x14ac:dyDescent="0.2">
      <c r="A34">
        <v>34</v>
      </c>
      <c r="B34">
        <v>315</v>
      </c>
    </row>
    <row r="35" spans="1:2" x14ac:dyDescent="0.2">
      <c r="A35">
        <v>35</v>
      </c>
      <c r="B35">
        <v>120</v>
      </c>
    </row>
    <row r="36" spans="1:2" x14ac:dyDescent="0.2">
      <c r="A36">
        <v>36</v>
      </c>
      <c r="B36">
        <v>121</v>
      </c>
    </row>
    <row r="37" spans="1:2" x14ac:dyDescent="0.2">
      <c r="A37">
        <v>37</v>
      </c>
      <c r="B37">
        <v>122</v>
      </c>
    </row>
    <row r="38" spans="1:2" x14ac:dyDescent="0.2">
      <c r="A38">
        <v>38</v>
      </c>
      <c r="B38">
        <v>123</v>
      </c>
    </row>
    <row r="39" spans="1:2" x14ac:dyDescent="0.2">
      <c r="A39">
        <v>39</v>
      </c>
      <c r="B39">
        <v>316</v>
      </c>
    </row>
    <row r="40" spans="1:2" x14ac:dyDescent="0.2">
      <c r="A40">
        <v>40</v>
      </c>
      <c r="B40">
        <v>125</v>
      </c>
    </row>
    <row r="41" spans="1:2" x14ac:dyDescent="0.2">
      <c r="A41">
        <v>41</v>
      </c>
      <c r="B41">
        <v>126</v>
      </c>
    </row>
    <row r="42" spans="1:2" x14ac:dyDescent="0.2">
      <c r="A42">
        <v>42</v>
      </c>
      <c r="B42">
        <v>127</v>
      </c>
    </row>
    <row r="43" spans="1:2" x14ac:dyDescent="0.2">
      <c r="A43">
        <v>43</v>
      </c>
      <c r="B43">
        <v>128</v>
      </c>
    </row>
    <row r="44" spans="1:2" x14ac:dyDescent="0.2">
      <c r="A44">
        <v>44</v>
      </c>
      <c r="B44">
        <v>129</v>
      </c>
    </row>
    <row r="45" spans="1:2" x14ac:dyDescent="0.2">
      <c r="A45">
        <v>45</v>
      </c>
      <c r="B45">
        <v>130</v>
      </c>
    </row>
    <row r="46" spans="1:2" x14ac:dyDescent="0.2">
      <c r="A46">
        <v>46</v>
      </c>
      <c r="B46">
        <v>131</v>
      </c>
    </row>
    <row r="47" spans="1:2" x14ac:dyDescent="0.2">
      <c r="A47">
        <v>47</v>
      </c>
      <c r="B47">
        <v>132</v>
      </c>
    </row>
    <row r="48" spans="1:2" x14ac:dyDescent="0.2">
      <c r="A48">
        <v>48</v>
      </c>
      <c r="B48">
        <v>133</v>
      </c>
    </row>
    <row r="49" spans="1:2" x14ac:dyDescent="0.2">
      <c r="A49">
        <v>49</v>
      </c>
      <c r="B49">
        <v>134</v>
      </c>
    </row>
    <row r="50" spans="1:2" x14ac:dyDescent="0.2">
      <c r="A50">
        <v>50</v>
      </c>
      <c r="B50">
        <v>135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0"/>
  <sheetViews>
    <sheetView topLeftCell="A17" workbookViewId="0">
      <selection activeCell="L47" sqref="L47"/>
    </sheetView>
  </sheetViews>
  <sheetFormatPr baseColWidth="10" defaultColWidth="8.83203125" defaultRowHeight="15" x14ac:dyDescent="0.2"/>
  <sheetData>
    <row r="1" spans="1:2" x14ac:dyDescent="0.2">
      <c r="A1">
        <v>1</v>
      </c>
      <c r="B1" t="s">
        <v>0</v>
      </c>
    </row>
    <row r="2" spans="1:2" x14ac:dyDescent="0.2">
      <c r="A2">
        <v>2</v>
      </c>
      <c r="B2" t="s">
        <v>1</v>
      </c>
    </row>
    <row r="3" spans="1:2" x14ac:dyDescent="0.2">
      <c r="A3">
        <v>3</v>
      </c>
      <c r="B3" t="s">
        <v>2</v>
      </c>
    </row>
    <row r="4" spans="1:2" x14ac:dyDescent="0.2">
      <c r="A4">
        <v>4</v>
      </c>
      <c r="B4" t="s">
        <v>3</v>
      </c>
    </row>
    <row r="5" spans="1:2" x14ac:dyDescent="0.2">
      <c r="A5">
        <v>5</v>
      </c>
      <c r="B5" t="s">
        <v>4</v>
      </c>
    </row>
    <row r="6" spans="1:2" x14ac:dyDescent="0.2">
      <c r="A6">
        <v>6</v>
      </c>
      <c r="B6">
        <v>141</v>
      </c>
    </row>
    <row r="7" spans="1:2" x14ac:dyDescent="0.2">
      <c r="A7">
        <v>7</v>
      </c>
      <c r="B7">
        <v>142</v>
      </c>
    </row>
    <row r="8" spans="1:2" x14ac:dyDescent="0.2">
      <c r="A8">
        <v>8</v>
      </c>
      <c r="B8">
        <v>144</v>
      </c>
    </row>
    <row r="9" spans="1:2" x14ac:dyDescent="0.2">
      <c r="A9">
        <v>9</v>
      </c>
      <c r="B9">
        <v>145</v>
      </c>
    </row>
    <row r="10" spans="1:2" x14ac:dyDescent="0.2">
      <c r="A10">
        <v>10</v>
      </c>
      <c r="B10">
        <v>154</v>
      </c>
    </row>
    <row r="11" spans="1:2" x14ac:dyDescent="0.2">
      <c r="A11">
        <v>11</v>
      </c>
      <c r="B11">
        <v>155</v>
      </c>
    </row>
    <row r="12" spans="1:2" x14ac:dyDescent="0.2">
      <c r="A12">
        <v>12</v>
      </c>
      <c r="B12">
        <v>161</v>
      </c>
    </row>
    <row r="13" spans="1:2" x14ac:dyDescent="0.2">
      <c r="A13">
        <v>13</v>
      </c>
      <c r="B13">
        <v>321</v>
      </c>
    </row>
    <row r="14" spans="1:2" x14ac:dyDescent="0.2">
      <c r="A14">
        <v>14</v>
      </c>
      <c r="B14">
        <v>324</v>
      </c>
    </row>
    <row r="15" spans="1:2" x14ac:dyDescent="0.2">
      <c r="A15">
        <v>15</v>
      </c>
      <c r="B15">
        <v>325</v>
      </c>
    </row>
    <row r="16" spans="1:2" x14ac:dyDescent="0.2">
      <c r="A16">
        <v>16</v>
      </c>
      <c r="B16">
        <v>181</v>
      </c>
    </row>
    <row r="17" spans="1:2" x14ac:dyDescent="0.2">
      <c r="A17">
        <v>17</v>
      </c>
      <c r="B17">
        <v>196</v>
      </c>
    </row>
    <row r="18" spans="1:2" x14ac:dyDescent="0.2">
      <c r="A18">
        <v>18</v>
      </c>
      <c r="B18">
        <v>197</v>
      </c>
    </row>
    <row r="19" spans="1:2" x14ac:dyDescent="0.2">
      <c r="A19">
        <v>19</v>
      </c>
      <c r="B19">
        <v>218</v>
      </c>
    </row>
    <row r="20" spans="1:2" x14ac:dyDescent="0.2">
      <c r="A20">
        <v>20</v>
      </c>
      <c r="B20">
        <v>221</v>
      </c>
    </row>
    <row r="21" spans="1:2" x14ac:dyDescent="0.2">
      <c r="A21">
        <v>21</v>
      </c>
      <c r="B21">
        <v>223</v>
      </c>
    </row>
    <row r="22" spans="1:2" x14ac:dyDescent="0.2">
      <c r="A22">
        <v>22</v>
      </c>
      <c r="B22">
        <v>226</v>
      </c>
    </row>
    <row r="23" spans="1:2" x14ac:dyDescent="0.2">
      <c r="A23">
        <v>23</v>
      </c>
      <c r="B23">
        <v>228</v>
      </c>
    </row>
    <row r="24" spans="1:2" x14ac:dyDescent="0.2">
      <c r="A24">
        <v>24</v>
      </c>
      <c r="B24">
        <v>232</v>
      </c>
    </row>
    <row r="25" spans="1:2" x14ac:dyDescent="0.2">
      <c r="A25">
        <v>25</v>
      </c>
      <c r="B25">
        <v>234</v>
      </c>
    </row>
    <row r="26" spans="1:2" x14ac:dyDescent="0.2">
      <c r="A26">
        <v>26</v>
      </c>
      <c r="B26">
        <v>235</v>
      </c>
    </row>
    <row r="27" spans="1:2" x14ac:dyDescent="0.2">
      <c r="A27">
        <v>27</v>
      </c>
      <c r="B27">
        <v>240</v>
      </c>
    </row>
    <row r="28" spans="1:2" x14ac:dyDescent="0.2">
      <c r="A28">
        <v>28</v>
      </c>
      <c r="B28">
        <v>242</v>
      </c>
    </row>
    <row r="29" spans="1:2" x14ac:dyDescent="0.2">
      <c r="A29">
        <v>29</v>
      </c>
      <c r="B29">
        <v>244</v>
      </c>
    </row>
    <row r="30" spans="1:2" x14ac:dyDescent="0.2">
      <c r="A30">
        <v>30</v>
      </c>
      <c r="B30">
        <v>247</v>
      </c>
    </row>
    <row r="31" spans="1:2" x14ac:dyDescent="0.2">
      <c r="A31">
        <v>31</v>
      </c>
      <c r="B31">
        <v>255</v>
      </c>
    </row>
    <row r="32" spans="1:2" x14ac:dyDescent="0.2">
      <c r="A32">
        <v>32</v>
      </c>
      <c r="B32">
        <v>263</v>
      </c>
    </row>
    <row r="33" spans="1:2" x14ac:dyDescent="0.2">
      <c r="A33">
        <v>33</v>
      </c>
      <c r="B33">
        <v>267</v>
      </c>
    </row>
    <row r="34" spans="1:2" x14ac:dyDescent="0.2">
      <c r="A34">
        <v>34</v>
      </c>
      <c r="B34">
        <v>270</v>
      </c>
    </row>
    <row r="35" spans="1:2" x14ac:dyDescent="0.2">
      <c r="A35">
        <v>35</v>
      </c>
      <c r="B35">
        <v>271</v>
      </c>
    </row>
    <row r="36" spans="1:2" x14ac:dyDescent="0.2">
      <c r="A36">
        <v>36</v>
      </c>
      <c r="B36">
        <v>277</v>
      </c>
    </row>
    <row r="37" spans="1:2" x14ac:dyDescent="0.2">
      <c r="A37">
        <v>37</v>
      </c>
      <c r="B37">
        <v>279</v>
      </c>
    </row>
    <row r="38" spans="1:2" x14ac:dyDescent="0.2">
      <c r="A38">
        <v>38</v>
      </c>
      <c r="B38">
        <v>298</v>
      </c>
    </row>
    <row r="39" spans="1:2" x14ac:dyDescent="0.2">
      <c r="A39">
        <v>39</v>
      </c>
      <c r="B39">
        <v>318</v>
      </c>
    </row>
    <row r="40" spans="1:2" x14ac:dyDescent="0.2">
      <c r="A40">
        <v>40</v>
      </c>
      <c r="B40">
        <v>319</v>
      </c>
    </row>
    <row r="41" spans="1:2" x14ac:dyDescent="0.2">
      <c r="A41">
        <v>41</v>
      </c>
      <c r="B41">
        <v>2</v>
      </c>
    </row>
    <row r="42" spans="1:2" x14ac:dyDescent="0.2">
      <c r="A42">
        <v>42</v>
      </c>
      <c r="B42">
        <v>22</v>
      </c>
    </row>
    <row r="43" spans="1:2" x14ac:dyDescent="0.2">
      <c r="A43">
        <v>43</v>
      </c>
      <c r="B43">
        <v>23</v>
      </c>
    </row>
    <row r="44" spans="1:2" x14ac:dyDescent="0.2">
      <c r="A44">
        <v>44</v>
      </c>
      <c r="B44">
        <v>69</v>
      </c>
    </row>
    <row r="45" spans="1:2" x14ac:dyDescent="0.2">
      <c r="A45">
        <v>45</v>
      </c>
      <c r="B45">
        <v>74</v>
      </c>
    </row>
    <row r="46" spans="1:2" x14ac:dyDescent="0.2">
      <c r="A46">
        <v>46</v>
      </c>
      <c r="B46">
        <v>79</v>
      </c>
    </row>
    <row r="47" spans="1:2" x14ac:dyDescent="0.2">
      <c r="A47">
        <v>47</v>
      </c>
      <c r="B47">
        <v>36</v>
      </c>
    </row>
    <row r="48" spans="1:2" x14ac:dyDescent="0.2">
      <c r="A48">
        <v>48</v>
      </c>
      <c r="B48">
        <v>101</v>
      </c>
    </row>
    <row r="49" spans="1:2" x14ac:dyDescent="0.2">
      <c r="A49">
        <v>49</v>
      </c>
      <c r="B49">
        <v>102</v>
      </c>
    </row>
    <row r="50" spans="1:2" x14ac:dyDescent="0.2">
      <c r="A50">
        <v>50</v>
      </c>
      <c r="B50">
        <v>116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4"/>
  <sheetViews>
    <sheetView workbookViewId="0">
      <selection sqref="A1:B24"/>
    </sheetView>
  </sheetViews>
  <sheetFormatPr baseColWidth="10" defaultColWidth="8.83203125" defaultRowHeight="15" x14ac:dyDescent="0.2"/>
  <sheetData>
    <row r="1" spans="1:2" x14ac:dyDescent="0.2">
      <c r="A1">
        <v>1</v>
      </c>
      <c r="B1" t="s">
        <v>1</v>
      </c>
    </row>
    <row r="2" spans="1:2" x14ac:dyDescent="0.2">
      <c r="A2">
        <v>2</v>
      </c>
      <c r="B2" t="s">
        <v>3</v>
      </c>
    </row>
    <row r="3" spans="1:2" x14ac:dyDescent="0.2">
      <c r="A3">
        <v>3</v>
      </c>
      <c r="B3" t="s">
        <v>4</v>
      </c>
    </row>
    <row r="4" spans="1:2" x14ac:dyDescent="0.2">
      <c r="A4">
        <v>4</v>
      </c>
      <c r="B4">
        <v>1</v>
      </c>
    </row>
    <row r="5" spans="1:2" x14ac:dyDescent="0.2">
      <c r="A5">
        <v>5</v>
      </c>
      <c r="B5">
        <v>2</v>
      </c>
    </row>
    <row r="6" spans="1:2" x14ac:dyDescent="0.2">
      <c r="A6">
        <v>6</v>
      </c>
      <c r="B6">
        <v>6</v>
      </c>
    </row>
    <row r="7" spans="1:2" x14ac:dyDescent="0.2">
      <c r="A7">
        <v>7</v>
      </c>
      <c r="B7">
        <v>8</v>
      </c>
    </row>
    <row r="8" spans="1:2" x14ac:dyDescent="0.2">
      <c r="A8">
        <v>8</v>
      </c>
      <c r="B8">
        <v>9</v>
      </c>
    </row>
    <row r="9" spans="1:2" x14ac:dyDescent="0.2">
      <c r="A9">
        <v>9</v>
      </c>
      <c r="B9">
        <v>10</v>
      </c>
    </row>
    <row r="10" spans="1:2" x14ac:dyDescent="0.2">
      <c r="A10">
        <v>10</v>
      </c>
      <c r="B10">
        <v>80</v>
      </c>
    </row>
    <row r="11" spans="1:2" x14ac:dyDescent="0.2">
      <c r="A11">
        <v>11</v>
      </c>
      <c r="B11">
        <v>83</v>
      </c>
    </row>
    <row r="12" spans="1:2" x14ac:dyDescent="0.2">
      <c r="A12">
        <v>12</v>
      </c>
      <c r="B12">
        <v>84</v>
      </c>
    </row>
    <row r="13" spans="1:2" x14ac:dyDescent="0.2">
      <c r="A13">
        <v>13</v>
      </c>
      <c r="B13">
        <v>86</v>
      </c>
    </row>
    <row r="14" spans="1:2" x14ac:dyDescent="0.2">
      <c r="A14">
        <v>14</v>
      </c>
      <c r="B14">
        <v>87</v>
      </c>
    </row>
    <row r="15" spans="1:2" x14ac:dyDescent="0.2">
      <c r="A15">
        <v>15</v>
      </c>
      <c r="B15">
        <v>119</v>
      </c>
    </row>
    <row r="16" spans="1:2" x14ac:dyDescent="0.2">
      <c r="A16">
        <v>16</v>
      </c>
      <c r="B16">
        <v>124</v>
      </c>
    </row>
    <row r="17" spans="1:2" x14ac:dyDescent="0.2">
      <c r="A17">
        <v>17</v>
      </c>
      <c r="B17">
        <v>170</v>
      </c>
    </row>
    <row r="18" spans="1:2" x14ac:dyDescent="0.2">
      <c r="A18">
        <v>18</v>
      </c>
      <c r="B18">
        <v>171</v>
      </c>
    </row>
    <row r="19" spans="1:2" x14ac:dyDescent="0.2">
      <c r="A19">
        <v>19</v>
      </c>
      <c r="B19">
        <v>177</v>
      </c>
    </row>
    <row r="20" spans="1:2" x14ac:dyDescent="0.2">
      <c r="A20">
        <v>20</v>
      </c>
      <c r="B20">
        <v>136</v>
      </c>
    </row>
    <row r="21" spans="1:2" x14ac:dyDescent="0.2">
      <c r="A21">
        <v>21</v>
      </c>
      <c r="B21">
        <v>137</v>
      </c>
    </row>
    <row r="22" spans="1:2" x14ac:dyDescent="0.2">
      <c r="A22">
        <v>22</v>
      </c>
      <c r="B22">
        <v>138</v>
      </c>
    </row>
    <row r="23" spans="1:2" x14ac:dyDescent="0.2">
      <c r="A23">
        <v>23</v>
      </c>
      <c r="B23">
        <v>139</v>
      </c>
    </row>
    <row r="24" spans="1:2" x14ac:dyDescent="0.2">
      <c r="A24">
        <v>24</v>
      </c>
      <c r="B24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standard batch</vt:lpstr>
      <vt:lpstr>standards data</vt:lpstr>
      <vt:lpstr>DATA</vt:lpstr>
      <vt:lpstr>CH4 Data</vt:lpstr>
      <vt:lpstr>batch 1</vt:lpstr>
      <vt:lpstr>batch 2</vt:lpstr>
      <vt:lpstr>batch 3</vt:lpstr>
      <vt:lpstr>batch 4</vt:lpstr>
      <vt:lpstr>batch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LocoBio</dc:creator>
  <cp:lastModifiedBy>Microsoft Office User</cp:lastModifiedBy>
  <dcterms:created xsi:type="dcterms:W3CDTF">2022-08-01T20:40:12Z</dcterms:created>
  <dcterms:modified xsi:type="dcterms:W3CDTF">2022-08-08T16:26:00Z</dcterms:modified>
</cp:coreProperties>
</file>