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Kriddie/"/>
    </mc:Choice>
  </mc:AlternateContent>
  <xr:revisionPtr revIDLastSave="0" documentId="13_ncr:1_{CE074D19-52F1-0341-85AC-7C9EFBD26240}" xr6:coauthVersionLast="47" xr6:coauthVersionMax="47" xr10:uidLastSave="{00000000-0000-0000-0000-000000000000}"/>
  <bookViews>
    <workbookView xWindow="1940" yWindow="3320" windowWidth="35840" windowHeight="20300" xr2:uid="{10B11F7C-B9A3-4F02-922F-71D45B566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M5" i="1"/>
  <c r="L5" i="1"/>
  <c r="M3" i="1"/>
  <c r="M2" i="1"/>
  <c r="L3" i="1"/>
  <c r="L2" i="1"/>
  <c r="M29" i="1"/>
  <c r="M25" i="1"/>
  <c r="M21" i="1"/>
  <c r="L21" i="1"/>
  <c r="L25" i="1"/>
  <c r="L29" i="1"/>
  <c r="M17" i="1"/>
  <c r="L17" i="1"/>
</calcChain>
</file>

<file path=xl/sharedStrings.xml><?xml version="1.0" encoding="utf-8"?>
<sst xmlns="http://schemas.openxmlformats.org/spreadsheetml/2006/main" count="47" uniqueCount="17">
  <si>
    <t>Wetland</t>
  </si>
  <si>
    <t>Location</t>
  </si>
  <si>
    <t>Date</t>
  </si>
  <si>
    <t>Watertemp_c</t>
  </si>
  <si>
    <t>Waterlevel</t>
  </si>
  <si>
    <t>ppm_NOTcorrected</t>
  </si>
  <si>
    <t>Time_CH4</t>
  </si>
  <si>
    <t>CH4.ppm.NOT.CORRECTED</t>
  </si>
  <si>
    <t>N20.ppm.NOT.CORRECTED</t>
  </si>
  <si>
    <t>Flux_mean</t>
  </si>
  <si>
    <t>Flux_stdev</t>
  </si>
  <si>
    <t>Time_Baro</t>
  </si>
  <si>
    <t>AirPress_kpa</t>
  </si>
  <si>
    <t>AirTemp_C</t>
  </si>
  <si>
    <t>Vial_no_ch4</t>
  </si>
  <si>
    <t>viasala_type</t>
  </si>
  <si>
    <t>NewV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</si>
</sst>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right" vertical="center"/>
    </xf>
    <xf numFmtId="0" fontId="0" fillId="0" borderId="0" xfId="0" applyFill="1"/>
    <xf numFmtId="14" fontId="0" fillId="0" borderId="0" xfId="0" applyNumberFormat="1" applyFill="1"/>
    <xf numFmtId="0" fontId="1" fillId="0" borderId="0" xfId="0" applyFon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1F42-3A39-442A-9858-77021A957BC9}">
  <dimension ref="A1:P32"/>
  <sheetViews>
    <sheetView tabSelected="1" zoomScale="134" workbookViewId="0">
      <selection activeCell="P1" sqref="P1"/>
    </sheetView>
  </sheetViews>
  <sheetFormatPr baseColWidth="10" defaultColWidth="8.83203125" defaultRowHeight="15" x14ac:dyDescent="0.2"/>
  <cols>
    <col min="3" max="3" width="10.6640625" bestFit="1" customWidth="1"/>
    <col min="4" max="4" width="13.1640625" bestFit="1" customWidth="1"/>
    <col min="5" max="5" width="10.83203125" bestFit="1" customWidth="1"/>
    <col min="6" max="6" width="18.5" bestFit="1" customWidth="1"/>
    <col min="7" max="7" width="18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  <c r="I1" t="s">
        <v>14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ht="16" x14ac:dyDescent="0.2">
      <c r="A2">
        <v>6</v>
      </c>
      <c r="B2">
        <v>1</v>
      </c>
      <c r="C2" s="1">
        <v>44849</v>
      </c>
      <c r="D2" s="3">
        <v>0.16211719999999999</v>
      </c>
      <c r="E2" s="3">
        <v>7.9491670000000001</v>
      </c>
      <c r="F2">
        <v>274.16950000000003</v>
      </c>
      <c r="G2" t="s">
        <v>16</v>
      </c>
      <c r="H2" s="2">
        <v>0.48055555555555557</v>
      </c>
      <c r="I2">
        <v>162</v>
      </c>
      <c r="L2" s="4">
        <f>AVERAGE(-0.05,-0.02,-0.05)</f>
        <v>-0.04</v>
      </c>
      <c r="M2" s="4">
        <f>STDEV(-0.05,-0.02,-0.05)</f>
        <v>1.732050807568877E-2</v>
      </c>
      <c r="N2" s="2">
        <v>0.47916666666666669</v>
      </c>
      <c r="O2">
        <v>62.5518</v>
      </c>
      <c r="P2">
        <v>6.9039999999999999</v>
      </c>
    </row>
    <row r="3" spans="1:16" ht="16" x14ac:dyDescent="0.2">
      <c r="A3">
        <v>6</v>
      </c>
      <c r="B3">
        <v>2</v>
      </c>
      <c r="C3" s="1">
        <v>44849</v>
      </c>
      <c r="F3">
        <v>270.22030000000001</v>
      </c>
      <c r="G3" t="s">
        <v>16</v>
      </c>
      <c r="H3" s="2">
        <v>0.48680555555555555</v>
      </c>
      <c r="I3">
        <v>253</v>
      </c>
      <c r="L3" s="4">
        <f>AVERAGE(-0.03,0.04,-0.01,0.11)</f>
        <v>2.75E-2</v>
      </c>
      <c r="M3" s="4">
        <f>STDEV(-0.03,0.04,-0.01,0.11)</f>
        <v>6.2383224240709668E-2</v>
      </c>
    </row>
    <row r="4" spans="1:16" ht="16" x14ac:dyDescent="0.2">
      <c r="A4">
        <v>6</v>
      </c>
      <c r="B4">
        <v>2</v>
      </c>
      <c r="C4" s="1">
        <v>44849</v>
      </c>
      <c r="F4">
        <v>270.22030000000001</v>
      </c>
      <c r="G4" t="s">
        <v>16</v>
      </c>
      <c r="H4" s="2">
        <v>0.48958333333333331</v>
      </c>
      <c r="I4">
        <v>192</v>
      </c>
      <c r="L4" s="4"/>
      <c r="M4" s="3"/>
    </row>
    <row r="5" spans="1:16" s="5" customFormat="1" ht="16" x14ac:dyDescent="0.2">
      <c r="A5" s="5">
        <v>7</v>
      </c>
      <c r="B5" s="5">
        <v>1</v>
      </c>
      <c r="C5" s="6">
        <v>44849</v>
      </c>
      <c r="D5" s="7">
        <v>0.197188</v>
      </c>
      <c r="E5" s="7">
        <v>7.8486669999999998</v>
      </c>
      <c r="F5" s="5">
        <v>386.77969999999999</v>
      </c>
      <c r="G5" s="5" t="s">
        <v>16</v>
      </c>
      <c r="H5" s="8">
        <v>0.52222222222222225</v>
      </c>
      <c r="I5" s="5">
        <v>148</v>
      </c>
      <c r="L5" s="5">
        <f>AVERAGE(-0.09,-0.07,-0.04,-0.04,-0.01,-0.01)</f>
        <v>-4.3333333333333335E-2</v>
      </c>
      <c r="M5" s="5">
        <f>STDEV(-0.09,-0.07,-0.04,-0.04,-0.01,-0.01)</f>
        <v>3.2041639575194444E-2</v>
      </c>
      <c r="N5" s="8">
        <v>0.52083333333333337</v>
      </c>
      <c r="O5">
        <v>62.511800000000001</v>
      </c>
      <c r="P5" s="5">
        <v>6.899</v>
      </c>
    </row>
    <row r="6" spans="1:16" x14ac:dyDescent="0.2">
      <c r="A6">
        <v>7</v>
      </c>
      <c r="B6">
        <v>1</v>
      </c>
      <c r="C6" s="1">
        <v>44849</v>
      </c>
      <c r="F6">
        <v>386.77969999999999</v>
      </c>
      <c r="G6" t="s">
        <v>16</v>
      </c>
      <c r="H6" s="2">
        <v>0.52430555555555558</v>
      </c>
      <c r="I6">
        <v>186</v>
      </c>
    </row>
    <row r="7" spans="1:16" x14ac:dyDescent="0.2">
      <c r="A7">
        <v>7</v>
      </c>
      <c r="B7">
        <v>2</v>
      </c>
      <c r="C7" s="1">
        <v>44849</v>
      </c>
      <c r="F7" s="2"/>
      <c r="G7" t="s">
        <v>16</v>
      </c>
      <c r="H7" s="2">
        <v>0.53194444444444444</v>
      </c>
      <c r="I7">
        <v>179</v>
      </c>
    </row>
    <row r="8" spans="1:16" x14ac:dyDescent="0.2">
      <c r="A8">
        <v>7</v>
      </c>
      <c r="B8">
        <v>2</v>
      </c>
      <c r="C8" s="1">
        <v>44849</v>
      </c>
      <c r="F8" s="2"/>
      <c r="G8" t="s">
        <v>16</v>
      </c>
      <c r="H8" s="2">
        <v>0.53263888888888888</v>
      </c>
      <c r="I8">
        <v>260</v>
      </c>
    </row>
    <row r="9" spans="1:16" ht="16" x14ac:dyDescent="0.2">
      <c r="A9">
        <v>11</v>
      </c>
      <c r="B9">
        <v>1</v>
      </c>
      <c r="C9" s="1">
        <v>44849</v>
      </c>
      <c r="D9" s="3">
        <v>0.33206950000000002</v>
      </c>
      <c r="E9" s="3">
        <v>7.5819999999999999</v>
      </c>
      <c r="F9">
        <v>553.2373</v>
      </c>
      <c r="G9" t="s">
        <v>16</v>
      </c>
      <c r="H9" s="2">
        <v>0.55555555555555558</v>
      </c>
      <c r="I9">
        <v>241</v>
      </c>
      <c r="L9">
        <f>AVERAGE(0.06,0.08,-0.03,-0.01,-0.01,-0.01,0)</f>
        <v>1.1428571428571432E-2</v>
      </c>
      <c r="M9">
        <f>STDEV(0.06,0.08,-0.03,-0.01,-0.01,-0.01,0)</f>
        <v>4.1403933560541249E-2</v>
      </c>
      <c r="N9" s="2">
        <v>0.5625</v>
      </c>
      <c r="O9">
        <v>62.445</v>
      </c>
      <c r="P9">
        <v>6.89</v>
      </c>
    </row>
    <row r="10" spans="1:16" x14ac:dyDescent="0.2">
      <c r="A10">
        <v>11</v>
      </c>
      <c r="B10">
        <v>1</v>
      </c>
      <c r="C10" s="1">
        <v>44849</v>
      </c>
      <c r="F10">
        <v>553.2373</v>
      </c>
      <c r="G10" t="s">
        <v>16</v>
      </c>
      <c r="H10" s="2">
        <v>0.55763888888888891</v>
      </c>
      <c r="I10">
        <v>243</v>
      </c>
    </row>
    <row r="11" spans="1:16" x14ac:dyDescent="0.2">
      <c r="A11">
        <v>11</v>
      </c>
      <c r="B11">
        <v>2</v>
      </c>
      <c r="C11" s="1">
        <v>44849</v>
      </c>
      <c r="F11" s="2"/>
      <c r="G11" t="s">
        <v>16</v>
      </c>
      <c r="H11" s="2">
        <v>0.56041666666666667</v>
      </c>
      <c r="I11">
        <v>143</v>
      </c>
    </row>
    <row r="12" spans="1:16" x14ac:dyDescent="0.2">
      <c r="A12">
        <v>11</v>
      </c>
      <c r="B12">
        <v>2</v>
      </c>
      <c r="C12" s="1">
        <v>44849</v>
      </c>
      <c r="F12" s="2"/>
      <c r="G12" t="s">
        <v>16</v>
      </c>
      <c r="H12" s="2">
        <v>0.56180555555555556</v>
      </c>
      <c r="I12">
        <v>167</v>
      </c>
    </row>
    <row r="13" spans="1:16" ht="16" x14ac:dyDescent="0.2">
      <c r="A13">
        <v>4</v>
      </c>
      <c r="B13">
        <v>1</v>
      </c>
      <c r="C13" s="1">
        <v>44850</v>
      </c>
      <c r="D13" s="3">
        <v>0.27829159999999997</v>
      </c>
      <c r="E13" s="3">
        <v>8.2486669999999993</v>
      </c>
      <c r="F13">
        <v>993.44069999999999</v>
      </c>
      <c r="G13" t="s">
        <v>16</v>
      </c>
      <c r="H13" s="2">
        <v>0.37708333333333338</v>
      </c>
      <c r="I13">
        <v>239</v>
      </c>
      <c r="N13" s="2">
        <v>0.72916666666666663</v>
      </c>
      <c r="O13">
        <v>62.280700000000003</v>
      </c>
      <c r="P13">
        <v>6.7960000000000003</v>
      </c>
    </row>
    <row r="14" spans="1:16" x14ac:dyDescent="0.2">
      <c r="A14">
        <v>4</v>
      </c>
      <c r="B14">
        <v>1</v>
      </c>
      <c r="C14" s="1">
        <v>44850</v>
      </c>
      <c r="F14">
        <v>993.44069999999999</v>
      </c>
      <c r="G14" t="s">
        <v>16</v>
      </c>
      <c r="H14" s="2">
        <v>0.37986111111111115</v>
      </c>
      <c r="I14">
        <v>261</v>
      </c>
    </row>
    <row r="15" spans="1:16" x14ac:dyDescent="0.2">
      <c r="A15">
        <v>4</v>
      </c>
      <c r="B15">
        <v>2</v>
      </c>
      <c r="C15" s="1">
        <v>44850</v>
      </c>
      <c r="F15" s="2"/>
      <c r="G15" t="s">
        <v>16</v>
      </c>
      <c r="H15" s="2">
        <v>0.39097222222222222</v>
      </c>
      <c r="I15">
        <v>147</v>
      </c>
    </row>
    <row r="16" spans="1:16" x14ac:dyDescent="0.2">
      <c r="A16">
        <v>4</v>
      </c>
      <c r="B16">
        <v>2</v>
      </c>
      <c r="C16" s="1">
        <v>44850</v>
      </c>
      <c r="F16" s="2"/>
      <c r="G16" t="s">
        <v>16</v>
      </c>
      <c r="H16" s="2">
        <v>0.39305555555555555</v>
      </c>
      <c r="I16">
        <v>150</v>
      </c>
    </row>
    <row r="17" spans="1:16" ht="16" x14ac:dyDescent="0.2">
      <c r="A17">
        <v>12</v>
      </c>
      <c r="B17">
        <v>1</v>
      </c>
      <c r="C17" s="1">
        <v>44850</v>
      </c>
      <c r="D17" s="3">
        <v>0.3079828</v>
      </c>
      <c r="E17" s="3">
        <v>7.5893329999999999</v>
      </c>
      <c r="F17">
        <v>1715.203</v>
      </c>
      <c r="G17" t="s">
        <v>16</v>
      </c>
      <c r="H17" s="2">
        <v>0.51597222222222217</v>
      </c>
      <c r="I17">
        <v>184</v>
      </c>
      <c r="L17">
        <f>AVERAGE(0.01,0.04,0.02)</f>
        <v>2.3333333333333334E-2</v>
      </c>
      <c r="M17">
        <f>STDEV(0.01,0.04,0.02)</f>
        <v>1.5275252316519466E-2</v>
      </c>
      <c r="N17" s="2">
        <v>0.52083333333333337</v>
      </c>
      <c r="O17">
        <v>62.4405</v>
      </c>
      <c r="P17">
        <v>6.8209999999999997</v>
      </c>
    </row>
    <row r="18" spans="1:16" x14ac:dyDescent="0.2">
      <c r="A18">
        <v>12</v>
      </c>
      <c r="B18">
        <v>1</v>
      </c>
      <c r="C18" s="1">
        <v>44850</v>
      </c>
      <c r="F18">
        <v>1715.203</v>
      </c>
      <c r="G18" t="s">
        <v>16</v>
      </c>
      <c r="H18" s="2">
        <v>0.52638888888888891</v>
      </c>
      <c r="I18">
        <v>237</v>
      </c>
    </row>
    <row r="19" spans="1:16" x14ac:dyDescent="0.2">
      <c r="A19">
        <v>12</v>
      </c>
      <c r="B19">
        <v>2</v>
      </c>
      <c r="C19" s="1">
        <v>44850</v>
      </c>
      <c r="F19" s="2"/>
      <c r="G19" t="s">
        <v>16</v>
      </c>
      <c r="H19" s="2">
        <v>0.54027777777777775</v>
      </c>
      <c r="I19">
        <v>212</v>
      </c>
    </row>
    <row r="20" spans="1:16" x14ac:dyDescent="0.2">
      <c r="A20">
        <v>12</v>
      </c>
      <c r="B20">
        <v>2</v>
      </c>
      <c r="C20" s="1">
        <v>44850</v>
      </c>
      <c r="F20" s="2"/>
      <c r="G20" t="s">
        <v>16</v>
      </c>
      <c r="H20" s="2">
        <v>0.54236111111111118</v>
      </c>
      <c r="I20">
        <v>290</v>
      </c>
    </row>
    <row r="21" spans="1:16" ht="16" x14ac:dyDescent="0.2">
      <c r="A21">
        <v>8</v>
      </c>
      <c r="B21">
        <v>1</v>
      </c>
      <c r="C21" s="1">
        <v>44850</v>
      </c>
      <c r="D21" s="3">
        <v>0.4166301</v>
      </c>
      <c r="E21">
        <v>8.3819999999999997</v>
      </c>
      <c r="F21">
        <v>2569.4920000000002</v>
      </c>
      <c r="G21" t="s">
        <v>16</v>
      </c>
      <c r="H21" s="2">
        <v>0.64027777777777783</v>
      </c>
      <c r="I21">
        <v>227</v>
      </c>
      <c r="L21">
        <f>AVERAGE(0.04,0.04,0.05,0.08)</f>
        <v>5.2500000000000005E-2</v>
      </c>
      <c r="M21">
        <f>STDEV(0.04,0.04,0.05,0.08)</f>
        <v>1.8929694486000893E-2</v>
      </c>
      <c r="N21" s="2">
        <v>0.64583333333333337</v>
      </c>
      <c r="O21">
        <v>62.2806</v>
      </c>
      <c r="P21">
        <v>6.8129999999999997</v>
      </c>
    </row>
    <row r="22" spans="1:16" x14ac:dyDescent="0.2">
      <c r="A22">
        <v>8</v>
      </c>
      <c r="B22">
        <v>1</v>
      </c>
      <c r="C22" s="1">
        <v>44850</v>
      </c>
      <c r="F22">
        <v>2569.4920000000002</v>
      </c>
      <c r="G22" t="s">
        <v>16</v>
      </c>
      <c r="H22" s="2">
        <v>0.64166666666666672</v>
      </c>
      <c r="I22">
        <v>233</v>
      </c>
    </row>
    <row r="23" spans="1:16" x14ac:dyDescent="0.2">
      <c r="A23">
        <v>8</v>
      </c>
      <c r="B23">
        <v>2</v>
      </c>
      <c r="C23" s="1">
        <v>44850</v>
      </c>
      <c r="F23" s="2"/>
      <c r="G23" t="s">
        <v>16</v>
      </c>
      <c r="H23" s="2">
        <v>0.6430555555555556</v>
      </c>
      <c r="I23">
        <v>225</v>
      </c>
    </row>
    <row r="24" spans="1:16" x14ac:dyDescent="0.2">
      <c r="A24">
        <v>8</v>
      </c>
      <c r="B24">
        <v>2</v>
      </c>
      <c r="C24" s="1">
        <v>44850</v>
      </c>
      <c r="F24" s="2"/>
      <c r="G24" t="s">
        <v>16</v>
      </c>
      <c r="H24" s="2">
        <v>0.64374999999999993</v>
      </c>
      <c r="I24">
        <v>251</v>
      </c>
    </row>
    <row r="25" spans="1:16" ht="16" x14ac:dyDescent="0.2">
      <c r="A25">
        <v>10</v>
      </c>
      <c r="B25">
        <v>1</v>
      </c>
      <c r="C25" s="1">
        <v>44850</v>
      </c>
      <c r="D25">
        <v>8.9779999999999998</v>
      </c>
      <c r="E25" s="3">
        <v>0.58949039999999997</v>
      </c>
      <c r="F25">
        <v>1981.4580000000001</v>
      </c>
      <c r="G25" t="s">
        <v>16</v>
      </c>
      <c r="H25" s="2">
        <v>0.66805555555555562</v>
      </c>
      <c r="I25">
        <v>197</v>
      </c>
      <c r="L25">
        <f>AVERAGE(0.11,0.05,0.01,0.01,-0.02,-0.01)</f>
        <v>2.5000000000000005E-2</v>
      </c>
      <c r="M25">
        <f>STDEV(0.11,0.05,0.01,0.01,-0.02,-0.01)</f>
        <v>4.8062459362791653E-2</v>
      </c>
      <c r="N25" s="2">
        <v>0.66666666666666663</v>
      </c>
      <c r="O25">
        <v>62.2605</v>
      </c>
      <c r="P25">
        <v>6.8070000000000004</v>
      </c>
    </row>
    <row r="26" spans="1:16" x14ac:dyDescent="0.2">
      <c r="A26">
        <v>10</v>
      </c>
      <c r="B26">
        <v>1</v>
      </c>
      <c r="C26" s="1">
        <v>44850</v>
      </c>
      <c r="F26">
        <v>1981.4580000000001</v>
      </c>
      <c r="G26" t="s">
        <v>16</v>
      </c>
      <c r="H26" s="2">
        <v>0.66805555555555562</v>
      </c>
      <c r="I26">
        <v>146</v>
      </c>
    </row>
    <row r="27" spans="1:16" x14ac:dyDescent="0.2">
      <c r="A27">
        <v>10</v>
      </c>
      <c r="B27">
        <v>2</v>
      </c>
      <c r="C27" s="1">
        <v>44850</v>
      </c>
      <c r="F27" s="2"/>
      <c r="G27" t="s">
        <v>16</v>
      </c>
      <c r="H27" s="2">
        <v>0.67013888888888884</v>
      </c>
      <c r="I27">
        <v>204</v>
      </c>
    </row>
    <row r="28" spans="1:16" x14ac:dyDescent="0.2">
      <c r="A28">
        <v>10</v>
      </c>
      <c r="B28">
        <v>2</v>
      </c>
      <c r="C28" s="1">
        <v>44850</v>
      </c>
      <c r="F28" s="2"/>
      <c r="G28" t="s">
        <v>16</v>
      </c>
      <c r="H28" s="2">
        <v>0.67083333333333339</v>
      </c>
      <c r="I28">
        <v>214</v>
      </c>
    </row>
    <row r="29" spans="1:16" ht="16" x14ac:dyDescent="0.2">
      <c r="A29">
        <v>9</v>
      </c>
      <c r="B29">
        <v>1</v>
      </c>
      <c r="C29" s="1">
        <v>44850</v>
      </c>
      <c r="D29">
        <v>8.4809999999999999</v>
      </c>
      <c r="E29" s="3">
        <v>0.60381300000000004</v>
      </c>
      <c r="F29">
        <v>2562.8809999999999</v>
      </c>
      <c r="G29" t="s">
        <v>16</v>
      </c>
      <c r="H29" s="2">
        <v>0.68541666666666667</v>
      </c>
      <c r="I29">
        <v>166</v>
      </c>
      <c r="L29">
        <f>AVERAGE(0.32,0.28,0.26,0.29,0.23)</f>
        <v>0.27600000000000002</v>
      </c>
      <c r="M29">
        <f>STDEV(0.32,0.28,0.26,0.29,0.23)</f>
        <v>3.3615472627943108E-2</v>
      </c>
      <c r="N29" s="2">
        <v>0.6875</v>
      </c>
      <c r="O29">
        <v>62.266399999999997</v>
      </c>
      <c r="P29">
        <v>6.8019999999999996</v>
      </c>
    </row>
    <row r="30" spans="1:16" x14ac:dyDescent="0.2">
      <c r="A30">
        <v>9</v>
      </c>
      <c r="B30">
        <v>1</v>
      </c>
      <c r="C30" s="1">
        <v>44850</v>
      </c>
      <c r="F30">
        <v>2562.8809999999999</v>
      </c>
      <c r="G30" t="s">
        <v>16</v>
      </c>
      <c r="H30" s="2">
        <v>0.6875</v>
      </c>
      <c r="I30">
        <v>189</v>
      </c>
    </row>
    <row r="31" spans="1:16" x14ac:dyDescent="0.2">
      <c r="A31">
        <v>9</v>
      </c>
      <c r="B31">
        <v>2</v>
      </c>
      <c r="C31" s="1">
        <v>44850</v>
      </c>
      <c r="F31" s="2"/>
      <c r="G31" t="s">
        <v>16</v>
      </c>
      <c r="H31" s="2">
        <v>0.68888888888888899</v>
      </c>
      <c r="I31">
        <v>190</v>
      </c>
    </row>
    <row r="32" spans="1:16" x14ac:dyDescent="0.2">
      <c r="A32">
        <v>9</v>
      </c>
      <c r="B32">
        <v>2</v>
      </c>
      <c r="C32" s="1">
        <v>44850</v>
      </c>
      <c r="F32" s="2"/>
      <c r="G32" t="s">
        <v>16</v>
      </c>
      <c r="H32" s="2">
        <v>0.68888888888888899</v>
      </c>
      <c r="I32">
        <v>211</v>
      </c>
    </row>
  </sheetData>
  <sortState xmlns:xlrd2="http://schemas.microsoft.com/office/spreadsheetml/2017/richdata2" ref="A2:Q36">
    <sortCondition ref="C2:C36"/>
    <sortCondition ref="H2:H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Whitmore, Keridwen M.</dc:creator>
  <cp:lastModifiedBy>Whitmore, Keridwen M.</cp:lastModifiedBy>
  <dcterms:created xsi:type="dcterms:W3CDTF">2023-10-24T18:37:53Z</dcterms:created>
  <dcterms:modified xsi:type="dcterms:W3CDTF">2023-10-26T04:49:48Z</dcterms:modified>
</cp:coreProperties>
</file>