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13_ncr:1_{905F19C3-E4B6-4014-BB09-69B460A225DC}" xr6:coauthVersionLast="47" xr6:coauthVersionMax="47" xr10:uidLastSave="{00000000-0000-0000-0000-000000000000}"/>
  <bookViews>
    <workbookView xWindow="-110" yWindow="-110" windowWidth="19420" windowHeight="10300" activeTab="1" xr2:uid="{3B38B7A6-FDDF-4A4E-B873-9F242B69730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0" i="1"/>
  <c r="E49" i="1"/>
  <c r="E47" i="1"/>
  <c r="E45" i="1"/>
  <c r="E44" i="1"/>
  <c r="E42" i="1"/>
  <c r="E40" i="1"/>
  <c r="E39" i="1"/>
  <c r="E37" i="1"/>
  <c r="E36" i="1"/>
  <c r="E35" i="1"/>
  <c r="E34" i="1"/>
  <c r="E32" i="1"/>
  <c r="E31" i="1"/>
  <c r="E30" i="1"/>
  <c r="E29" i="1"/>
  <c r="E27" i="1"/>
  <c r="E26" i="1"/>
  <c r="E25" i="1"/>
  <c r="E24" i="1"/>
  <c r="E23" i="1"/>
  <c r="E22" i="1"/>
  <c r="E21" i="1"/>
  <c r="E19" i="1"/>
  <c r="E18" i="1"/>
  <c r="E17" i="1"/>
  <c r="E16" i="1"/>
  <c r="E14" i="1"/>
  <c r="E13" i="1"/>
  <c r="E12" i="1"/>
  <c r="E11" i="1"/>
  <c r="E9" i="1"/>
  <c r="E8" i="1"/>
  <c r="E7" i="1"/>
  <c r="E6" i="1"/>
</calcChain>
</file>

<file path=xl/sharedStrings.xml><?xml version="1.0" encoding="utf-8"?>
<sst xmlns="http://schemas.openxmlformats.org/spreadsheetml/2006/main" count="127" uniqueCount="25">
  <si>
    <t>Wetland 1</t>
  </si>
  <si>
    <t>Date</t>
  </si>
  <si>
    <t>Time</t>
  </si>
  <si>
    <t>Area</t>
  </si>
  <si>
    <t>WL</t>
  </si>
  <si>
    <t>-</t>
  </si>
  <si>
    <t>Wetland 2</t>
  </si>
  <si>
    <t>Wetland 3</t>
  </si>
  <si>
    <t>Wetland 4</t>
  </si>
  <si>
    <t>Wetland 5</t>
  </si>
  <si>
    <t>Wetland 6</t>
  </si>
  <si>
    <t>Wetland 7</t>
  </si>
  <si>
    <t>Wetland 8</t>
  </si>
  <si>
    <t>Wetland 9</t>
  </si>
  <si>
    <t>Wetland 10</t>
  </si>
  <si>
    <t>Wetland 11</t>
  </si>
  <si>
    <t>y = 0.0003x - 0.7486</t>
  </si>
  <si>
    <t>y = -0.0004x + 0.5052</t>
  </si>
  <si>
    <t>y = 0.0005x + 0.1732</t>
  </si>
  <si>
    <t>y = 0.0005x + 0.1813</t>
  </si>
  <si>
    <t>y = 0.001x + 0.0642</t>
  </si>
  <si>
    <t>y = 0.0004x + 0.1292</t>
  </si>
  <si>
    <t>y = 0.0012x + 0.2204</t>
  </si>
  <si>
    <t>y = 0.009x + 0.3891</t>
  </si>
  <si>
    <t>y = 0.0062x + 0.0746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</si>
</sst>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wrapText="1"/>
    </xf>
    <xf numFmtId="14" fontId="0" fillId="0" borderId="1" xfId="0" applyNumberFormat="1" applyFont="1" applyBorder="1" applyAlignment="1">
      <alignment horizontal="right" wrapText="1"/>
    </xf>
    <xf numFmtId="20" fontId="0" fillId="0" borderId="1" xfId="0" applyNumberFormat="1" applyFont="1" applyBorder="1" applyAlignment="1">
      <alignment horizontal="right" wrapText="1"/>
    </xf>
    <xf numFmtId="17" fontId="0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431891594945981"/>
                  <c:y val="-0.22138801261829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D-4AE3-8202-084D462D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340415365785"/>
                  <c:y val="-0.23249516714602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Sheet1!$E$54:$E$57</c:f>
              <c:numCache>
                <c:formatCode>General</c:formatCode>
                <c:ptCount val="4"/>
                <c:pt idx="0">
                  <c:v>31.561090000000004</c:v>
                </c:pt>
                <c:pt idx="1">
                  <c:v>22.505759999999999</c:v>
                </c:pt>
                <c:pt idx="2">
                  <c:v>25.141799999999996</c:v>
                </c:pt>
                <c:pt idx="3">
                  <c:v>24.558499999999999</c:v>
                </c:pt>
              </c:numCache>
            </c:numRef>
          </c:xVal>
          <c:yVal>
            <c:numRef>
              <c:f>Sheet1!$D$54:$D$57</c:f>
              <c:numCache>
                <c:formatCode>General</c:formatCode>
                <c:ptCount val="4"/>
                <c:pt idx="0">
                  <c:v>31.01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A-4315-BE63-F6DE9728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613872"/>
        <c:axId val="711614856"/>
      </c:scatterChart>
      <c:valAx>
        <c:axId val="7116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4856"/>
        <c:crosses val="autoZero"/>
        <c:crossBetween val="midCat"/>
      </c:valAx>
      <c:valAx>
        <c:axId val="7116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1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590249714683567"/>
                  <c:y val="-0.60554223029813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Sheet2!$E$2:$E$6</c:f>
              <c:numCache>
                <c:formatCode>General</c:formatCode>
                <c:ptCount val="5"/>
                <c:pt idx="0">
                  <c:v>0.35152630000000001</c:v>
                </c:pt>
                <c:pt idx="1">
                  <c:v>0.40296219999999999</c:v>
                </c:pt>
                <c:pt idx="2">
                  <c:v>0.31953690000000001</c:v>
                </c:pt>
                <c:pt idx="3">
                  <c:v>0.34320509999999999</c:v>
                </c:pt>
                <c:pt idx="4">
                  <c:v>0.34181830000000002</c:v>
                </c:pt>
              </c:numCache>
            </c:numRef>
          </c:xVal>
          <c:yVal>
            <c:numRef>
              <c:f>Sheet2!$D$2:$D$6</c:f>
              <c:numCache>
                <c:formatCode>General</c:formatCode>
                <c:ptCount val="5"/>
                <c:pt idx="0">
                  <c:v>5357</c:v>
                </c:pt>
                <c:pt idx="1">
                  <c:v>5223.2700000000004</c:v>
                </c:pt>
                <c:pt idx="2">
                  <c:v>5378</c:v>
                </c:pt>
                <c:pt idx="3">
                  <c:v>5385</c:v>
                </c:pt>
                <c:pt idx="4">
                  <c:v>5298.59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858-A820-6D95FD45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18736"/>
        <c:axId val="460221032"/>
      </c:scatterChart>
      <c:valAx>
        <c:axId val="460218736"/>
        <c:scaling>
          <c:orientation val="minMax"/>
          <c:min val="0.3000000000000000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032"/>
        <c:crosses val="autoZero"/>
        <c:crossBetween val="midCat"/>
      </c:valAx>
      <c:valAx>
        <c:axId val="46022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58444509134284E-2"/>
                  <c:y val="-0.2317174959871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Sheet2!$E$8:$E$13</c:f>
              <c:numCache>
                <c:formatCode>General</c:formatCode>
                <c:ptCount val="6"/>
                <c:pt idx="0">
                  <c:v>0.1217371</c:v>
                </c:pt>
                <c:pt idx="1">
                  <c:v>0.37317539999999999</c:v>
                </c:pt>
                <c:pt idx="2">
                  <c:v>0.36358980000000002</c:v>
                </c:pt>
                <c:pt idx="3">
                  <c:v>0.25858680000000001</c:v>
                </c:pt>
                <c:pt idx="4">
                  <c:v>-2.0063469999999999E-3</c:v>
                </c:pt>
                <c:pt idx="5">
                  <c:v>-8.7555240000000006E-2</c:v>
                </c:pt>
              </c:numCache>
            </c:numRef>
          </c:xVal>
          <c:yVal>
            <c:numRef>
              <c:f>Sheet2!$D$8:$D$13</c:f>
              <c:numCache>
                <c:formatCode>General</c:formatCode>
                <c:ptCount val="6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  <c:pt idx="4">
                  <c:v>2691.78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F-4869-AFEC-16FB998D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91256"/>
        <c:axId val="462093880"/>
      </c:scatterChart>
      <c:valAx>
        <c:axId val="46209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3880"/>
        <c:crosses val="autoZero"/>
        <c:crossBetween val="midCat"/>
      </c:valAx>
      <c:valAx>
        <c:axId val="462093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9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45255318694919"/>
                  <c:y val="-0.58090042572429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Sheet2!$E$15:$E$19</c:f>
              <c:numCache>
                <c:formatCode>General</c:formatCode>
                <c:ptCount val="5"/>
                <c:pt idx="0">
                  <c:v>0.15192149999999999</c:v>
                </c:pt>
                <c:pt idx="1">
                  <c:v>0.17748649999999999</c:v>
                </c:pt>
                <c:pt idx="2">
                  <c:v>0.12114560000000001</c:v>
                </c:pt>
                <c:pt idx="3">
                  <c:v>0.14386550000000001</c:v>
                </c:pt>
                <c:pt idx="4">
                  <c:v>0.14583360000000001</c:v>
                </c:pt>
              </c:numCache>
            </c:numRef>
          </c:xVal>
          <c:yVal>
            <c:numRef>
              <c:f>Sheet2!$D$15:$D$19</c:f>
              <c:numCache>
                <c:formatCode>General</c:formatCode>
                <c:ptCount val="5"/>
                <c:pt idx="0">
                  <c:v>810</c:v>
                </c:pt>
                <c:pt idx="1">
                  <c:v>824.59</c:v>
                </c:pt>
                <c:pt idx="2">
                  <c:v>850</c:v>
                </c:pt>
                <c:pt idx="3">
                  <c:v>877</c:v>
                </c:pt>
                <c:pt idx="4">
                  <c:v>842.93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A-40D2-91FC-DFA160298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64192"/>
        <c:axId val="684355336"/>
      </c:scatterChart>
      <c:valAx>
        <c:axId val="6843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5336"/>
        <c:crosses val="autoZero"/>
        <c:crossBetween val="midCat"/>
      </c:valAx>
      <c:valAx>
        <c:axId val="68435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817628539976588E-2"/>
                  <c:y val="-0.2471428389706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Sheet2!$E$21:$E$27</c:f>
              <c:numCache>
                <c:formatCode>General</c:formatCode>
                <c:ptCount val="7"/>
                <c:pt idx="0">
                  <c:v>0.41212969999999999</c:v>
                </c:pt>
                <c:pt idx="1">
                  <c:v>0.44248739999999998</c:v>
                </c:pt>
                <c:pt idx="2">
                  <c:v>0.46395310000000001</c:v>
                </c:pt>
                <c:pt idx="3">
                  <c:v>0.18079049999999999</c:v>
                </c:pt>
                <c:pt idx="4">
                  <c:v>0.26992630000000001</c:v>
                </c:pt>
                <c:pt idx="5">
                  <c:v>0.2348471</c:v>
                </c:pt>
                <c:pt idx="6">
                  <c:v>6.3917570000000007E-2</c:v>
                </c:pt>
              </c:numCache>
            </c:numRef>
          </c:xVal>
          <c:yVal>
            <c:numRef>
              <c:f>Sheet2!$D$21:$D$27</c:f>
              <c:numCache>
                <c:formatCode>General</c:formatCode>
                <c:ptCount val="7"/>
                <c:pt idx="0">
                  <c:v>463</c:v>
                </c:pt>
                <c:pt idx="1">
                  <c:v>592</c:v>
                </c:pt>
                <c:pt idx="2">
                  <c:v>603</c:v>
                </c:pt>
                <c:pt idx="3">
                  <c:v>27</c:v>
                </c:pt>
                <c:pt idx="4">
                  <c:v>268</c:v>
                </c:pt>
                <c:pt idx="5">
                  <c:v>121.76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D-412C-9A29-EEA0073FF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0736"/>
        <c:axId val="691209752"/>
      </c:scatterChart>
      <c:valAx>
        <c:axId val="6912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9752"/>
        <c:crosses val="autoZero"/>
        <c:crossBetween val="midCat"/>
      </c:valAx>
      <c:valAx>
        <c:axId val="691209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70871023761533"/>
                  <c:y val="-0.21965571205007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Sheet2!$E$29:$E$35</c:f>
              <c:numCache>
                <c:formatCode>General</c:formatCode>
                <c:ptCount val="7"/>
                <c:pt idx="0">
                  <c:v>0.46727740000000001</c:v>
                </c:pt>
                <c:pt idx="1">
                  <c:v>0.4876723</c:v>
                </c:pt>
                <c:pt idx="2">
                  <c:v>0.49802269999999998</c:v>
                </c:pt>
                <c:pt idx="3">
                  <c:v>0.41871720000000001</c:v>
                </c:pt>
                <c:pt idx="4">
                  <c:v>0.44116179999999999</c:v>
                </c:pt>
                <c:pt idx="5">
                  <c:v>0.42812939999999999</c:v>
                </c:pt>
                <c:pt idx="6">
                  <c:v>0.42835380000000001</c:v>
                </c:pt>
              </c:numCache>
            </c:numRef>
          </c:xVal>
          <c:yVal>
            <c:numRef>
              <c:f>Sheet2!$D$29:$D$35</c:f>
              <c:numCache>
                <c:formatCode>General</c:formatCode>
                <c:ptCount val="7"/>
                <c:pt idx="0">
                  <c:v>612</c:v>
                </c:pt>
                <c:pt idx="1">
                  <c:v>596.66999999999996</c:v>
                </c:pt>
                <c:pt idx="2">
                  <c:v>603.12</c:v>
                </c:pt>
                <c:pt idx="3">
                  <c:v>489.99</c:v>
                </c:pt>
                <c:pt idx="4">
                  <c:v>571</c:v>
                </c:pt>
                <c:pt idx="5">
                  <c:v>529</c:v>
                </c:pt>
                <c:pt idx="6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1-4809-AD17-68A0EF07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85808"/>
        <c:axId val="691187120"/>
      </c:scatterChart>
      <c:valAx>
        <c:axId val="6911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87120"/>
        <c:crosses val="autoZero"/>
        <c:crossBetween val="midCat"/>
      </c:valAx>
      <c:valAx>
        <c:axId val="69118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063611044252657"/>
                  <c:y val="-0.19129657228017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Sheet2!$E$37:$E$43</c:f>
              <c:numCache>
                <c:formatCode>General</c:formatCode>
                <c:ptCount val="7"/>
                <c:pt idx="0">
                  <c:v>0.2698855</c:v>
                </c:pt>
                <c:pt idx="1">
                  <c:v>0.39992329999999998</c:v>
                </c:pt>
                <c:pt idx="2">
                  <c:v>0.26640819999999998</c:v>
                </c:pt>
                <c:pt idx="3">
                  <c:v>0.1920077</c:v>
                </c:pt>
                <c:pt idx="4">
                  <c:v>0.10440140000000001</c:v>
                </c:pt>
                <c:pt idx="5">
                  <c:v>0.189805</c:v>
                </c:pt>
                <c:pt idx="6">
                  <c:v>7.6725559999999998E-2</c:v>
                </c:pt>
              </c:numCache>
            </c:numRef>
          </c:xVal>
          <c:yVal>
            <c:numRef>
              <c:f>Sheet2!$D$37:$D$43</c:f>
              <c:numCache>
                <c:formatCode>General</c:formatCode>
                <c:ptCount val="7"/>
                <c:pt idx="0">
                  <c:v>237</c:v>
                </c:pt>
                <c:pt idx="1">
                  <c:v>250.84</c:v>
                </c:pt>
                <c:pt idx="2">
                  <c:v>250.59</c:v>
                </c:pt>
                <c:pt idx="3">
                  <c:v>184.1</c:v>
                </c:pt>
                <c:pt idx="4">
                  <c:v>118.82</c:v>
                </c:pt>
                <c:pt idx="5">
                  <c:v>242.98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4-4DD9-9499-E408666F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615872"/>
        <c:axId val="687616200"/>
      </c:scatterChart>
      <c:valAx>
        <c:axId val="6876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6200"/>
        <c:crosses val="autoZero"/>
        <c:crossBetween val="midCat"/>
      </c:valAx>
      <c:valAx>
        <c:axId val="68761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1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28902613939057"/>
                  <c:y val="-0.2527427597955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Sheet2!$E$45:$E$49</c:f>
              <c:numCache>
                <c:formatCode>General</c:formatCode>
                <c:ptCount val="5"/>
                <c:pt idx="0">
                  <c:v>0.35135290000000002</c:v>
                </c:pt>
                <c:pt idx="1">
                  <c:v>0.38159850000000001</c:v>
                </c:pt>
                <c:pt idx="2">
                  <c:v>0.29433900000000002</c:v>
                </c:pt>
                <c:pt idx="3">
                  <c:v>0.335812</c:v>
                </c:pt>
                <c:pt idx="4">
                  <c:v>0.1793526</c:v>
                </c:pt>
              </c:numCache>
            </c:numRef>
          </c:xVal>
          <c:yVal>
            <c:numRef>
              <c:f>Sheet2!$D$45:$D$49</c:f>
              <c:numCache>
                <c:formatCode>General</c:formatCode>
                <c:ptCount val="5"/>
                <c:pt idx="0">
                  <c:v>515</c:v>
                </c:pt>
                <c:pt idx="1">
                  <c:v>622.52</c:v>
                </c:pt>
                <c:pt idx="2">
                  <c:v>497.71</c:v>
                </c:pt>
                <c:pt idx="3">
                  <c:v>521</c:v>
                </c:pt>
                <c:pt idx="4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4-4621-8DC9-C39A5C39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08896"/>
        <c:axId val="460211848"/>
      </c:scatterChart>
      <c:valAx>
        <c:axId val="4602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11848"/>
        <c:crosses val="autoZero"/>
        <c:crossBetween val="midCat"/>
      </c:valAx>
      <c:valAx>
        <c:axId val="460211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525749484829154E-2"/>
                  <c:y val="-0.24405073270939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Sheet2!$E$51:$E$55</c:f>
              <c:numCache>
                <c:formatCode>General</c:formatCode>
                <c:ptCount val="5"/>
                <c:pt idx="0">
                  <c:v>0.45538719999999999</c:v>
                </c:pt>
                <c:pt idx="1">
                  <c:v>0.41273130000000002</c:v>
                </c:pt>
                <c:pt idx="2">
                  <c:v>0.42328569999999999</c:v>
                </c:pt>
                <c:pt idx="3">
                  <c:v>0.40207500000000002</c:v>
                </c:pt>
                <c:pt idx="4">
                  <c:v>0.3895015</c:v>
                </c:pt>
              </c:numCache>
            </c:numRef>
          </c:xVal>
          <c:yVal>
            <c:numRef>
              <c:f>Sheet2!$D$51:$D$55</c:f>
              <c:numCache>
                <c:formatCode>General</c:formatCode>
                <c:ptCount val="5"/>
                <c:pt idx="0">
                  <c:v>198.01</c:v>
                </c:pt>
                <c:pt idx="1">
                  <c:v>174.83</c:v>
                </c:pt>
                <c:pt idx="2">
                  <c:v>166</c:v>
                </c:pt>
                <c:pt idx="3">
                  <c:v>152</c:v>
                </c:pt>
                <c:pt idx="4">
                  <c:v>150.99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E-4F07-89DF-B4EEF6EF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11392"/>
        <c:axId val="691206144"/>
      </c:scatterChart>
      <c:valAx>
        <c:axId val="691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6144"/>
        <c:crosses val="autoZero"/>
        <c:crossBetween val="midCat"/>
      </c:valAx>
      <c:valAx>
        <c:axId val="69120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79533296800226"/>
                  <c:y val="-0.20976228209191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Sheet2!$E$57:$E$61</c:f>
              <c:numCache>
                <c:formatCode>General</c:formatCode>
                <c:ptCount val="5"/>
                <c:pt idx="0">
                  <c:v>0.61880120000000005</c:v>
                </c:pt>
                <c:pt idx="1">
                  <c:v>0.61310089999999995</c:v>
                </c:pt>
                <c:pt idx="2">
                  <c:v>0.60370900000000005</c:v>
                </c:pt>
                <c:pt idx="3">
                  <c:v>0.58719940000000004</c:v>
                </c:pt>
                <c:pt idx="4">
                  <c:v>0.5872503</c:v>
                </c:pt>
              </c:numCache>
            </c:numRef>
          </c:xVal>
          <c:yVal>
            <c:numRef>
              <c:f>Sheet2!$D$57:$D$61</c:f>
              <c:numCache>
                <c:formatCode>General</c:formatCode>
                <c:ptCount val="5"/>
                <c:pt idx="0">
                  <c:v>25.28</c:v>
                </c:pt>
                <c:pt idx="1">
                  <c:v>25.14</c:v>
                </c:pt>
                <c:pt idx="2">
                  <c:v>24</c:v>
                </c:pt>
                <c:pt idx="3">
                  <c:v>22</c:v>
                </c:pt>
                <c:pt idx="4">
                  <c:v>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1-4826-9A71-7B037735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7456"/>
        <c:axId val="691205816"/>
      </c:scatterChart>
      <c:valAx>
        <c:axId val="6912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5816"/>
        <c:crosses val="autoZero"/>
        <c:crossBetween val="midCat"/>
      </c:valAx>
      <c:valAx>
        <c:axId val="691205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725210560980676E-2"/>
                  <c:y val="-0.21593846153846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Sheet1!$E$6:$E$9</c:f>
              <c:numCache>
                <c:formatCode>General</c:formatCode>
                <c:ptCount val="4"/>
                <c:pt idx="0">
                  <c:v>12.17371</c:v>
                </c:pt>
                <c:pt idx="1">
                  <c:v>37.125830000000001</c:v>
                </c:pt>
                <c:pt idx="2">
                  <c:v>36.358980000000003</c:v>
                </c:pt>
                <c:pt idx="3">
                  <c:v>25.85868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3520</c:v>
                </c:pt>
                <c:pt idx="1">
                  <c:v>4549</c:v>
                </c:pt>
                <c:pt idx="2">
                  <c:v>4197</c:v>
                </c:pt>
                <c:pt idx="3">
                  <c:v>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2-43A9-9BB6-BBD11697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89824"/>
        <c:axId val="486791136"/>
      </c:scatterChart>
      <c:valAx>
        <c:axId val="4867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1136"/>
        <c:crosses val="autoZero"/>
        <c:crossBetween val="midCat"/>
      </c:valAx>
      <c:valAx>
        <c:axId val="486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031441652221901"/>
                  <c:y val="-0.21452188006482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Sheet2!$E$69:$E$72</c:f>
              <c:numCache>
                <c:formatCode>General</c:formatCode>
                <c:ptCount val="4"/>
                <c:pt idx="0">
                  <c:v>0.3322021</c:v>
                </c:pt>
                <c:pt idx="1">
                  <c:v>0.2250576</c:v>
                </c:pt>
                <c:pt idx="2">
                  <c:v>0.25141799999999997</c:v>
                </c:pt>
                <c:pt idx="3">
                  <c:v>0.245585</c:v>
                </c:pt>
              </c:numCache>
            </c:numRef>
          </c:xVal>
          <c:yVal>
            <c:numRef>
              <c:f>Sheet2!$D$69:$D$72</c:f>
              <c:numCache>
                <c:formatCode>General</c:formatCode>
                <c:ptCount val="4"/>
                <c:pt idx="0">
                  <c:v>31.01</c:v>
                </c:pt>
                <c:pt idx="1">
                  <c:v>24.33</c:v>
                </c:pt>
                <c:pt idx="2">
                  <c:v>27.4</c:v>
                </c:pt>
                <c:pt idx="3">
                  <c:v>29.22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9E5-9530-4F5475BA0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175968"/>
        <c:axId val="691176296"/>
      </c:scatterChart>
      <c:valAx>
        <c:axId val="6911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76296"/>
        <c:crosses val="autoZero"/>
        <c:crossBetween val="midCat"/>
      </c:valAx>
      <c:valAx>
        <c:axId val="69117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7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1984142226124"/>
                  <c:y val="-0.51259371021736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Sheet1!$E$11:$E$14</c:f>
              <c:numCache>
                <c:formatCode>General</c:formatCode>
                <c:ptCount val="4"/>
                <c:pt idx="0">
                  <c:v>15.192149999999998</c:v>
                </c:pt>
                <c:pt idx="1">
                  <c:v>17.748649999999998</c:v>
                </c:pt>
                <c:pt idx="2">
                  <c:v>11.946300000000001</c:v>
                </c:pt>
                <c:pt idx="3">
                  <c:v>14.386550000000002</c:v>
                </c:pt>
              </c:numCache>
            </c:numRef>
          </c:xVal>
          <c:yVal>
            <c:numRef>
              <c:f>Sheet1!$D$11:$D$14</c:f>
              <c:numCache>
                <c:formatCode>General</c:formatCode>
                <c:ptCount val="4"/>
                <c:pt idx="0">
                  <c:v>810</c:v>
                </c:pt>
                <c:pt idx="1">
                  <c:v>824</c:v>
                </c:pt>
                <c:pt idx="2">
                  <c:v>850</c:v>
                </c:pt>
                <c:pt idx="3">
                  <c:v>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8-4AE8-90DC-5A40821B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68432"/>
        <c:axId val="714569416"/>
      </c:scatterChart>
      <c:valAx>
        <c:axId val="7145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9416"/>
        <c:crosses val="autoZero"/>
        <c:crossBetween val="midCat"/>
      </c:valAx>
      <c:valAx>
        <c:axId val="7145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6161546777141"/>
                  <c:y val="-0.2516565620990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Sheet1!$E$16:$E$19</c:f>
              <c:numCache>
                <c:formatCode>General</c:formatCode>
                <c:ptCount val="4"/>
                <c:pt idx="0">
                  <c:v>41.212969999999999</c:v>
                </c:pt>
                <c:pt idx="1">
                  <c:v>44.248739999999998</c:v>
                </c:pt>
                <c:pt idx="2">
                  <c:v>18.32582</c:v>
                </c:pt>
                <c:pt idx="3">
                  <c:v>26.992630000000002</c:v>
                </c:pt>
              </c:numCache>
            </c:numRef>
          </c:xVal>
          <c:yVal>
            <c:numRef>
              <c:f>Sheet1!$D$16:$D$19</c:f>
              <c:numCache>
                <c:formatCode>General</c:formatCode>
                <c:ptCount val="4"/>
                <c:pt idx="0">
                  <c:v>463</c:v>
                </c:pt>
                <c:pt idx="1">
                  <c:v>592</c:v>
                </c:pt>
                <c:pt idx="2">
                  <c:v>27</c:v>
                </c:pt>
                <c:pt idx="3">
                  <c:v>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2-485B-BD0F-E777ECCA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44736"/>
        <c:axId val="501447032"/>
      </c:scatterChart>
      <c:valAx>
        <c:axId val="5014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7032"/>
        <c:crosses val="autoZero"/>
        <c:crossBetween val="midCat"/>
      </c:valAx>
      <c:valAx>
        <c:axId val="5014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919070562168324"/>
                  <c:y val="-0.22711974110032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Sheet1!$E$21:$E$27</c:f>
              <c:numCache>
                <c:formatCode>General</c:formatCode>
                <c:ptCount val="7"/>
                <c:pt idx="0">
                  <c:v>46.727740000000004</c:v>
                </c:pt>
                <c:pt idx="1">
                  <c:v>48.767229999999998</c:v>
                </c:pt>
                <c:pt idx="2">
                  <c:v>45.536680000000004</c:v>
                </c:pt>
                <c:pt idx="3">
                  <c:v>41.871720000000003</c:v>
                </c:pt>
                <c:pt idx="4">
                  <c:v>44.11618</c:v>
                </c:pt>
                <c:pt idx="5">
                  <c:v>42.812939999999998</c:v>
                </c:pt>
                <c:pt idx="6">
                  <c:v>42.835380000000001</c:v>
                </c:pt>
              </c:numCache>
            </c:numRef>
          </c:xVal>
          <c:yVal>
            <c:numRef>
              <c:f>Sheet1!$D$21:$D$27</c:f>
              <c:numCache>
                <c:formatCode>General</c:formatCode>
                <c:ptCount val="7"/>
                <c:pt idx="0">
                  <c:v>612</c:v>
                </c:pt>
                <c:pt idx="1">
                  <c:v>598</c:v>
                </c:pt>
                <c:pt idx="2">
                  <c:v>603.12</c:v>
                </c:pt>
                <c:pt idx="3">
                  <c:v>489.99</c:v>
                </c:pt>
                <c:pt idx="4">
                  <c:v>571</c:v>
                </c:pt>
                <c:pt idx="5">
                  <c:v>529</c:v>
                </c:pt>
                <c:pt idx="6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4-4EF1-A78C-8092A83B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901104"/>
        <c:axId val="711902088"/>
      </c:scatterChart>
      <c:valAx>
        <c:axId val="7119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2088"/>
        <c:crosses val="autoZero"/>
        <c:crossBetween val="midCat"/>
      </c:valAx>
      <c:valAx>
        <c:axId val="711902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14542453951693"/>
                  <c:y val="-0.26048675733715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Sheet1!$E$29:$E$32</c:f>
              <c:numCache>
                <c:formatCode>General</c:formatCode>
                <c:ptCount val="4"/>
                <c:pt idx="0">
                  <c:v>39.992329999999995</c:v>
                </c:pt>
                <c:pt idx="1">
                  <c:v>26.640819999999998</c:v>
                </c:pt>
                <c:pt idx="2">
                  <c:v>19.200769999999999</c:v>
                </c:pt>
                <c:pt idx="3">
                  <c:v>10.440140000000001</c:v>
                </c:pt>
              </c:numCache>
            </c:numRef>
          </c:xVal>
          <c:yVal>
            <c:numRef>
              <c:f>Sheet1!$D$29:$D$32</c:f>
              <c:numCache>
                <c:formatCode>General</c:formatCode>
                <c:ptCount val="4"/>
                <c:pt idx="0">
                  <c:v>250.84</c:v>
                </c:pt>
                <c:pt idx="1">
                  <c:v>250.59</c:v>
                </c:pt>
                <c:pt idx="2">
                  <c:v>184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B-4106-92B0-4F70A74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60600"/>
        <c:axId val="714959944"/>
      </c:scatterChart>
      <c:valAx>
        <c:axId val="7149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59944"/>
        <c:crosses val="autoZero"/>
        <c:crossBetween val="midCat"/>
      </c:valAx>
      <c:valAx>
        <c:axId val="7149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9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0115036185517"/>
                  <c:y val="-0.24783699059561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Sheet1!$E$34:$E$37</c:f>
              <c:numCache>
                <c:formatCode>General</c:formatCode>
                <c:ptCount val="4"/>
                <c:pt idx="0">
                  <c:v>38.159849999999999</c:v>
                </c:pt>
                <c:pt idx="1">
                  <c:v>29.433900000000001</c:v>
                </c:pt>
                <c:pt idx="2">
                  <c:v>33.581200000000003</c:v>
                </c:pt>
                <c:pt idx="3">
                  <c:v>17.93526</c:v>
                </c:pt>
              </c:numCache>
            </c:numRef>
          </c:xVal>
          <c:yVal>
            <c:numRef>
              <c:f>Sheet1!$D$34:$D$37</c:f>
              <c:numCache>
                <c:formatCode>General</c:formatCode>
                <c:ptCount val="4"/>
                <c:pt idx="0">
                  <c:v>622.52</c:v>
                </c:pt>
                <c:pt idx="1">
                  <c:v>497.71</c:v>
                </c:pt>
                <c:pt idx="2">
                  <c:v>521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66-4DCB-85B3-33A8C65B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3392"/>
        <c:axId val="658187488"/>
      </c:scatterChart>
      <c:valAx>
        <c:axId val="65819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87488"/>
        <c:crosses val="autoZero"/>
        <c:crossBetween val="midCat"/>
      </c:valAx>
      <c:valAx>
        <c:axId val="65818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8224846153333282E-2"/>
                  <c:y val="-0.213063646413825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(Sheet1!$E$39:$E$40,Sheet1!$E$42)</c:f>
              <c:numCache>
                <c:formatCode>General</c:formatCode>
                <c:ptCount val="3"/>
                <c:pt idx="0">
                  <c:v>45.538719999999998</c:v>
                </c:pt>
                <c:pt idx="1">
                  <c:v>41.273130000000002</c:v>
                </c:pt>
                <c:pt idx="2">
                  <c:v>40.207500000000003</c:v>
                </c:pt>
              </c:numCache>
            </c:numRef>
          </c:xVal>
          <c:yVal>
            <c:numRef>
              <c:f>(Sheet1!$D$39:$D$40,Sheet1!$D$42)</c:f>
              <c:numCache>
                <c:formatCode>General</c:formatCode>
                <c:ptCount val="3"/>
                <c:pt idx="0">
                  <c:v>198.01</c:v>
                </c:pt>
                <c:pt idx="1">
                  <c:v>174.83</c:v>
                </c:pt>
                <c:pt idx="2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D-4AC9-9D0D-980348CE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95096"/>
        <c:axId val="662199688"/>
      </c:scatterChart>
      <c:valAx>
        <c:axId val="66219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9688"/>
        <c:crosses val="autoZero"/>
        <c:crossBetween val="midCat"/>
      </c:valAx>
      <c:valAx>
        <c:axId val="6621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9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Wetland09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32338995600235"/>
                  <c:y val="-0.22626959247648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(Sheet1!$E$44:$E$45,Sheet1!$E$47)</c:f>
              <c:numCache>
                <c:formatCode>General</c:formatCode>
                <c:ptCount val="3"/>
                <c:pt idx="0">
                  <c:v>61.880120000000005</c:v>
                </c:pt>
                <c:pt idx="1">
                  <c:v>61.310089999999995</c:v>
                </c:pt>
                <c:pt idx="2">
                  <c:v>58.719940000000001</c:v>
                </c:pt>
              </c:numCache>
            </c:numRef>
          </c:xVal>
          <c:yVal>
            <c:numRef>
              <c:f>(Sheet1!$D$44:$D$45,Sheet1!$D$47)</c:f>
              <c:numCache>
                <c:formatCode>General</c:formatCode>
                <c:ptCount val="3"/>
                <c:pt idx="0">
                  <c:v>25.28</c:v>
                </c:pt>
                <c:pt idx="1">
                  <c:v>25.14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A-4C1A-A019-EB7278090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18936"/>
        <c:axId val="709719264"/>
      </c:scatterChart>
      <c:valAx>
        <c:axId val="7097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9264"/>
        <c:crosses val="autoZero"/>
        <c:crossBetween val="midCat"/>
      </c:valAx>
      <c:valAx>
        <c:axId val="709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1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454025</xdr:colOff>
      <xdr:row>34</xdr:row>
      <xdr:rowOff>127000</xdr:rowOff>
    </xdr:from>
    <xdr:to>
      <xdr:col>19</xdr:col>
      <xdr:colOff>209550</xdr:colOff>
      <xdr:row>45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08975D-C032-7071-2251-D1A80FEFC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501649</xdr:colOff>
      <xdr:row>0</xdr:row>
      <xdr:rowOff>95250</xdr:rowOff>
    </xdr:from>
    <xdr:to>
      <xdr:col>13</xdr:col>
      <xdr:colOff>292100</xdr:colOff>
      <xdr:row>11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2D1BDA-F4FE-00AC-985D-D6209F576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11</xdr:row>
      <xdr:rowOff>152400</xdr:rowOff>
    </xdr:from>
    <xdr:to>
      <xdr:col>13</xdr:col>
      <xdr:colOff>323850</xdr:colOff>
      <xdr:row>23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126DB0-D561-4434-8B27-CE55CC19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23</xdr:row>
      <xdr:rowOff>133350</xdr:rowOff>
    </xdr:from>
    <xdr:to>
      <xdr:col>13</xdr:col>
      <xdr:colOff>374649</xdr:colOff>
      <xdr:row>34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5A0E75-7A8C-4DD5-964B-C361F8A7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450851</xdr:colOff>
      <xdr:row>34</xdr:row>
      <xdr:rowOff>152400</xdr:rowOff>
    </xdr:from>
    <xdr:to>
      <xdr:col>13</xdr:col>
      <xdr:colOff>349250</xdr:colOff>
      <xdr:row>45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04BF7E3-D602-4936-A5A3-DF4FB8E38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444501</xdr:colOff>
      <xdr:row>45</xdr:row>
      <xdr:rowOff>127000</xdr:rowOff>
    </xdr:from>
    <xdr:to>
      <xdr:col>13</xdr:col>
      <xdr:colOff>361951</xdr:colOff>
      <xdr:row>56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13E38B-53A3-4C95-973E-8C4B127AF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412750</xdr:colOff>
      <xdr:row>0</xdr:row>
      <xdr:rowOff>82550</xdr:rowOff>
    </xdr:from>
    <xdr:to>
      <xdr:col>19</xdr:col>
      <xdr:colOff>330199</xdr:colOff>
      <xdr:row>11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62252C-E5A9-4788-8B9E-A0627D10F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469901</xdr:colOff>
      <xdr:row>11</xdr:row>
      <xdr:rowOff>114300</xdr:rowOff>
    </xdr:from>
    <xdr:to>
      <xdr:col>19</xdr:col>
      <xdr:colOff>330201</xdr:colOff>
      <xdr:row>22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B148BB-E455-4612-9388-13BD2F97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482601</xdr:colOff>
      <xdr:row>23</xdr:row>
      <xdr:rowOff>101600</xdr:rowOff>
    </xdr:from>
    <xdr:to>
      <xdr:col>19</xdr:col>
      <xdr:colOff>336551</xdr:colOff>
      <xdr:row>34</xdr:row>
      <xdr:rowOff>31750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2F02578-C863-470D-AF56-E5D7C6F3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292100</xdr:colOff>
      <xdr:row>72</xdr:row>
      <xdr:rowOff>114300</xdr:rowOff>
    </xdr:from>
    <xdr:to>
      <xdr:col>25</xdr:col>
      <xdr:colOff>454025</xdr:colOff>
      <xdr:row>84</xdr:row>
      <xdr:rowOff>25400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13C87F3-0BBB-4085-B3CA-745D0271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174625</xdr:rowOff>
    </xdr:from>
    <xdr:to>
      <xdr:col>11</xdr:col>
      <xdr:colOff>438150</xdr:colOff>
      <xdr:row>11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59DD3-E32D-F229-54AF-2E97B4175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606425</xdr:colOff>
      <xdr:row>11</xdr:row>
      <xdr:rowOff>130175</xdr:rowOff>
    </xdr:from>
    <xdr:to>
      <xdr:col>11</xdr:col>
      <xdr:colOff>444500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6290F-503D-B5EE-B244-E6FECC39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606425</xdr:colOff>
      <xdr:row>22</xdr:row>
      <xdr:rowOff>180975</xdr:rowOff>
    </xdr:from>
    <xdr:to>
      <xdr:col>11</xdr:col>
      <xdr:colOff>463550</xdr:colOff>
      <xdr:row>33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5ECD0-7D33-0802-3B4D-5E29DE471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</xdr:colOff>
      <xdr:row>34</xdr:row>
      <xdr:rowOff>73025</xdr:rowOff>
    </xdr:from>
    <xdr:to>
      <xdr:col>11</xdr:col>
      <xdr:colOff>482600</xdr:colOff>
      <xdr:row>44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CDA18F-E1C3-0769-6AAA-54F8E2A8E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3175</xdr:colOff>
      <xdr:row>45</xdr:row>
      <xdr:rowOff>66675</xdr:rowOff>
    </xdr:from>
    <xdr:to>
      <xdr:col>11</xdr:col>
      <xdr:colOff>488950</xdr:colOff>
      <xdr:row>56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2FE360-A309-9673-147E-3C17C1E2A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56</xdr:row>
      <xdr:rowOff>104775</xdr:rowOff>
    </xdr:from>
    <xdr:to>
      <xdr:col>11</xdr:col>
      <xdr:colOff>495300</xdr:colOff>
      <xdr:row>67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1437B0-DB94-FB48-1433-8D6D7B09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0</xdr:row>
      <xdr:rowOff>168275</xdr:rowOff>
    </xdr:from>
    <xdr:to>
      <xdr:col>17</xdr:col>
      <xdr:colOff>368300</xdr:colOff>
      <xdr:row>11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CE9CF9-0D69-D1AC-72A8-03897B6D1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6349</xdr:colOff>
      <xdr:row>11</xdr:row>
      <xdr:rowOff>95249</xdr:rowOff>
    </xdr:from>
    <xdr:to>
      <xdr:col>17</xdr:col>
      <xdr:colOff>381000</xdr:colOff>
      <xdr:row>22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D18685-48DD-1973-A39C-198D701E4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603249</xdr:colOff>
      <xdr:row>22</xdr:row>
      <xdr:rowOff>155575</xdr:rowOff>
    </xdr:from>
    <xdr:to>
      <xdr:col>17</xdr:col>
      <xdr:colOff>400050</xdr:colOff>
      <xdr:row>33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EC5CF7-C39A-46F6-B0F9-540F98E4D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6349</xdr:colOff>
      <xdr:row>34</xdr:row>
      <xdr:rowOff>66675</xdr:rowOff>
    </xdr:from>
    <xdr:to>
      <xdr:col>17</xdr:col>
      <xdr:colOff>431800</xdr:colOff>
      <xdr:row>44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0AD64-D0CB-2061-FF79-47569DCEA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477F-116A-4E9C-816B-4F54BA1815B7}">
  <dimension ref="A1:F57"/>
  <sheetViews>
    <sheetView workbookViewId="0">
      <selection activeCell="U42" sqref="U42"/>
    </sheetView>
  </sheetViews>
  <sheetFormatPr defaultRowHeight="14.5" x14ac:dyDescent="0.35"/>
  <cols>
    <col min="1" max="1" width="11.54296875" customWidth="1"/>
    <col min="2" max="2" width="12.90625" customWidth="1"/>
    <col min="3" max="3" width="11.36328125" customWidth="1"/>
  </cols>
  <sheetData>
    <row r="1" spans="1:6" ht="15" thickBot="1" x14ac:dyDescent="0.4">
      <c r="A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 ht="15" thickBot="1" x14ac:dyDescent="0.4">
      <c r="A2">
        <v>1</v>
      </c>
      <c r="B2" s="2">
        <v>44728</v>
      </c>
      <c r="C2" s="3">
        <v>0.45624999999999999</v>
      </c>
      <c r="D2">
        <v>5357</v>
      </c>
      <c r="E2" t="s">
        <v>5</v>
      </c>
    </row>
    <row r="3" spans="1:6" ht="15" thickBot="1" x14ac:dyDescent="0.4">
      <c r="A3">
        <v>1</v>
      </c>
      <c r="B3" s="2">
        <v>44866</v>
      </c>
      <c r="C3" s="3">
        <v>0.3833333333333333</v>
      </c>
      <c r="D3">
        <v>5378</v>
      </c>
      <c r="E3">
        <v>0.31854769999999999</v>
      </c>
    </row>
    <row r="4" spans="1:6" ht="15" thickBot="1" x14ac:dyDescent="0.4">
      <c r="A4">
        <v>1</v>
      </c>
      <c r="B4" s="2">
        <v>44888</v>
      </c>
      <c r="C4" s="3">
        <v>0.55208333333333337</v>
      </c>
      <c r="D4">
        <v>5385</v>
      </c>
      <c r="E4">
        <v>0.34320509999999999</v>
      </c>
    </row>
    <row r="5" spans="1:6" ht="15" thickBot="1" x14ac:dyDescent="0.4">
      <c r="A5" t="s">
        <v>6</v>
      </c>
      <c r="B5" s="1" t="s">
        <v>1</v>
      </c>
      <c r="C5" s="1" t="s">
        <v>2</v>
      </c>
      <c r="D5" t="s">
        <v>3</v>
      </c>
      <c r="E5" t="s">
        <v>4</v>
      </c>
      <c r="F5" t="s">
        <v>16</v>
      </c>
    </row>
    <row r="6" spans="1:6" ht="15" thickBot="1" x14ac:dyDescent="0.4">
      <c r="A6">
        <v>2</v>
      </c>
      <c r="B6" s="2">
        <v>44728</v>
      </c>
      <c r="C6" s="3">
        <v>0.47638888888888892</v>
      </c>
      <c r="D6">
        <v>3520</v>
      </c>
      <c r="E6">
        <f>0.1217371*100</f>
        <v>12.17371</v>
      </c>
    </row>
    <row r="7" spans="1:6" ht="15" thickBot="1" x14ac:dyDescent="0.4">
      <c r="A7">
        <v>2</v>
      </c>
      <c r="B7" s="2">
        <v>44740</v>
      </c>
      <c r="C7" s="3">
        <v>0.47986111111111113</v>
      </c>
      <c r="D7">
        <v>4549</v>
      </c>
      <c r="E7">
        <f>100*0.3712583</f>
        <v>37.125830000000001</v>
      </c>
    </row>
    <row r="8" spans="1:6" ht="15" thickBot="1" x14ac:dyDescent="0.4">
      <c r="A8">
        <v>2</v>
      </c>
      <c r="B8" s="2">
        <v>44866</v>
      </c>
      <c r="C8" s="3">
        <v>0.3923611111111111</v>
      </c>
      <c r="D8">
        <v>4197</v>
      </c>
      <c r="E8">
        <f>100*0.3635898</f>
        <v>36.358980000000003</v>
      </c>
    </row>
    <row r="9" spans="1:6" ht="15" thickBot="1" x14ac:dyDescent="0.4">
      <c r="A9">
        <v>2</v>
      </c>
      <c r="B9" s="2">
        <v>44888</v>
      </c>
      <c r="C9" s="3">
        <v>0.5625</v>
      </c>
      <c r="D9">
        <v>3917</v>
      </c>
      <c r="E9">
        <f>100*0.2585868</f>
        <v>25.85868</v>
      </c>
    </row>
    <row r="10" spans="1:6" ht="15" thickBot="1" x14ac:dyDescent="0.4">
      <c r="A10" t="s">
        <v>7</v>
      </c>
      <c r="B10" s="1" t="s">
        <v>1</v>
      </c>
      <c r="C10" s="1" t="s">
        <v>2</v>
      </c>
      <c r="D10" t="s">
        <v>3</v>
      </c>
      <c r="E10" t="s">
        <v>4</v>
      </c>
      <c r="F10" t="s">
        <v>17</v>
      </c>
    </row>
    <row r="11" spans="1:6" ht="15" thickBot="1" x14ac:dyDescent="0.4">
      <c r="A11">
        <v>3</v>
      </c>
      <c r="B11" s="2">
        <v>44728</v>
      </c>
      <c r="C11" s="3">
        <v>0.50347222222222221</v>
      </c>
      <c r="D11">
        <v>810</v>
      </c>
      <c r="E11">
        <f>100*0.1519215</f>
        <v>15.192149999999998</v>
      </c>
    </row>
    <row r="12" spans="1:6" ht="15" thickBot="1" x14ac:dyDescent="0.4">
      <c r="A12">
        <v>3</v>
      </c>
      <c r="B12" s="2">
        <v>44740</v>
      </c>
      <c r="C12" s="3">
        <v>0.48888888888888887</v>
      </c>
      <c r="D12">
        <v>824</v>
      </c>
      <c r="E12">
        <f>100*0.1774865</f>
        <v>17.748649999999998</v>
      </c>
    </row>
    <row r="13" spans="1:6" ht="15" thickBot="1" x14ac:dyDescent="0.4">
      <c r="A13">
        <v>3</v>
      </c>
      <c r="B13" s="2">
        <v>44866</v>
      </c>
      <c r="C13" s="3">
        <v>0.40277777777777773</v>
      </c>
      <c r="D13">
        <v>850</v>
      </c>
      <c r="E13">
        <f>100*0.119463</f>
        <v>11.946300000000001</v>
      </c>
    </row>
    <row r="14" spans="1:6" ht="15" thickBot="1" x14ac:dyDescent="0.4">
      <c r="A14">
        <v>3</v>
      </c>
      <c r="B14" s="2">
        <v>44888</v>
      </c>
      <c r="C14" s="3">
        <v>0.56666666666666665</v>
      </c>
      <c r="D14">
        <v>877</v>
      </c>
      <c r="E14">
        <f>100*0.1438655</f>
        <v>14.386550000000002</v>
      </c>
    </row>
    <row r="15" spans="1:6" ht="15" thickBot="1" x14ac:dyDescent="0.4">
      <c r="A15" t="s">
        <v>8</v>
      </c>
      <c r="B15" s="1" t="s">
        <v>1</v>
      </c>
      <c r="C15" s="1" t="s">
        <v>2</v>
      </c>
      <c r="D15" t="s">
        <v>3</v>
      </c>
      <c r="E15" t="s">
        <v>4</v>
      </c>
      <c r="F15" t="s">
        <v>18</v>
      </c>
    </row>
    <row r="16" spans="1:6" ht="15" thickBot="1" x14ac:dyDescent="0.4">
      <c r="A16">
        <v>4</v>
      </c>
      <c r="B16" s="2">
        <v>44728</v>
      </c>
      <c r="C16" s="3">
        <v>0.51874999999999993</v>
      </c>
      <c r="D16">
        <v>463</v>
      </c>
      <c r="E16">
        <f>100*0.4121297</f>
        <v>41.212969999999999</v>
      </c>
    </row>
    <row r="17" spans="1:6" ht="15" thickBot="1" x14ac:dyDescent="0.4">
      <c r="A17">
        <v>4</v>
      </c>
      <c r="B17" s="2">
        <v>44741</v>
      </c>
      <c r="C17" s="3">
        <v>0.37708333333333338</v>
      </c>
      <c r="D17">
        <v>592</v>
      </c>
      <c r="E17">
        <f>100*0.4424874</f>
        <v>44.248739999999998</v>
      </c>
    </row>
    <row r="18" spans="1:6" ht="15" thickBot="1" x14ac:dyDescent="0.4">
      <c r="A18">
        <v>4</v>
      </c>
      <c r="B18" s="2">
        <v>44866</v>
      </c>
      <c r="C18" s="3">
        <v>0.43402777777777773</v>
      </c>
      <c r="D18">
        <v>27</v>
      </c>
      <c r="E18">
        <f>100*0.1832582</f>
        <v>18.32582</v>
      </c>
    </row>
    <row r="19" spans="1:6" ht="15" thickBot="1" x14ac:dyDescent="0.4">
      <c r="A19">
        <v>4</v>
      </c>
      <c r="B19" s="2">
        <v>44888</v>
      </c>
      <c r="C19" s="3">
        <v>0.59375</v>
      </c>
      <c r="D19">
        <v>268</v>
      </c>
      <c r="E19">
        <f>100*0.2699263</f>
        <v>26.992630000000002</v>
      </c>
    </row>
    <row r="20" spans="1:6" ht="15" thickBot="1" x14ac:dyDescent="0.4">
      <c r="A20" t="s">
        <v>9</v>
      </c>
      <c r="B20" s="1" t="s">
        <v>1</v>
      </c>
      <c r="C20" s="1" t="s">
        <v>2</v>
      </c>
      <c r="D20" t="s">
        <v>3</v>
      </c>
      <c r="E20" t="s">
        <v>4</v>
      </c>
      <c r="F20" t="s">
        <v>19</v>
      </c>
    </row>
    <row r="21" spans="1:6" ht="15" thickBot="1" x14ac:dyDescent="0.4">
      <c r="A21">
        <v>5</v>
      </c>
      <c r="B21" s="2">
        <v>44728</v>
      </c>
      <c r="C21" s="3">
        <v>0.55833333333333335</v>
      </c>
      <c r="D21">
        <v>612</v>
      </c>
      <c r="E21">
        <f>100*0.4672774</f>
        <v>46.727740000000004</v>
      </c>
    </row>
    <row r="22" spans="1:6" ht="15" thickBot="1" x14ac:dyDescent="0.4">
      <c r="A22">
        <v>5</v>
      </c>
      <c r="B22" s="2">
        <v>44740</v>
      </c>
      <c r="C22" s="3">
        <v>0.43194444444444446</v>
      </c>
      <c r="D22">
        <v>598</v>
      </c>
      <c r="E22">
        <f>100*0.4876723</f>
        <v>48.767229999999998</v>
      </c>
    </row>
    <row r="23" spans="1:6" ht="15" thickBot="1" x14ac:dyDescent="0.4">
      <c r="A23">
        <v>5</v>
      </c>
      <c r="B23" s="2">
        <v>44754</v>
      </c>
      <c r="C23" s="3">
        <v>0.4284722222222222</v>
      </c>
      <c r="D23">
        <v>603.12</v>
      </c>
      <c r="E23">
        <f>100*0.4553668</f>
        <v>45.536680000000004</v>
      </c>
    </row>
    <row r="24" spans="1:6" ht="15" thickBot="1" x14ac:dyDescent="0.4">
      <c r="A24">
        <v>5</v>
      </c>
      <c r="B24" s="2">
        <v>44831</v>
      </c>
      <c r="C24" s="3">
        <v>0.57986111111111105</v>
      </c>
      <c r="D24">
        <v>489.99</v>
      </c>
      <c r="E24">
        <f>100*0.4187172</f>
        <v>41.871720000000003</v>
      </c>
    </row>
    <row r="25" spans="1:6" ht="15" thickBot="1" x14ac:dyDescent="0.4">
      <c r="A25">
        <v>5</v>
      </c>
      <c r="B25" s="2">
        <v>44860</v>
      </c>
      <c r="C25" s="3">
        <v>0.52083333333333337</v>
      </c>
      <c r="D25">
        <v>571</v>
      </c>
      <c r="E25">
        <f>100*0.4411618</f>
        <v>44.11618</v>
      </c>
    </row>
    <row r="26" spans="1:6" ht="15" thickBot="1" x14ac:dyDescent="0.4">
      <c r="A26">
        <v>5</v>
      </c>
      <c r="B26" s="2">
        <v>44866</v>
      </c>
      <c r="C26" s="3">
        <v>0.44791666666666669</v>
      </c>
      <c r="D26">
        <v>529</v>
      </c>
      <c r="E26">
        <f>100*0.4281294</f>
        <v>42.812939999999998</v>
      </c>
    </row>
    <row r="27" spans="1:6" ht="15" thickBot="1" x14ac:dyDescent="0.4">
      <c r="A27">
        <v>5</v>
      </c>
      <c r="B27" s="2">
        <v>44885</v>
      </c>
      <c r="C27" s="3">
        <v>0.4291666666666667</v>
      </c>
      <c r="D27">
        <v>558</v>
      </c>
      <c r="E27">
        <f>100*0.4283538</f>
        <v>42.835380000000001</v>
      </c>
    </row>
    <row r="28" spans="1:6" ht="15" thickBot="1" x14ac:dyDescent="0.4">
      <c r="A28" t="s">
        <v>10</v>
      </c>
      <c r="B28" s="1" t="s">
        <v>1</v>
      </c>
      <c r="C28" s="1" t="s">
        <v>2</v>
      </c>
      <c r="D28" t="s">
        <v>3</v>
      </c>
      <c r="E28" t="s">
        <v>4</v>
      </c>
      <c r="F28" t="s">
        <v>20</v>
      </c>
    </row>
    <row r="29" spans="1:6" ht="15" thickBot="1" x14ac:dyDescent="0.4">
      <c r="A29">
        <v>6</v>
      </c>
      <c r="B29" s="2">
        <v>44753</v>
      </c>
      <c r="C29" s="3">
        <v>0.42152777777777778</v>
      </c>
      <c r="D29">
        <v>250.84</v>
      </c>
      <c r="E29">
        <f>100*0.3999233</f>
        <v>39.992329999999995</v>
      </c>
    </row>
    <row r="30" spans="1:6" ht="15" thickBot="1" x14ac:dyDescent="0.4">
      <c r="A30">
        <v>6</v>
      </c>
      <c r="B30" s="2">
        <v>44827</v>
      </c>
      <c r="C30" s="3">
        <v>0.55347222222222225</v>
      </c>
      <c r="D30">
        <v>250.59</v>
      </c>
      <c r="E30">
        <f>100*0.2664082</f>
        <v>26.640819999999998</v>
      </c>
    </row>
    <row r="31" spans="1:6" ht="15" thickBot="1" x14ac:dyDescent="0.4">
      <c r="A31">
        <v>6</v>
      </c>
      <c r="B31" s="2">
        <v>44860</v>
      </c>
      <c r="C31" s="3">
        <v>0.54513888888888895</v>
      </c>
      <c r="D31">
        <v>184</v>
      </c>
      <c r="E31">
        <f>100*0.1920077</f>
        <v>19.200769999999999</v>
      </c>
    </row>
    <row r="32" spans="1:6" ht="15" thickBot="1" x14ac:dyDescent="0.4">
      <c r="A32">
        <v>6</v>
      </c>
      <c r="B32" s="2">
        <v>44885</v>
      </c>
      <c r="C32" s="3">
        <v>0.45208333333333334</v>
      </c>
      <c r="D32">
        <v>24</v>
      </c>
      <c r="E32">
        <f>100*0.1044014</f>
        <v>10.440140000000001</v>
      </c>
    </row>
    <row r="33" spans="1:6" ht="15" thickBot="1" x14ac:dyDescent="0.4">
      <c r="A33" t="s">
        <v>11</v>
      </c>
      <c r="B33" s="1" t="s">
        <v>1</v>
      </c>
      <c r="C33" s="1" t="s">
        <v>2</v>
      </c>
      <c r="D33" t="s">
        <v>3</v>
      </c>
      <c r="E33" t="s">
        <v>4</v>
      </c>
      <c r="F33" t="s">
        <v>21</v>
      </c>
    </row>
    <row r="34" spans="1:6" ht="15" thickBot="1" x14ac:dyDescent="0.4">
      <c r="A34">
        <v>7</v>
      </c>
      <c r="B34" s="2">
        <v>44753</v>
      </c>
      <c r="C34" s="3">
        <v>0.55555555555555558</v>
      </c>
      <c r="D34">
        <v>622.52</v>
      </c>
      <c r="E34">
        <f>100*0.3815985</f>
        <v>38.159849999999999</v>
      </c>
    </row>
    <row r="35" spans="1:6" ht="15" thickBot="1" x14ac:dyDescent="0.4">
      <c r="A35">
        <v>7</v>
      </c>
      <c r="B35" s="2">
        <v>44827</v>
      </c>
      <c r="C35" s="3">
        <v>0.5395833333333333</v>
      </c>
      <c r="D35">
        <v>497.71</v>
      </c>
      <c r="E35">
        <f>100*0.294339</f>
        <v>29.433900000000001</v>
      </c>
    </row>
    <row r="36" spans="1:6" ht="15" thickBot="1" x14ac:dyDescent="0.4">
      <c r="A36">
        <v>7</v>
      </c>
      <c r="B36" s="2">
        <v>44860</v>
      </c>
      <c r="C36" s="3">
        <v>0.56944444444444442</v>
      </c>
      <c r="D36">
        <v>521</v>
      </c>
      <c r="E36">
        <f>100*0.335812</f>
        <v>33.581200000000003</v>
      </c>
    </row>
    <row r="37" spans="1:6" ht="15" thickBot="1" x14ac:dyDescent="0.4">
      <c r="A37">
        <v>7</v>
      </c>
      <c r="B37" s="2">
        <v>44867</v>
      </c>
      <c r="C37" s="3">
        <v>0.46875</v>
      </c>
      <c r="D37">
        <v>118</v>
      </c>
      <c r="E37">
        <f>100*0.1793526</f>
        <v>17.93526</v>
      </c>
    </row>
    <row r="38" spans="1:6" ht="15" thickBot="1" x14ac:dyDescent="0.4">
      <c r="A38" t="s">
        <v>12</v>
      </c>
      <c r="B38" s="1" t="s">
        <v>1</v>
      </c>
      <c r="C38" s="1" t="s">
        <v>2</v>
      </c>
      <c r="D38" t="s">
        <v>3</v>
      </c>
      <c r="E38" t="s">
        <v>4</v>
      </c>
      <c r="F38" t="s">
        <v>22</v>
      </c>
    </row>
    <row r="39" spans="1:6" ht="15" thickBot="1" x14ac:dyDescent="0.4">
      <c r="A39">
        <v>8</v>
      </c>
      <c r="B39" s="2">
        <v>44754</v>
      </c>
      <c r="C39" s="3">
        <v>0.51041666666666663</v>
      </c>
      <c r="D39">
        <v>198.01</v>
      </c>
      <c r="E39">
        <f>100*0.4553872</f>
        <v>45.538719999999998</v>
      </c>
    </row>
    <row r="40" spans="1:6" ht="15" thickBot="1" x14ac:dyDescent="0.4">
      <c r="A40">
        <v>8</v>
      </c>
      <c r="B40" s="2">
        <v>44831</v>
      </c>
      <c r="C40" s="3">
        <v>0.50347222222222221</v>
      </c>
      <c r="D40">
        <v>174.83</v>
      </c>
      <c r="E40">
        <f>100*0.4127313</f>
        <v>41.273130000000002</v>
      </c>
    </row>
    <row r="41" spans="1:6" ht="15" thickBot="1" x14ac:dyDescent="0.4">
      <c r="A41">
        <v>8</v>
      </c>
      <c r="B41" s="2">
        <v>44853</v>
      </c>
      <c r="C41" s="3">
        <v>0.55208333333333337</v>
      </c>
      <c r="D41">
        <v>166</v>
      </c>
      <c r="E41" t="s">
        <v>5</v>
      </c>
    </row>
    <row r="42" spans="1:6" ht="15" thickBot="1" x14ac:dyDescent="0.4">
      <c r="A42">
        <v>8</v>
      </c>
      <c r="B42" s="2">
        <v>44885</v>
      </c>
      <c r="C42" s="3">
        <v>0.54305555555555551</v>
      </c>
      <c r="D42">
        <v>152</v>
      </c>
      <c r="E42">
        <f>100*0.402075</f>
        <v>40.207500000000003</v>
      </c>
    </row>
    <row r="43" spans="1:6" ht="15" thickBot="1" x14ac:dyDescent="0.4">
      <c r="A43" t="s">
        <v>13</v>
      </c>
      <c r="B43" s="1" t="s">
        <v>1</v>
      </c>
      <c r="C43" s="1" t="s">
        <v>2</v>
      </c>
      <c r="D43" t="s">
        <v>3</v>
      </c>
      <c r="E43" t="s">
        <v>4</v>
      </c>
      <c r="F43" t="s">
        <v>23</v>
      </c>
    </row>
    <row r="44" spans="1:6" ht="15" thickBot="1" x14ac:dyDescent="0.4">
      <c r="A44">
        <v>9</v>
      </c>
      <c r="B44" s="2">
        <v>44754</v>
      </c>
      <c r="C44" s="3">
        <v>0.50347222222222221</v>
      </c>
      <c r="D44">
        <v>25.28</v>
      </c>
      <c r="E44">
        <f>100*0.6188012</f>
        <v>61.880120000000005</v>
      </c>
    </row>
    <row r="45" spans="1:6" ht="15" thickBot="1" x14ac:dyDescent="0.4">
      <c r="A45">
        <v>9</v>
      </c>
      <c r="B45" s="2">
        <v>44831</v>
      </c>
      <c r="C45" s="3">
        <v>0.51180555555555551</v>
      </c>
      <c r="D45">
        <v>25.14</v>
      </c>
      <c r="E45">
        <f>100*0.6131009</f>
        <v>61.310089999999995</v>
      </c>
    </row>
    <row r="46" spans="1:6" ht="15" thickBot="1" x14ac:dyDescent="0.4">
      <c r="A46">
        <v>9</v>
      </c>
      <c r="B46" s="2">
        <v>44853</v>
      </c>
      <c r="C46" s="3">
        <v>0.55902777777777779</v>
      </c>
      <c r="D46">
        <v>24</v>
      </c>
      <c r="E46" t="s">
        <v>5</v>
      </c>
    </row>
    <row r="47" spans="1:6" ht="15" thickBot="1" x14ac:dyDescent="0.4">
      <c r="A47">
        <v>9</v>
      </c>
      <c r="B47" s="4">
        <v>44866</v>
      </c>
      <c r="C47" s="3">
        <v>0.53125</v>
      </c>
      <c r="D47">
        <v>22</v>
      </c>
      <c r="E47">
        <f>100*0.5871994</f>
        <v>58.719940000000001</v>
      </c>
    </row>
    <row r="48" spans="1:6" ht="15" thickBot="1" x14ac:dyDescent="0.4">
      <c r="A48" t="s">
        <v>14</v>
      </c>
      <c r="B48" s="1" t="s">
        <v>1</v>
      </c>
      <c r="C48" s="1" t="s">
        <v>2</v>
      </c>
      <c r="D48" t="s">
        <v>3</v>
      </c>
      <c r="E48" t="s">
        <v>4</v>
      </c>
    </row>
    <row r="49" spans="1:6" ht="15" thickBot="1" x14ac:dyDescent="0.4">
      <c r="A49">
        <v>10</v>
      </c>
      <c r="B49" s="2">
        <v>44754</v>
      </c>
      <c r="C49" s="3">
        <v>0.57291666666666663</v>
      </c>
      <c r="D49">
        <v>56.85</v>
      </c>
      <c r="E49">
        <f>100*0.6417353</f>
        <v>64.17353</v>
      </c>
    </row>
    <row r="50" spans="1:6" ht="15" thickBot="1" x14ac:dyDescent="0.4">
      <c r="A50">
        <v>10</v>
      </c>
      <c r="B50" s="2">
        <v>44831</v>
      </c>
      <c r="C50" s="3">
        <v>0.49583333333333335</v>
      </c>
      <c r="D50">
        <v>48.84</v>
      </c>
      <c r="E50">
        <f>100*0.5565152</f>
        <v>55.651519999999998</v>
      </c>
    </row>
    <row r="51" spans="1:6" ht="15" thickBot="1" x14ac:dyDescent="0.4">
      <c r="A51">
        <v>10</v>
      </c>
      <c r="B51" s="2">
        <v>44853</v>
      </c>
      <c r="C51" s="3">
        <v>0.55208333333333337</v>
      </c>
      <c r="D51">
        <v>58</v>
      </c>
      <c r="E51" t="s">
        <v>5</v>
      </c>
    </row>
    <row r="52" spans="1:6" ht="15" thickBot="1" x14ac:dyDescent="0.4">
      <c r="A52">
        <v>10</v>
      </c>
      <c r="B52" s="2">
        <v>44885</v>
      </c>
      <c r="C52" s="3">
        <v>0.46875</v>
      </c>
      <c r="D52">
        <v>55</v>
      </c>
      <c r="E52" t="s">
        <v>5</v>
      </c>
    </row>
    <row r="53" spans="1:6" ht="15" thickBot="1" x14ac:dyDescent="0.4">
      <c r="A53" t="s">
        <v>15</v>
      </c>
      <c r="B53" s="1" t="s">
        <v>1</v>
      </c>
      <c r="C53" s="1" t="s">
        <v>2</v>
      </c>
      <c r="D53" t="s">
        <v>3</v>
      </c>
      <c r="E53" t="s">
        <v>4</v>
      </c>
      <c r="F53" t="s">
        <v>24</v>
      </c>
    </row>
    <row r="54" spans="1:6" ht="15" thickBot="1" x14ac:dyDescent="0.4">
      <c r="A54">
        <v>11</v>
      </c>
      <c r="B54" s="2">
        <v>44753</v>
      </c>
      <c r="C54" s="3">
        <v>0.46180555555555558</v>
      </c>
      <c r="D54">
        <v>31.01</v>
      </c>
      <c r="E54">
        <f>100*0.3156109</f>
        <v>31.561090000000004</v>
      </c>
    </row>
    <row r="55" spans="1:6" ht="15" thickBot="1" x14ac:dyDescent="0.4">
      <c r="A55">
        <v>11</v>
      </c>
      <c r="B55" s="2">
        <v>44827</v>
      </c>
      <c r="C55" s="3">
        <v>0.53125</v>
      </c>
      <c r="D55">
        <v>24</v>
      </c>
      <c r="E55">
        <f>100*0.2250576</f>
        <v>22.505759999999999</v>
      </c>
    </row>
    <row r="56" spans="1:6" ht="15" thickBot="1" x14ac:dyDescent="0.4">
      <c r="A56">
        <v>11</v>
      </c>
      <c r="B56" s="2">
        <v>44860</v>
      </c>
      <c r="C56" s="3">
        <v>0.55208333333333337</v>
      </c>
      <c r="D56">
        <v>27</v>
      </c>
      <c r="E56">
        <f>100*0.251418</f>
        <v>25.141799999999996</v>
      </c>
    </row>
    <row r="57" spans="1:6" ht="15" thickBot="1" x14ac:dyDescent="0.4">
      <c r="A57">
        <v>11</v>
      </c>
      <c r="B57" s="2">
        <v>44885</v>
      </c>
      <c r="C57" s="3">
        <v>0.47916666666666669</v>
      </c>
      <c r="D57">
        <v>29</v>
      </c>
      <c r="E57">
        <f>100*0.245585</f>
        <v>24.558499999999999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260D-4DE0-4EAE-AFD9-D4EE0BF6FA2C}">
  <dimension ref="A1:E72"/>
  <sheetViews>
    <sheetView tabSelected="1" workbookViewId="0">
      <selection activeCell="S47" sqref="S4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44728</v>
      </c>
      <c r="C2">
        <v>0.45624999999999999</v>
      </c>
      <c r="D2">
        <v>5357</v>
      </c>
      <c r="E2">
        <v>0.35152630000000001</v>
      </c>
    </row>
    <row r="3" spans="1:5" x14ac:dyDescent="0.35">
      <c r="A3">
        <v>1</v>
      </c>
      <c r="B3">
        <v>44740</v>
      </c>
      <c r="C3">
        <v>0.4597222222222222</v>
      </c>
      <c r="D3">
        <v>5223.2700000000004</v>
      </c>
      <c r="E3">
        <v>0.40296219999999999</v>
      </c>
    </row>
    <row r="4" spans="1:5" x14ac:dyDescent="0.35">
      <c r="A4">
        <v>1</v>
      </c>
      <c r="B4">
        <v>44866</v>
      </c>
      <c r="C4">
        <v>0.3833333333333333</v>
      </c>
      <c r="D4">
        <v>5378</v>
      </c>
      <c r="E4">
        <v>0.31953690000000001</v>
      </c>
    </row>
    <row r="5" spans="1:5" x14ac:dyDescent="0.35">
      <c r="A5">
        <v>1</v>
      </c>
      <c r="B5">
        <v>44888</v>
      </c>
      <c r="C5">
        <v>0.55208333333333337</v>
      </c>
      <c r="D5">
        <v>5385</v>
      </c>
      <c r="E5">
        <v>0.34320509999999999</v>
      </c>
    </row>
    <row r="6" spans="1:5" x14ac:dyDescent="0.35">
      <c r="A6">
        <v>1</v>
      </c>
      <c r="B6">
        <v>44954</v>
      </c>
      <c r="C6">
        <v>0.61805555555555558</v>
      </c>
      <c r="D6">
        <v>5298.59</v>
      </c>
      <c r="E6">
        <v>0.34181830000000002</v>
      </c>
    </row>
    <row r="7" spans="1:5" x14ac:dyDescent="0.35">
      <c r="A7" t="s">
        <v>6</v>
      </c>
      <c r="B7" t="s">
        <v>1</v>
      </c>
      <c r="C7" t="s">
        <v>2</v>
      </c>
      <c r="D7" t="s">
        <v>3</v>
      </c>
      <c r="E7" t="s">
        <v>4</v>
      </c>
    </row>
    <row r="8" spans="1:5" x14ac:dyDescent="0.35">
      <c r="A8">
        <v>2</v>
      </c>
      <c r="B8">
        <v>44728</v>
      </c>
      <c r="C8">
        <v>0.47638888888888892</v>
      </c>
      <c r="D8">
        <v>3520</v>
      </c>
      <c r="E8">
        <v>0.1217371</v>
      </c>
    </row>
    <row r="9" spans="1:5" x14ac:dyDescent="0.35">
      <c r="A9">
        <v>2</v>
      </c>
      <c r="B9">
        <v>44740</v>
      </c>
      <c r="C9">
        <v>0.47986111111111113</v>
      </c>
      <c r="D9">
        <v>4549</v>
      </c>
      <c r="E9">
        <v>0.37317539999999999</v>
      </c>
    </row>
    <row r="10" spans="1:5" x14ac:dyDescent="0.35">
      <c r="A10">
        <v>2</v>
      </c>
      <c r="B10">
        <v>44866</v>
      </c>
      <c r="C10">
        <v>0.3923611111111111</v>
      </c>
      <c r="D10">
        <v>4197</v>
      </c>
      <c r="E10">
        <v>0.36358980000000002</v>
      </c>
    </row>
    <row r="11" spans="1:5" x14ac:dyDescent="0.35">
      <c r="A11">
        <v>2</v>
      </c>
      <c r="B11">
        <v>44888</v>
      </c>
      <c r="C11">
        <v>0.5625</v>
      </c>
      <c r="D11">
        <v>3917</v>
      </c>
      <c r="E11">
        <v>0.25858680000000001</v>
      </c>
    </row>
    <row r="12" spans="1:5" x14ac:dyDescent="0.35">
      <c r="A12">
        <v>2</v>
      </c>
      <c r="B12">
        <v>44954</v>
      </c>
      <c r="C12">
        <v>0.6333333333333333</v>
      </c>
      <c r="D12">
        <v>2691.78</v>
      </c>
      <c r="E12">
        <v>-2.0063469999999999E-3</v>
      </c>
    </row>
    <row r="13" spans="1:5" x14ac:dyDescent="0.35">
      <c r="A13">
        <v>2</v>
      </c>
      <c r="B13">
        <v>44975</v>
      </c>
      <c r="C13">
        <v>0.58333333333333337</v>
      </c>
      <c r="D13">
        <v>0</v>
      </c>
      <c r="E13">
        <v>-8.7555240000000006E-2</v>
      </c>
    </row>
    <row r="14" spans="1:5" x14ac:dyDescent="0.35">
      <c r="A14" t="s">
        <v>7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35">
      <c r="A15">
        <v>3</v>
      </c>
      <c r="B15">
        <v>44728</v>
      </c>
      <c r="C15">
        <v>0.50347222222222221</v>
      </c>
      <c r="D15">
        <v>810</v>
      </c>
      <c r="E15">
        <v>0.15192149999999999</v>
      </c>
    </row>
    <row r="16" spans="1:5" x14ac:dyDescent="0.35">
      <c r="A16">
        <v>3</v>
      </c>
      <c r="B16">
        <v>44740</v>
      </c>
      <c r="C16">
        <v>0.48888888888888887</v>
      </c>
      <c r="D16">
        <v>824.59</v>
      </c>
      <c r="E16">
        <v>0.17748649999999999</v>
      </c>
    </row>
    <row r="17" spans="1:5" x14ac:dyDescent="0.35">
      <c r="A17">
        <v>3</v>
      </c>
      <c r="B17">
        <v>44866</v>
      </c>
      <c r="C17">
        <v>0.40277777777777773</v>
      </c>
      <c r="D17">
        <v>850</v>
      </c>
      <c r="E17">
        <v>0.12114560000000001</v>
      </c>
    </row>
    <row r="18" spans="1:5" x14ac:dyDescent="0.35">
      <c r="A18">
        <v>3</v>
      </c>
      <c r="B18">
        <v>44888</v>
      </c>
      <c r="C18">
        <v>0.56666666666666665</v>
      </c>
      <c r="D18">
        <v>877</v>
      </c>
      <c r="E18">
        <v>0.14386550000000001</v>
      </c>
    </row>
    <row r="19" spans="1:5" x14ac:dyDescent="0.35">
      <c r="A19">
        <v>3</v>
      </c>
      <c r="B19">
        <v>44954</v>
      </c>
      <c r="C19">
        <v>0.63888888888888895</v>
      </c>
      <c r="D19">
        <v>842.93</v>
      </c>
      <c r="E19">
        <v>0.14583360000000001</v>
      </c>
    </row>
    <row r="20" spans="1:5" x14ac:dyDescent="0.35">
      <c r="A20" t="s">
        <v>8</v>
      </c>
      <c r="B20" t="s">
        <v>1</v>
      </c>
      <c r="C20" t="s">
        <v>2</v>
      </c>
      <c r="D20" t="s">
        <v>3</v>
      </c>
      <c r="E20" t="s">
        <v>4</v>
      </c>
    </row>
    <row r="21" spans="1:5" x14ac:dyDescent="0.35">
      <c r="A21">
        <v>4</v>
      </c>
      <c r="B21">
        <v>44728</v>
      </c>
      <c r="C21">
        <v>0.51874999999999993</v>
      </c>
      <c r="D21">
        <v>463</v>
      </c>
      <c r="E21">
        <v>0.41212969999999999</v>
      </c>
    </row>
    <row r="22" spans="1:5" x14ac:dyDescent="0.35">
      <c r="A22">
        <v>4</v>
      </c>
      <c r="B22">
        <v>44741</v>
      </c>
      <c r="C22">
        <v>0.37708333333333338</v>
      </c>
      <c r="D22">
        <v>592</v>
      </c>
      <c r="E22">
        <v>0.44248739999999998</v>
      </c>
    </row>
    <row r="23" spans="1:5" x14ac:dyDescent="0.35">
      <c r="A23">
        <v>4</v>
      </c>
      <c r="B23">
        <v>44754</v>
      </c>
      <c r="C23">
        <v>0.4284722222222222</v>
      </c>
      <c r="D23">
        <v>603</v>
      </c>
      <c r="E23">
        <v>0.46395310000000001</v>
      </c>
    </row>
    <row r="24" spans="1:5" x14ac:dyDescent="0.35">
      <c r="A24">
        <v>4</v>
      </c>
      <c r="B24">
        <v>44866</v>
      </c>
      <c r="C24">
        <v>0.43402777777777773</v>
      </c>
      <c r="D24">
        <v>27</v>
      </c>
      <c r="E24">
        <v>0.18079049999999999</v>
      </c>
    </row>
    <row r="25" spans="1:5" x14ac:dyDescent="0.35">
      <c r="A25">
        <v>4</v>
      </c>
      <c r="B25">
        <v>44888</v>
      </c>
      <c r="C25">
        <v>0.59375</v>
      </c>
      <c r="D25">
        <v>268</v>
      </c>
      <c r="E25">
        <v>0.26992630000000001</v>
      </c>
    </row>
    <row r="26" spans="1:5" x14ac:dyDescent="0.35">
      <c r="A26">
        <v>4</v>
      </c>
      <c r="B26">
        <v>44954</v>
      </c>
      <c r="C26">
        <v>0.57638888888888895</v>
      </c>
      <c r="D26">
        <v>121.76</v>
      </c>
      <c r="E26">
        <v>0.2348471</v>
      </c>
    </row>
    <row r="27" spans="1:5" x14ac:dyDescent="0.35">
      <c r="A27">
        <v>4</v>
      </c>
      <c r="B27">
        <v>44975</v>
      </c>
      <c r="C27">
        <v>0.58333333333333337</v>
      </c>
      <c r="D27">
        <v>0</v>
      </c>
      <c r="E27">
        <v>6.3917570000000007E-2</v>
      </c>
    </row>
    <row r="28" spans="1:5" x14ac:dyDescent="0.35">
      <c r="A28" t="s">
        <v>9</v>
      </c>
      <c r="B28" t="s">
        <v>1</v>
      </c>
      <c r="C28" t="s">
        <v>2</v>
      </c>
      <c r="D28" t="s">
        <v>3</v>
      </c>
      <c r="E28" t="s">
        <v>4</v>
      </c>
    </row>
    <row r="29" spans="1:5" x14ac:dyDescent="0.35">
      <c r="A29">
        <v>5</v>
      </c>
      <c r="B29">
        <v>44728</v>
      </c>
      <c r="C29">
        <v>0.55833333333333335</v>
      </c>
      <c r="D29">
        <v>612</v>
      </c>
      <c r="E29">
        <v>0.46727740000000001</v>
      </c>
    </row>
    <row r="30" spans="1:5" x14ac:dyDescent="0.35">
      <c r="A30">
        <v>5</v>
      </c>
      <c r="B30">
        <v>44740</v>
      </c>
      <c r="C30">
        <v>0.43194444444444446</v>
      </c>
      <c r="D30">
        <v>596.66999999999996</v>
      </c>
      <c r="E30">
        <v>0.4876723</v>
      </c>
    </row>
    <row r="31" spans="1:5" x14ac:dyDescent="0.35">
      <c r="A31">
        <v>5</v>
      </c>
      <c r="B31">
        <v>44754</v>
      </c>
      <c r="C31">
        <v>0.4284722222222222</v>
      </c>
      <c r="D31">
        <v>603.12</v>
      </c>
      <c r="E31">
        <v>0.49802269999999998</v>
      </c>
    </row>
    <row r="32" spans="1:5" x14ac:dyDescent="0.35">
      <c r="A32">
        <v>5</v>
      </c>
      <c r="B32">
        <v>44831</v>
      </c>
      <c r="C32">
        <v>0.57986111111111105</v>
      </c>
      <c r="D32">
        <v>489.99</v>
      </c>
      <c r="E32">
        <v>0.41871720000000001</v>
      </c>
    </row>
    <row r="33" spans="1:5" x14ac:dyDescent="0.35">
      <c r="A33">
        <v>5</v>
      </c>
      <c r="B33">
        <v>44860</v>
      </c>
      <c r="C33">
        <v>0.52083333333333337</v>
      </c>
      <c r="D33">
        <v>571</v>
      </c>
      <c r="E33">
        <v>0.44116179999999999</v>
      </c>
    </row>
    <row r="34" spans="1:5" x14ac:dyDescent="0.35">
      <c r="A34">
        <v>5</v>
      </c>
      <c r="B34">
        <v>44866</v>
      </c>
      <c r="C34">
        <v>0.44791666666666669</v>
      </c>
      <c r="D34">
        <v>529</v>
      </c>
      <c r="E34">
        <v>0.42812939999999999</v>
      </c>
    </row>
    <row r="35" spans="1:5" x14ac:dyDescent="0.35">
      <c r="A35">
        <v>5</v>
      </c>
      <c r="B35">
        <v>44885</v>
      </c>
      <c r="C35">
        <v>0.4291666666666667</v>
      </c>
      <c r="D35">
        <v>558</v>
      </c>
      <c r="E35">
        <v>0.42835380000000001</v>
      </c>
    </row>
    <row r="36" spans="1:5" x14ac:dyDescent="0.35">
      <c r="A36" t="s">
        <v>10</v>
      </c>
      <c r="B36" t="s">
        <v>1</v>
      </c>
      <c r="C36" t="s">
        <v>2</v>
      </c>
      <c r="D36" t="s">
        <v>3</v>
      </c>
      <c r="E36" t="s">
        <v>4</v>
      </c>
    </row>
    <row r="37" spans="1:5" x14ac:dyDescent="0.35">
      <c r="A37">
        <v>6</v>
      </c>
      <c r="B37">
        <v>44728</v>
      </c>
      <c r="C37">
        <v>0.58680555555555558</v>
      </c>
      <c r="D37">
        <v>237</v>
      </c>
      <c r="E37">
        <v>0.2698855</v>
      </c>
    </row>
    <row r="38" spans="1:5" x14ac:dyDescent="0.35">
      <c r="A38">
        <v>6</v>
      </c>
      <c r="B38">
        <v>44753</v>
      </c>
      <c r="C38">
        <v>0.42152777777777778</v>
      </c>
      <c r="D38">
        <v>250.84</v>
      </c>
      <c r="E38">
        <v>0.39992329999999998</v>
      </c>
    </row>
    <row r="39" spans="1:5" x14ac:dyDescent="0.35">
      <c r="A39">
        <v>6</v>
      </c>
      <c r="B39">
        <v>44827</v>
      </c>
      <c r="C39">
        <v>0.55347222222222225</v>
      </c>
      <c r="D39">
        <v>250.59</v>
      </c>
      <c r="E39">
        <v>0.26640819999999998</v>
      </c>
    </row>
    <row r="40" spans="1:5" x14ac:dyDescent="0.35">
      <c r="A40">
        <v>6</v>
      </c>
      <c r="B40">
        <v>44860</v>
      </c>
      <c r="C40">
        <v>0.54513888888888895</v>
      </c>
      <c r="D40">
        <v>184.1</v>
      </c>
      <c r="E40">
        <v>0.1920077</v>
      </c>
    </row>
    <row r="41" spans="1:5" x14ac:dyDescent="0.35">
      <c r="A41">
        <v>6</v>
      </c>
      <c r="B41">
        <v>44885</v>
      </c>
      <c r="C41">
        <v>0.45208333333333334</v>
      </c>
      <c r="D41">
        <v>118.82</v>
      </c>
      <c r="E41">
        <v>0.10440140000000001</v>
      </c>
    </row>
    <row r="42" spans="1:5" x14ac:dyDescent="0.35">
      <c r="A42">
        <v>6</v>
      </c>
      <c r="B42">
        <v>44954</v>
      </c>
      <c r="C42">
        <v>0.65625</v>
      </c>
      <c r="D42">
        <v>242.98</v>
      </c>
      <c r="E42">
        <v>0.189805</v>
      </c>
    </row>
    <row r="43" spans="1:5" x14ac:dyDescent="0.35">
      <c r="A43">
        <v>6</v>
      </c>
      <c r="B43">
        <v>44975</v>
      </c>
      <c r="C43">
        <v>0.59375</v>
      </c>
      <c r="D43">
        <v>0</v>
      </c>
      <c r="E43">
        <v>7.6725559999999998E-2</v>
      </c>
    </row>
    <row r="44" spans="1:5" x14ac:dyDescent="0.35">
      <c r="A44" t="s">
        <v>11</v>
      </c>
      <c r="B44" t="s">
        <v>1</v>
      </c>
      <c r="C44" t="s">
        <v>2</v>
      </c>
      <c r="D44" t="s">
        <v>3</v>
      </c>
      <c r="E44" t="s">
        <v>4</v>
      </c>
    </row>
    <row r="45" spans="1:5" x14ac:dyDescent="0.35">
      <c r="A45">
        <v>7</v>
      </c>
      <c r="B45">
        <v>44728</v>
      </c>
      <c r="C45">
        <v>0.60486111111111118</v>
      </c>
      <c r="D45">
        <v>515</v>
      </c>
      <c r="E45">
        <v>0.35135290000000002</v>
      </c>
    </row>
    <row r="46" spans="1:5" x14ac:dyDescent="0.35">
      <c r="A46">
        <v>7</v>
      </c>
      <c r="B46">
        <v>44753</v>
      </c>
      <c r="C46">
        <v>0.55555555555555558</v>
      </c>
      <c r="D46">
        <v>622.52</v>
      </c>
      <c r="E46">
        <v>0.38159850000000001</v>
      </c>
    </row>
    <row r="47" spans="1:5" x14ac:dyDescent="0.35">
      <c r="A47">
        <v>7</v>
      </c>
      <c r="B47">
        <v>44827</v>
      </c>
      <c r="C47">
        <v>0.5395833333333333</v>
      </c>
      <c r="D47">
        <v>497.71</v>
      </c>
      <c r="E47">
        <v>0.29433900000000002</v>
      </c>
    </row>
    <row r="48" spans="1:5" x14ac:dyDescent="0.35">
      <c r="A48">
        <v>7</v>
      </c>
      <c r="B48">
        <v>44860</v>
      </c>
      <c r="C48">
        <v>0.56944444444444442</v>
      </c>
      <c r="D48">
        <v>521</v>
      </c>
      <c r="E48">
        <v>0.335812</v>
      </c>
    </row>
    <row r="49" spans="1:5" x14ac:dyDescent="0.35">
      <c r="A49">
        <v>7</v>
      </c>
      <c r="B49">
        <v>44885</v>
      </c>
      <c r="C49">
        <v>0.46875</v>
      </c>
      <c r="D49">
        <v>118</v>
      </c>
      <c r="E49">
        <v>0.1793526</v>
      </c>
    </row>
    <row r="50" spans="1:5" x14ac:dyDescent="0.35">
      <c r="A50" t="s">
        <v>12</v>
      </c>
      <c r="B50" t="s">
        <v>1</v>
      </c>
      <c r="C50" t="s">
        <v>2</v>
      </c>
      <c r="D50" t="s">
        <v>3</v>
      </c>
      <c r="E50" t="s">
        <v>4</v>
      </c>
    </row>
    <row r="51" spans="1:5" x14ac:dyDescent="0.35">
      <c r="A51">
        <v>8</v>
      </c>
      <c r="B51">
        <v>44754</v>
      </c>
      <c r="C51">
        <v>0.51041666666666663</v>
      </c>
      <c r="D51">
        <v>198.01</v>
      </c>
      <c r="E51">
        <v>0.45538719999999999</v>
      </c>
    </row>
    <row r="52" spans="1:5" x14ac:dyDescent="0.35">
      <c r="A52">
        <v>8</v>
      </c>
      <c r="B52">
        <v>44831</v>
      </c>
      <c r="C52">
        <v>0.50347222222222221</v>
      </c>
      <c r="D52">
        <v>174.83</v>
      </c>
      <c r="E52">
        <v>0.41273130000000002</v>
      </c>
    </row>
    <row r="53" spans="1:5" x14ac:dyDescent="0.35">
      <c r="A53">
        <v>8</v>
      </c>
      <c r="B53">
        <v>44853</v>
      </c>
      <c r="C53">
        <v>0.55208333333333337</v>
      </c>
      <c r="D53">
        <v>166</v>
      </c>
      <c r="E53">
        <v>0.42328569999999999</v>
      </c>
    </row>
    <row r="54" spans="1:5" x14ac:dyDescent="0.35">
      <c r="A54">
        <v>8</v>
      </c>
      <c r="B54">
        <v>44885</v>
      </c>
      <c r="C54">
        <v>0.54305555555555551</v>
      </c>
      <c r="D54">
        <v>152</v>
      </c>
      <c r="E54">
        <v>0.40207500000000002</v>
      </c>
    </row>
    <row r="55" spans="1:5" x14ac:dyDescent="0.35">
      <c r="A55">
        <v>8</v>
      </c>
      <c r="B55">
        <v>44897</v>
      </c>
      <c r="C55">
        <v>0.48958333333333331</v>
      </c>
      <c r="D55">
        <v>150.99</v>
      </c>
      <c r="E55">
        <v>0.3895015</v>
      </c>
    </row>
    <row r="56" spans="1:5" x14ac:dyDescent="0.35">
      <c r="A56" t="s">
        <v>13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35">
      <c r="A57">
        <v>9</v>
      </c>
      <c r="B57">
        <v>44754</v>
      </c>
      <c r="C57">
        <v>0.50347222222222221</v>
      </c>
      <c r="D57">
        <v>25.28</v>
      </c>
      <c r="E57">
        <v>0.61880120000000005</v>
      </c>
    </row>
    <row r="58" spans="1:5" x14ac:dyDescent="0.35">
      <c r="A58">
        <v>9</v>
      </c>
      <c r="B58">
        <v>44831</v>
      </c>
      <c r="C58">
        <v>0.51180555555555551</v>
      </c>
      <c r="D58">
        <v>25.14</v>
      </c>
      <c r="E58">
        <v>0.61310089999999995</v>
      </c>
    </row>
    <row r="59" spans="1:5" x14ac:dyDescent="0.35">
      <c r="A59">
        <v>9</v>
      </c>
      <c r="B59">
        <v>44853</v>
      </c>
      <c r="C59">
        <v>0.55902777777777779</v>
      </c>
      <c r="D59">
        <v>24</v>
      </c>
      <c r="E59">
        <v>0.60370900000000005</v>
      </c>
    </row>
    <row r="60" spans="1:5" x14ac:dyDescent="0.35">
      <c r="A60">
        <v>9</v>
      </c>
      <c r="B60">
        <v>44866</v>
      </c>
      <c r="C60">
        <v>0.53125</v>
      </c>
      <c r="D60">
        <v>22</v>
      </c>
      <c r="E60">
        <v>0.58719940000000004</v>
      </c>
    </row>
    <row r="61" spans="1:5" x14ac:dyDescent="0.35">
      <c r="A61">
        <v>9</v>
      </c>
      <c r="B61">
        <v>44897</v>
      </c>
      <c r="C61">
        <v>0.48958333333333331</v>
      </c>
      <c r="D61">
        <v>21.31</v>
      </c>
      <c r="E61">
        <v>0.5872503</v>
      </c>
    </row>
    <row r="62" spans="1:5" x14ac:dyDescent="0.35">
      <c r="A62" t="s">
        <v>14</v>
      </c>
      <c r="B62" t="s">
        <v>1</v>
      </c>
      <c r="C62" t="s">
        <v>2</v>
      </c>
      <c r="D62" t="s">
        <v>3</v>
      </c>
      <c r="E62" t="s">
        <v>4</v>
      </c>
    </row>
    <row r="63" spans="1:5" x14ac:dyDescent="0.35">
      <c r="A63">
        <v>10</v>
      </c>
      <c r="B63">
        <v>44754</v>
      </c>
      <c r="C63">
        <v>0.46875</v>
      </c>
      <c r="D63">
        <v>56.85</v>
      </c>
      <c r="E63">
        <v>0.64386650000000001</v>
      </c>
    </row>
    <row r="64" spans="1:5" x14ac:dyDescent="0.35">
      <c r="A64">
        <v>10</v>
      </c>
      <c r="B64">
        <v>44831</v>
      </c>
      <c r="C64">
        <v>0.49583333333333335</v>
      </c>
      <c r="D64">
        <v>48.84</v>
      </c>
      <c r="E64">
        <v>0.55651519999999999</v>
      </c>
    </row>
    <row r="65" spans="1:5" x14ac:dyDescent="0.35">
      <c r="A65">
        <v>10</v>
      </c>
      <c r="B65">
        <v>44853</v>
      </c>
      <c r="C65">
        <v>0.55208333333333337</v>
      </c>
      <c r="D65">
        <v>58</v>
      </c>
      <c r="E65" t="s">
        <v>5</v>
      </c>
    </row>
    <row r="66" spans="1:5" x14ac:dyDescent="0.35">
      <c r="A66">
        <v>10</v>
      </c>
      <c r="B66">
        <v>44885</v>
      </c>
      <c r="C66">
        <v>0.46875</v>
      </c>
      <c r="D66">
        <v>55</v>
      </c>
      <c r="E66" t="s">
        <v>5</v>
      </c>
    </row>
    <row r="67" spans="1:5" x14ac:dyDescent="0.35">
      <c r="A67">
        <v>10</v>
      </c>
      <c r="B67">
        <v>44897</v>
      </c>
      <c r="C67">
        <v>0.48958333333333331</v>
      </c>
      <c r="D67">
        <v>53.43</v>
      </c>
      <c r="E67" t="s">
        <v>5</v>
      </c>
    </row>
    <row r="68" spans="1:5" x14ac:dyDescent="0.35">
      <c r="A68" t="s">
        <v>15</v>
      </c>
      <c r="B68" t="s">
        <v>1</v>
      </c>
      <c r="C68" t="s">
        <v>2</v>
      </c>
      <c r="D68" t="s">
        <v>3</v>
      </c>
      <c r="E68" t="s">
        <v>4</v>
      </c>
    </row>
    <row r="69" spans="1:5" x14ac:dyDescent="0.35">
      <c r="A69">
        <v>11</v>
      </c>
      <c r="B69">
        <v>44754</v>
      </c>
      <c r="C69">
        <v>0.46180555555555558</v>
      </c>
      <c r="D69">
        <v>31.01</v>
      </c>
      <c r="E69">
        <v>0.3322021</v>
      </c>
    </row>
    <row r="70" spans="1:5" x14ac:dyDescent="0.35">
      <c r="A70">
        <v>11</v>
      </c>
      <c r="B70">
        <v>44827</v>
      </c>
      <c r="C70">
        <v>0.53125</v>
      </c>
      <c r="D70">
        <v>24.33</v>
      </c>
      <c r="E70">
        <v>0.2250576</v>
      </c>
    </row>
    <row r="71" spans="1:5" x14ac:dyDescent="0.35">
      <c r="A71">
        <v>11</v>
      </c>
      <c r="B71">
        <v>44860</v>
      </c>
      <c r="C71">
        <v>0.55208333333333337</v>
      </c>
      <c r="D71">
        <v>27.4</v>
      </c>
      <c r="E71">
        <v>0.25141799999999997</v>
      </c>
    </row>
    <row r="72" spans="1:5" x14ac:dyDescent="0.35">
      <c r="A72">
        <v>11</v>
      </c>
      <c r="B72">
        <v>44885</v>
      </c>
      <c r="C72">
        <v>0.47916666666666669</v>
      </c>
      <c r="D72">
        <v>29.22</v>
      </c>
      <c r="E72">
        <v>0.245585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2023-01-25T20:56:01Z</dcterms:created>
  <dcterms:modified xsi:type="dcterms:W3CDTF">2023-03-02T02:26:44Z</dcterms:modified>
</cp:coreProperties>
</file>