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Documents\Ecuador22\Ecuador2022\daniela\"/>
    </mc:Choice>
  </mc:AlternateContent>
  <xr:revisionPtr revIDLastSave="0" documentId="13_ncr:1_{B624BAE2-4806-4392-8E78-C858664A1B37}" xr6:coauthVersionLast="47" xr6:coauthVersionMax="47" xr10:uidLastSave="{00000000-0000-0000-0000-000000000000}"/>
  <bookViews>
    <workbookView xWindow="-110" yWindow="-110" windowWidth="19420" windowHeight="10300" xr2:uid="{D29A02E0-7E94-447E-BF37-10DB829F93B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1" l="1"/>
  <c r="I31" i="1"/>
  <c r="I4" i="1"/>
  <c r="I5" i="1"/>
  <c r="I6" i="1"/>
  <c r="I7" i="1"/>
  <c r="I12" i="1"/>
  <c r="I13" i="1"/>
  <c r="I2" i="1"/>
  <c r="H3" i="1"/>
  <c r="I3" i="1" s="1"/>
  <c r="H4" i="1"/>
  <c r="H5" i="1"/>
  <c r="H6" i="1"/>
  <c r="H7" i="1"/>
  <c r="H8" i="1"/>
  <c r="I8" i="1" s="1"/>
  <c r="H9" i="1"/>
  <c r="I9" i="1" s="1"/>
  <c r="H10" i="1"/>
  <c r="I10" i="1" s="1"/>
  <c r="H11" i="1"/>
  <c r="I11" i="1" s="1"/>
  <c r="H12" i="1"/>
  <c r="H13" i="1"/>
  <c r="H16" i="1"/>
  <c r="I16" i="1" s="1"/>
  <c r="H17" i="1"/>
  <c r="I17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H31" i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40" i="1"/>
  <c r="I40" i="1" s="1"/>
  <c r="H41" i="1"/>
  <c r="I41" i="1" s="1"/>
  <c r="H49" i="1"/>
  <c r="I49" i="1" s="1"/>
  <c r="H51" i="1"/>
  <c r="I51" i="1" s="1"/>
  <c r="H56" i="1"/>
  <c r="I56" i="1" s="1"/>
  <c r="H57" i="1"/>
  <c r="I57" i="1" s="1"/>
  <c r="H58" i="1"/>
  <c r="I58" i="1" s="1"/>
  <c r="H59" i="1"/>
  <c r="I59" i="1" s="1"/>
  <c r="H64" i="1"/>
  <c r="I64" i="1" s="1"/>
  <c r="H65" i="1"/>
  <c r="I65" i="1" s="1"/>
  <c r="H66" i="1"/>
  <c r="I66" i="1" s="1"/>
  <c r="H72" i="1"/>
  <c r="I72" i="1" s="1"/>
  <c r="H74" i="1"/>
  <c r="I74" i="1" s="1"/>
  <c r="H80" i="1"/>
  <c r="I80" i="1" s="1"/>
  <c r="H81" i="1"/>
  <c r="I81" i="1" s="1"/>
  <c r="H82" i="1"/>
  <c r="I82" i="1" s="1"/>
  <c r="H88" i="1"/>
  <c r="I88" i="1" s="1"/>
  <c r="H89" i="1"/>
  <c r="I89" i="1" s="1"/>
  <c r="H90" i="1"/>
  <c r="I90" i="1" s="1"/>
  <c r="H96" i="1"/>
  <c r="I96" i="1" s="1"/>
  <c r="H100" i="1"/>
  <c r="I100" i="1" s="1"/>
  <c r="H102" i="1"/>
  <c r="I102" i="1" s="1"/>
  <c r="H108" i="1"/>
  <c r="I108" i="1" s="1"/>
  <c r="H109" i="1"/>
  <c r="I109" i="1" s="1"/>
  <c r="H118" i="1"/>
  <c r="I118" i="1" s="1"/>
  <c r="H119" i="1"/>
  <c r="I119" i="1" s="1"/>
  <c r="H120" i="1"/>
  <c r="I120" i="1" s="1"/>
  <c r="H126" i="1"/>
  <c r="I126" i="1" s="1"/>
  <c r="H130" i="1"/>
  <c r="I130" i="1" s="1"/>
  <c r="H131" i="1"/>
  <c r="I131" i="1" s="1"/>
  <c r="H137" i="1"/>
  <c r="I137" i="1" s="1"/>
  <c r="H138" i="1"/>
  <c r="I138" i="1" s="1"/>
  <c r="H139" i="1"/>
  <c r="I139" i="1" s="1"/>
  <c r="H140" i="1"/>
  <c r="I140" i="1" s="1"/>
  <c r="H2" i="1"/>
  <c r="G14" i="1"/>
  <c r="H14" i="1" s="1"/>
  <c r="I14" i="1" s="1"/>
  <c r="G131" i="1"/>
  <c r="G132" i="1"/>
  <c r="H132" i="1" s="1"/>
  <c r="I132" i="1" s="1"/>
  <c r="G133" i="1"/>
  <c r="H133" i="1" s="1"/>
  <c r="I133" i="1" s="1"/>
  <c r="G134" i="1"/>
  <c r="H134" i="1" s="1"/>
  <c r="I134" i="1" s="1"/>
  <c r="G135" i="1"/>
  <c r="H135" i="1" s="1"/>
  <c r="I135" i="1" s="1"/>
  <c r="G136" i="1"/>
  <c r="H136" i="1" s="1"/>
  <c r="I136" i="1" s="1"/>
  <c r="G137" i="1"/>
  <c r="G138" i="1"/>
  <c r="G139" i="1"/>
  <c r="G140" i="1"/>
  <c r="G141" i="1"/>
  <c r="H141" i="1" s="1"/>
  <c r="I141" i="1" s="1"/>
  <c r="G130" i="1"/>
  <c r="G116" i="1"/>
  <c r="H116" i="1" s="1"/>
  <c r="I116" i="1" s="1"/>
  <c r="G117" i="1"/>
  <c r="H117" i="1" s="1"/>
  <c r="I117" i="1" s="1"/>
  <c r="G118" i="1"/>
  <c r="G119" i="1"/>
  <c r="G120" i="1"/>
  <c r="G121" i="1"/>
  <c r="H121" i="1" s="1"/>
  <c r="I121" i="1" s="1"/>
  <c r="G122" i="1"/>
  <c r="H122" i="1" s="1"/>
  <c r="I122" i="1" s="1"/>
  <c r="G123" i="1"/>
  <c r="H123" i="1" s="1"/>
  <c r="I123" i="1" s="1"/>
  <c r="G124" i="1"/>
  <c r="H124" i="1" s="1"/>
  <c r="I124" i="1" s="1"/>
  <c r="G125" i="1"/>
  <c r="H125" i="1" s="1"/>
  <c r="I125" i="1" s="1"/>
  <c r="G126" i="1"/>
  <c r="G115" i="1"/>
  <c r="H115" i="1" s="1"/>
  <c r="I115" i="1" s="1"/>
  <c r="G105" i="1"/>
  <c r="H105" i="1" s="1"/>
  <c r="I105" i="1" s="1"/>
  <c r="G106" i="1"/>
  <c r="H106" i="1" s="1"/>
  <c r="I106" i="1" s="1"/>
  <c r="G107" i="1"/>
  <c r="H107" i="1" s="1"/>
  <c r="I107" i="1" s="1"/>
  <c r="G104" i="1"/>
  <c r="H104" i="1" s="1"/>
  <c r="I104" i="1" s="1"/>
  <c r="G101" i="1"/>
  <c r="H101" i="1" s="1"/>
  <c r="I101" i="1" s="1"/>
  <c r="G102" i="1"/>
  <c r="G103" i="1"/>
  <c r="H103" i="1" s="1"/>
  <c r="I103" i="1" s="1"/>
  <c r="G108" i="1"/>
  <c r="G109" i="1"/>
  <c r="G110" i="1"/>
  <c r="H110" i="1" s="1"/>
  <c r="I110" i="1" s="1"/>
  <c r="G111" i="1"/>
  <c r="H111" i="1" s="1"/>
  <c r="I111" i="1" s="1"/>
  <c r="G100" i="1"/>
  <c r="G86" i="1"/>
  <c r="H86" i="1" s="1"/>
  <c r="I86" i="1" s="1"/>
  <c r="G87" i="1"/>
  <c r="H87" i="1" s="1"/>
  <c r="I87" i="1" s="1"/>
  <c r="G88" i="1"/>
  <c r="G89" i="1"/>
  <c r="G90" i="1"/>
  <c r="G91" i="1"/>
  <c r="H91" i="1" s="1"/>
  <c r="I91" i="1" s="1"/>
  <c r="G92" i="1"/>
  <c r="H92" i="1" s="1"/>
  <c r="I92" i="1" s="1"/>
  <c r="G93" i="1"/>
  <c r="H93" i="1" s="1"/>
  <c r="I93" i="1" s="1"/>
  <c r="G94" i="1"/>
  <c r="H94" i="1" s="1"/>
  <c r="I94" i="1" s="1"/>
  <c r="G95" i="1"/>
  <c r="H95" i="1" s="1"/>
  <c r="I95" i="1" s="1"/>
  <c r="G96" i="1"/>
  <c r="G85" i="1"/>
  <c r="H85" i="1" s="1"/>
  <c r="I85" i="1" s="1"/>
  <c r="G74" i="1"/>
  <c r="G75" i="1"/>
  <c r="H75" i="1" s="1"/>
  <c r="I75" i="1" s="1"/>
  <c r="G76" i="1"/>
  <c r="H76" i="1" s="1"/>
  <c r="I76" i="1" s="1"/>
  <c r="G77" i="1"/>
  <c r="H77" i="1" s="1"/>
  <c r="I77" i="1" s="1"/>
  <c r="G78" i="1"/>
  <c r="H78" i="1" s="1"/>
  <c r="I78" i="1" s="1"/>
  <c r="G79" i="1"/>
  <c r="H79" i="1" s="1"/>
  <c r="I79" i="1" s="1"/>
  <c r="G80" i="1"/>
  <c r="G81" i="1"/>
  <c r="G82" i="1"/>
  <c r="G83" i="1"/>
  <c r="H83" i="1" s="1"/>
  <c r="I83" i="1" s="1"/>
  <c r="G84" i="1"/>
  <c r="H84" i="1" s="1"/>
  <c r="I84" i="1" s="1"/>
  <c r="G73" i="1"/>
  <c r="H73" i="1" s="1"/>
  <c r="I73" i="1" s="1"/>
  <c r="G62" i="1"/>
  <c r="H62" i="1" s="1"/>
  <c r="I62" i="1" s="1"/>
  <c r="G63" i="1"/>
  <c r="H63" i="1" s="1"/>
  <c r="I63" i="1" s="1"/>
  <c r="G64" i="1"/>
  <c r="G65" i="1"/>
  <c r="G66" i="1"/>
  <c r="G67" i="1"/>
  <c r="H67" i="1" s="1"/>
  <c r="I67" i="1" s="1"/>
  <c r="G68" i="1"/>
  <c r="H68" i="1" s="1"/>
  <c r="I68" i="1" s="1"/>
  <c r="G69" i="1"/>
  <c r="H69" i="1" s="1"/>
  <c r="I69" i="1" s="1"/>
  <c r="G70" i="1"/>
  <c r="H70" i="1" s="1"/>
  <c r="I70" i="1" s="1"/>
  <c r="G71" i="1"/>
  <c r="H71" i="1" s="1"/>
  <c r="I71" i="1" s="1"/>
  <c r="G72" i="1"/>
  <c r="G61" i="1"/>
  <c r="H61" i="1" s="1"/>
  <c r="I61" i="1" s="1"/>
  <c r="G51" i="1"/>
  <c r="G52" i="1"/>
  <c r="H52" i="1" s="1"/>
  <c r="I52" i="1" s="1"/>
  <c r="G53" i="1"/>
  <c r="H53" i="1" s="1"/>
  <c r="I53" i="1" s="1"/>
  <c r="G54" i="1"/>
  <c r="H54" i="1" s="1"/>
  <c r="I54" i="1" s="1"/>
  <c r="G55" i="1"/>
  <c r="H55" i="1" s="1"/>
  <c r="I55" i="1" s="1"/>
  <c r="G56" i="1"/>
  <c r="G57" i="1"/>
  <c r="G58" i="1"/>
  <c r="G59" i="1"/>
  <c r="G60" i="1"/>
  <c r="H60" i="1" s="1"/>
  <c r="I60" i="1" s="1"/>
  <c r="G50" i="1"/>
  <c r="H50" i="1" s="1"/>
  <c r="I50" i="1" s="1"/>
  <c r="G47" i="1"/>
  <c r="H47" i="1" s="1"/>
  <c r="I47" i="1" s="1"/>
  <c r="G48" i="1"/>
  <c r="H48" i="1" s="1"/>
  <c r="I48" i="1" s="1"/>
  <c r="G49" i="1"/>
  <c r="G46" i="1"/>
  <c r="H46" i="1" s="1"/>
  <c r="I46" i="1" s="1"/>
  <c r="G39" i="1"/>
  <c r="H39" i="1" s="1"/>
  <c r="I39" i="1" s="1"/>
  <c r="G40" i="1"/>
  <c r="G41" i="1"/>
  <c r="G42" i="1"/>
  <c r="H42" i="1" s="1"/>
  <c r="I42" i="1" s="1"/>
  <c r="G43" i="1"/>
  <c r="H43" i="1" s="1"/>
  <c r="I43" i="1" s="1"/>
  <c r="G44" i="1"/>
  <c r="H44" i="1" s="1"/>
  <c r="I44" i="1" s="1"/>
  <c r="G45" i="1"/>
  <c r="H45" i="1" s="1"/>
  <c r="I45" i="1" s="1"/>
  <c r="G38" i="1"/>
  <c r="H38" i="1" s="1"/>
  <c r="I38" i="1" s="1"/>
  <c r="G15" i="1"/>
  <c r="H15" i="1" s="1"/>
  <c r="I15" i="1" s="1"/>
  <c r="G16" i="1"/>
  <c r="G17" i="1"/>
  <c r="G18" i="1"/>
  <c r="H18" i="1" s="1"/>
  <c r="I18" i="1" s="1"/>
  <c r="G19" i="1"/>
  <c r="H19" i="1" s="1"/>
  <c r="I19" i="1" s="1"/>
  <c r="G20" i="1"/>
  <c r="H20" i="1" s="1"/>
  <c r="I20" i="1" s="1"/>
  <c r="G21" i="1"/>
  <c r="H21" i="1" s="1"/>
  <c r="I21" i="1" s="1"/>
  <c r="G22" i="1"/>
  <c r="H22" i="1" s="1"/>
  <c r="I22" i="1" s="1"/>
  <c r="G23" i="1"/>
  <c r="H23" i="1" s="1"/>
  <c r="I23" i="1" s="1"/>
  <c r="G24" i="1"/>
  <c r="G25" i="1"/>
</calcChain>
</file>

<file path=xl/sharedStrings.xml><?xml version="1.0" encoding="utf-8"?>
<sst xmlns="http://schemas.openxmlformats.org/spreadsheetml/2006/main" count="110" uniqueCount="35">
  <si>
    <t>Wetland</t>
  </si>
  <si>
    <t>Location</t>
  </si>
  <si>
    <t>Date</t>
  </si>
  <si>
    <t>NA</t>
  </si>
  <si>
    <t>Waterlevel</t>
  </si>
  <si>
    <t xml:space="preserve">0.4609856	</t>
  </si>
  <si>
    <t>x</t>
  </si>
  <si>
    <t xml:space="preserve">0.6314629	</t>
  </si>
  <si>
    <t>Flux_mean</t>
  </si>
  <si>
    <t>equation</t>
  </si>
  <si>
    <t>y = 7720.9x + 1823.6</t>
  </si>
  <si>
    <t>y = 1673.2x - 197.93</t>
  </si>
  <si>
    <t>y = 546.03ln(x) + 999.47</t>
  </si>
  <si>
    <t>y = 150.45ln(x) + 434.68</t>
  </si>
  <si>
    <t>y = 637.43ln(x) + 1225.1</t>
  </si>
  <si>
    <t>y = 724.3x - 133.37</t>
  </si>
  <si>
    <t>y = 73.721ln(x) + 60.975</t>
  </si>
  <si>
    <t>y = 41.184ln(x) + 76.444</t>
  </si>
  <si>
    <t>y = 14.289ln(x) + 47.202</t>
  </si>
  <si>
    <t>uMol/sec</t>
  </si>
  <si>
    <t>uMol/day</t>
  </si>
  <si>
    <t>y = 5328.372</t>
  </si>
  <si>
    <t>y = 840.904</t>
  </si>
  <si>
    <t>surf_extent</t>
  </si>
  <si>
    <t>Wetland01</t>
  </si>
  <si>
    <t>Wetland02</t>
  </si>
  <si>
    <t>Wetland03</t>
  </si>
  <si>
    <t>Wetland04</t>
  </si>
  <si>
    <t>Wetland05</t>
  </si>
  <si>
    <t>Wetland06</t>
  </si>
  <si>
    <t>Wetland07</t>
  </si>
  <si>
    <t>Wetland08</t>
  </si>
  <si>
    <t>Wetland09</t>
  </si>
  <si>
    <t>Wetland10</t>
  </si>
  <si>
    <t>Wetland11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</si>
</sst>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</a:t>
            </a:r>
            <a:r>
              <a:rPr lang="en-US" baseline="0"/>
              <a:t> </a:t>
            </a:r>
            <a:r>
              <a:rPr lang="en-US"/>
              <a:t>flux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79-466B-BC33-376BC1BBB94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79-466B-BC33-376BC1BBB945}"/>
              </c:ext>
            </c:extLst>
          </c:dPt>
          <c:cat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cat>
          <c:val>
            <c:numRef>
              <c:f>Sheet1!$N$2:$N$4</c:f>
              <c:numCache>
                <c:formatCode>General</c:formatCode>
                <c:ptCount val="3"/>
                <c:pt idx="0">
                  <c:v>16880282.496000018</c:v>
                </c:pt>
                <c:pt idx="1">
                  <c:v>17391806.208000012</c:v>
                </c:pt>
                <c:pt idx="2">
                  <c:v>23018567.040000003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7-4835-BFFE-59AC7E330ACF}"/>
            </c:ext>
          </c:extLst>
        </c:ser>
        <c:ser>
          <c:idx val="3"/>
          <c:order val="1"/>
          <c:tx>
            <c:v>W2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cat>
          <c:val>
            <c:numRef>
              <c:f>Sheet1!$N$7:$N$9</c:f>
              <c:numCache>
                <c:formatCode>General</c:formatCode>
                <c:ptCount val="3"/>
                <c:pt idx="0">
                  <c:v>7201956.1055723997</c:v>
                </c:pt>
                <c:pt idx="1">
                  <c:v>21374577.663160346</c:v>
                </c:pt>
                <c:pt idx="2">
                  <c:v>6836705.652016989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47-4835-BFFE-59AC7E330ACF}"/>
            </c:ext>
          </c:extLst>
        </c:ser>
        <c:ser>
          <c:idx val="1"/>
          <c:order val="2"/>
          <c:tx>
            <c:v>W3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cat>
          <c:val>
            <c:numRef>
              <c:f>Sheet1!$N$12:$N$14</c:f>
              <c:numCache>
                <c:formatCode>General</c:formatCode>
                <c:ptCount val="3"/>
                <c:pt idx="0">
                  <c:v>311374.73828571464</c:v>
                </c:pt>
                <c:pt idx="1">
                  <c:v>3269434.7520000003</c:v>
                </c:pt>
                <c:pt idx="2">
                  <c:v>6974794.1376000009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47-4835-BFFE-59AC7E330ACF}"/>
            </c:ext>
          </c:extLst>
        </c:ser>
        <c:ser>
          <c:idx val="2"/>
          <c:order val="3"/>
          <c:tx>
            <c:v>W4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cat>
          <c:val>
            <c:numRef>
              <c:f>Sheet1!$N$17:$N$19</c:f>
              <c:numCache>
                <c:formatCode>General</c:formatCode>
                <c:ptCount val="3"/>
                <c:pt idx="0">
                  <c:v>7303801.5217909161</c:v>
                </c:pt>
                <c:pt idx="1">
                  <c:v>3365238.6566461441</c:v>
                </c:pt>
                <c:pt idx="2">
                  <c:v>3096311.9719679998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47-4835-BFFE-59AC7E330ACF}"/>
            </c:ext>
          </c:extLst>
        </c:ser>
        <c:ser>
          <c:idx val="4"/>
          <c:order val="4"/>
          <c:tx>
            <c:v>W5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cat>
          <c:val>
            <c:numRef>
              <c:f>Sheet1!$N$22:$N$24</c:f>
              <c:numCache>
                <c:formatCode>General</c:formatCode>
                <c:ptCount val="3"/>
                <c:pt idx="0">
                  <c:v>412393.45467066532</c:v>
                </c:pt>
                <c:pt idx="1">
                  <c:v>5419497.0862568542</c:v>
                </c:pt>
                <c:pt idx="2">
                  <c:v>7667823.9123273259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47-4835-BFFE-59AC7E330ACF}"/>
            </c:ext>
          </c:extLst>
        </c:ser>
        <c:ser>
          <c:idx val="5"/>
          <c:order val="5"/>
          <c:tx>
            <c:v>W6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cat>
          <c:val>
            <c:numRef>
              <c:f>Sheet1!$N$27:$N$29</c:f>
              <c:numCache>
                <c:formatCode>General</c:formatCode>
                <c:ptCount val="3"/>
                <c:pt idx="0">
                  <c:v>2049022.5596112597</c:v>
                </c:pt>
                <c:pt idx="1">
                  <c:v>1757059.9697887159</c:v>
                </c:pt>
                <c:pt idx="2">
                  <c:v>1026111.2750846634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47-4835-BFFE-59AC7E330ACF}"/>
            </c:ext>
          </c:extLst>
        </c:ser>
        <c:ser>
          <c:idx val="6"/>
          <c:order val="6"/>
          <c:tx>
            <c:v>W7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cat>
          <c:val>
            <c:numRef>
              <c:f>Sheet1!$N$32:$N$34</c:f>
              <c:numCache>
                <c:formatCode>General</c:formatCode>
                <c:ptCount val="3"/>
                <c:pt idx="0">
                  <c:v>2149424.7745314604</c:v>
                </c:pt>
                <c:pt idx="1">
                  <c:v>2107545.1378178028</c:v>
                </c:pt>
                <c:pt idx="2">
                  <c:v>4784891.8988614455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47-4835-BFFE-59AC7E330ACF}"/>
            </c:ext>
          </c:extLst>
        </c:ser>
        <c:ser>
          <c:idx val="7"/>
          <c:order val="7"/>
          <c:tx>
            <c:v>W8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cat>
          <c:val>
            <c:numRef>
              <c:f>Sheet1!$N$37:$N$39</c:f>
              <c:numCache>
                <c:formatCode>General</c:formatCode>
                <c:ptCount val="3"/>
                <c:pt idx="0">
                  <c:v>27786459.825867601</c:v>
                </c:pt>
                <c:pt idx="1">
                  <c:v>18304801.979742717</c:v>
                </c:pt>
                <c:pt idx="2">
                  <c:v>25622934.321916796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447-4835-BFFE-59AC7E330ACF}"/>
            </c:ext>
          </c:extLst>
        </c:ser>
        <c:ser>
          <c:idx val="8"/>
          <c:order val="8"/>
          <c:tx>
            <c:v>W9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cat>
          <c:val>
            <c:numRef>
              <c:f>Sheet1!$N$42:$N$44</c:f>
              <c:numCache>
                <c:formatCode>General</c:formatCode>
                <c:ptCount val="3"/>
                <c:pt idx="0">
                  <c:v>1533893.9209171166</c:v>
                </c:pt>
                <c:pt idx="1">
                  <c:v>731275.29761086474</c:v>
                </c:pt>
                <c:pt idx="2">
                  <c:v>541623.4773872972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447-4835-BFFE-59AC7E330ACF}"/>
            </c:ext>
          </c:extLst>
        </c:ser>
        <c:ser>
          <c:idx val="9"/>
          <c:order val="9"/>
          <c:tx>
            <c:v>W10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cat>
          <c:val>
            <c:numRef>
              <c:f>Sheet1!$N$47:$N$49</c:f>
              <c:numCache>
                <c:formatCode>General</c:formatCode>
                <c:ptCount val="3"/>
                <c:pt idx="0">
                  <c:v>1512521.89004896</c:v>
                </c:pt>
                <c:pt idx="1">
                  <c:v>1287008.6842097659</c:v>
                </c:pt>
                <c:pt idx="2">
                  <c:v>2584131.8545020251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447-4835-BFFE-59AC7E330ACF}"/>
            </c:ext>
          </c:extLst>
        </c:ser>
        <c:ser>
          <c:idx val="10"/>
          <c:order val="10"/>
          <c:tx>
            <c:v>W11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cat>
          <c:val>
            <c:numRef>
              <c:f>Sheet1!$N$52:$N$54</c:f>
              <c:numCache>
                <c:formatCode>General</c:formatCode>
                <c:ptCount val="3"/>
                <c:pt idx="0">
                  <c:v>34176.490575842341</c:v>
                </c:pt>
                <c:pt idx="1">
                  <c:v>171237.81038124787</c:v>
                </c:pt>
                <c:pt idx="2">
                  <c:v>92433.385242906195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447-4835-BFFE-59AC7E330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353736"/>
        <c:axId val="400355376"/>
      </c:barChart>
      <c:catAx>
        <c:axId val="400353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Wetlands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55376"/>
        <c:crosses val="autoZero"/>
        <c:auto val="1"/>
        <c:lblAlgn val="ctr"/>
        <c:lblOffset val="100"/>
        <c:noMultiLvlLbl val="0"/>
      </c:catAx>
      <c:valAx>
        <c:axId val="4003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uMol/day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5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</a:t>
            </a:r>
            <a:r>
              <a:rPr lang="en-US" baseline="0"/>
              <a:t> Flux per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Sheet1!$R$18</c:f>
              <c:strCache>
                <c:ptCount val="1"/>
                <c:pt idx="0">
                  <c:v>uMol/day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Sheet1!$P$19:$Q$61</c15:sqref>
                  </c15:fullRef>
                  <c15:levelRef>
                    <c15:sqref>Sheet1!$P$19:$P$61</c15:sqref>
                  </c15:levelRef>
                </c:ext>
              </c:extLst>
              <c:f>Sheet1!$P$19:$P$61</c:f>
              <c:strCache>
                <c:ptCount val="43"/>
                <c:pt idx="0">
                  <c:v>Wetland01</c:v>
                </c:pt>
                <c:pt idx="4">
                  <c:v>Wetland02</c:v>
                </c:pt>
                <c:pt idx="8">
                  <c:v>Wetland03</c:v>
                </c:pt>
                <c:pt idx="12">
                  <c:v>Wetland04</c:v>
                </c:pt>
                <c:pt idx="16">
                  <c:v>Wetland05</c:v>
                </c:pt>
                <c:pt idx="20">
                  <c:v>Wetland06</c:v>
                </c:pt>
                <c:pt idx="24">
                  <c:v>Wetland07</c:v>
                </c:pt>
                <c:pt idx="28">
                  <c:v>Wetland08</c:v>
                </c:pt>
                <c:pt idx="32">
                  <c:v>Wetland09</c:v>
                </c:pt>
                <c:pt idx="36">
                  <c:v>Wetland10</c:v>
                </c:pt>
                <c:pt idx="40">
                  <c:v>Wetland11</c:v>
                </c:pt>
              </c:strCache>
            </c:strRef>
          </c:cat>
          <c:val>
            <c:numRef>
              <c:f>Sheet1!$R$19:$R$61</c:f>
              <c:numCache>
                <c:formatCode>General</c:formatCode>
                <c:ptCount val="43"/>
                <c:pt idx="0">
                  <c:v>16880282.496000018</c:v>
                </c:pt>
                <c:pt idx="1">
                  <c:v>17391806.208000012</c:v>
                </c:pt>
                <c:pt idx="2">
                  <c:v>23018567.040000003</c:v>
                </c:pt>
                <c:pt idx="4">
                  <c:v>7201956.1055723997</c:v>
                </c:pt>
                <c:pt idx="5">
                  <c:v>21374577.663160346</c:v>
                </c:pt>
                <c:pt idx="6">
                  <c:v>6836705.652016989</c:v>
                </c:pt>
                <c:pt idx="8">
                  <c:v>311374.73828571464</c:v>
                </c:pt>
                <c:pt idx="9">
                  <c:v>3269434.7520000003</c:v>
                </c:pt>
                <c:pt idx="10">
                  <c:v>6974794.1376000009</c:v>
                </c:pt>
                <c:pt idx="12">
                  <c:v>7303801.5217909161</c:v>
                </c:pt>
                <c:pt idx="13">
                  <c:v>3365238.6566461441</c:v>
                </c:pt>
                <c:pt idx="14">
                  <c:v>3096311.9719679998</c:v>
                </c:pt>
                <c:pt idx="16">
                  <c:v>412393.45467066532</c:v>
                </c:pt>
                <c:pt idx="17">
                  <c:v>5419497.0862568542</c:v>
                </c:pt>
                <c:pt idx="18">
                  <c:v>7667823.9123273259</c:v>
                </c:pt>
                <c:pt idx="20">
                  <c:v>2049022.5596112597</c:v>
                </c:pt>
                <c:pt idx="21">
                  <c:v>1757059.9697887159</c:v>
                </c:pt>
                <c:pt idx="22">
                  <c:v>1026111.2750846634</c:v>
                </c:pt>
                <c:pt idx="24">
                  <c:v>2149424.7745314604</c:v>
                </c:pt>
                <c:pt idx="25">
                  <c:v>2107545.1378178028</c:v>
                </c:pt>
                <c:pt idx="26">
                  <c:v>4784891.8988614455</c:v>
                </c:pt>
                <c:pt idx="28">
                  <c:v>27786459.825867601</c:v>
                </c:pt>
                <c:pt idx="29">
                  <c:v>18304801.979742717</c:v>
                </c:pt>
                <c:pt idx="30">
                  <c:v>25622934.321916796</c:v>
                </c:pt>
                <c:pt idx="32">
                  <c:v>1533893.9209171166</c:v>
                </c:pt>
                <c:pt idx="33">
                  <c:v>731275.29761086474</c:v>
                </c:pt>
                <c:pt idx="34">
                  <c:v>541623.4773872972</c:v>
                </c:pt>
                <c:pt idx="36">
                  <c:v>1512521.89004896</c:v>
                </c:pt>
                <c:pt idx="37">
                  <c:v>1287008.6842097659</c:v>
                </c:pt>
                <c:pt idx="38">
                  <c:v>2584131.8545020251</c:v>
                </c:pt>
                <c:pt idx="40">
                  <c:v>34176.490575842341</c:v>
                </c:pt>
                <c:pt idx="41">
                  <c:v>171237.81038124787</c:v>
                </c:pt>
                <c:pt idx="42">
                  <c:v>92433.385242906195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F3-4BB9-A2C3-8B81EC865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483675248"/>
        <c:axId val="483675576"/>
      </c:barChart>
      <c:catAx>
        <c:axId val="483675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Wetland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75576"/>
        <c:crosses val="autoZero"/>
        <c:auto val="1"/>
        <c:lblAlgn val="ctr"/>
        <c:lblOffset val="100"/>
        <c:noMultiLvlLbl val="0"/>
      </c:catAx>
      <c:valAx>
        <c:axId val="483675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uMol/day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7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</a:t>
            </a:r>
            <a:r>
              <a:rPr lang="en-US" baseline="0"/>
              <a:t>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Sheet2!$E$2:$E$4</c:f>
              <c:numCache>
                <c:formatCode>General</c:formatCode>
                <c:ptCount val="3"/>
                <c:pt idx="0">
                  <c:v>5328.3720000000003</c:v>
                </c:pt>
                <c:pt idx="1">
                  <c:v>5328.3720000000003</c:v>
                </c:pt>
                <c:pt idx="2">
                  <c:v>5328.3720000000003</c:v>
                </c:pt>
              </c:numCache>
            </c:numRef>
          </c:xVal>
          <c:yVal>
            <c:numRef>
              <c:f>Sheet2!$F$2:$F$4</c:f>
              <c:numCache>
                <c:formatCode>General</c:formatCode>
                <c:ptCount val="3"/>
                <c:pt idx="0">
                  <c:v>195.37364000000019</c:v>
                </c:pt>
                <c:pt idx="1">
                  <c:v>201.29405333333347</c:v>
                </c:pt>
                <c:pt idx="2">
                  <c:v>266.41860000000003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6D-4684-A6D6-ED63789CE446}"/>
            </c:ext>
          </c:extLst>
        </c:ser>
        <c:ser>
          <c:idx val="1"/>
          <c:order val="1"/>
          <c:tx>
            <c:v>W2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Sheet2!$E$5:$E$7</c:f>
              <c:numCache>
                <c:formatCode>General</c:formatCode>
                <c:ptCount val="3"/>
                <c:pt idx="0">
                  <c:v>6668.4778755299994</c:v>
                </c:pt>
                <c:pt idx="1">
                  <c:v>6957.8703330600001</c:v>
                </c:pt>
                <c:pt idx="2">
                  <c:v>6923.7470434200004</c:v>
                </c:pt>
              </c:numCache>
            </c:numRef>
          </c:xVal>
          <c:yVal>
            <c:numRef>
              <c:f>Sheet2!$F$5:$F$7</c:f>
              <c:numCache>
                <c:formatCode>General</c:formatCode>
                <c:ptCount val="3"/>
                <c:pt idx="0">
                  <c:v>83.355973444124999</c:v>
                </c:pt>
                <c:pt idx="1">
                  <c:v>247.39094517546695</c:v>
                </c:pt>
                <c:pt idx="2">
                  <c:v>79.128537639085522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6D-4684-A6D6-ED63789CE446}"/>
            </c:ext>
          </c:extLst>
        </c:ser>
        <c:ser>
          <c:idx val="2"/>
          <c:order val="2"/>
          <c:tx>
            <c:v>W3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Sheet2!$E$8:$E$10</c:f>
              <c:numCache>
                <c:formatCode>General</c:formatCode>
                <c:ptCount val="3"/>
                <c:pt idx="0">
                  <c:v>840.90400000000011</c:v>
                </c:pt>
                <c:pt idx="1">
                  <c:v>840.90400000000011</c:v>
                </c:pt>
                <c:pt idx="2">
                  <c:v>840.90400000000011</c:v>
                </c:pt>
              </c:numCache>
            </c:numRef>
          </c:xVal>
          <c:yVal>
            <c:numRef>
              <c:f>Sheet2!$F$8:$F$10</c:f>
              <c:numCache>
                <c:formatCode>General</c:formatCode>
                <c:ptCount val="3"/>
                <c:pt idx="0">
                  <c:v>3.6038742857142898</c:v>
                </c:pt>
                <c:pt idx="1">
                  <c:v>37.840680000000006</c:v>
                </c:pt>
                <c:pt idx="2">
                  <c:v>80.726784000000009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6D-4684-A6D6-ED63789CE446}"/>
            </c:ext>
          </c:extLst>
        </c:ser>
        <c:ser>
          <c:idx val="3"/>
          <c:order val="3"/>
          <c:tx>
            <c:v>W4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Sheet2!$E$11:$E$13</c:f>
              <c:numCache>
                <c:formatCode>General</c:formatCode>
                <c:ptCount val="3"/>
                <c:pt idx="0">
                  <c:v>542.88365032000002</c:v>
                </c:pt>
                <c:pt idx="1">
                  <c:v>572.78708071999995</c:v>
                </c:pt>
                <c:pt idx="2">
                  <c:v>573.39110591999997</c:v>
                </c:pt>
              </c:numCache>
            </c:numRef>
          </c:xVal>
          <c:yVal>
            <c:numRef>
              <c:f>Sheet2!$F$11:$F$13</c:f>
              <c:numCache>
                <c:formatCode>General</c:formatCode>
                <c:ptCount val="3"/>
                <c:pt idx="0">
                  <c:v>84.534739835543007</c:v>
                </c:pt>
                <c:pt idx="1">
                  <c:v>38.949521488960002</c:v>
                </c:pt>
                <c:pt idx="2">
                  <c:v>35.836944119999998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6D-4684-A6D6-ED63789CE446}"/>
            </c:ext>
          </c:extLst>
        </c:ser>
        <c:ser>
          <c:idx val="4"/>
          <c:order val="4"/>
          <c:tx>
            <c:v>W5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Sheet2!$E$14:$E$16</c:f>
              <c:numCache>
                <c:formatCode>General</c:formatCode>
                <c:ptCount val="3"/>
                <c:pt idx="0">
                  <c:v>596.6340490026987</c:v>
                </c:pt>
                <c:pt idx="1">
                  <c:v>723.75762369883182</c:v>
                </c:pt>
                <c:pt idx="2">
                  <c:v>731.94195421223048</c:v>
                </c:pt>
              </c:numCache>
            </c:numRef>
          </c:xVal>
          <c:yVal>
            <c:numRef>
              <c:f>Sheet2!$F$14:$F$16</c:f>
              <c:numCache>
                <c:formatCode>General</c:formatCode>
                <c:ptCount val="3"/>
                <c:pt idx="0">
                  <c:v>4.7730723920215894</c:v>
                </c:pt>
                <c:pt idx="1">
                  <c:v>62.725660720565443</c:v>
                </c:pt>
                <c:pt idx="2">
                  <c:v>88.747961948232941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6D-4684-A6D6-ED63789CE446}"/>
            </c:ext>
          </c:extLst>
        </c:ser>
        <c:ser>
          <c:idx val="5"/>
          <c:order val="5"/>
          <c:tx>
            <c:v>W6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Sheet2!$E$17:$E$19</c:f>
              <c:numCache>
                <c:formatCode>General</c:formatCode>
                <c:ptCount val="3"/>
                <c:pt idx="0">
                  <c:v>287.46107738654035</c:v>
                </c:pt>
                <c:pt idx="1">
                  <c:v>297.60500843304823</c:v>
                </c:pt>
                <c:pt idx="2">
                  <c:v>296.90719765181234</c:v>
                </c:pt>
              </c:numCache>
            </c:numRef>
          </c:xVal>
          <c:yVal>
            <c:numRef>
              <c:f>Sheet2!$F$17:$F$19</c:f>
              <c:numCache>
                <c:formatCode>General</c:formatCode>
                <c:ptCount val="3"/>
                <c:pt idx="0">
                  <c:v>23.715538884389581</c:v>
                </c:pt>
                <c:pt idx="1">
                  <c:v>20.336342242924953</c:v>
                </c:pt>
                <c:pt idx="2">
                  <c:v>11.876287906072493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E6D-4684-A6D6-ED63789CE446}"/>
            </c:ext>
          </c:extLst>
        </c:ser>
        <c:ser>
          <c:idx val="6"/>
          <c:order val="6"/>
          <c:tx>
            <c:v>W7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Sheet2!$E$20:$E$22</c:f>
              <c:numCache>
                <c:formatCode>General</c:formatCode>
                <c:ptCount val="3"/>
                <c:pt idx="0">
                  <c:v>559.74603503423498</c:v>
                </c:pt>
                <c:pt idx="1">
                  <c:v>609.82208848894754</c:v>
                </c:pt>
                <c:pt idx="2">
                  <c:v>615.34103637621467</c:v>
                </c:pt>
              </c:numCache>
            </c:numRef>
          </c:xVal>
          <c:yVal>
            <c:numRef>
              <c:f>Sheet2!$F$20:$F$22</c:f>
              <c:numCache>
                <c:formatCode>General</c:formatCode>
                <c:ptCount val="3"/>
                <c:pt idx="0">
                  <c:v>24.877601557077085</c:v>
                </c:pt>
                <c:pt idx="1">
                  <c:v>24.392883539557904</c:v>
                </c:pt>
                <c:pt idx="2">
                  <c:v>55.380693273859322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E6D-4684-A6D6-ED63789CE446}"/>
            </c:ext>
          </c:extLst>
        </c:ser>
        <c:ser>
          <c:idx val="7"/>
          <c:order val="7"/>
          <c:tx>
            <c:v>W8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Sheet2!$E$23:$E$25</c:f>
              <c:numCache>
                <c:formatCode>General</c:formatCode>
                <c:ptCount val="3"/>
                <c:pt idx="0">
                  <c:v>210.54176385</c:v>
                </c:pt>
                <c:pt idx="1">
                  <c:v>203.71262886999995</c:v>
                </c:pt>
                <c:pt idx="2">
                  <c:v>312.17025245999997</c:v>
                </c:pt>
              </c:numCache>
            </c:numRef>
          </c:xVal>
          <c:yVal>
            <c:numRef>
              <c:f>Sheet2!$F$23:$F$25</c:f>
              <c:numCache>
                <c:formatCode>General</c:formatCode>
                <c:ptCount val="3"/>
                <c:pt idx="0">
                  <c:v>321.60254428087501</c:v>
                </c:pt>
                <c:pt idx="1">
                  <c:v>211.86113402479995</c:v>
                </c:pt>
                <c:pt idx="2">
                  <c:v>296.56173983699995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E6D-4684-A6D6-ED63789CE446}"/>
            </c:ext>
          </c:extLst>
        </c:ser>
        <c:ser>
          <c:idx val="8"/>
          <c:order val="8"/>
          <c:tx>
            <c:v>W9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Sheet2!$E$26:$E$28</c:f>
              <c:numCache>
                <c:formatCode>General</c:formatCode>
                <c:ptCount val="3"/>
                <c:pt idx="0">
                  <c:v>26.980853894326181</c:v>
                </c:pt>
                <c:pt idx="1">
                  <c:v>27.084270281883882</c:v>
                </c:pt>
                <c:pt idx="2">
                  <c:v>25.661714463606543</c:v>
                </c:pt>
              </c:numCache>
            </c:numRef>
          </c:xVal>
          <c:yVal>
            <c:numRef>
              <c:f>Sheet2!$F$26:$F$28</c:f>
              <c:numCache>
                <c:formatCode>General</c:formatCode>
                <c:ptCount val="3"/>
                <c:pt idx="0">
                  <c:v>17.753401862466628</c:v>
                </c:pt>
                <c:pt idx="1">
                  <c:v>8.4638344630887126</c:v>
                </c:pt>
                <c:pt idx="2">
                  <c:v>6.2687902475381625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E6D-4684-A6D6-ED63789CE446}"/>
            </c:ext>
          </c:extLst>
        </c:ser>
        <c:ser>
          <c:idx val="9"/>
          <c:order val="9"/>
          <c:tx>
            <c:v>W10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Sheet2!$E$29:$E$31</c:f>
              <c:numCache>
                <c:formatCode>General</c:formatCode>
                <c:ptCount val="3"/>
                <c:pt idx="0">
                  <c:v>59.009124923882574</c:v>
                </c:pt>
                <c:pt idx="1">
                  <c:v>58.579515120866958</c:v>
                </c:pt>
                <c:pt idx="2">
                  <c:v>56.431950002228007</c:v>
                </c:pt>
              </c:numCache>
            </c:numRef>
          </c:xVal>
          <c:yVal>
            <c:numRef>
              <c:f>Sheet2!$F$29:$F$31</c:f>
              <c:numCache>
                <c:formatCode>General</c:formatCode>
                <c:ptCount val="3"/>
                <c:pt idx="0">
                  <c:v>17.506040394085186</c:v>
                </c:pt>
                <c:pt idx="1">
                  <c:v>14.895933845020439</c:v>
                </c:pt>
                <c:pt idx="2">
                  <c:v>29.908933501180844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E6D-4684-A6D6-ED63789CE446}"/>
            </c:ext>
          </c:extLst>
        </c:ser>
        <c:ser>
          <c:idx val="10"/>
          <c:order val="10"/>
          <c:tx>
            <c:v>W11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Sheet2!$E$32:$E$34</c:f>
              <c:numCache>
                <c:formatCode>General</c:formatCode>
                <c:ptCount val="3"/>
                <c:pt idx="0">
                  <c:v>30.765873717964968</c:v>
                </c:pt>
                <c:pt idx="1">
                  <c:v>30.967485963043956</c:v>
                </c:pt>
                <c:pt idx="2">
                  <c:v>31.465613168200633</c:v>
                </c:pt>
              </c:numCache>
            </c:numRef>
          </c:xVal>
          <c:yVal>
            <c:numRef>
              <c:f>Sheet2!$F$32:$F$34</c:f>
              <c:numCache>
                <c:formatCode>General</c:formatCode>
                <c:ptCount val="3"/>
                <c:pt idx="0">
                  <c:v>0.39556123351669376</c:v>
                </c:pt>
                <c:pt idx="1">
                  <c:v>1.9819191016348132</c:v>
                </c:pt>
                <c:pt idx="2">
                  <c:v>1.0698308477188216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E6D-4684-A6D6-ED63789CE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995608"/>
        <c:axId val="669995936"/>
      </c:scatterChart>
      <c:valAx>
        <c:axId val="669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Area(m^2)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995936"/>
        <c:crosses val="autoZero"/>
        <c:crossBetween val="midCat"/>
      </c:valAx>
      <c:valAx>
        <c:axId val="66999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Flux</a:t>
                </a:r>
                <a:r>
                  <a:rPr lang="en-US" baseline="0"/>
                  <a:t> (uMol/sec)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3333333333333333E-2"/>
              <c:y val="0.45443678915135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995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WL</a:t>
            </a:r>
            <a:r>
              <a:rPr lang="en-US" baseline="0"/>
              <a:t>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Sheet2!$C$2:$C$4</c:f>
              <c:numCache>
                <c:formatCode>General</c:formatCode>
                <c:ptCount val="3"/>
                <c:pt idx="0">
                  <c:v>0.42566979999999999</c:v>
                </c:pt>
                <c:pt idx="1">
                  <c:v>0.63078730000000005</c:v>
                </c:pt>
                <c:pt idx="2">
                  <c:v>0.38566319999999998</c:v>
                </c:pt>
              </c:numCache>
            </c:numRef>
          </c:xVal>
          <c:yVal>
            <c:numRef>
              <c:f>Sheet2!$F$2:$F$4</c:f>
              <c:numCache>
                <c:formatCode>General</c:formatCode>
                <c:ptCount val="3"/>
                <c:pt idx="0">
                  <c:v>195.37364000000019</c:v>
                </c:pt>
                <c:pt idx="1">
                  <c:v>201.29405333333347</c:v>
                </c:pt>
                <c:pt idx="2">
                  <c:v>266.41860000000003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DA-463B-B624-22881BB50173}"/>
            </c:ext>
          </c:extLst>
        </c:ser>
        <c:ser>
          <c:idx val="1"/>
          <c:order val="1"/>
          <c:tx>
            <c:v>W2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Sheet2!$C$5:$C$7</c:f>
              <c:numCache>
                <c:formatCode>General</c:formatCode>
                <c:ptCount val="3"/>
                <c:pt idx="0">
                  <c:v>0.62750170000000005</c:v>
                </c:pt>
                <c:pt idx="1">
                  <c:v>0.6649834</c:v>
                </c:pt>
                <c:pt idx="2">
                  <c:v>0.66056380000000003</c:v>
                </c:pt>
              </c:numCache>
            </c:numRef>
          </c:xVal>
          <c:yVal>
            <c:numRef>
              <c:f>Sheet2!$F$5:$F$7</c:f>
              <c:numCache>
                <c:formatCode>General</c:formatCode>
                <c:ptCount val="3"/>
                <c:pt idx="0">
                  <c:v>83.355973444124999</c:v>
                </c:pt>
                <c:pt idx="1">
                  <c:v>247.39094517546695</c:v>
                </c:pt>
                <c:pt idx="2">
                  <c:v>79.128537639085522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DA-463B-B624-22881BB50173}"/>
            </c:ext>
          </c:extLst>
        </c:ser>
        <c:ser>
          <c:idx val="2"/>
          <c:order val="2"/>
          <c:tx>
            <c:v>W3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Sheet2!$C$8:$C$10</c:f>
              <c:numCache>
                <c:formatCode>General</c:formatCode>
                <c:ptCount val="3"/>
                <c:pt idx="0">
                  <c:v>0.18043970000000001</c:v>
                </c:pt>
                <c:pt idx="1">
                  <c:v>0.1835193</c:v>
                </c:pt>
                <c:pt idx="2">
                  <c:v>0.17382149999999999</c:v>
                </c:pt>
              </c:numCache>
            </c:numRef>
          </c:xVal>
          <c:yVal>
            <c:numRef>
              <c:f>Sheet2!$F$8:$F$10</c:f>
              <c:numCache>
                <c:formatCode>General</c:formatCode>
                <c:ptCount val="3"/>
                <c:pt idx="0">
                  <c:v>3.6038742857142898</c:v>
                </c:pt>
                <c:pt idx="1">
                  <c:v>37.840680000000006</c:v>
                </c:pt>
                <c:pt idx="2">
                  <c:v>80.726784000000009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DA-463B-B624-22881BB50173}"/>
            </c:ext>
          </c:extLst>
        </c:ser>
        <c:ser>
          <c:idx val="3"/>
          <c:order val="3"/>
          <c:tx>
            <c:v>W4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Sheet2!$C$11:$C$13</c:f>
              <c:numCache>
                <c:formatCode>General</c:formatCode>
                <c:ptCount val="3"/>
                <c:pt idx="0">
                  <c:v>0.4427526</c:v>
                </c:pt>
                <c:pt idx="1">
                  <c:v>0.4606246</c:v>
                </c:pt>
                <c:pt idx="2">
                  <c:v>0.4609856</c:v>
                </c:pt>
              </c:numCache>
            </c:numRef>
          </c:xVal>
          <c:yVal>
            <c:numRef>
              <c:f>Sheet2!$F$11:$F$13</c:f>
              <c:numCache>
                <c:formatCode>General</c:formatCode>
                <c:ptCount val="3"/>
                <c:pt idx="0">
                  <c:v>84.534739835543007</c:v>
                </c:pt>
                <c:pt idx="1">
                  <c:v>38.949521488960002</c:v>
                </c:pt>
                <c:pt idx="2">
                  <c:v>35.836944119999998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DA-463B-B624-22881BB50173}"/>
            </c:ext>
          </c:extLst>
        </c:ser>
        <c:ser>
          <c:idx val="4"/>
          <c:order val="4"/>
          <c:tx>
            <c:v>W5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Sheet2!$C$14:$C$16</c:f>
              <c:numCache>
                <c:formatCode>General</c:formatCode>
                <c:ptCount val="3"/>
                <c:pt idx="0">
                  <c:v>0.47818660000000002</c:v>
                </c:pt>
                <c:pt idx="1">
                  <c:v>0.60354180000000002</c:v>
                </c:pt>
                <c:pt idx="2">
                  <c:v>0.61265630000000004</c:v>
                </c:pt>
              </c:numCache>
            </c:numRef>
          </c:xVal>
          <c:yVal>
            <c:numRef>
              <c:f>Sheet2!$F$14:$F$16</c:f>
              <c:numCache>
                <c:formatCode>General</c:formatCode>
                <c:ptCount val="3"/>
                <c:pt idx="0">
                  <c:v>4.7730723920215894</c:v>
                </c:pt>
                <c:pt idx="1">
                  <c:v>62.725660720565443</c:v>
                </c:pt>
                <c:pt idx="2">
                  <c:v>88.747961948232941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DA-463B-B624-22881BB50173}"/>
            </c:ext>
          </c:extLst>
        </c:ser>
        <c:ser>
          <c:idx val="5"/>
          <c:order val="5"/>
          <c:tx>
            <c:v>W6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Sheet2!$C$17:$C$19</c:f>
              <c:numCache>
                <c:formatCode>General</c:formatCode>
                <c:ptCount val="3"/>
                <c:pt idx="0">
                  <c:v>0.37586550000000002</c:v>
                </c:pt>
                <c:pt idx="1">
                  <c:v>0.40208169999999999</c:v>
                </c:pt>
                <c:pt idx="2">
                  <c:v>0.4002211</c:v>
                </c:pt>
              </c:numCache>
            </c:numRef>
          </c:xVal>
          <c:yVal>
            <c:numRef>
              <c:f>Sheet2!$F$17:$F$19</c:f>
              <c:numCache>
                <c:formatCode>General</c:formatCode>
                <c:ptCount val="3"/>
                <c:pt idx="0">
                  <c:v>23.715538884389581</c:v>
                </c:pt>
                <c:pt idx="1">
                  <c:v>20.336342242924953</c:v>
                </c:pt>
                <c:pt idx="2">
                  <c:v>11.876287906072493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DA-463B-B624-22881BB50173}"/>
            </c:ext>
          </c:extLst>
        </c:ser>
        <c:ser>
          <c:idx val="6"/>
          <c:order val="6"/>
          <c:tx>
            <c:v>W7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Sheet2!$C$20:$C$22</c:f>
              <c:numCache>
                <c:formatCode>General</c:formatCode>
                <c:ptCount val="3"/>
                <c:pt idx="0">
                  <c:v>0.35211160000000002</c:v>
                </c:pt>
                <c:pt idx="1">
                  <c:v>0.38088880000000003</c:v>
                </c:pt>
                <c:pt idx="2">
                  <c:v>0.38420090000000001</c:v>
                </c:pt>
              </c:numCache>
            </c:numRef>
          </c:xVal>
          <c:yVal>
            <c:numRef>
              <c:f>Sheet2!$F$20:$F$22</c:f>
              <c:numCache>
                <c:formatCode>General</c:formatCode>
                <c:ptCount val="3"/>
                <c:pt idx="0">
                  <c:v>24.877601557077085</c:v>
                </c:pt>
                <c:pt idx="1">
                  <c:v>24.392883539557904</c:v>
                </c:pt>
                <c:pt idx="2">
                  <c:v>55.380693273859322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0DA-463B-B624-22881BB50173}"/>
            </c:ext>
          </c:extLst>
        </c:ser>
        <c:ser>
          <c:idx val="7"/>
          <c:order val="7"/>
          <c:tx>
            <c:v>W8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Sheet2!$C$23:$C$25</c:f>
              <c:numCache>
                <c:formatCode>General</c:formatCode>
                <c:ptCount val="3"/>
                <c:pt idx="0">
                  <c:v>0.47481950000000001</c:v>
                </c:pt>
                <c:pt idx="1">
                  <c:v>0.4653909</c:v>
                </c:pt>
                <c:pt idx="2">
                  <c:v>0.61513220000000002</c:v>
                </c:pt>
              </c:numCache>
            </c:numRef>
          </c:xVal>
          <c:yVal>
            <c:numRef>
              <c:f>Sheet2!$F$23:$F$25</c:f>
              <c:numCache>
                <c:formatCode>General</c:formatCode>
                <c:ptCount val="3"/>
                <c:pt idx="0">
                  <c:v>321.60254428087501</c:v>
                </c:pt>
                <c:pt idx="1">
                  <c:v>211.86113402479995</c:v>
                </c:pt>
                <c:pt idx="2">
                  <c:v>296.56173983699995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0DA-463B-B624-22881BB50173}"/>
            </c:ext>
          </c:extLst>
        </c:ser>
        <c:ser>
          <c:idx val="8"/>
          <c:order val="8"/>
          <c:tx>
            <c:v>W9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Sheet2!$C$26:$C$28</c:f>
              <c:numCache>
                <c:formatCode>General</c:formatCode>
                <c:ptCount val="3"/>
                <c:pt idx="0">
                  <c:v>0.63057770000000002</c:v>
                </c:pt>
                <c:pt idx="1">
                  <c:v>0.63146290000000005</c:v>
                </c:pt>
                <c:pt idx="2">
                  <c:v>0.61939469999999996</c:v>
                </c:pt>
              </c:numCache>
            </c:numRef>
          </c:xVal>
          <c:yVal>
            <c:numRef>
              <c:f>Sheet2!$F$26:$F$28</c:f>
              <c:numCache>
                <c:formatCode>General</c:formatCode>
                <c:ptCount val="3"/>
                <c:pt idx="0">
                  <c:v>17.753401862466628</c:v>
                </c:pt>
                <c:pt idx="1">
                  <c:v>8.4638344630887126</c:v>
                </c:pt>
                <c:pt idx="2">
                  <c:v>6.2687902475381625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0DA-463B-B624-22881BB50173}"/>
            </c:ext>
          </c:extLst>
        </c:ser>
        <c:ser>
          <c:idx val="9"/>
          <c:order val="9"/>
          <c:tx>
            <c:v>W10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Sheet2!$C$29:$C$31</c:f>
              <c:numCache>
                <c:formatCode>General</c:formatCode>
                <c:ptCount val="3"/>
                <c:pt idx="0">
                  <c:v>0.65485530000000003</c:v>
                </c:pt>
                <c:pt idx="1">
                  <c:v>0.64805970000000002</c:v>
                </c:pt>
                <c:pt idx="2">
                  <c:v>0.61513220000000002</c:v>
                </c:pt>
              </c:numCache>
            </c:numRef>
          </c:xVal>
          <c:yVal>
            <c:numRef>
              <c:f>Sheet2!$F$29:$F$31</c:f>
              <c:numCache>
                <c:formatCode>General</c:formatCode>
                <c:ptCount val="3"/>
                <c:pt idx="0">
                  <c:v>17.506040394085186</c:v>
                </c:pt>
                <c:pt idx="1">
                  <c:v>14.895933845020439</c:v>
                </c:pt>
                <c:pt idx="2">
                  <c:v>29.908933501180844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0DA-463B-B624-22881BB50173}"/>
            </c:ext>
          </c:extLst>
        </c:ser>
        <c:ser>
          <c:idx val="10"/>
          <c:order val="10"/>
          <c:tx>
            <c:v>W11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Sheet2!$C$32:$C$34</c:f>
              <c:numCache>
                <c:formatCode>General</c:formatCode>
                <c:ptCount val="3"/>
                <c:pt idx="0">
                  <c:v>0.31655309999999998</c:v>
                </c:pt>
                <c:pt idx="1">
                  <c:v>0.32105119999999998</c:v>
                </c:pt>
                <c:pt idx="2">
                  <c:v>0.33244069999999998</c:v>
                </c:pt>
              </c:numCache>
            </c:numRef>
          </c:xVal>
          <c:yVal>
            <c:numRef>
              <c:f>Sheet2!$F$32:$F$34</c:f>
              <c:numCache>
                <c:formatCode>General</c:formatCode>
                <c:ptCount val="3"/>
                <c:pt idx="0">
                  <c:v>0.39556123351669376</c:v>
                </c:pt>
                <c:pt idx="1">
                  <c:v>1.9819191016348132</c:v>
                </c:pt>
                <c:pt idx="2">
                  <c:v>1.0698308477188216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0DA-463B-B624-22881BB50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190832"/>
        <c:axId val="699192144"/>
      </c:scatterChart>
      <c:valAx>
        <c:axId val="69919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WL(m)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192144"/>
        <c:crosses val="autoZero"/>
        <c:crossBetween val="midCat"/>
      </c:valAx>
      <c:valAx>
        <c:axId val="6991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Flux(uMol/sec)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19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181938</xdr:colOff>
      <xdr:row>2</xdr:row>
      <xdr:rowOff>18953</xdr:rowOff>
    </xdr:from>
    <xdr:to>
      <xdr:col>21</xdr:col>
      <xdr:colOff>486738</xdr:colOff>
      <xdr:row>16</xdr:row>
      <xdr:rowOff>182706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DAFA19-8B5A-5AE1-D202-114610E27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508962</xdr:colOff>
      <xdr:row>65</xdr:row>
      <xdr:rowOff>71580</xdr:rowOff>
    </xdr:from>
    <xdr:to>
      <xdr:col>21</xdr:col>
      <xdr:colOff>105834</xdr:colOff>
      <xdr:row>85</xdr:row>
      <xdr:rowOff>96211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24306D-50C2-5B26-CFF6-9EC94E5AC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593725</xdr:colOff>
      <xdr:row>0</xdr:row>
      <xdr:rowOff>161925</xdr:rowOff>
    </xdr:from>
    <xdr:to>
      <xdr:col>14</xdr:col>
      <xdr:colOff>288925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E6C0D-8939-EED4-DE3A-96804E48E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530225</xdr:colOff>
      <xdr:row>17</xdr:row>
      <xdr:rowOff>9525</xdr:rowOff>
    </xdr:from>
    <xdr:to>
      <xdr:col>14</xdr:col>
      <xdr:colOff>225425</xdr:colOff>
      <xdr:row>31</xdr:row>
      <xdr:rowOff>174625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830FF8-AC5D-1526-5B3E-FE1765F60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CF619-1C37-4A6C-BA5C-00E57FD607CB}">
  <dimension ref="A1:R173"/>
  <sheetViews>
    <sheetView tabSelected="1" topLeftCell="A72" zoomScale="66" zoomScaleNormal="66" workbookViewId="0">
      <selection activeCell="D96" sqref="D96"/>
    </sheetView>
  </sheetViews>
  <sheetFormatPr defaultRowHeight="14.5" x14ac:dyDescent="0.35"/>
  <cols>
    <col min="3" max="3" width="10.81640625" customWidth="1"/>
    <col min="4" max="4" width="11.7265625" customWidth="1"/>
    <col min="6" max="6" width="18.7265625" customWidth="1"/>
    <col min="9" max="9" width="10.81640625" bestFit="1" customWidth="1"/>
    <col min="11" max="11" width="11.54296875" customWidth="1"/>
    <col min="16" max="16" width="10.6328125" customWidth="1"/>
    <col min="17" max="17" width="11.45312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4</v>
      </c>
      <c r="E1" t="s">
        <v>8</v>
      </c>
      <c r="F1" t="s">
        <v>9</v>
      </c>
      <c r="G1" t="s">
        <v>23</v>
      </c>
      <c r="H1" t="s">
        <v>19</v>
      </c>
      <c r="I1" t="s">
        <v>20</v>
      </c>
      <c r="K1" t="s">
        <v>24</v>
      </c>
      <c r="L1" t="s">
        <v>23</v>
      </c>
      <c r="M1" t="s">
        <v>19</v>
      </c>
      <c r="N1" t="s">
        <v>20</v>
      </c>
    </row>
    <row r="2" spans="1:14" x14ac:dyDescent="0.35">
      <c r="A2">
        <v>1</v>
      </c>
      <c r="B2">
        <v>1</v>
      </c>
      <c r="C2" s="1">
        <v>44749</v>
      </c>
      <c r="D2">
        <v>0.42566979999999999</v>
      </c>
      <c r="E2">
        <v>3.6666666666666702E-2</v>
      </c>
      <c r="F2" t="s">
        <v>21</v>
      </c>
      <c r="G2">
        <v>5328.3720000000003</v>
      </c>
      <c r="H2">
        <f>E2*G2</f>
        <v>195.37364000000019</v>
      </c>
      <c r="I2">
        <f>H2*86400</f>
        <v>16880282.496000018</v>
      </c>
      <c r="K2" s="1">
        <v>44749</v>
      </c>
      <c r="L2">
        <v>5328.3720000000003</v>
      </c>
      <c r="M2">
        <v>195.37364000000019</v>
      </c>
      <c r="N2">
        <v>16880282.496000018</v>
      </c>
    </row>
    <row r="3" spans="1:14" x14ac:dyDescent="0.35">
      <c r="A3">
        <v>1</v>
      </c>
      <c r="B3">
        <v>1</v>
      </c>
      <c r="C3" s="1">
        <v>44749</v>
      </c>
      <c r="D3">
        <v>0.42566979999999999</v>
      </c>
      <c r="E3">
        <v>3.6666666666666702E-2</v>
      </c>
      <c r="G3">
        <v>5328.3720000000003</v>
      </c>
      <c r="H3">
        <f t="shared" ref="H3:H66" si="0">E3*G3</f>
        <v>195.37364000000019</v>
      </c>
      <c r="I3">
        <f t="shared" ref="I3:I66" si="1">H3*86400</f>
        <v>16880282.496000018</v>
      </c>
      <c r="K3" s="1">
        <v>44756</v>
      </c>
      <c r="L3">
        <v>5328.3720000000003</v>
      </c>
      <c r="M3">
        <v>201.29405333333347</v>
      </c>
      <c r="N3">
        <v>17391806.208000012</v>
      </c>
    </row>
    <row r="4" spans="1:14" x14ac:dyDescent="0.35">
      <c r="A4">
        <v>1</v>
      </c>
      <c r="B4">
        <v>2</v>
      </c>
      <c r="C4" s="1">
        <v>44749</v>
      </c>
      <c r="D4">
        <v>0.42566979999999999</v>
      </c>
      <c r="E4">
        <v>3.6666666666666702E-2</v>
      </c>
      <c r="G4">
        <v>5328.3720000000003</v>
      </c>
      <c r="H4">
        <f t="shared" si="0"/>
        <v>195.37364000000019</v>
      </c>
      <c r="I4">
        <f t="shared" si="1"/>
        <v>16880282.496000018</v>
      </c>
      <c r="K4" s="1">
        <v>44767</v>
      </c>
      <c r="L4">
        <v>5328.3720000000003</v>
      </c>
      <c r="M4">
        <v>266.41860000000003</v>
      </c>
      <c r="N4">
        <v>23018567.040000003</v>
      </c>
    </row>
    <row r="5" spans="1:14" x14ac:dyDescent="0.35">
      <c r="A5">
        <v>1</v>
      </c>
      <c r="B5">
        <v>3</v>
      </c>
      <c r="C5" s="1">
        <v>44749</v>
      </c>
      <c r="D5">
        <v>0.42566979999999999</v>
      </c>
      <c r="E5">
        <v>3.6666666666666702E-2</v>
      </c>
      <c r="G5">
        <v>5328.3720000000003</v>
      </c>
      <c r="H5">
        <f t="shared" si="0"/>
        <v>195.37364000000019</v>
      </c>
      <c r="I5">
        <f t="shared" si="1"/>
        <v>16880282.496000018</v>
      </c>
    </row>
    <row r="6" spans="1:14" x14ac:dyDescent="0.35">
      <c r="A6">
        <v>1</v>
      </c>
      <c r="B6">
        <v>1</v>
      </c>
      <c r="C6" s="1">
        <v>44756</v>
      </c>
      <c r="D6">
        <v>0.63078730000000005</v>
      </c>
      <c r="E6">
        <v>3.7777777777777799E-2</v>
      </c>
      <c r="G6">
        <v>5328.3720000000003</v>
      </c>
      <c r="H6">
        <f t="shared" si="0"/>
        <v>201.29405333333347</v>
      </c>
      <c r="I6">
        <f t="shared" si="1"/>
        <v>17391806.208000012</v>
      </c>
      <c r="K6" t="s">
        <v>25</v>
      </c>
      <c r="L6" t="s">
        <v>23</v>
      </c>
      <c r="M6" t="s">
        <v>19</v>
      </c>
      <c r="N6" t="s">
        <v>20</v>
      </c>
    </row>
    <row r="7" spans="1:14" x14ac:dyDescent="0.35">
      <c r="A7">
        <v>1</v>
      </c>
      <c r="B7">
        <v>2</v>
      </c>
      <c r="C7" s="1">
        <v>44756</v>
      </c>
      <c r="D7">
        <v>0.63078730000000005</v>
      </c>
      <c r="E7">
        <v>3.7777777777777799E-2</v>
      </c>
      <c r="G7">
        <v>5328.3720000000003</v>
      </c>
      <c r="H7">
        <f t="shared" si="0"/>
        <v>201.29405333333347</v>
      </c>
      <c r="I7">
        <f t="shared" si="1"/>
        <v>17391806.208000012</v>
      </c>
      <c r="K7" s="1">
        <v>44749</v>
      </c>
      <c r="L7">
        <v>6668.4778755299994</v>
      </c>
      <c r="M7">
        <v>83.355973444124999</v>
      </c>
      <c r="N7">
        <v>7201956.1055723997</v>
      </c>
    </row>
    <row r="8" spans="1:14" x14ac:dyDescent="0.35">
      <c r="A8">
        <v>1</v>
      </c>
      <c r="B8">
        <v>2</v>
      </c>
      <c r="C8" s="1">
        <v>44756</v>
      </c>
      <c r="D8">
        <v>0.63078730000000005</v>
      </c>
      <c r="E8">
        <v>3.7777777777777799E-2</v>
      </c>
      <c r="G8">
        <v>5328.3720000000003</v>
      </c>
      <c r="H8">
        <f t="shared" si="0"/>
        <v>201.29405333333347</v>
      </c>
      <c r="I8">
        <f t="shared" si="1"/>
        <v>17391806.208000012</v>
      </c>
      <c r="K8" s="1">
        <v>44756</v>
      </c>
      <c r="L8">
        <v>6957.8703330600001</v>
      </c>
      <c r="M8">
        <v>247.39094517546695</v>
      </c>
      <c r="N8">
        <v>21374577.663160346</v>
      </c>
    </row>
    <row r="9" spans="1:14" x14ac:dyDescent="0.35">
      <c r="A9">
        <v>1</v>
      </c>
      <c r="B9">
        <v>3</v>
      </c>
      <c r="C9" s="1">
        <v>44756</v>
      </c>
      <c r="D9">
        <v>0.63078730000000005</v>
      </c>
      <c r="E9">
        <v>3.7777777777777799E-2</v>
      </c>
      <c r="G9">
        <v>5328.3720000000003</v>
      </c>
      <c r="H9">
        <f t="shared" si="0"/>
        <v>201.29405333333347</v>
      </c>
      <c r="I9">
        <f t="shared" si="1"/>
        <v>17391806.208000012</v>
      </c>
      <c r="K9" s="1">
        <v>44767</v>
      </c>
      <c r="L9">
        <v>6923.7470434200004</v>
      </c>
      <c r="M9">
        <v>79.128537639085522</v>
      </c>
      <c r="N9">
        <v>6836705.652016989</v>
      </c>
    </row>
    <row r="10" spans="1:14" x14ac:dyDescent="0.35">
      <c r="A10">
        <v>1</v>
      </c>
      <c r="B10">
        <v>1</v>
      </c>
      <c r="C10" s="1">
        <v>44767</v>
      </c>
      <c r="D10">
        <v>0.38566319999999998</v>
      </c>
      <c r="E10">
        <v>0.05</v>
      </c>
      <c r="G10">
        <v>5328.3720000000003</v>
      </c>
      <c r="H10">
        <f t="shared" si="0"/>
        <v>266.41860000000003</v>
      </c>
      <c r="I10">
        <f t="shared" si="1"/>
        <v>23018567.040000003</v>
      </c>
    </row>
    <row r="11" spans="1:14" x14ac:dyDescent="0.35">
      <c r="A11">
        <v>1</v>
      </c>
      <c r="B11">
        <v>2</v>
      </c>
      <c r="C11" s="1">
        <v>44767</v>
      </c>
      <c r="D11">
        <v>0.38566319999999998</v>
      </c>
      <c r="E11">
        <v>0.05</v>
      </c>
      <c r="G11">
        <v>5328.3720000000003</v>
      </c>
      <c r="H11">
        <f t="shared" si="0"/>
        <v>266.41860000000003</v>
      </c>
      <c r="I11">
        <f t="shared" si="1"/>
        <v>23018567.040000003</v>
      </c>
      <c r="K11" t="s">
        <v>26</v>
      </c>
      <c r="L11" t="s">
        <v>23</v>
      </c>
      <c r="M11" t="s">
        <v>19</v>
      </c>
      <c r="N11" t="s">
        <v>20</v>
      </c>
    </row>
    <row r="12" spans="1:14" x14ac:dyDescent="0.35">
      <c r="A12">
        <v>1</v>
      </c>
      <c r="B12">
        <v>2</v>
      </c>
      <c r="C12" s="1">
        <v>44767</v>
      </c>
      <c r="D12">
        <v>0.38566319999999998</v>
      </c>
      <c r="E12">
        <v>0.05</v>
      </c>
      <c r="G12">
        <v>5328.3720000000003</v>
      </c>
      <c r="H12">
        <f t="shared" si="0"/>
        <v>266.41860000000003</v>
      </c>
      <c r="I12">
        <f t="shared" si="1"/>
        <v>23018567.040000003</v>
      </c>
      <c r="K12" s="1">
        <v>44749</v>
      </c>
      <c r="L12">
        <v>840.90400000000011</v>
      </c>
      <c r="M12">
        <v>3.6038742857142898</v>
      </c>
      <c r="N12">
        <v>311374.73828571464</v>
      </c>
    </row>
    <row r="13" spans="1:14" x14ac:dyDescent="0.35">
      <c r="A13">
        <v>1</v>
      </c>
      <c r="B13">
        <v>3</v>
      </c>
      <c r="C13" s="1">
        <v>44767</v>
      </c>
      <c r="D13">
        <v>0.38566319999999998</v>
      </c>
      <c r="E13">
        <v>0.05</v>
      </c>
      <c r="G13">
        <v>5328.3720000000003</v>
      </c>
      <c r="H13">
        <f t="shared" si="0"/>
        <v>266.41860000000003</v>
      </c>
      <c r="I13">
        <f t="shared" si="1"/>
        <v>23018567.040000003</v>
      </c>
      <c r="K13" s="1">
        <v>44756</v>
      </c>
      <c r="L13">
        <v>840.90400000000011</v>
      </c>
      <c r="M13">
        <v>37.840680000000006</v>
      </c>
      <c r="N13">
        <v>3269434.7520000003</v>
      </c>
    </row>
    <row r="14" spans="1:14" x14ac:dyDescent="0.35">
      <c r="A14">
        <v>2</v>
      </c>
      <c r="B14">
        <v>1</v>
      </c>
      <c r="C14" s="1">
        <v>44749</v>
      </c>
      <c r="D14">
        <v>0.62750170000000005</v>
      </c>
      <c r="E14">
        <v>1.2500000000000001E-2</v>
      </c>
      <c r="F14" t="s">
        <v>10</v>
      </c>
      <c r="G14">
        <f>7720.9*D14 + 1823.6</f>
        <v>6668.4778755299994</v>
      </c>
      <c r="H14">
        <f t="shared" si="0"/>
        <v>83.355973444124999</v>
      </c>
      <c r="I14">
        <f t="shared" si="1"/>
        <v>7201956.1055723997</v>
      </c>
      <c r="K14" s="1">
        <v>44767</v>
      </c>
      <c r="L14">
        <v>840.90400000000011</v>
      </c>
      <c r="M14">
        <v>80.726784000000009</v>
      </c>
      <c r="N14">
        <v>6974794.1376000009</v>
      </c>
    </row>
    <row r="15" spans="1:14" x14ac:dyDescent="0.35">
      <c r="A15">
        <v>2</v>
      </c>
      <c r="B15">
        <v>2</v>
      </c>
      <c r="C15" s="1">
        <v>44749</v>
      </c>
      <c r="D15">
        <v>0.62750170000000005</v>
      </c>
      <c r="E15">
        <v>1.2500000000000001E-2</v>
      </c>
      <c r="G15">
        <f t="shared" ref="G15:G25" si="2">7720.9*D15 + 1823.6</f>
        <v>6668.4778755299994</v>
      </c>
      <c r="H15">
        <f t="shared" si="0"/>
        <v>83.355973444124999</v>
      </c>
      <c r="I15">
        <f t="shared" si="1"/>
        <v>7201956.1055723997</v>
      </c>
    </row>
    <row r="16" spans="1:14" x14ac:dyDescent="0.35">
      <c r="A16">
        <v>2</v>
      </c>
      <c r="B16">
        <v>2</v>
      </c>
      <c r="C16" s="1">
        <v>44749</v>
      </c>
      <c r="D16">
        <v>0.62750170000000005</v>
      </c>
      <c r="E16">
        <v>1.2500000000000001E-2</v>
      </c>
      <c r="G16">
        <f t="shared" si="2"/>
        <v>6668.4778755299994</v>
      </c>
      <c r="H16">
        <f t="shared" si="0"/>
        <v>83.355973444124999</v>
      </c>
      <c r="I16">
        <f t="shared" si="1"/>
        <v>7201956.1055723997</v>
      </c>
      <c r="K16" t="s">
        <v>27</v>
      </c>
      <c r="L16" t="s">
        <v>23</v>
      </c>
      <c r="M16" t="s">
        <v>19</v>
      </c>
      <c r="N16" t="s">
        <v>20</v>
      </c>
    </row>
    <row r="17" spans="1:18" x14ac:dyDescent="0.35">
      <c r="A17">
        <v>2</v>
      </c>
      <c r="B17">
        <v>3</v>
      </c>
      <c r="C17" s="1">
        <v>44749</v>
      </c>
      <c r="D17">
        <v>0.62750170000000005</v>
      </c>
      <c r="E17">
        <v>1.2500000000000001E-2</v>
      </c>
      <c r="G17">
        <f t="shared" si="2"/>
        <v>6668.4778755299994</v>
      </c>
      <c r="H17">
        <f t="shared" si="0"/>
        <v>83.355973444124999</v>
      </c>
      <c r="I17">
        <f t="shared" si="1"/>
        <v>7201956.1055723997</v>
      </c>
      <c r="K17" s="1">
        <v>44741</v>
      </c>
      <c r="L17">
        <v>542.88365032000002</v>
      </c>
      <c r="M17">
        <v>84.534739835543007</v>
      </c>
      <c r="N17">
        <v>7303801.5217909161</v>
      </c>
    </row>
    <row r="18" spans="1:18" x14ac:dyDescent="0.35">
      <c r="A18">
        <v>2</v>
      </c>
      <c r="B18">
        <v>1</v>
      </c>
      <c r="C18" s="1">
        <v>44756</v>
      </c>
      <c r="D18">
        <v>0.6649834</v>
      </c>
      <c r="E18">
        <v>3.5555555555555597E-2</v>
      </c>
      <c r="G18">
        <f t="shared" si="2"/>
        <v>6957.8703330600001</v>
      </c>
      <c r="H18">
        <f t="shared" si="0"/>
        <v>247.39094517546695</v>
      </c>
      <c r="I18">
        <f t="shared" si="1"/>
        <v>21374577.663160346</v>
      </c>
      <c r="K18" s="1">
        <v>44757</v>
      </c>
      <c r="L18">
        <v>572.78708071999995</v>
      </c>
      <c r="M18">
        <v>38.949521488960002</v>
      </c>
      <c r="N18">
        <v>3365238.6566461441</v>
      </c>
      <c r="P18" t="s">
        <v>0</v>
      </c>
      <c r="Q18" t="s">
        <v>2</v>
      </c>
      <c r="R18" t="s">
        <v>20</v>
      </c>
    </row>
    <row r="19" spans="1:18" x14ac:dyDescent="0.35">
      <c r="A19">
        <v>2</v>
      </c>
      <c r="B19">
        <v>2</v>
      </c>
      <c r="C19" s="1">
        <v>44756</v>
      </c>
      <c r="D19">
        <v>0.6649834</v>
      </c>
      <c r="E19">
        <v>3.5555555555555597E-2</v>
      </c>
      <c r="G19">
        <f t="shared" si="2"/>
        <v>6957.8703330600001</v>
      </c>
      <c r="H19">
        <f t="shared" si="0"/>
        <v>247.39094517546695</v>
      </c>
      <c r="I19">
        <f t="shared" si="1"/>
        <v>21374577.663160346</v>
      </c>
      <c r="K19" s="1">
        <v>44764</v>
      </c>
      <c r="L19">
        <v>573.39110591999997</v>
      </c>
      <c r="M19">
        <v>35.836944119999998</v>
      </c>
      <c r="N19">
        <v>3096311.9719679998</v>
      </c>
      <c r="P19" t="s">
        <v>24</v>
      </c>
      <c r="Q19" s="1">
        <v>44749</v>
      </c>
      <c r="R19">
        <v>16880282.496000018</v>
      </c>
    </row>
    <row r="20" spans="1:18" x14ac:dyDescent="0.35">
      <c r="A20">
        <v>2</v>
      </c>
      <c r="B20">
        <v>3</v>
      </c>
      <c r="C20" s="1">
        <v>44756</v>
      </c>
      <c r="D20">
        <v>0.6649834</v>
      </c>
      <c r="E20">
        <v>3.5555555555555597E-2</v>
      </c>
      <c r="G20">
        <f t="shared" si="2"/>
        <v>6957.8703330600001</v>
      </c>
      <c r="H20">
        <f t="shared" si="0"/>
        <v>247.39094517546695</v>
      </c>
      <c r="I20">
        <f t="shared" si="1"/>
        <v>21374577.663160346</v>
      </c>
      <c r="Q20" s="1">
        <v>44756</v>
      </c>
      <c r="R20">
        <v>17391806.208000012</v>
      </c>
    </row>
    <row r="21" spans="1:18" x14ac:dyDescent="0.35">
      <c r="A21">
        <v>2</v>
      </c>
      <c r="B21">
        <v>3</v>
      </c>
      <c r="C21" s="1">
        <v>44756</v>
      </c>
      <c r="D21">
        <v>0.6649834</v>
      </c>
      <c r="E21">
        <v>3.5555555555555597E-2</v>
      </c>
      <c r="G21">
        <f t="shared" si="2"/>
        <v>6957.8703330600001</v>
      </c>
      <c r="H21">
        <f t="shared" si="0"/>
        <v>247.39094517546695</v>
      </c>
      <c r="I21">
        <f t="shared" si="1"/>
        <v>21374577.663160346</v>
      </c>
      <c r="K21" t="s">
        <v>28</v>
      </c>
      <c r="L21" t="s">
        <v>23</v>
      </c>
      <c r="M21" t="s">
        <v>19</v>
      </c>
      <c r="N21" t="s">
        <v>20</v>
      </c>
      <c r="Q21" s="1">
        <v>44767</v>
      </c>
      <c r="R21">
        <v>23018567.040000003</v>
      </c>
    </row>
    <row r="22" spans="1:18" x14ac:dyDescent="0.35">
      <c r="A22">
        <v>2</v>
      </c>
      <c r="B22">
        <v>1</v>
      </c>
      <c r="C22" s="1">
        <v>44767</v>
      </c>
      <c r="D22">
        <v>0.66056380000000003</v>
      </c>
      <c r="E22">
        <v>1.1428571428571401E-2</v>
      </c>
      <c r="G22">
        <f t="shared" si="2"/>
        <v>6923.7470434200004</v>
      </c>
      <c r="H22">
        <f t="shared" si="0"/>
        <v>79.128537639085522</v>
      </c>
      <c r="I22">
        <f t="shared" si="1"/>
        <v>6836705.652016989</v>
      </c>
      <c r="K22" s="1">
        <v>44740</v>
      </c>
      <c r="L22">
        <v>596.6340490026987</v>
      </c>
      <c r="M22">
        <v>4.7730723920215894</v>
      </c>
      <c r="N22">
        <v>412393.45467066532</v>
      </c>
    </row>
    <row r="23" spans="1:18" x14ac:dyDescent="0.35">
      <c r="A23">
        <v>2</v>
      </c>
      <c r="B23">
        <v>2</v>
      </c>
      <c r="C23" s="1">
        <v>44767</v>
      </c>
      <c r="D23">
        <v>0.66056380000000003</v>
      </c>
      <c r="E23">
        <v>1.1428571428571401E-2</v>
      </c>
      <c r="G23">
        <f t="shared" si="2"/>
        <v>6923.7470434200004</v>
      </c>
      <c r="H23">
        <f t="shared" si="0"/>
        <v>79.128537639085522</v>
      </c>
      <c r="I23">
        <f t="shared" si="1"/>
        <v>6836705.652016989</v>
      </c>
      <c r="K23" s="1">
        <v>44761</v>
      </c>
      <c r="L23">
        <v>723.75762369883182</v>
      </c>
      <c r="M23">
        <v>62.725660720565443</v>
      </c>
      <c r="N23">
        <v>5419497.0862568542</v>
      </c>
      <c r="P23" t="s">
        <v>25</v>
      </c>
      <c r="Q23" s="1">
        <v>44749</v>
      </c>
      <c r="R23">
        <v>7201956.1055723997</v>
      </c>
    </row>
    <row r="24" spans="1:18" x14ac:dyDescent="0.35">
      <c r="A24">
        <v>2</v>
      </c>
      <c r="B24">
        <v>2</v>
      </c>
      <c r="C24" s="1">
        <v>44767</v>
      </c>
      <c r="D24">
        <v>0.66056380000000003</v>
      </c>
      <c r="E24">
        <v>1.1428571428571401E-2</v>
      </c>
      <c r="G24">
        <f t="shared" si="2"/>
        <v>6923.7470434200004</v>
      </c>
      <c r="H24">
        <f t="shared" si="0"/>
        <v>79.128537639085522</v>
      </c>
      <c r="I24">
        <f t="shared" si="1"/>
        <v>6836705.652016989</v>
      </c>
      <c r="K24" s="1">
        <v>44769</v>
      </c>
      <c r="L24">
        <v>731.94195421223048</v>
      </c>
      <c r="M24">
        <v>88.747961948232941</v>
      </c>
      <c r="N24">
        <v>7667823.9123273259</v>
      </c>
      <c r="Q24" s="1">
        <v>44756</v>
      </c>
      <c r="R24">
        <v>21374577.663160346</v>
      </c>
    </row>
    <row r="25" spans="1:18" x14ac:dyDescent="0.35">
      <c r="A25">
        <v>2</v>
      </c>
      <c r="B25">
        <v>3</v>
      </c>
      <c r="C25" s="1">
        <v>44767</v>
      </c>
      <c r="D25">
        <v>0.66056380000000003</v>
      </c>
      <c r="E25">
        <v>1.1428571428571401E-2</v>
      </c>
      <c r="G25">
        <f t="shared" si="2"/>
        <v>6923.7470434200004</v>
      </c>
      <c r="H25">
        <f t="shared" si="0"/>
        <v>79.128537639085522</v>
      </c>
      <c r="I25">
        <f t="shared" si="1"/>
        <v>6836705.652016989</v>
      </c>
      <c r="Q25" s="1">
        <v>44767</v>
      </c>
      <c r="R25">
        <v>6836705.652016989</v>
      </c>
    </row>
    <row r="26" spans="1:18" x14ac:dyDescent="0.35">
      <c r="A26">
        <v>3</v>
      </c>
      <c r="B26">
        <v>1</v>
      </c>
      <c r="C26" s="1">
        <v>44749</v>
      </c>
      <c r="D26">
        <v>0.18043970000000001</v>
      </c>
      <c r="E26">
        <v>4.2857142857142903E-3</v>
      </c>
      <c r="F26" t="s">
        <v>22</v>
      </c>
      <c r="G26">
        <v>840.90400000000011</v>
      </c>
      <c r="H26">
        <f t="shared" si="0"/>
        <v>3.6038742857142898</v>
      </c>
      <c r="I26">
        <f t="shared" si="1"/>
        <v>311374.73828571464</v>
      </c>
      <c r="K26" t="s">
        <v>29</v>
      </c>
      <c r="L26" t="s">
        <v>23</v>
      </c>
      <c r="M26" t="s">
        <v>19</v>
      </c>
      <c r="N26" t="s">
        <v>20</v>
      </c>
    </row>
    <row r="27" spans="1:18" x14ac:dyDescent="0.35">
      <c r="A27">
        <v>3</v>
      </c>
      <c r="B27">
        <v>1</v>
      </c>
      <c r="C27" s="1">
        <v>44749</v>
      </c>
      <c r="D27">
        <v>0.18043970000000001</v>
      </c>
      <c r="E27">
        <v>4.2857142857142903E-3</v>
      </c>
      <c r="G27">
        <v>840.90400000000011</v>
      </c>
      <c r="H27">
        <f t="shared" si="0"/>
        <v>3.6038742857142898</v>
      </c>
      <c r="I27">
        <f t="shared" si="1"/>
        <v>311374.73828571464</v>
      </c>
      <c r="K27" s="1">
        <v>44742</v>
      </c>
      <c r="L27">
        <v>287.46107738654035</v>
      </c>
      <c r="M27">
        <v>23.715538884389581</v>
      </c>
      <c r="N27">
        <v>2049022.5596112597</v>
      </c>
      <c r="P27" t="s">
        <v>26</v>
      </c>
      <c r="Q27" s="1">
        <v>44749</v>
      </c>
      <c r="R27">
        <v>311374.73828571464</v>
      </c>
    </row>
    <row r="28" spans="1:18" x14ac:dyDescent="0.35">
      <c r="A28">
        <v>3</v>
      </c>
      <c r="B28">
        <v>2</v>
      </c>
      <c r="C28" s="1">
        <v>44749</v>
      </c>
      <c r="D28">
        <v>0.18043970000000001</v>
      </c>
      <c r="E28">
        <v>4.2857142857142903E-3</v>
      </c>
      <c r="G28">
        <v>840.90400000000011</v>
      </c>
      <c r="H28">
        <f t="shared" si="0"/>
        <v>3.6038742857142898</v>
      </c>
      <c r="I28">
        <f t="shared" si="1"/>
        <v>311374.73828571464</v>
      </c>
      <c r="K28" s="1">
        <v>44753</v>
      </c>
      <c r="L28">
        <v>297.60500843304823</v>
      </c>
      <c r="M28">
        <v>20.336342242924953</v>
      </c>
      <c r="N28">
        <v>1757059.9697887159</v>
      </c>
      <c r="Q28" s="1">
        <v>44756</v>
      </c>
      <c r="R28">
        <v>3269434.7520000003</v>
      </c>
    </row>
    <row r="29" spans="1:18" x14ac:dyDescent="0.35">
      <c r="A29">
        <v>3</v>
      </c>
      <c r="B29">
        <v>3</v>
      </c>
      <c r="C29" s="1">
        <v>44749</v>
      </c>
      <c r="D29">
        <v>0.18043970000000001</v>
      </c>
      <c r="E29">
        <v>4.2857142857142903E-3</v>
      </c>
      <c r="G29">
        <v>840.90400000000011</v>
      </c>
      <c r="H29">
        <f t="shared" si="0"/>
        <v>3.6038742857142898</v>
      </c>
      <c r="I29">
        <f t="shared" si="1"/>
        <v>311374.73828571464</v>
      </c>
      <c r="K29" s="1">
        <v>44761</v>
      </c>
      <c r="L29">
        <v>296.90719765181234</v>
      </c>
      <c r="M29">
        <v>11.876287906072493</v>
      </c>
      <c r="N29">
        <v>1026111.2750846634</v>
      </c>
      <c r="Q29" s="1">
        <v>44767</v>
      </c>
      <c r="R29">
        <v>6974794.1376000009</v>
      </c>
    </row>
    <row r="30" spans="1:18" x14ac:dyDescent="0.35">
      <c r="A30">
        <v>3</v>
      </c>
      <c r="B30">
        <v>1</v>
      </c>
      <c r="C30" s="1">
        <v>44756</v>
      </c>
      <c r="D30">
        <v>0.1835193</v>
      </c>
      <c r="E30">
        <v>4.4999999999999998E-2</v>
      </c>
      <c r="G30">
        <v>840.90400000000011</v>
      </c>
      <c r="H30">
        <f t="shared" si="0"/>
        <v>37.840680000000006</v>
      </c>
      <c r="I30">
        <f t="shared" si="1"/>
        <v>3269434.7520000003</v>
      </c>
    </row>
    <row r="31" spans="1:18" x14ac:dyDescent="0.35">
      <c r="A31">
        <v>3</v>
      </c>
      <c r="B31">
        <v>2</v>
      </c>
      <c r="C31" s="1">
        <v>44756</v>
      </c>
      <c r="D31">
        <v>0.1835193</v>
      </c>
      <c r="E31">
        <v>4.4999999999999998E-2</v>
      </c>
      <c r="G31">
        <v>840.90400000000011</v>
      </c>
      <c r="H31">
        <f t="shared" si="0"/>
        <v>37.840680000000006</v>
      </c>
      <c r="I31">
        <f t="shared" si="1"/>
        <v>3269434.7520000003</v>
      </c>
      <c r="K31" t="s">
        <v>30</v>
      </c>
      <c r="L31" t="s">
        <v>23</v>
      </c>
      <c r="M31" t="s">
        <v>19</v>
      </c>
      <c r="N31" t="s">
        <v>20</v>
      </c>
      <c r="P31" t="s">
        <v>27</v>
      </c>
      <c r="Q31" s="1">
        <v>44741</v>
      </c>
      <c r="R31">
        <v>7303801.5217909161</v>
      </c>
    </row>
    <row r="32" spans="1:18" x14ac:dyDescent="0.35">
      <c r="A32">
        <v>3</v>
      </c>
      <c r="B32">
        <v>3</v>
      </c>
      <c r="C32" s="1">
        <v>44756</v>
      </c>
      <c r="D32">
        <v>0.1835193</v>
      </c>
      <c r="E32">
        <v>4.4999999999999998E-2</v>
      </c>
      <c r="G32">
        <v>840.90400000000011</v>
      </c>
      <c r="H32">
        <f t="shared" si="0"/>
        <v>37.840680000000006</v>
      </c>
      <c r="I32">
        <f t="shared" si="1"/>
        <v>3269434.7520000003</v>
      </c>
      <c r="K32" s="1">
        <v>44742</v>
      </c>
      <c r="L32">
        <v>559.74603503423498</v>
      </c>
      <c r="M32">
        <v>24.877601557077085</v>
      </c>
      <c r="N32">
        <v>2149424.7745314604</v>
      </c>
      <c r="Q32" s="1">
        <v>44757</v>
      </c>
      <c r="R32">
        <v>3365238.6566461441</v>
      </c>
    </row>
    <row r="33" spans="1:18" x14ac:dyDescent="0.35">
      <c r="A33">
        <v>3</v>
      </c>
      <c r="B33">
        <v>3</v>
      </c>
      <c r="C33" s="1">
        <v>44756</v>
      </c>
      <c r="D33">
        <v>0.1835193</v>
      </c>
      <c r="E33">
        <v>4.4999999999999998E-2</v>
      </c>
      <c r="G33">
        <v>840.90400000000011</v>
      </c>
      <c r="H33">
        <f t="shared" si="0"/>
        <v>37.840680000000006</v>
      </c>
      <c r="I33">
        <f t="shared" si="1"/>
        <v>3269434.7520000003</v>
      </c>
      <c r="K33" s="1">
        <v>44753</v>
      </c>
      <c r="L33">
        <v>609.82208848894754</v>
      </c>
      <c r="M33">
        <v>24.392883539557904</v>
      </c>
      <c r="N33">
        <v>2107545.1378178028</v>
      </c>
      <c r="Q33" s="1">
        <v>44764</v>
      </c>
      <c r="R33">
        <v>3096311.9719679998</v>
      </c>
    </row>
    <row r="34" spans="1:18" x14ac:dyDescent="0.35">
      <c r="A34">
        <v>3</v>
      </c>
      <c r="B34">
        <v>1</v>
      </c>
      <c r="C34" s="1">
        <v>44767</v>
      </c>
      <c r="D34">
        <v>0.17382149999999999</v>
      </c>
      <c r="E34">
        <v>9.6000000000000002E-2</v>
      </c>
      <c r="G34">
        <v>840.90400000000011</v>
      </c>
      <c r="H34">
        <f t="shared" si="0"/>
        <v>80.726784000000009</v>
      </c>
      <c r="I34">
        <f t="shared" si="1"/>
        <v>6974794.1376000009</v>
      </c>
      <c r="K34" s="1">
        <v>44761</v>
      </c>
      <c r="L34">
        <v>615.34103637621467</v>
      </c>
      <c r="M34">
        <v>55.380693273859322</v>
      </c>
      <c r="N34">
        <v>4784891.8988614455</v>
      </c>
    </row>
    <row r="35" spans="1:18" x14ac:dyDescent="0.35">
      <c r="A35">
        <v>3</v>
      </c>
      <c r="B35">
        <v>1</v>
      </c>
      <c r="C35" s="1">
        <v>44767</v>
      </c>
      <c r="D35">
        <v>0.17382149999999999</v>
      </c>
      <c r="E35">
        <v>9.6000000000000002E-2</v>
      </c>
      <c r="G35">
        <v>840.90400000000011</v>
      </c>
      <c r="H35">
        <f t="shared" si="0"/>
        <v>80.726784000000009</v>
      </c>
      <c r="I35">
        <f t="shared" si="1"/>
        <v>6974794.1376000009</v>
      </c>
      <c r="P35" t="s">
        <v>28</v>
      </c>
      <c r="Q35" s="1">
        <v>44740</v>
      </c>
      <c r="R35">
        <v>412393.45467066532</v>
      </c>
    </row>
    <row r="36" spans="1:18" x14ac:dyDescent="0.35">
      <c r="A36">
        <v>3</v>
      </c>
      <c r="B36">
        <v>2</v>
      </c>
      <c r="C36" s="1">
        <v>44767</v>
      </c>
      <c r="D36">
        <v>0.17382149999999999</v>
      </c>
      <c r="E36">
        <v>9.6000000000000002E-2</v>
      </c>
      <c r="G36">
        <v>840.90400000000011</v>
      </c>
      <c r="H36">
        <f t="shared" si="0"/>
        <v>80.726784000000009</v>
      </c>
      <c r="I36">
        <f t="shared" si="1"/>
        <v>6974794.1376000009</v>
      </c>
      <c r="K36" t="s">
        <v>31</v>
      </c>
      <c r="L36" t="s">
        <v>23</v>
      </c>
      <c r="M36" t="s">
        <v>19</v>
      </c>
      <c r="N36" t="s">
        <v>20</v>
      </c>
      <c r="Q36" s="1">
        <v>44761</v>
      </c>
      <c r="R36">
        <v>5419497.0862568542</v>
      </c>
    </row>
    <row r="37" spans="1:18" x14ac:dyDescent="0.35">
      <c r="A37">
        <v>3</v>
      </c>
      <c r="B37">
        <v>3</v>
      </c>
      <c r="C37" s="1">
        <v>44767</v>
      </c>
      <c r="D37">
        <v>0.17382149999999999</v>
      </c>
      <c r="E37">
        <v>9.6000000000000002E-2</v>
      </c>
      <c r="G37">
        <v>840.90400000000011</v>
      </c>
      <c r="H37">
        <f t="shared" si="0"/>
        <v>80.726784000000009</v>
      </c>
      <c r="I37">
        <f t="shared" si="1"/>
        <v>6974794.1376000009</v>
      </c>
      <c r="K37" s="1">
        <v>44747</v>
      </c>
      <c r="L37">
        <v>210.54176385</v>
      </c>
      <c r="M37">
        <v>321.60254428087501</v>
      </c>
      <c r="N37">
        <v>27786459.825867601</v>
      </c>
      <c r="Q37" s="1">
        <v>44769</v>
      </c>
      <c r="R37">
        <v>7667823.9123273259</v>
      </c>
    </row>
    <row r="38" spans="1:18" x14ac:dyDescent="0.35">
      <c r="A38">
        <v>4</v>
      </c>
      <c r="B38">
        <v>1</v>
      </c>
      <c r="C38" s="1">
        <v>44741</v>
      </c>
      <c r="D38">
        <v>0.4427526</v>
      </c>
      <c r="E38">
        <v>0.155714285714286</v>
      </c>
      <c r="F38" t="s">
        <v>11</v>
      </c>
      <c r="G38">
        <f>1673.2*D38 - 197.93</f>
        <v>542.88365032000002</v>
      </c>
      <c r="H38">
        <f t="shared" si="0"/>
        <v>84.534739835543007</v>
      </c>
      <c r="I38">
        <f t="shared" si="1"/>
        <v>7303801.5217909161</v>
      </c>
      <c r="K38" s="1">
        <v>44750</v>
      </c>
      <c r="L38">
        <v>203.71262886999995</v>
      </c>
      <c r="M38">
        <v>211.86113402479995</v>
      </c>
      <c r="N38">
        <v>18304801.979742717</v>
      </c>
    </row>
    <row r="39" spans="1:18" x14ac:dyDescent="0.35">
      <c r="A39">
        <v>4</v>
      </c>
      <c r="B39">
        <v>1</v>
      </c>
      <c r="C39" s="1">
        <v>44741</v>
      </c>
      <c r="D39">
        <v>0.4427526</v>
      </c>
      <c r="E39">
        <v>0.155714285714286</v>
      </c>
      <c r="G39">
        <f t="shared" ref="G39:G45" si="3">1673.2*D39 - 197.93</f>
        <v>542.88365032000002</v>
      </c>
      <c r="H39">
        <f t="shared" si="0"/>
        <v>84.534739835543007</v>
      </c>
      <c r="I39">
        <f t="shared" si="1"/>
        <v>7303801.5217909161</v>
      </c>
      <c r="K39" s="1">
        <v>44760</v>
      </c>
      <c r="L39">
        <v>312.17025245999997</v>
      </c>
      <c r="M39">
        <v>296.56173983699995</v>
      </c>
      <c r="N39">
        <v>25622934.321916796</v>
      </c>
      <c r="P39" t="s">
        <v>29</v>
      </c>
      <c r="Q39" s="1">
        <v>44742</v>
      </c>
      <c r="R39">
        <v>2049022.5596112597</v>
      </c>
    </row>
    <row r="40" spans="1:18" x14ac:dyDescent="0.35">
      <c r="A40">
        <v>4</v>
      </c>
      <c r="B40">
        <v>2</v>
      </c>
      <c r="C40" s="1">
        <v>44741</v>
      </c>
      <c r="D40">
        <v>0.4427526</v>
      </c>
      <c r="E40">
        <v>0.155714285714286</v>
      </c>
      <c r="G40">
        <f t="shared" si="3"/>
        <v>542.88365032000002</v>
      </c>
      <c r="H40">
        <f t="shared" si="0"/>
        <v>84.534739835543007</v>
      </c>
      <c r="I40">
        <f t="shared" si="1"/>
        <v>7303801.5217909161</v>
      </c>
      <c r="Q40" s="1">
        <v>44753</v>
      </c>
      <c r="R40">
        <v>1757059.9697887159</v>
      </c>
    </row>
    <row r="41" spans="1:18" x14ac:dyDescent="0.35">
      <c r="A41">
        <v>4</v>
      </c>
      <c r="B41">
        <v>3</v>
      </c>
      <c r="C41" s="1">
        <v>44741</v>
      </c>
      <c r="D41">
        <v>0.4427526</v>
      </c>
      <c r="E41">
        <v>0.155714285714286</v>
      </c>
      <c r="G41">
        <f t="shared" si="3"/>
        <v>542.88365032000002</v>
      </c>
      <c r="H41">
        <f t="shared" si="0"/>
        <v>84.534739835543007</v>
      </c>
      <c r="I41">
        <f t="shared" si="1"/>
        <v>7303801.5217909161</v>
      </c>
      <c r="K41" t="s">
        <v>32</v>
      </c>
      <c r="L41" t="s">
        <v>23</v>
      </c>
      <c r="M41" t="s">
        <v>19</v>
      </c>
      <c r="N41" t="s">
        <v>20</v>
      </c>
      <c r="Q41" s="1">
        <v>44761</v>
      </c>
      <c r="R41">
        <v>1026111.2750846634</v>
      </c>
    </row>
    <row r="42" spans="1:18" x14ac:dyDescent="0.35">
      <c r="A42">
        <v>4</v>
      </c>
      <c r="B42">
        <v>1</v>
      </c>
      <c r="C42" s="1">
        <v>44757</v>
      </c>
      <c r="D42">
        <v>0.4606246</v>
      </c>
      <c r="E42">
        <v>6.8000000000000005E-2</v>
      </c>
      <c r="G42">
        <f t="shared" si="3"/>
        <v>572.78708071999995</v>
      </c>
      <c r="H42">
        <f t="shared" si="0"/>
        <v>38.949521488960002</v>
      </c>
      <c r="I42">
        <f t="shared" si="1"/>
        <v>3365238.6566461441</v>
      </c>
      <c r="K42" s="1">
        <v>44747</v>
      </c>
      <c r="L42">
        <v>26.980853894326181</v>
      </c>
      <c r="M42">
        <v>17.753401862466628</v>
      </c>
      <c r="N42">
        <v>1533893.9209171166</v>
      </c>
    </row>
    <row r="43" spans="1:18" x14ac:dyDescent="0.35">
      <c r="A43">
        <v>4</v>
      </c>
      <c r="B43">
        <v>2</v>
      </c>
      <c r="C43" s="1">
        <v>44757</v>
      </c>
      <c r="D43">
        <v>0.4606246</v>
      </c>
      <c r="E43">
        <v>6.8000000000000005E-2</v>
      </c>
      <c r="G43">
        <f t="shared" si="3"/>
        <v>572.78708071999995</v>
      </c>
      <c r="H43">
        <f t="shared" si="0"/>
        <v>38.949521488960002</v>
      </c>
      <c r="I43">
        <f t="shared" si="1"/>
        <v>3365238.6566461441</v>
      </c>
      <c r="K43" s="1">
        <v>44750</v>
      </c>
      <c r="L43">
        <v>27.084270281883882</v>
      </c>
      <c r="M43">
        <v>8.4638344630887126</v>
      </c>
      <c r="N43">
        <v>731275.29761086474</v>
      </c>
      <c r="P43" t="s">
        <v>30</v>
      </c>
      <c r="Q43" s="1">
        <v>44742</v>
      </c>
      <c r="R43">
        <v>2149424.7745314604</v>
      </c>
    </row>
    <row r="44" spans="1:18" x14ac:dyDescent="0.35">
      <c r="A44">
        <v>4</v>
      </c>
      <c r="B44">
        <v>2</v>
      </c>
      <c r="C44" s="1">
        <v>44757</v>
      </c>
      <c r="D44">
        <v>0.4606246</v>
      </c>
      <c r="E44">
        <v>6.8000000000000005E-2</v>
      </c>
      <c r="G44">
        <f t="shared" si="3"/>
        <v>572.78708071999995</v>
      </c>
      <c r="H44">
        <f t="shared" si="0"/>
        <v>38.949521488960002</v>
      </c>
      <c r="I44">
        <f t="shared" si="1"/>
        <v>3365238.6566461441</v>
      </c>
      <c r="K44" s="1">
        <v>44760</v>
      </c>
      <c r="L44">
        <v>25.661714463606543</v>
      </c>
      <c r="M44">
        <v>6.2687902475381625</v>
      </c>
      <c r="N44">
        <v>541623.4773872972</v>
      </c>
      <c r="Q44" s="1">
        <v>44753</v>
      </c>
      <c r="R44">
        <v>2107545.1378178028</v>
      </c>
    </row>
    <row r="45" spans="1:18" x14ac:dyDescent="0.35">
      <c r="A45">
        <v>4</v>
      </c>
      <c r="B45">
        <v>3</v>
      </c>
      <c r="C45" s="1">
        <v>44757</v>
      </c>
      <c r="D45">
        <v>0.4606246</v>
      </c>
      <c r="E45">
        <v>6.8000000000000005E-2</v>
      </c>
      <c r="G45">
        <f t="shared" si="3"/>
        <v>572.78708071999995</v>
      </c>
      <c r="H45">
        <f t="shared" si="0"/>
        <v>38.949521488960002</v>
      </c>
      <c r="I45">
        <f t="shared" si="1"/>
        <v>3365238.6566461441</v>
      </c>
      <c r="Q45" s="1">
        <v>44761</v>
      </c>
      <c r="R45">
        <v>4784891.8988614455</v>
      </c>
    </row>
    <row r="46" spans="1:18" x14ac:dyDescent="0.35">
      <c r="A46">
        <v>4</v>
      </c>
      <c r="B46">
        <v>1</v>
      </c>
      <c r="C46" s="1">
        <v>44764</v>
      </c>
      <c r="D46" s="2" t="s">
        <v>5</v>
      </c>
      <c r="E46">
        <v>6.25E-2</v>
      </c>
      <c r="G46">
        <f>1673.2*0.4609856 - 197.93</f>
        <v>573.39110591999997</v>
      </c>
      <c r="H46">
        <f t="shared" si="0"/>
        <v>35.836944119999998</v>
      </c>
      <c r="I46">
        <f t="shared" si="1"/>
        <v>3096311.9719679998</v>
      </c>
      <c r="K46" t="s">
        <v>33</v>
      </c>
      <c r="L46" t="s">
        <v>23</v>
      </c>
      <c r="M46" t="s">
        <v>19</v>
      </c>
      <c r="N46" t="s">
        <v>20</v>
      </c>
    </row>
    <row r="47" spans="1:18" x14ac:dyDescent="0.35">
      <c r="A47">
        <v>4</v>
      </c>
      <c r="B47">
        <v>1</v>
      </c>
      <c r="C47" s="1">
        <v>44764</v>
      </c>
      <c r="D47" s="2" t="s">
        <v>5</v>
      </c>
      <c r="E47">
        <v>6.25E-2</v>
      </c>
      <c r="G47">
        <f t="shared" ref="G47:G49" si="4">1673.2*0.4609856 - 197.93</f>
        <v>573.39110591999997</v>
      </c>
      <c r="H47">
        <f t="shared" si="0"/>
        <v>35.836944119999998</v>
      </c>
      <c r="I47">
        <f t="shared" si="1"/>
        <v>3096311.9719679998</v>
      </c>
      <c r="K47" s="1">
        <v>44747</v>
      </c>
      <c r="L47">
        <v>59.009124923882574</v>
      </c>
      <c r="M47">
        <v>17.506040394085186</v>
      </c>
      <c r="N47">
        <v>1512521.89004896</v>
      </c>
      <c r="P47" t="s">
        <v>31</v>
      </c>
      <c r="Q47" s="1">
        <v>44747</v>
      </c>
      <c r="R47">
        <v>27786459.825867601</v>
      </c>
    </row>
    <row r="48" spans="1:18" x14ac:dyDescent="0.35">
      <c r="A48">
        <v>4</v>
      </c>
      <c r="B48">
        <v>2</v>
      </c>
      <c r="C48" s="1">
        <v>44764</v>
      </c>
      <c r="D48" s="2" t="s">
        <v>5</v>
      </c>
      <c r="E48">
        <v>6.25E-2</v>
      </c>
      <c r="G48">
        <f t="shared" si="4"/>
        <v>573.39110591999997</v>
      </c>
      <c r="H48">
        <f t="shared" si="0"/>
        <v>35.836944119999998</v>
      </c>
      <c r="I48">
        <f t="shared" si="1"/>
        <v>3096311.9719679998</v>
      </c>
      <c r="K48" s="1">
        <v>44750</v>
      </c>
      <c r="L48">
        <v>58.579515120866958</v>
      </c>
      <c r="M48">
        <v>14.895933845020439</v>
      </c>
      <c r="N48">
        <v>1287008.6842097659</v>
      </c>
      <c r="Q48" s="1">
        <v>44750</v>
      </c>
      <c r="R48">
        <v>18304801.979742717</v>
      </c>
    </row>
    <row r="49" spans="1:18" x14ac:dyDescent="0.35">
      <c r="A49">
        <v>4</v>
      </c>
      <c r="B49">
        <v>3</v>
      </c>
      <c r="C49" s="1">
        <v>44764</v>
      </c>
      <c r="D49" s="2" t="s">
        <v>5</v>
      </c>
      <c r="E49">
        <v>6.25E-2</v>
      </c>
      <c r="G49">
        <f t="shared" si="4"/>
        <v>573.39110591999997</v>
      </c>
      <c r="H49">
        <f t="shared" si="0"/>
        <v>35.836944119999998</v>
      </c>
      <c r="I49">
        <f t="shared" si="1"/>
        <v>3096311.9719679998</v>
      </c>
      <c r="K49" s="1">
        <v>44760</v>
      </c>
      <c r="L49">
        <v>56.431950002228007</v>
      </c>
      <c r="M49">
        <v>29.908933501180844</v>
      </c>
      <c r="N49">
        <v>2584131.8545020251</v>
      </c>
      <c r="Q49" s="1">
        <v>44760</v>
      </c>
      <c r="R49">
        <v>25622934.321916796</v>
      </c>
    </row>
    <row r="50" spans="1:18" x14ac:dyDescent="0.35">
      <c r="A50">
        <v>5</v>
      </c>
      <c r="B50">
        <v>1</v>
      </c>
      <c r="C50" s="1">
        <v>44740</v>
      </c>
      <c r="D50">
        <v>0.47818660000000002</v>
      </c>
      <c r="E50">
        <v>8.0000000000000002E-3</v>
      </c>
      <c r="F50" t="s">
        <v>12</v>
      </c>
      <c r="G50">
        <f xml:space="preserve"> 546.03*LN(D50) + 999.47</f>
        <v>596.6340490026987</v>
      </c>
      <c r="H50">
        <f t="shared" si="0"/>
        <v>4.7730723920215894</v>
      </c>
      <c r="I50">
        <f t="shared" si="1"/>
        <v>412393.45467066532</v>
      </c>
    </row>
    <row r="51" spans="1:18" x14ac:dyDescent="0.35">
      <c r="A51">
        <v>5</v>
      </c>
      <c r="B51">
        <v>2</v>
      </c>
      <c r="C51" s="1">
        <v>44740</v>
      </c>
      <c r="D51">
        <v>0.47818660000000002</v>
      </c>
      <c r="E51">
        <v>8.0000000000000002E-3</v>
      </c>
      <c r="G51">
        <f t="shared" ref="G51:G60" si="5" xml:space="preserve"> 546.03*LN(D51) + 999.47</f>
        <v>596.6340490026987</v>
      </c>
      <c r="H51">
        <f t="shared" si="0"/>
        <v>4.7730723920215894</v>
      </c>
      <c r="I51">
        <f t="shared" si="1"/>
        <v>412393.45467066532</v>
      </c>
      <c r="K51" t="s">
        <v>34</v>
      </c>
      <c r="L51" t="s">
        <v>23</v>
      </c>
      <c r="M51" t="s">
        <v>19</v>
      </c>
      <c r="N51" t="s">
        <v>20</v>
      </c>
      <c r="P51" t="s">
        <v>32</v>
      </c>
      <c r="Q51" s="1">
        <v>44747</v>
      </c>
      <c r="R51">
        <v>1533893.9209171166</v>
      </c>
    </row>
    <row r="52" spans="1:18" x14ac:dyDescent="0.35">
      <c r="A52">
        <v>5</v>
      </c>
      <c r="B52">
        <v>3</v>
      </c>
      <c r="C52" s="1">
        <v>44740</v>
      </c>
      <c r="D52">
        <v>0.47818660000000002</v>
      </c>
      <c r="E52">
        <v>8.0000000000000002E-3</v>
      </c>
      <c r="G52">
        <f t="shared" si="5"/>
        <v>596.6340490026987</v>
      </c>
      <c r="H52">
        <f t="shared" si="0"/>
        <v>4.7730723920215894</v>
      </c>
      <c r="I52">
        <f t="shared" si="1"/>
        <v>412393.45467066532</v>
      </c>
      <c r="K52" s="1">
        <v>44753</v>
      </c>
      <c r="L52">
        <v>30.765873717964968</v>
      </c>
      <c r="M52">
        <v>0.39556123351669376</v>
      </c>
      <c r="N52">
        <v>34176.490575842341</v>
      </c>
      <c r="Q52" s="1">
        <v>44750</v>
      </c>
      <c r="R52">
        <v>731275.29761086474</v>
      </c>
    </row>
    <row r="53" spans="1:18" x14ac:dyDescent="0.35">
      <c r="A53">
        <v>5</v>
      </c>
      <c r="B53">
        <v>1</v>
      </c>
      <c r="C53" s="1">
        <v>44761</v>
      </c>
      <c r="D53">
        <v>0.60354180000000002</v>
      </c>
      <c r="E53">
        <v>8.6666666666666697E-2</v>
      </c>
      <c r="G53">
        <f t="shared" si="5"/>
        <v>723.75762369883182</v>
      </c>
      <c r="H53">
        <f t="shared" si="0"/>
        <v>62.725660720565443</v>
      </c>
      <c r="I53">
        <f t="shared" si="1"/>
        <v>5419497.0862568542</v>
      </c>
      <c r="K53" s="1">
        <v>44761</v>
      </c>
      <c r="L53">
        <v>30.967485963043956</v>
      </c>
      <c r="M53">
        <v>1.9819191016348132</v>
      </c>
      <c r="N53">
        <v>171237.81038124787</v>
      </c>
      <c r="Q53" s="1">
        <v>44760</v>
      </c>
      <c r="R53">
        <v>541623.4773872972</v>
      </c>
    </row>
    <row r="54" spans="1:18" x14ac:dyDescent="0.35">
      <c r="A54">
        <v>5</v>
      </c>
      <c r="B54">
        <v>2</v>
      </c>
      <c r="C54" s="1">
        <v>44761</v>
      </c>
      <c r="D54">
        <v>0.60354180000000002</v>
      </c>
      <c r="E54">
        <v>8.6666666666666697E-2</v>
      </c>
      <c r="G54">
        <f t="shared" si="5"/>
        <v>723.75762369883182</v>
      </c>
      <c r="H54">
        <f t="shared" si="0"/>
        <v>62.725660720565443</v>
      </c>
      <c r="I54">
        <f t="shared" si="1"/>
        <v>5419497.0862568542</v>
      </c>
      <c r="K54" s="1">
        <v>44764</v>
      </c>
      <c r="L54">
        <v>31.465613168200633</v>
      </c>
      <c r="M54">
        <v>1.0698308477188216</v>
      </c>
      <c r="N54">
        <v>92433.385242906195</v>
      </c>
    </row>
    <row r="55" spans="1:18" x14ac:dyDescent="0.35">
      <c r="A55">
        <v>5</v>
      </c>
      <c r="B55">
        <v>3</v>
      </c>
      <c r="C55" s="1">
        <v>44761</v>
      </c>
      <c r="D55">
        <v>0.60354180000000002</v>
      </c>
      <c r="E55">
        <v>8.6666666666666697E-2</v>
      </c>
      <c r="G55">
        <f t="shared" si="5"/>
        <v>723.75762369883182</v>
      </c>
      <c r="H55">
        <f t="shared" si="0"/>
        <v>62.725660720565443</v>
      </c>
      <c r="I55">
        <f t="shared" si="1"/>
        <v>5419497.0862568542</v>
      </c>
      <c r="P55" t="s">
        <v>33</v>
      </c>
      <c r="Q55" s="1">
        <v>44747</v>
      </c>
      <c r="R55">
        <v>1512521.89004896</v>
      </c>
    </row>
    <row r="56" spans="1:18" x14ac:dyDescent="0.35">
      <c r="A56">
        <v>5</v>
      </c>
      <c r="B56">
        <v>3</v>
      </c>
      <c r="C56" s="1">
        <v>44761</v>
      </c>
      <c r="D56">
        <v>0.60354180000000002</v>
      </c>
      <c r="E56">
        <v>8.6666666666666697E-2</v>
      </c>
      <c r="G56">
        <f t="shared" si="5"/>
        <v>723.75762369883182</v>
      </c>
      <c r="H56">
        <f t="shared" si="0"/>
        <v>62.725660720565443</v>
      </c>
      <c r="I56">
        <f t="shared" si="1"/>
        <v>5419497.0862568542</v>
      </c>
      <c r="Q56" s="1">
        <v>44750</v>
      </c>
      <c r="R56">
        <v>1287008.6842097659</v>
      </c>
    </row>
    <row r="57" spans="1:18" x14ac:dyDescent="0.35">
      <c r="A57">
        <v>5</v>
      </c>
      <c r="B57">
        <v>1</v>
      </c>
      <c r="C57" s="1">
        <v>44769</v>
      </c>
      <c r="D57">
        <v>0.61265630000000004</v>
      </c>
      <c r="E57">
        <v>0.12125</v>
      </c>
      <c r="G57">
        <f t="shared" si="5"/>
        <v>731.94195421223048</v>
      </c>
      <c r="H57">
        <f t="shared" si="0"/>
        <v>88.747961948232941</v>
      </c>
      <c r="I57">
        <f t="shared" si="1"/>
        <v>7667823.9123273259</v>
      </c>
      <c r="Q57" s="1">
        <v>44760</v>
      </c>
      <c r="R57">
        <v>2584131.8545020251</v>
      </c>
    </row>
    <row r="58" spans="1:18" x14ac:dyDescent="0.35">
      <c r="A58">
        <v>5</v>
      </c>
      <c r="B58">
        <v>2</v>
      </c>
      <c r="C58" s="1">
        <v>44769</v>
      </c>
      <c r="D58">
        <v>0.61265630000000004</v>
      </c>
      <c r="E58">
        <v>0.12125</v>
      </c>
      <c r="G58">
        <f t="shared" si="5"/>
        <v>731.94195421223048</v>
      </c>
      <c r="H58">
        <f t="shared" si="0"/>
        <v>88.747961948232941</v>
      </c>
      <c r="I58">
        <f t="shared" si="1"/>
        <v>7667823.9123273259</v>
      </c>
    </row>
    <row r="59" spans="1:18" x14ac:dyDescent="0.35">
      <c r="A59">
        <v>5</v>
      </c>
      <c r="B59">
        <v>2</v>
      </c>
      <c r="C59" s="1">
        <v>44769</v>
      </c>
      <c r="D59">
        <v>0.61265630000000004</v>
      </c>
      <c r="E59">
        <v>0.12125</v>
      </c>
      <c r="G59">
        <f t="shared" si="5"/>
        <v>731.94195421223048</v>
      </c>
      <c r="H59">
        <f t="shared" si="0"/>
        <v>88.747961948232941</v>
      </c>
      <c r="I59">
        <f t="shared" si="1"/>
        <v>7667823.9123273259</v>
      </c>
      <c r="P59" t="s">
        <v>34</v>
      </c>
      <c r="Q59" s="1">
        <v>44753</v>
      </c>
      <c r="R59">
        <v>34176.490575842341</v>
      </c>
    </row>
    <row r="60" spans="1:18" x14ac:dyDescent="0.35">
      <c r="A60">
        <v>5</v>
      </c>
      <c r="B60">
        <v>3</v>
      </c>
      <c r="C60" s="1">
        <v>44769</v>
      </c>
      <c r="D60">
        <v>0.61265630000000004</v>
      </c>
      <c r="E60">
        <v>0.12125</v>
      </c>
      <c r="G60">
        <f t="shared" si="5"/>
        <v>731.94195421223048</v>
      </c>
      <c r="H60">
        <f t="shared" si="0"/>
        <v>88.747961948232941</v>
      </c>
      <c r="I60">
        <f t="shared" si="1"/>
        <v>7667823.9123273259</v>
      </c>
      <c r="Q60" s="1">
        <v>44761</v>
      </c>
      <c r="R60">
        <v>171237.81038124787</v>
      </c>
    </row>
    <row r="61" spans="1:18" x14ac:dyDescent="0.35">
      <c r="A61">
        <v>6</v>
      </c>
      <c r="B61">
        <v>1</v>
      </c>
      <c r="C61" s="1">
        <v>44742</v>
      </c>
      <c r="D61">
        <v>0.37586550000000002</v>
      </c>
      <c r="E61">
        <v>8.2500000000000004E-2</v>
      </c>
      <c r="F61" t="s">
        <v>13</v>
      </c>
      <c r="G61">
        <f xml:space="preserve"> 150.45*LN(D61) + 434.68</f>
        <v>287.46107738654035</v>
      </c>
      <c r="H61">
        <f t="shared" si="0"/>
        <v>23.715538884389581</v>
      </c>
      <c r="I61">
        <f t="shared" si="1"/>
        <v>2049022.5596112597</v>
      </c>
      <c r="Q61" s="1">
        <v>44764</v>
      </c>
      <c r="R61">
        <v>92433.385242906195</v>
      </c>
    </row>
    <row r="62" spans="1:18" x14ac:dyDescent="0.35">
      <c r="A62">
        <v>6</v>
      </c>
      <c r="B62">
        <v>2</v>
      </c>
      <c r="C62" s="1">
        <v>44742</v>
      </c>
      <c r="D62">
        <v>0.37586550000000002</v>
      </c>
      <c r="E62">
        <v>8.2500000000000004E-2</v>
      </c>
      <c r="G62">
        <f t="shared" ref="G62:G72" si="6" xml:space="preserve"> 150.45*LN(D62) + 434.68</f>
        <v>287.46107738654035</v>
      </c>
      <c r="H62">
        <f t="shared" si="0"/>
        <v>23.715538884389581</v>
      </c>
      <c r="I62">
        <f t="shared" si="1"/>
        <v>2049022.5596112597</v>
      </c>
    </row>
    <row r="63" spans="1:18" x14ac:dyDescent="0.35">
      <c r="A63">
        <v>6</v>
      </c>
      <c r="B63">
        <v>2</v>
      </c>
      <c r="C63" s="1">
        <v>44742</v>
      </c>
      <c r="D63">
        <v>0.37586550000000002</v>
      </c>
      <c r="E63">
        <v>8.2500000000000004E-2</v>
      </c>
      <c r="G63">
        <f t="shared" si="6"/>
        <v>287.46107738654035</v>
      </c>
      <c r="H63">
        <f t="shared" si="0"/>
        <v>23.715538884389581</v>
      </c>
      <c r="I63">
        <f t="shared" si="1"/>
        <v>2049022.5596112597</v>
      </c>
    </row>
    <row r="64" spans="1:18" x14ac:dyDescent="0.35">
      <c r="A64">
        <v>6</v>
      </c>
      <c r="B64">
        <v>3</v>
      </c>
      <c r="C64" s="1">
        <v>44742</v>
      </c>
      <c r="D64">
        <v>0.37586550000000002</v>
      </c>
      <c r="E64">
        <v>8.2500000000000004E-2</v>
      </c>
      <c r="G64">
        <f t="shared" si="6"/>
        <v>287.46107738654035</v>
      </c>
      <c r="H64">
        <f t="shared" si="0"/>
        <v>23.715538884389581</v>
      </c>
      <c r="I64">
        <f t="shared" si="1"/>
        <v>2049022.5596112597</v>
      </c>
    </row>
    <row r="65" spans="1:9" x14ac:dyDescent="0.35">
      <c r="A65">
        <v>6</v>
      </c>
      <c r="B65">
        <v>1</v>
      </c>
      <c r="C65" s="1">
        <v>44753</v>
      </c>
      <c r="D65">
        <v>0.40208169999999999</v>
      </c>
      <c r="E65">
        <v>6.8333333333333302E-2</v>
      </c>
      <c r="G65">
        <f t="shared" si="6"/>
        <v>297.60500843304823</v>
      </c>
      <c r="H65">
        <f t="shared" si="0"/>
        <v>20.336342242924953</v>
      </c>
      <c r="I65">
        <f t="shared" si="1"/>
        <v>1757059.9697887159</v>
      </c>
    </row>
    <row r="66" spans="1:9" x14ac:dyDescent="0.35">
      <c r="A66">
        <v>6</v>
      </c>
      <c r="B66">
        <v>1</v>
      </c>
      <c r="C66" s="1">
        <v>44753</v>
      </c>
      <c r="D66">
        <v>0.40208169999999999</v>
      </c>
      <c r="E66">
        <v>6.8333333333333302E-2</v>
      </c>
      <c r="G66">
        <f t="shared" si="6"/>
        <v>297.60500843304823</v>
      </c>
      <c r="H66">
        <f t="shared" si="0"/>
        <v>20.336342242924953</v>
      </c>
      <c r="I66">
        <f t="shared" si="1"/>
        <v>1757059.9697887159</v>
      </c>
    </row>
    <row r="67" spans="1:9" x14ac:dyDescent="0.35">
      <c r="A67">
        <v>6</v>
      </c>
      <c r="B67">
        <v>2</v>
      </c>
      <c r="C67" s="1">
        <v>44753</v>
      </c>
      <c r="D67">
        <v>0.40208169999999999</v>
      </c>
      <c r="E67">
        <v>6.8333333333333302E-2</v>
      </c>
      <c r="G67">
        <f t="shared" si="6"/>
        <v>297.60500843304823</v>
      </c>
      <c r="H67">
        <f t="shared" ref="H67:H130" si="7">E67*G67</f>
        <v>20.336342242924953</v>
      </c>
      <c r="I67">
        <f t="shared" ref="I67:I130" si="8">H67*86400</f>
        <v>1757059.9697887159</v>
      </c>
    </row>
    <row r="68" spans="1:9" x14ac:dyDescent="0.35">
      <c r="A68">
        <v>6</v>
      </c>
      <c r="B68">
        <v>3</v>
      </c>
      <c r="C68" s="1">
        <v>44753</v>
      </c>
      <c r="D68">
        <v>0.40208169999999999</v>
      </c>
      <c r="E68">
        <v>6.8333333333333302E-2</v>
      </c>
      <c r="G68">
        <f t="shared" si="6"/>
        <v>297.60500843304823</v>
      </c>
      <c r="H68">
        <f t="shared" si="7"/>
        <v>20.336342242924953</v>
      </c>
      <c r="I68">
        <f t="shared" si="8"/>
        <v>1757059.9697887159</v>
      </c>
    </row>
    <row r="69" spans="1:9" x14ac:dyDescent="0.35">
      <c r="A69">
        <v>6</v>
      </c>
      <c r="B69">
        <v>1</v>
      </c>
      <c r="C69" s="1">
        <v>44761</v>
      </c>
      <c r="D69">
        <v>0.4002211</v>
      </c>
      <c r="E69">
        <v>0.04</v>
      </c>
      <c r="G69">
        <f t="shared" si="6"/>
        <v>296.90719765181234</v>
      </c>
      <c r="H69">
        <f t="shared" si="7"/>
        <v>11.876287906072493</v>
      </c>
      <c r="I69">
        <f t="shared" si="8"/>
        <v>1026111.2750846634</v>
      </c>
    </row>
    <row r="70" spans="1:9" x14ac:dyDescent="0.35">
      <c r="A70">
        <v>6</v>
      </c>
      <c r="B70">
        <v>2</v>
      </c>
      <c r="C70" s="1">
        <v>44761</v>
      </c>
      <c r="D70">
        <v>0.4002211</v>
      </c>
      <c r="E70">
        <v>0.04</v>
      </c>
      <c r="G70">
        <f t="shared" si="6"/>
        <v>296.90719765181234</v>
      </c>
      <c r="H70">
        <f t="shared" si="7"/>
        <v>11.876287906072493</v>
      </c>
      <c r="I70">
        <f t="shared" si="8"/>
        <v>1026111.2750846634</v>
      </c>
    </row>
    <row r="71" spans="1:9" x14ac:dyDescent="0.35">
      <c r="A71">
        <v>6</v>
      </c>
      <c r="B71">
        <v>2</v>
      </c>
      <c r="C71" s="1">
        <v>44761</v>
      </c>
      <c r="D71">
        <v>0.4002211</v>
      </c>
      <c r="E71">
        <v>0.04</v>
      </c>
      <c r="G71">
        <f t="shared" si="6"/>
        <v>296.90719765181234</v>
      </c>
      <c r="H71">
        <f t="shared" si="7"/>
        <v>11.876287906072493</v>
      </c>
      <c r="I71">
        <f t="shared" si="8"/>
        <v>1026111.2750846634</v>
      </c>
    </row>
    <row r="72" spans="1:9" x14ac:dyDescent="0.35">
      <c r="A72">
        <v>6</v>
      </c>
      <c r="B72">
        <v>3</v>
      </c>
      <c r="C72" s="1">
        <v>44761</v>
      </c>
      <c r="D72">
        <v>0.4002211</v>
      </c>
      <c r="E72">
        <v>0.04</v>
      </c>
      <c r="G72">
        <f t="shared" si="6"/>
        <v>296.90719765181234</v>
      </c>
      <c r="H72">
        <f t="shared" si="7"/>
        <v>11.876287906072493</v>
      </c>
      <c r="I72">
        <f t="shared" si="8"/>
        <v>1026111.2750846634</v>
      </c>
    </row>
    <row r="73" spans="1:9" x14ac:dyDescent="0.35">
      <c r="A73">
        <v>7</v>
      </c>
      <c r="B73">
        <v>1</v>
      </c>
      <c r="C73" s="1">
        <v>44742</v>
      </c>
      <c r="D73">
        <v>0.35211160000000002</v>
      </c>
      <c r="E73">
        <v>4.4444444444444398E-2</v>
      </c>
      <c r="F73" t="s">
        <v>14</v>
      </c>
      <c r="G73">
        <f xml:space="preserve"> 637.43*LN(D73) + 1225.1</f>
        <v>559.74603503423498</v>
      </c>
      <c r="H73">
        <f t="shared" si="7"/>
        <v>24.877601557077085</v>
      </c>
      <c r="I73">
        <f t="shared" si="8"/>
        <v>2149424.7745314604</v>
      </c>
    </row>
    <row r="74" spans="1:9" x14ac:dyDescent="0.35">
      <c r="A74">
        <v>7</v>
      </c>
      <c r="B74">
        <v>1</v>
      </c>
      <c r="C74" s="1">
        <v>44742</v>
      </c>
      <c r="D74">
        <v>0.35211160000000002</v>
      </c>
      <c r="E74">
        <v>4.4444444444444398E-2</v>
      </c>
      <c r="G74">
        <f t="shared" ref="G74:G84" si="9" xml:space="preserve"> 637.43*LN(D74) + 1225.1</f>
        <v>559.74603503423498</v>
      </c>
      <c r="H74">
        <f t="shared" si="7"/>
        <v>24.877601557077085</v>
      </c>
      <c r="I74">
        <f t="shared" si="8"/>
        <v>2149424.7745314604</v>
      </c>
    </row>
    <row r="75" spans="1:9" x14ac:dyDescent="0.35">
      <c r="A75">
        <v>7</v>
      </c>
      <c r="B75">
        <v>2</v>
      </c>
      <c r="C75" s="1">
        <v>44742</v>
      </c>
      <c r="D75">
        <v>0.35211160000000002</v>
      </c>
      <c r="E75">
        <v>4.4444444444444398E-2</v>
      </c>
      <c r="G75">
        <f t="shared" si="9"/>
        <v>559.74603503423498</v>
      </c>
      <c r="H75">
        <f t="shared" si="7"/>
        <v>24.877601557077085</v>
      </c>
      <c r="I75">
        <f t="shared" si="8"/>
        <v>2149424.7745314604</v>
      </c>
    </row>
    <row r="76" spans="1:9" x14ac:dyDescent="0.35">
      <c r="A76">
        <v>7</v>
      </c>
      <c r="B76">
        <v>3</v>
      </c>
      <c r="C76" s="1">
        <v>44742</v>
      </c>
      <c r="D76">
        <v>0.35211160000000002</v>
      </c>
      <c r="E76">
        <v>4.4444444444444398E-2</v>
      </c>
      <c r="G76">
        <f t="shared" si="9"/>
        <v>559.74603503423498</v>
      </c>
      <c r="H76">
        <f t="shared" si="7"/>
        <v>24.877601557077085</v>
      </c>
      <c r="I76">
        <f t="shared" si="8"/>
        <v>2149424.7745314604</v>
      </c>
    </row>
    <row r="77" spans="1:9" x14ac:dyDescent="0.35">
      <c r="A77">
        <v>7</v>
      </c>
      <c r="B77">
        <v>1</v>
      </c>
      <c r="C77" s="1">
        <v>44753</v>
      </c>
      <c r="D77">
        <v>0.38088880000000003</v>
      </c>
      <c r="E77">
        <v>0.04</v>
      </c>
      <c r="G77">
        <f t="shared" si="9"/>
        <v>609.82208848894754</v>
      </c>
      <c r="H77">
        <f t="shared" si="7"/>
        <v>24.392883539557904</v>
      </c>
      <c r="I77">
        <f t="shared" si="8"/>
        <v>2107545.1378178028</v>
      </c>
    </row>
    <row r="78" spans="1:9" x14ac:dyDescent="0.35">
      <c r="A78">
        <v>7</v>
      </c>
      <c r="B78">
        <v>2</v>
      </c>
      <c r="C78" s="1">
        <v>44753</v>
      </c>
      <c r="D78">
        <v>0.38088880000000003</v>
      </c>
      <c r="E78">
        <v>0.04</v>
      </c>
      <c r="G78">
        <f t="shared" si="9"/>
        <v>609.82208848894754</v>
      </c>
      <c r="H78">
        <f t="shared" si="7"/>
        <v>24.392883539557904</v>
      </c>
      <c r="I78">
        <f t="shared" si="8"/>
        <v>2107545.1378178028</v>
      </c>
    </row>
    <row r="79" spans="1:9" x14ac:dyDescent="0.35">
      <c r="A79">
        <v>7</v>
      </c>
      <c r="B79">
        <v>2</v>
      </c>
      <c r="C79" s="1">
        <v>44753</v>
      </c>
      <c r="D79">
        <v>0.38088880000000003</v>
      </c>
      <c r="E79">
        <v>0.04</v>
      </c>
      <c r="G79">
        <f t="shared" si="9"/>
        <v>609.82208848894754</v>
      </c>
      <c r="H79">
        <f t="shared" si="7"/>
        <v>24.392883539557904</v>
      </c>
      <c r="I79">
        <f t="shared" si="8"/>
        <v>2107545.1378178028</v>
      </c>
    </row>
    <row r="80" spans="1:9" x14ac:dyDescent="0.35">
      <c r="A80">
        <v>7</v>
      </c>
      <c r="B80">
        <v>3</v>
      </c>
      <c r="C80" s="1">
        <v>44753</v>
      </c>
      <c r="D80">
        <v>0.38088880000000003</v>
      </c>
      <c r="E80">
        <v>0.04</v>
      </c>
      <c r="G80">
        <f t="shared" si="9"/>
        <v>609.82208848894754</v>
      </c>
      <c r="H80">
        <f t="shared" si="7"/>
        <v>24.392883539557904</v>
      </c>
      <c r="I80">
        <f t="shared" si="8"/>
        <v>2107545.1378178028</v>
      </c>
    </row>
    <row r="81" spans="1:9" x14ac:dyDescent="0.35">
      <c r="A81">
        <v>7</v>
      </c>
      <c r="B81">
        <v>1</v>
      </c>
      <c r="C81" s="1">
        <v>44761</v>
      </c>
      <c r="D81">
        <v>0.38420090000000001</v>
      </c>
      <c r="E81">
        <v>0.09</v>
      </c>
      <c r="G81">
        <f t="shared" si="9"/>
        <v>615.34103637621467</v>
      </c>
      <c r="H81">
        <f t="shared" si="7"/>
        <v>55.380693273859322</v>
      </c>
      <c r="I81">
        <f t="shared" si="8"/>
        <v>4784891.8988614455</v>
      </c>
    </row>
    <row r="82" spans="1:9" x14ac:dyDescent="0.35">
      <c r="A82">
        <v>7</v>
      </c>
      <c r="B82">
        <v>2</v>
      </c>
      <c r="C82" s="1">
        <v>44761</v>
      </c>
      <c r="D82">
        <v>0.38420090000000001</v>
      </c>
      <c r="E82">
        <v>0.09</v>
      </c>
      <c r="G82">
        <f t="shared" si="9"/>
        <v>615.34103637621467</v>
      </c>
      <c r="H82">
        <f t="shared" si="7"/>
        <v>55.380693273859322</v>
      </c>
      <c r="I82">
        <f t="shared" si="8"/>
        <v>4784891.8988614455</v>
      </c>
    </row>
    <row r="83" spans="1:9" x14ac:dyDescent="0.35">
      <c r="A83">
        <v>7</v>
      </c>
      <c r="B83">
        <v>2</v>
      </c>
      <c r="C83" s="1">
        <v>44761</v>
      </c>
      <c r="D83">
        <v>0.38420090000000001</v>
      </c>
      <c r="E83">
        <v>0.09</v>
      </c>
      <c r="G83">
        <f t="shared" si="9"/>
        <v>615.34103637621467</v>
      </c>
      <c r="H83">
        <f t="shared" si="7"/>
        <v>55.380693273859322</v>
      </c>
      <c r="I83">
        <f t="shared" si="8"/>
        <v>4784891.8988614455</v>
      </c>
    </row>
    <row r="84" spans="1:9" x14ac:dyDescent="0.35">
      <c r="A84">
        <v>7</v>
      </c>
      <c r="B84">
        <v>3</v>
      </c>
      <c r="C84" s="1">
        <v>44761</v>
      </c>
      <c r="D84">
        <v>0.38420090000000001</v>
      </c>
      <c r="E84">
        <v>0.09</v>
      </c>
      <c r="G84">
        <f t="shared" si="9"/>
        <v>615.34103637621467</v>
      </c>
      <c r="H84">
        <f t="shared" si="7"/>
        <v>55.380693273859322</v>
      </c>
      <c r="I84">
        <f t="shared" si="8"/>
        <v>4784891.8988614455</v>
      </c>
    </row>
    <row r="85" spans="1:9" x14ac:dyDescent="0.35">
      <c r="A85">
        <v>8</v>
      </c>
      <c r="B85">
        <v>1</v>
      </c>
      <c r="C85" s="1">
        <v>44747</v>
      </c>
      <c r="D85">
        <v>0.47481950000000001</v>
      </c>
      <c r="E85">
        <v>1.5275000000000001</v>
      </c>
      <c r="F85" t="s">
        <v>15</v>
      </c>
      <c r="G85">
        <f xml:space="preserve"> 724.3*D85 - 133.37</f>
        <v>210.54176385</v>
      </c>
      <c r="H85">
        <f t="shared" si="7"/>
        <v>321.60254428087501</v>
      </c>
      <c r="I85">
        <f t="shared" si="8"/>
        <v>27786459.825867601</v>
      </c>
    </row>
    <row r="86" spans="1:9" x14ac:dyDescent="0.35">
      <c r="A86">
        <v>8</v>
      </c>
      <c r="B86">
        <v>1</v>
      </c>
      <c r="C86" s="1">
        <v>44747</v>
      </c>
      <c r="D86">
        <v>0.47481950000000001</v>
      </c>
      <c r="E86">
        <v>1.5275000000000001</v>
      </c>
      <c r="G86">
        <f t="shared" ref="G86:G96" si="10" xml:space="preserve"> 724.3*D86 - 133.37</f>
        <v>210.54176385</v>
      </c>
      <c r="H86">
        <f t="shared" si="7"/>
        <v>321.60254428087501</v>
      </c>
      <c r="I86">
        <f t="shared" si="8"/>
        <v>27786459.825867601</v>
      </c>
    </row>
    <row r="87" spans="1:9" x14ac:dyDescent="0.35">
      <c r="A87">
        <v>8</v>
      </c>
      <c r="B87">
        <v>2</v>
      </c>
      <c r="C87" s="1">
        <v>44747</v>
      </c>
      <c r="D87">
        <v>0.47481950000000001</v>
      </c>
      <c r="E87">
        <v>1.5275000000000001</v>
      </c>
      <c r="G87">
        <f t="shared" si="10"/>
        <v>210.54176385</v>
      </c>
      <c r="H87">
        <f t="shared" si="7"/>
        <v>321.60254428087501</v>
      </c>
      <c r="I87">
        <f t="shared" si="8"/>
        <v>27786459.825867601</v>
      </c>
    </row>
    <row r="88" spans="1:9" x14ac:dyDescent="0.35">
      <c r="A88">
        <v>8</v>
      </c>
      <c r="B88">
        <v>3</v>
      </c>
      <c r="C88" s="1">
        <v>44747</v>
      </c>
      <c r="D88">
        <v>0.47481950000000001</v>
      </c>
      <c r="E88">
        <v>1.5275000000000001</v>
      </c>
      <c r="G88">
        <f t="shared" si="10"/>
        <v>210.54176385</v>
      </c>
      <c r="H88">
        <f t="shared" si="7"/>
        <v>321.60254428087501</v>
      </c>
      <c r="I88">
        <f t="shared" si="8"/>
        <v>27786459.825867601</v>
      </c>
    </row>
    <row r="89" spans="1:9" x14ac:dyDescent="0.35">
      <c r="A89">
        <v>8</v>
      </c>
      <c r="B89">
        <v>1</v>
      </c>
      <c r="C89" s="1">
        <v>44750</v>
      </c>
      <c r="D89">
        <v>0.4653909</v>
      </c>
      <c r="E89">
        <v>1.04</v>
      </c>
      <c r="G89">
        <f t="shared" si="10"/>
        <v>203.71262886999995</v>
      </c>
      <c r="H89">
        <f t="shared" si="7"/>
        <v>211.86113402479995</v>
      </c>
      <c r="I89">
        <f t="shared" si="8"/>
        <v>18304801.979742717</v>
      </c>
    </row>
    <row r="90" spans="1:9" x14ac:dyDescent="0.35">
      <c r="A90">
        <v>8</v>
      </c>
      <c r="B90">
        <v>1</v>
      </c>
      <c r="C90" s="1">
        <v>44750</v>
      </c>
      <c r="D90">
        <v>0.4653909</v>
      </c>
      <c r="E90">
        <v>1.04</v>
      </c>
      <c r="G90">
        <f t="shared" si="10"/>
        <v>203.71262886999995</v>
      </c>
      <c r="H90">
        <f t="shared" si="7"/>
        <v>211.86113402479995</v>
      </c>
      <c r="I90">
        <f t="shared" si="8"/>
        <v>18304801.979742717</v>
      </c>
    </row>
    <row r="91" spans="1:9" x14ac:dyDescent="0.35">
      <c r="A91">
        <v>8</v>
      </c>
      <c r="B91">
        <v>2</v>
      </c>
      <c r="C91" s="1">
        <v>44750</v>
      </c>
      <c r="D91">
        <v>0.4653909</v>
      </c>
      <c r="E91">
        <v>1.04</v>
      </c>
      <c r="G91">
        <f t="shared" si="10"/>
        <v>203.71262886999995</v>
      </c>
      <c r="H91">
        <f t="shared" si="7"/>
        <v>211.86113402479995</v>
      </c>
      <c r="I91">
        <f t="shared" si="8"/>
        <v>18304801.979742717</v>
      </c>
    </row>
    <row r="92" spans="1:9" x14ac:dyDescent="0.35">
      <c r="A92">
        <v>8</v>
      </c>
      <c r="B92">
        <v>3</v>
      </c>
      <c r="C92" s="1">
        <v>44750</v>
      </c>
      <c r="D92">
        <v>0.4653909</v>
      </c>
      <c r="E92">
        <v>1.04</v>
      </c>
      <c r="G92">
        <f t="shared" si="10"/>
        <v>203.71262886999995</v>
      </c>
      <c r="H92">
        <f t="shared" si="7"/>
        <v>211.86113402479995</v>
      </c>
      <c r="I92">
        <f t="shared" si="8"/>
        <v>18304801.979742717</v>
      </c>
    </row>
    <row r="93" spans="1:9" x14ac:dyDescent="0.35">
      <c r="A93">
        <v>8</v>
      </c>
      <c r="B93">
        <v>1</v>
      </c>
      <c r="C93" s="1">
        <v>44760</v>
      </c>
      <c r="D93">
        <v>0.61513220000000002</v>
      </c>
      <c r="E93">
        <v>0.95</v>
      </c>
      <c r="G93">
        <f t="shared" si="10"/>
        <v>312.17025245999997</v>
      </c>
      <c r="H93">
        <f t="shared" si="7"/>
        <v>296.56173983699995</v>
      </c>
      <c r="I93">
        <f t="shared" si="8"/>
        <v>25622934.321916796</v>
      </c>
    </row>
    <row r="94" spans="1:9" x14ac:dyDescent="0.35">
      <c r="A94">
        <v>8</v>
      </c>
      <c r="B94">
        <v>2</v>
      </c>
      <c r="C94" s="1">
        <v>44760</v>
      </c>
      <c r="D94">
        <v>0.61513220000000002</v>
      </c>
      <c r="E94">
        <v>0.95</v>
      </c>
      <c r="G94">
        <f t="shared" si="10"/>
        <v>312.17025245999997</v>
      </c>
      <c r="H94">
        <f t="shared" si="7"/>
        <v>296.56173983699995</v>
      </c>
      <c r="I94">
        <f t="shared" si="8"/>
        <v>25622934.321916796</v>
      </c>
    </row>
    <row r="95" spans="1:9" x14ac:dyDescent="0.35">
      <c r="A95">
        <v>8</v>
      </c>
      <c r="B95">
        <v>2</v>
      </c>
      <c r="C95" s="1">
        <v>44760</v>
      </c>
      <c r="D95">
        <v>0.61513220000000002</v>
      </c>
      <c r="E95">
        <v>0.95</v>
      </c>
      <c r="G95">
        <f t="shared" si="10"/>
        <v>312.17025245999997</v>
      </c>
      <c r="H95">
        <f t="shared" si="7"/>
        <v>296.56173983699995</v>
      </c>
      <c r="I95">
        <f t="shared" si="8"/>
        <v>25622934.321916796</v>
      </c>
    </row>
    <row r="96" spans="1:9" x14ac:dyDescent="0.35">
      <c r="A96">
        <v>8</v>
      </c>
      <c r="B96">
        <v>3</v>
      </c>
      <c r="C96" s="1">
        <v>44760</v>
      </c>
      <c r="D96">
        <v>0.61513220000000002</v>
      </c>
      <c r="E96">
        <v>0.95</v>
      </c>
      <c r="G96">
        <f t="shared" si="10"/>
        <v>312.17025245999997</v>
      </c>
      <c r="H96">
        <f t="shared" si="7"/>
        <v>296.56173983699995</v>
      </c>
      <c r="I96">
        <f t="shared" si="8"/>
        <v>25622934.321916796</v>
      </c>
    </row>
    <row r="97" spans="1:9" x14ac:dyDescent="0.35">
      <c r="A97">
        <v>8</v>
      </c>
      <c r="B97">
        <v>1</v>
      </c>
      <c r="C97" s="1">
        <v>44770</v>
      </c>
      <c r="D97" t="s">
        <v>6</v>
      </c>
      <c r="E97" t="s">
        <v>3</v>
      </c>
    </row>
    <row r="98" spans="1:9" x14ac:dyDescent="0.35">
      <c r="A98">
        <v>8</v>
      </c>
      <c r="B98">
        <v>2</v>
      </c>
      <c r="C98" s="1">
        <v>44770</v>
      </c>
      <c r="D98" t="s">
        <v>6</v>
      </c>
      <c r="E98" t="s">
        <v>3</v>
      </c>
    </row>
    <row r="99" spans="1:9" x14ac:dyDescent="0.35">
      <c r="A99">
        <v>8</v>
      </c>
      <c r="B99">
        <v>3</v>
      </c>
      <c r="C99" s="1">
        <v>44770</v>
      </c>
      <c r="D99" t="s">
        <v>6</v>
      </c>
      <c r="E99" t="s">
        <v>3</v>
      </c>
    </row>
    <row r="100" spans="1:9" x14ac:dyDescent="0.35">
      <c r="A100">
        <v>9</v>
      </c>
      <c r="B100">
        <v>1</v>
      </c>
      <c r="C100" s="1">
        <v>44747</v>
      </c>
      <c r="D100">
        <v>0.63057770000000002</v>
      </c>
      <c r="E100">
        <v>0.65800000000000003</v>
      </c>
      <c r="F100" t="s">
        <v>16</v>
      </c>
      <c r="G100">
        <f xml:space="preserve"> 73.721*LN(D100) + 60.975</f>
        <v>26.980853894326181</v>
      </c>
      <c r="H100">
        <f t="shared" si="7"/>
        <v>17.753401862466628</v>
      </c>
      <c r="I100">
        <f t="shared" si="8"/>
        <v>1533893.9209171166</v>
      </c>
    </row>
    <row r="101" spans="1:9" x14ac:dyDescent="0.35">
      <c r="A101">
        <v>9</v>
      </c>
      <c r="B101">
        <v>2</v>
      </c>
      <c r="C101" s="1">
        <v>44747</v>
      </c>
      <c r="D101">
        <v>0.63057770000000002</v>
      </c>
      <c r="E101">
        <v>0.65800000000000003</v>
      </c>
      <c r="G101">
        <f t="shared" ref="G101:G111" si="11" xml:space="preserve"> 73.721*LN(D101) + 60.975</f>
        <v>26.980853894326181</v>
      </c>
      <c r="H101">
        <f t="shared" si="7"/>
        <v>17.753401862466628</v>
      </c>
      <c r="I101">
        <f t="shared" si="8"/>
        <v>1533893.9209171166</v>
      </c>
    </row>
    <row r="102" spans="1:9" x14ac:dyDescent="0.35">
      <c r="A102">
        <v>9</v>
      </c>
      <c r="B102">
        <v>2</v>
      </c>
      <c r="C102" s="1">
        <v>44747</v>
      </c>
      <c r="D102">
        <v>0.63057770000000002</v>
      </c>
      <c r="E102">
        <v>0.65800000000000003</v>
      </c>
      <c r="G102">
        <f t="shared" si="11"/>
        <v>26.980853894326181</v>
      </c>
      <c r="H102">
        <f t="shared" si="7"/>
        <v>17.753401862466628</v>
      </c>
      <c r="I102">
        <f t="shared" si="8"/>
        <v>1533893.9209171166</v>
      </c>
    </row>
    <row r="103" spans="1:9" x14ac:dyDescent="0.35">
      <c r="A103">
        <v>9</v>
      </c>
      <c r="B103">
        <v>3</v>
      </c>
      <c r="C103" s="1">
        <v>44747</v>
      </c>
      <c r="D103">
        <v>0.63057770000000002</v>
      </c>
      <c r="E103">
        <v>0.65800000000000003</v>
      </c>
      <c r="G103">
        <f t="shared" si="11"/>
        <v>26.980853894326181</v>
      </c>
      <c r="H103">
        <f t="shared" si="7"/>
        <v>17.753401862466628</v>
      </c>
      <c r="I103">
        <f t="shared" si="8"/>
        <v>1533893.9209171166</v>
      </c>
    </row>
    <row r="104" spans="1:9" x14ac:dyDescent="0.35">
      <c r="A104">
        <v>9</v>
      </c>
      <c r="B104">
        <v>1</v>
      </c>
      <c r="C104" s="1">
        <v>44750</v>
      </c>
      <c r="D104" t="s">
        <v>7</v>
      </c>
      <c r="E104">
        <v>0.3125</v>
      </c>
      <c r="G104">
        <f xml:space="preserve"> 73.721*LN(0.6314629) + 60.975</f>
        <v>27.084270281883882</v>
      </c>
      <c r="H104">
        <f t="shared" si="7"/>
        <v>8.4638344630887126</v>
      </c>
      <c r="I104">
        <f t="shared" si="8"/>
        <v>731275.29761086474</v>
      </c>
    </row>
    <row r="105" spans="1:9" x14ac:dyDescent="0.35">
      <c r="A105">
        <v>9</v>
      </c>
      <c r="B105">
        <v>1</v>
      </c>
      <c r="C105" s="1">
        <v>44750</v>
      </c>
      <c r="D105" t="s">
        <v>7</v>
      </c>
      <c r="E105">
        <v>0.3125</v>
      </c>
      <c r="G105">
        <f t="shared" ref="G105:G107" si="12" xml:space="preserve"> 73.721*LN(0.6314629) + 60.975</f>
        <v>27.084270281883882</v>
      </c>
      <c r="H105">
        <f t="shared" si="7"/>
        <v>8.4638344630887126</v>
      </c>
      <c r="I105">
        <f t="shared" si="8"/>
        <v>731275.29761086474</v>
      </c>
    </row>
    <row r="106" spans="1:9" x14ac:dyDescent="0.35">
      <c r="A106">
        <v>9</v>
      </c>
      <c r="B106">
        <v>2</v>
      </c>
      <c r="C106" s="1">
        <v>44750</v>
      </c>
      <c r="D106" t="s">
        <v>7</v>
      </c>
      <c r="E106">
        <v>0.3125</v>
      </c>
      <c r="G106">
        <f t="shared" si="12"/>
        <v>27.084270281883882</v>
      </c>
      <c r="H106">
        <f t="shared" si="7"/>
        <v>8.4638344630887126</v>
      </c>
      <c r="I106">
        <f t="shared" si="8"/>
        <v>731275.29761086474</v>
      </c>
    </row>
    <row r="107" spans="1:9" x14ac:dyDescent="0.35">
      <c r="A107">
        <v>9</v>
      </c>
      <c r="B107">
        <v>3</v>
      </c>
      <c r="C107" s="1">
        <v>44750</v>
      </c>
      <c r="D107" t="s">
        <v>7</v>
      </c>
      <c r="E107">
        <v>0.3125</v>
      </c>
      <c r="G107">
        <f t="shared" si="12"/>
        <v>27.084270281883882</v>
      </c>
      <c r="H107">
        <f t="shared" si="7"/>
        <v>8.4638344630887126</v>
      </c>
      <c r="I107">
        <f t="shared" si="8"/>
        <v>731275.29761086474</v>
      </c>
    </row>
    <row r="108" spans="1:9" x14ac:dyDescent="0.35">
      <c r="A108">
        <v>9</v>
      </c>
      <c r="B108">
        <v>1</v>
      </c>
      <c r="C108" s="1">
        <v>44760</v>
      </c>
      <c r="D108">
        <v>0.61939469999999996</v>
      </c>
      <c r="E108">
        <v>0.244285714285714</v>
      </c>
      <c r="G108">
        <f t="shared" si="11"/>
        <v>25.661714463606543</v>
      </c>
      <c r="H108">
        <f t="shared" si="7"/>
        <v>6.2687902475381625</v>
      </c>
      <c r="I108">
        <f t="shared" si="8"/>
        <v>541623.4773872972</v>
      </c>
    </row>
    <row r="109" spans="1:9" x14ac:dyDescent="0.35">
      <c r="A109">
        <v>9</v>
      </c>
      <c r="B109">
        <v>1</v>
      </c>
      <c r="C109" s="1">
        <v>44760</v>
      </c>
      <c r="D109">
        <v>0.61939469999999996</v>
      </c>
      <c r="E109">
        <v>0.244285714285714</v>
      </c>
      <c r="G109">
        <f t="shared" si="11"/>
        <v>25.661714463606543</v>
      </c>
      <c r="H109">
        <f t="shared" si="7"/>
        <v>6.2687902475381625</v>
      </c>
      <c r="I109">
        <f t="shared" si="8"/>
        <v>541623.4773872972</v>
      </c>
    </row>
    <row r="110" spans="1:9" x14ac:dyDescent="0.35">
      <c r="A110">
        <v>9</v>
      </c>
      <c r="B110">
        <v>2</v>
      </c>
      <c r="C110" s="1">
        <v>44760</v>
      </c>
      <c r="D110">
        <v>0.61939469999999996</v>
      </c>
      <c r="E110">
        <v>0.244285714285714</v>
      </c>
      <c r="G110">
        <f t="shared" si="11"/>
        <v>25.661714463606543</v>
      </c>
      <c r="H110">
        <f t="shared" si="7"/>
        <v>6.2687902475381625</v>
      </c>
      <c r="I110">
        <f t="shared" si="8"/>
        <v>541623.4773872972</v>
      </c>
    </row>
    <row r="111" spans="1:9" x14ac:dyDescent="0.35">
      <c r="A111">
        <v>9</v>
      </c>
      <c r="B111">
        <v>3</v>
      </c>
      <c r="C111" s="1">
        <v>44760</v>
      </c>
      <c r="D111">
        <v>0.61939469999999996</v>
      </c>
      <c r="E111">
        <v>0.244285714285714</v>
      </c>
      <c r="G111">
        <f t="shared" si="11"/>
        <v>25.661714463606543</v>
      </c>
      <c r="H111">
        <f t="shared" si="7"/>
        <v>6.2687902475381625</v>
      </c>
      <c r="I111">
        <f t="shared" si="8"/>
        <v>541623.4773872972</v>
      </c>
    </row>
    <row r="112" spans="1:9" x14ac:dyDescent="0.35">
      <c r="A112">
        <v>9</v>
      </c>
      <c r="B112">
        <v>1</v>
      </c>
      <c r="C112" s="1">
        <v>44770</v>
      </c>
      <c r="D112" t="s">
        <v>6</v>
      </c>
      <c r="E112" t="s">
        <v>3</v>
      </c>
    </row>
    <row r="113" spans="1:9" x14ac:dyDescent="0.35">
      <c r="A113">
        <v>9</v>
      </c>
      <c r="B113">
        <v>2</v>
      </c>
      <c r="C113" s="1">
        <v>44770</v>
      </c>
      <c r="D113" t="s">
        <v>6</v>
      </c>
      <c r="E113" t="s">
        <v>3</v>
      </c>
    </row>
    <row r="114" spans="1:9" x14ac:dyDescent="0.35">
      <c r="A114">
        <v>9</v>
      </c>
      <c r="B114">
        <v>3</v>
      </c>
      <c r="C114" s="1">
        <v>44770</v>
      </c>
      <c r="D114" t="s">
        <v>6</v>
      </c>
      <c r="E114" t="s">
        <v>3</v>
      </c>
    </row>
    <row r="115" spans="1:9" x14ac:dyDescent="0.35">
      <c r="A115">
        <v>10</v>
      </c>
      <c r="B115">
        <v>1</v>
      </c>
      <c r="C115" s="1">
        <v>44747</v>
      </c>
      <c r="D115">
        <v>0.65485530000000003</v>
      </c>
      <c r="E115">
        <v>0.29666666666666702</v>
      </c>
      <c r="F115" t="s">
        <v>17</v>
      </c>
      <c r="G115">
        <f xml:space="preserve"> 41.184*LN(D115) + 76.444</f>
        <v>59.009124923882574</v>
      </c>
      <c r="H115">
        <f t="shared" si="7"/>
        <v>17.506040394085186</v>
      </c>
      <c r="I115">
        <f t="shared" si="8"/>
        <v>1512521.89004896</v>
      </c>
    </row>
    <row r="116" spans="1:9" x14ac:dyDescent="0.35">
      <c r="A116">
        <v>10</v>
      </c>
      <c r="B116">
        <v>2</v>
      </c>
      <c r="C116" s="1">
        <v>44747</v>
      </c>
      <c r="D116">
        <v>0.65485530000000003</v>
      </c>
      <c r="E116">
        <v>0.29666666666666702</v>
      </c>
      <c r="G116">
        <f t="shared" ref="G116:G126" si="13" xml:space="preserve"> 41.184*LN(D116) + 76.444</f>
        <v>59.009124923882574</v>
      </c>
      <c r="H116">
        <f t="shared" si="7"/>
        <v>17.506040394085186</v>
      </c>
      <c r="I116">
        <f t="shared" si="8"/>
        <v>1512521.89004896</v>
      </c>
    </row>
    <row r="117" spans="1:9" x14ac:dyDescent="0.35">
      <c r="A117">
        <v>10</v>
      </c>
      <c r="B117">
        <v>2</v>
      </c>
      <c r="C117" s="1">
        <v>44747</v>
      </c>
      <c r="D117">
        <v>0.65485530000000003</v>
      </c>
      <c r="E117">
        <v>0.29666666666666702</v>
      </c>
      <c r="G117">
        <f t="shared" si="13"/>
        <v>59.009124923882574</v>
      </c>
      <c r="H117">
        <f t="shared" si="7"/>
        <v>17.506040394085186</v>
      </c>
      <c r="I117">
        <f t="shared" si="8"/>
        <v>1512521.89004896</v>
      </c>
    </row>
    <row r="118" spans="1:9" x14ac:dyDescent="0.35">
      <c r="A118">
        <v>10</v>
      </c>
      <c r="B118">
        <v>3</v>
      </c>
      <c r="C118" s="1">
        <v>44747</v>
      </c>
      <c r="D118">
        <v>0.65485530000000003</v>
      </c>
      <c r="E118">
        <v>0.29666666666666702</v>
      </c>
      <c r="G118">
        <f t="shared" si="13"/>
        <v>59.009124923882574</v>
      </c>
      <c r="H118">
        <f t="shared" si="7"/>
        <v>17.506040394085186</v>
      </c>
      <c r="I118">
        <f t="shared" si="8"/>
        <v>1512521.89004896</v>
      </c>
    </row>
    <row r="119" spans="1:9" x14ac:dyDescent="0.35">
      <c r="A119">
        <v>10</v>
      </c>
      <c r="B119">
        <v>1</v>
      </c>
      <c r="C119" s="1">
        <v>44750</v>
      </c>
      <c r="D119">
        <v>0.64805970000000002</v>
      </c>
      <c r="E119">
        <v>0.254285714285714</v>
      </c>
      <c r="G119">
        <f t="shared" si="13"/>
        <v>58.579515120866958</v>
      </c>
      <c r="H119">
        <f t="shared" si="7"/>
        <v>14.895933845020439</v>
      </c>
      <c r="I119">
        <f t="shared" si="8"/>
        <v>1287008.6842097659</v>
      </c>
    </row>
    <row r="120" spans="1:9" x14ac:dyDescent="0.35">
      <c r="A120">
        <v>10</v>
      </c>
      <c r="B120">
        <v>2</v>
      </c>
      <c r="C120" s="1">
        <v>44750</v>
      </c>
      <c r="D120">
        <v>0.64805970000000002</v>
      </c>
      <c r="E120">
        <v>0.254285714285714</v>
      </c>
      <c r="G120">
        <f t="shared" si="13"/>
        <v>58.579515120866958</v>
      </c>
      <c r="H120">
        <f t="shared" si="7"/>
        <v>14.895933845020439</v>
      </c>
      <c r="I120">
        <f t="shared" si="8"/>
        <v>1287008.6842097659</v>
      </c>
    </row>
    <row r="121" spans="1:9" x14ac:dyDescent="0.35">
      <c r="A121">
        <v>10</v>
      </c>
      <c r="B121">
        <v>2</v>
      </c>
      <c r="C121" s="1">
        <v>44750</v>
      </c>
      <c r="D121">
        <v>0.64805970000000002</v>
      </c>
      <c r="E121">
        <v>0.254285714285714</v>
      </c>
      <c r="G121">
        <f t="shared" si="13"/>
        <v>58.579515120866958</v>
      </c>
      <c r="H121">
        <f t="shared" si="7"/>
        <v>14.895933845020439</v>
      </c>
      <c r="I121">
        <f t="shared" si="8"/>
        <v>1287008.6842097659</v>
      </c>
    </row>
    <row r="122" spans="1:9" x14ac:dyDescent="0.35">
      <c r="A122">
        <v>10</v>
      </c>
      <c r="B122">
        <v>3</v>
      </c>
      <c r="C122" s="1">
        <v>44750</v>
      </c>
      <c r="D122">
        <v>0.64805970000000002</v>
      </c>
      <c r="E122">
        <v>0.254285714285714</v>
      </c>
      <c r="G122">
        <f t="shared" si="13"/>
        <v>58.579515120866958</v>
      </c>
      <c r="H122">
        <f t="shared" si="7"/>
        <v>14.895933845020439</v>
      </c>
      <c r="I122">
        <f t="shared" si="8"/>
        <v>1287008.6842097659</v>
      </c>
    </row>
    <row r="123" spans="1:9" x14ac:dyDescent="0.35">
      <c r="A123">
        <v>10</v>
      </c>
      <c r="B123">
        <v>1</v>
      </c>
      <c r="C123" s="1">
        <v>44760</v>
      </c>
      <c r="D123">
        <v>0.61513220000000002</v>
      </c>
      <c r="E123">
        <v>0.53</v>
      </c>
      <c r="G123">
        <f t="shared" si="13"/>
        <v>56.431950002228007</v>
      </c>
      <c r="H123">
        <f t="shared" si="7"/>
        <v>29.908933501180844</v>
      </c>
      <c r="I123">
        <f t="shared" si="8"/>
        <v>2584131.8545020251</v>
      </c>
    </row>
    <row r="124" spans="1:9" x14ac:dyDescent="0.35">
      <c r="A124">
        <v>10</v>
      </c>
      <c r="B124">
        <v>2</v>
      </c>
      <c r="C124" s="1">
        <v>44760</v>
      </c>
      <c r="D124">
        <v>0.61513220000000002</v>
      </c>
      <c r="E124">
        <v>0.53</v>
      </c>
      <c r="G124">
        <f t="shared" si="13"/>
        <v>56.431950002228007</v>
      </c>
      <c r="H124">
        <f t="shared" si="7"/>
        <v>29.908933501180844</v>
      </c>
      <c r="I124">
        <f t="shared" si="8"/>
        <v>2584131.8545020251</v>
      </c>
    </row>
    <row r="125" spans="1:9" x14ac:dyDescent="0.35">
      <c r="A125">
        <v>10</v>
      </c>
      <c r="B125">
        <v>2</v>
      </c>
      <c r="C125" s="1">
        <v>44760</v>
      </c>
      <c r="D125">
        <v>0.61513220000000002</v>
      </c>
      <c r="E125">
        <v>0.53</v>
      </c>
      <c r="G125">
        <f t="shared" si="13"/>
        <v>56.431950002228007</v>
      </c>
      <c r="H125">
        <f t="shared" si="7"/>
        <v>29.908933501180844</v>
      </c>
      <c r="I125">
        <f t="shared" si="8"/>
        <v>2584131.8545020251</v>
      </c>
    </row>
    <row r="126" spans="1:9" x14ac:dyDescent="0.35">
      <c r="A126">
        <v>10</v>
      </c>
      <c r="B126">
        <v>3</v>
      </c>
      <c r="C126" s="1">
        <v>44760</v>
      </c>
      <c r="D126">
        <v>0.61513220000000002</v>
      </c>
      <c r="E126">
        <v>0.53</v>
      </c>
      <c r="G126">
        <f t="shared" si="13"/>
        <v>56.431950002228007</v>
      </c>
      <c r="H126">
        <f t="shared" si="7"/>
        <v>29.908933501180844</v>
      </c>
      <c r="I126">
        <f t="shared" si="8"/>
        <v>2584131.8545020251</v>
      </c>
    </row>
    <row r="127" spans="1:9" x14ac:dyDescent="0.35">
      <c r="A127">
        <v>10</v>
      </c>
      <c r="B127">
        <v>1</v>
      </c>
      <c r="C127" s="1">
        <v>44770</v>
      </c>
      <c r="D127" t="s">
        <v>6</v>
      </c>
      <c r="E127" t="s">
        <v>3</v>
      </c>
    </row>
    <row r="128" spans="1:9" x14ac:dyDescent="0.35">
      <c r="A128">
        <v>10</v>
      </c>
      <c r="B128">
        <v>2</v>
      </c>
      <c r="C128" s="1">
        <v>44770</v>
      </c>
      <c r="D128" t="s">
        <v>6</v>
      </c>
      <c r="E128" t="s">
        <v>3</v>
      </c>
    </row>
    <row r="129" spans="1:9" x14ac:dyDescent="0.35">
      <c r="A129">
        <v>10</v>
      </c>
      <c r="B129">
        <v>3</v>
      </c>
      <c r="C129" s="1">
        <v>44770</v>
      </c>
      <c r="D129" t="s">
        <v>6</v>
      </c>
      <c r="E129" t="s">
        <v>3</v>
      </c>
    </row>
    <row r="130" spans="1:9" x14ac:dyDescent="0.35">
      <c r="A130">
        <v>11</v>
      </c>
      <c r="B130">
        <v>1</v>
      </c>
      <c r="C130" s="1">
        <v>44753</v>
      </c>
      <c r="D130">
        <v>0.31655309999999998</v>
      </c>
      <c r="E130">
        <v>1.28571428571429E-2</v>
      </c>
      <c r="F130" t="s">
        <v>18</v>
      </c>
      <c r="G130">
        <f xml:space="preserve"> 14.289*LN(D130) + 47.202</f>
        <v>30.765873717964968</v>
      </c>
      <c r="H130">
        <f t="shared" si="7"/>
        <v>0.39556123351669376</v>
      </c>
      <c r="I130">
        <f t="shared" si="8"/>
        <v>34176.490575842341</v>
      </c>
    </row>
    <row r="131" spans="1:9" x14ac:dyDescent="0.35">
      <c r="A131">
        <v>11</v>
      </c>
      <c r="B131">
        <v>1</v>
      </c>
      <c r="C131" s="1">
        <v>44753</v>
      </c>
      <c r="D131">
        <v>0.31655309999999998</v>
      </c>
      <c r="E131">
        <v>1.28571428571429E-2</v>
      </c>
      <c r="G131">
        <f t="shared" ref="G131:G141" si="14" xml:space="preserve"> 14.289*LN(D131) + 47.202</f>
        <v>30.765873717964968</v>
      </c>
      <c r="H131">
        <f t="shared" ref="H131:H141" si="15">E131*G131</f>
        <v>0.39556123351669376</v>
      </c>
      <c r="I131">
        <f t="shared" ref="I131:I141" si="16">H131*86400</f>
        <v>34176.490575842341</v>
      </c>
    </row>
    <row r="132" spans="1:9" x14ac:dyDescent="0.35">
      <c r="A132">
        <v>11</v>
      </c>
      <c r="B132">
        <v>2</v>
      </c>
      <c r="C132" s="1">
        <v>44753</v>
      </c>
      <c r="D132">
        <v>0.31655309999999998</v>
      </c>
      <c r="E132">
        <v>1.28571428571429E-2</v>
      </c>
      <c r="G132">
        <f t="shared" si="14"/>
        <v>30.765873717964968</v>
      </c>
      <c r="H132">
        <f t="shared" si="15"/>
        <v>0.39556123351669376</v>
      </c>
      <c r="I132">
        <f t="shared" si="16"/>
        <v>34176.490575842341</v>
      </c>
    </row>
    <row r="133" spans="1:9" x14ac:dyDescent="0.35">
      <c r="A133">
        <v>11</v>
      </c>
      <c r="B133">
        <v>3</v>
      </c>
      <c r="C133" s="1">
        <v>44753</v>
      </c>
      <c r="D133">
        <v>0.31655309999999998</v>
      </c>
      <c r="E133">
        <v>1.28571428571429E-2</v>
      </c>
      <c r="G133">
        <f t="shared" si="14"/>
        <v>30.765873717964968</v>
      </c>
      <c r="H133">
        <f t="shared" si="15"/>
        <v>0.39556123351669376</v>
      </c>
      <c r="I133">
        <f t="shared" si="16"/>
        <v>34176.490575842341</v>
      </c>
    </row>
    <row r="134" spans="1:9" x14ac:dyDescent="0.35">
      <c r="A134">
        <v>11</v>
      </c>
      <c r="B134">
        <v>1</v>
      </c>
      <c r="C134" s="1">
        <v>44761</v>
      </c>
      <c r="D134">
        <v>0.32105119999999998</v>
      </c>
      <c r="E134">
        <v>6.4000000000000001E-2</v>
      </c>
      <c r="G134">
        <f t="shared" si="14"/>
        <v>30.967485963043956</v>
      </c>
      <c r="H134">
        <f t="shared" si="15"/>
        <v>1.9819191016348132</v>
      </c>
      <c r="I134">
        <f t="shared" si="16"/>
        <v>171237.81038124787</v>
      </c>
    </row>
    <row r="135" spans="1:9" x14ac:dyDescent="0.35">
      <c r="A135">
        <v>11</v>
      </c>
      <c r="B135">
        <v>1</v>
      </c>
      <c r="C135" s="1">
        <v>44761</v>
      </c>
      <c r="D135">
        <v>0.32105119999999998</v>
      </c>
      <c r="E135">
        <v>6.4000000000000001E-2</v>
      </c>
      <c r="G135">
        <f t="shared" si="14"/>
        <v>30.967485963043956</v>
      </c>
      <c r="H135">
        <f t="shared" si="15"/>
        <v>1.9819191016348132</v>
      </c>
      <c r="I135">
        <f t="shared" si="16"/>
        <v>171237.81038124787</v>
      </c>
    </row>
    <row r="136" spans="1:9" x14ac:dyDescent="0.35">
      <c r="A136">
        <v>11</v>
      </c>
      <c r="B136">
        <v>2</v>
      </c>
      <c r="C136" s="1">
        <v>44761</v>
      </c>
      <c r="D136">
        <v>0.32105119999999998</v>
      </c>
      <c r="E136">
        <v>6.4000000000000001E-2</v>
      </c>
      <c r="G136">
        <f t="shared" si="14"/>
        <v>30.967485963043956</v>
      </c>
      <c r="H136">
        <f t="shared" si="15"/>
        <v>1.9819191016348132</v>
      </c>
      <c r="I136">
        <f t="shared" si="16"/>
        <v>171237.81038124787</v>
      </c>
    </row>
    <row r="137" spans="1:9" x14ac:dyDescent="0.35">
      <c r="A137">
        <v>11</v>
      </c>
      <c r="B137">
        <v>3</v>
      </c>
      <c r="C137" s="1">
        <v>44761</v>
      </c>
      <c r="D137">
        <v>0.32105119999999998</v>
      </c>
      <c r="E137">
        <v>6.4000000000000001E-2</v>
      </c>
      <c r="G137">
        <f t="shared" si="14"/>
        <v>30.967485963043956</v>
      </c>
      <c r="H137">
        <f t="shared" si="15"/>
        <v>1.9819191016348132</v>
      </c>
      <c r="I137">
        <f t="shared" si="16"/>
        <v>171237.81038124787</v>
      </c>
    </row>
    <row r="138" spans="1:9" x14ac:dyDescent="0.35">
      <c r="A138">
        <v>11</v>
      </c>
      <c r="B138">
        <v>1</v>
      </c>
      <c r="C138" s="1">
        <v>44764</v>
      </c>
      <c r="D138">
        <v>0.33244069999999998</v>
      </c>
      <c r="E138">
        <v>3.4000000000000002E-2</v>
      </c>
      <c r="G138">
        <f t="shared" si="14"/>
        <v>31.465613168200633</v>
      </c>
      <c r="H138">
        <f t="shared" si="15"/>
        <v>1.0698308477188216</v>
      </c>
      <c r="I138">
        <f t="shared" si="16"/>
        <v>92433.385242906195</v>
      </c>
    </row>
    <row r="139" spans="1:9" x14ac:dyDescent="0.35">
      <c r="A139">
        <v>11</v>
      </c>
      <c r="B139">
        <v>1</v>
      </c>
      <c r="C139" s="1">
        <v>44764</v>
      </c>
      <c r="D139">
        <v>0.33244069999999998</v>
      </c>
      <c r="E139">
        <v>3.4000000000000002E-2</v>
      </c>
      <c r="G139">
        <f t="shared" si="14"/>
        <v>31.465613168200633</v>
      </c>
      <c r="H139">
        <f t="shared" si="15"/>
        <v>1.0698308477188216</v>
      </c>
      <c r="I139">
        <f t="shared" si="16"/>
        <v>92433.385242906195</v>
      </c>
    </row>
    <row r="140" spans="1:9" x14ac:dyDescent="0.35">
      <c r="A140">
        <v>11</v>
      </c>
      <c r="B140">
        <v>2</v>
      </c>
      <c r="C140" s="1">
        <v>44764</v>
      </c>
      <c r="D140">
        <v>0.33244069999999998</v>
      </c>
      <c r="E140">
        <v>3.4000000000000002E-2</v>
      </c>
      <c r="G140">
        <f t="shared" si="14"/>
        <v>31.465613168200633</v>
      </c>
      <c r="H140">
        <f t="shared" si="15"/>
        <v>1.0698308477188216</v>
      </c>
      <c r="I140">
        <f t="shared" si="16"/>
        <v>92433.385242906195</v>
      </c>
    </row>
    <row r="141" spans="1:9" x14ac:dyDescent="0.35">
      <c r="A141">
        <v>11</v>
      </c>
      <c r="B141">
        <v>3</v>
      </c>
      <c r="C141" s="1">
        <v>44764</v>
      </c>
      <c r="D141">
        <v>0.33244069999999998</v>
      </c>
      <c r="E141">
        <v>3.4000000000000002E-2</v>
      </c>
      <c r="G141">
        <f t="shared" si="14"/>
        <v>31.465613168200633</v>
      </c>
      <c r="H141">
        <f t="shared" si="15"/>
        <v>1.0698308477188216</v>
      </c>
      <c r="I141">
        <f t="shared" si="16"/>
        <v>92433.385242906195</v>
      </c>
    </row>
    <row r="142" spans="1:9" x14ac:dyDescent="0.35">
      <c r="C142" s="1"/>
    </row>
    <row r="143" spans="1:9" x14ac:dyDescent="0.35">
      <c r="C143" s="1"/>
    </row>
    <row r="144" spans="1:9" x14ac:dyDescent="0.35">
      <c r="C144" s="1"/>
    </row>
    <row r="145" spans="3:3" x14ac:dyDescent="0.35">
      <c r="C145" s="1"/>
    </row>
    <row r="146" spans="3:3" x14ac:dyDescent="0.35">
      <c r="C146" s="1"/>
    </row>
    <row r="147" spans="3:3" x14ac:dyDescent="0.35">
      <c r="C147" s="1"/>
    </row>
    <row r="148" spans="3:3" x14ac:dyDescent="0.35">
      <c r="C148" s="1"/>
    </row>
    <row r="149" spans="3:3" x14ac:dyDescent="0.35">
      <c r="C149" s="1"/>
    </row>
    <row r="150" spans="3:3" x14ac:dyDescent="0.35">
      <c r="C150" s="1"/>
    </row>
    <row r="151" spans="3:3" x14ac:dyDescent="0.35">
      <c r="C151" s="1"/>
    </row>
    <row r="152" spans="3:3" x14ac:dyDescent="0.35">
      <c r="C152" s="1"/>
    </row>
    <row r="153" spans="3:3" x14ac:dyDescent="0.35">
      <c r="C153" s="1"/>
    </row>
    <row r="154" spans="3:3" x14ac:dyDescent="0.35">
      <c r="C154" s="1"/>
    </row>
    <row r="155" spans="3:3" x14ac:dyDescent="0.35">
      <c r="C155" s="1"/>
    </row>
    <row r="156" spans="3:3" x14ac:dyDescent="0.35">
      <c r="C156" s="1"/>
    </row>
    <row r="157" spans="3:3" x14ac:dyDescent="0.35">
      <c r="C157" s="1"/>
    </row>
    <row r="158" spans="3:3" x14ac:dyDescent="0.35">
      <c r="C158" s="1"/>
    </row>
    <row r="159" spans="3:3" x14ac:dyDescent="0.35">
      <c r="C159" s="1"/>
    </row>
    <row r="160" spans="3:3" x14ac:dyDescent="0.35">
      <c r="C160" s="1"/>
    </row>
    <row r="161" spans="3:3" x14ac:dyDescent="0.35">
      <c r="C161" s="1"/>
    </row>
    <row r="162" spans="3:3" x14ac:dyDescent="0.35">
      <c r="C162" s="1"/>
    </row>
    <row r="163" spans="3:3" x14ac:dyDescent="0.35">
      <c r="C163" s="1"/>
    </row>
    <row r="164" spans="3:3" x14ac:dyDescent="0.35">
      <c r="C164" s="1"/>
    </row>
    <row r="165" spans="3:3" x14ac:dyDescent="0.35">
      <c r="C165" s="1"/>
    </row>
    <row r="166" spans="3:3" x14ac:dyDescent="0.35">
      <c r="C166" s="1"/>
    </row>
    <row r="167" spans="3:3" x14ac:dyDescent="0.35">
      <c r="C167" s="1"/>
    </row>
    <row r="168" spans="3:3" x14ac:dyDescent="0.35">
      <c r="C168" s="1"/>
    </row>
    <row r="169" spans="3:3" x14ac:dyDescent="0.35">
      <c r="C169" s="1"/>
    </row>
    <row r="170" spans="3:3" x14ac:dyDescent="0.35">
      <c r="C170" s="1"/>
    </row>
    <row r="171" spans="3:3" x14ac:dyDescent="0.35">
      <c r="C171" s="1"/>
    </row>
    <row r="172" spans="3:3" x14ac:dyDescent="0.35">
      <c r="C172" s="1"/>
    </row>
    <row r="173" spans="3:3" x14ac:dyDescent="0.35">
      <c r="C17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93CD1-3145-459F-9834-D828E867A4F2}">
  <dimension ref="A1:F34"/>
  <sheetViews>
    <sheetView workbookViewId="0">
      <selection activeCell="G5" sqref="G5"/>
    </sheetView>
  </sheetViews>
  <sheetFormatPr defaultRowHeight="14.5" x14ac:dyDescent="0.35"/>
  <cols>
    <col min="2" max="2" width="10.90625" customWidth="1"/>
  </cols>
  <sheetData>
    <row r="1" spans="1:6" x14ac:dyDescent="0.35">
      <c r="A1" t="s">
        <v>0</v>
      </c>
      <c r="B1" t="s">
        <v>2</v>
      </c>
      <c r="C1" t="s">
        <v>4</v>
      </c>
      <c r="D1" t="s">
        <v>8</v>
      </c>
      <c r="E1" t="s">
        <v>23</v>
      </c>
      <c r="F1" t="s">
        <v>19</v>
      </c>
    </row>
    <row r="2" spans="1:6" x14ac:dyDescent="0.35">
      <c r="A2">
        <v>1</v>
      </c>
      <c r="B2" s="1">
        <v>44749</v>
      </c>
      <c r="C2">
        <v>0.42566979999999999</v>
      </c>
      <c r="D2">
        <v>3.6666666666666702E-2</v>
      </c>
      <c r="E2">
        <v>5328.3720000000003</v>
      </c>
      <c r="F2">
        <v>195.37364000000019</v>
      </c>
    </row>
    <row r="3" spans="1:6" x14ac:dyDescent="0.35">
      <c r="A3">
        <v>1</v>
      </c>
      <c r="B3" s="1">
        <v>44756</v>
      </c>
      <c r="C3">
        <v>0.63078730000000005</v>
      </c>
      <c r="D3">
        <v>3.7777777777777799E-2</v>
      </c>
      <c r="E3">
        <v>5328.3720000000003</v>
      </c>
      <c r="F3">
        <v>201.29405333333347</v>
      </c>
    </row>
    <row r="4" spans="1:6" x14ac:dyDescent="0.35">
      <c r="A4">
        <v>1</v>
      </c>
      <c r="B4" s="1">
        <v>44767</v>
      </c>
      <c r="C4">
        <v>0.38566319999999998</v>
      </c>
      <c r="D4">
        <v>0.05</v>
      </c>
      <c r="E4">
        <v>5328.3720000000003</v>
      </c>
      <c r="F4">
        <v>266.41860000000003</v>
      </c>
    </row>
    <row r="5" spans="1:6" x14ac:dyDescent="0.35">
      <c r="A5">
        <v>2</v>
      </c>
      <c r="B5" s="1">
        <v>44749</v>
      </c>
      <c r="C5">
        <v>0.62750170000000005</v>
      </c>
      <c r="D5">
        <v>1.2500000000000001E-2</v>
      </c>
      <c r="E5">
        <v>6668.4778755299994</v>
      </c>
      <c r="F5">
        <v>83.355973444124999</v>
      </c>
    </row>
    <row r="6" spans="1:6" x14ac:dyDescent="0.35">
      <c r="A6">
        <v>2</v>
      </c>
      <c r="B6" s="1">
        <v>44756</v>
      </c>
      <c r="C6">
        <v>0.6649834</v>
      </c>
      <c r="D6">
        <v>3.5555555555555597E-2</v>
      </c>
      <c r="E6">
        <v>6957.8703330600001</v>
      </c>
      <c r="F6">
        <v>247.39094517546695</v>
      </c>
    </row>
    <row r="7" spans="1:6" x14ac:dyDescent="0.35">
      <c r="A7">
        <v>2</v>
      </c>
      <c r="B7" s="1">
        <v>44767</v>
      </c>
      <c r="C7">
        <v>0.66056380000000003</v>
      </c>
      <c r="D7">
        <v>1.1428571428571401E-2</v>
      </c>
      <c r="E7">
        <v>6923.7470434200004</v>
      </c>
      <c r="F7">
        <v>79.128537639085522</v>
      </c>
    </row>
    <row r="8" spans="1:6" x14ac:dyDescent="0.35">
      <c r="A8">
        <v>3</v>
      </c>
      <c r="B8" s="1">
        <v>44749</v>
      </c>
      <c r="C8">
        <v>0.18043970000000001</v>
      </c>
      <c r="D8">
        <v>4.2857142857142903E-3</v>
      </c>
      <c r="E8">
        <v>840.90400000000011</v>
      </c>
      <c r="F8">
        <v>3.6038742857142898</v>
      </c>
    </row>
    <row r="9" spans="1:6" x14ac:dyDescent="0.35">
      <c r="A9">
        <v>3</v>
      </c>
      <c r="B9" s="1">
        <v>44756</v>
      </c>
      <c r="C9">
        <v>0.1835193</v>
      </c>
      <c r="D9">
        <v>4.4999999999999998E-2</v>
      </c>
      <c r="E9">
        <v>840.90400000000011</v>
      </c>
      <c r="F9">
        <v>37.840680000000006</v>
      </c>
    </row>
    <row r="10" spans="1:6" x14ac:dyDescent="0.35">
      <c r="A10">
        <v>3</v>
      </c>
      <c r="B10" s="1">
        <v>44767</v>
      </c>
      <c r="C10">
        <v>0.17382149999999999</v>
      </c>
      <c r="D10">
        <v>9.6000000000000002E-2</v>
      </c>
      <c r="E10">
        <v>840.90400000000011</v>
      </c>
      <c r="F10">
        <v>80.726784000000009</v>
      </c>
    </row>
    <row r="11" spans="1:6" x14ac:dyDescent="0.35">
      <c r="A11">
        <v>4</v>
      </c>
      <c r="B11" s="1">
        <v>44741</v>
      </c>
      <c r="C11">
        <v>0.4427526</v>
      </c>
      <c r="D11">
        <v>0.155714285714286</v>
      </c>
      <c r="E11">
        <v>542.88365032000002</v>
      </c>
      <c r="F11">
        <v>84.534739835543007</v>
      </c>
    </row>
    <row r="12" spans="1:6" x14ac:dyDescent="0.35">
      <c r="A12">
        <v>4</v>
      </c>
      <c r="B12" s="1">
        <v>44757</v>
      </c>
      <c r="C12">
        <v>0.4606246</v>
      </c>
      <c r="D12">
        <v>6.8000000000000005E-2</v>
      </c>
      <c r="E12">
        <v>572.78708071999995</v>
      </c>
      <c r="F12">
        <v>38.949521488960002</v>
      </c>
    </row>
    <row r="13" spans="1:6" x14ac:dyDescent="0.35">
      <c r="A13">
        <v>4</v>
      </c>
      <c r="B13" s="1">
        <v>44764</v>
      </c>
      <c r="C13" s="2">
        <v>0.4609856</v>
      </c>
      <c r="D13">
        <v>6.25E-2</v>
      </c>
      <c r="E13">
        <v>573.39110591999997</v>
      </c>
      <c r="F13">
        <v>35.836944119999998</v>
      </c>
    </row>
    <row r="14" spans="1:6" x14ac:dyDescent="0.35">
      <c r="A14">
        <v>5</v>
      </c>
      <c r="B14" s="1">
        <v>44740</v>
      </c>
      <c r="C14">
        <v>0.47818660000000002</v>
      </c>
      <c r="D14">
        <v>8.0000000000000002E-3</v>
      </c>
      <c r="E14">
        <v>596.6340490026987</v>
      </c>
      <c r="F14">
        <v>4.7730723920215894</v>
      </c>
    </row>
    <row r="15" spans="1:6" x14ac:dyDescent="0.35">
      <c r="A15">
        <v>5</v>
      </c>
      <c r="B15" s="1">
        <v>44761</v>
      </c>
      <c r="C15">
        <v>0.60354180000000002</v>
      </c>
      <c r="D15">
        <v>8.6666666666666697E-2</v>
      </c>
      <c r="E15">
        <v>723.75762369883182</v>
      </c>
      <c r="F15">
        <v>62.725660720565443</v>
      </c>
    </row>
    <row r="16" spans="1:6" x14ac:dyDescent="0.35">
      <c r="A16">
        <v>5</v>
      </c>
      <c r="B16" s="1">
        <v>44769</v>
      </c>
      <c r="C16">
        <v>0.61265630000000004</v>
      </c>
      <c r="D16">
        <v>0.12125</v>
      </c>
      <c r="E16">
        <v>731.94195421223048</v>
      </c>
      <c r="F16">
        <v>88.747961948232941</v>
      </c>
    </row>
    <row r="17" spans="1:6" x14ac:dyDescent="0.35">
      <c r="A17">
        <v>6</v>
      </c>
      <c r="B17" s="1">
        <v>44742</v>
      </c>
      <c r="C17">
        <v>0.37586550000000002</v>
      </c>
      <c r="D17">
        <v>8.2500000000000004E-2</v>
      </c>
      <c r="E17">
        <v>287.46107738654035</v>
      </c>
      <c r="F17">
        <v>23.715538884389581</v>
      </c>
    </row>
    <row r="18" spans="1:6" x14ac:dyDescent="0.35">
      <c r="A18">
        <v>6</v>
      </c>
      <c r="B18" s="1">
        <v>44753</v>
      </c>
      <c r="C18">
        <v>0.40208169999999999</v>
      </c>
      <c r="D18">
        <v>6.8333333333333302E-2</v>
      </c>
      <c r="E18">
        <v>297.60500843304823</v>
      </c>
      <c r="F18">
        <v>20.336342242924953</v>
      </c>
    </row>
    <row r="19" spans="1:6" x14ac:dyDescent="0.35">
      <c r="A19">
        <v>6</v>
      </c>
      <c r="B19" s="1">
        <v>44761</v>
      </c>
      <c r="C19">
        <v>0.4002211</v>
      </c>
      <c r="D19">
        <v>0.04</v>
      </c>
      <c r="E19">
        <v>296.90719765181234</v>
      </c>
      <c r="F19">
        <v>11.876287906072493</v>
      </c>
    </row>
    <row r="20" spans="1:6" x14ac:dyDescent="0.35">
      <c r="A20">
        <v>7</v>
      </c>
      <c r="B20" s="1">
        <v>44742</v>
      </c>
      <c r="C20">
        <v>0.35211160000000002</v>
      </c>
      <c r="D20">
        <v>4.4444444444444398E-2</v>
      </c>
      <c r="E20">
        <v>559.74603503423498</v>
      </c>
      <c r="F20">
        <v>24.877601557077085</v>
      </c>
    </row>
    <row r="21" spans="1:6" x14ac:dyDescent="0.35">
      <c r="A21">
        <v>7</v>
      </c>
      <c r="B21" s="1">
        <v>44753</v>
      </c>
      <c r="C21">
        <v>0.38088880000000003</v>
      </c>
      <c r="D21">
        <v>0.04</v>
      </c>
      <c r="E21">
        <v>609.82208848894754</v>
      </c>
      <c r="F21">
        <v>24.392883539557904</v>
      </c>
    </row>
    <row r="22" spans="1:6" x14ac:dyDescent="0.35">
      <c r="A22">
        <v>7</v>
      </c>
      <c r="B22" s="1">
        <v>44761</v>
      </c>
      <c r="C22">
        <v>0.38420090000000001</v>
      </c>
      <c r="D22">
        <v>0.09</v>
      </c>
      <c r="E22">
        <v>615.34103637621467</v>
      </c>
      <c r="F22">
        <v>55.380693273859322</v>
      </c>
    </row>
    <row r="23" spans="1:6" x14ac:dyDescent="0.35">
      <c r="A23">
        <v>8</v>
      </c>
      <c r="B23" s="1">
        <v>44747</v>
      </c>
      <c r="C23">
        <v>0.47481950000000001</v>
      </c>
      <c r="D23">
        <v>1.5275000000000001</v>
      </c>
      <c r="E23">
        <v>210.54176385</v>
      </c>
      <c r="F23">
        <v>321.60254428087501</v>
      </c>
    </row>
    <row r="24" spans="1:6" x14ac:dyDescent="0.35">
      <c r="A24">
        <v>8</v>
      </c>
      <c r="B24" s="1">
        <v>44750</v>
      </c>
      <c r="C24">
        <v>0.4653909</v>
      </c>
      <c r="D24">
        <v>1.04</v>
      </c>
      <c r="E24">
        <v>203.71262886999995</v>
      </c>
      <c r="F24">
        <v>211.86113402479995</v>
      </c>
    </row>
    <row r="25" spans="1:6" x14ac:dyDescent="0.35">
      <c r="A25">
        <v>8</v>
      </c>
      <c r="B25" s="1">
        <v>44760</v>
      </c>
      <c r="C25">
        <v>0.61513220000000002</v>
      </c>
      <c r="D25">
        <v>0.95</v>
      </c>
      <c r="E25">
        <v>312.17025245999997</v>
      </c>
      <c r="F25">
        <v>296.56173983699995</v>
      </c>
    </row>
    <row r="26" spans="1:6" x14ac:dyDescent="0.35">
      <c r="A26">
        <v>9</v>
      </c>
      <c r="B26" s="1">
        <v>44747</v>
      </c>
      <c r="C26">
        <v>0.63057770000000002</v>
      </c>
      <c r="D26">
        <v>0.65800000000000003</v>
      </c>
      <c r="E26">
        <v>26.980853894326181</v>
      </c>
      <c r="F26">
        <v>17.753401862466628</v>
      </c>
    </row>
    <row r="27" spans="1:6" x14ac:dyDescent="0.35">
      <c r="A27">
        <v>9</v>
      </c>
      <c r="B27" s="1">
        <v>44750</v>
      </c>
      <c r="C27">
        <v>0.63146290000000005</v>
      </c>
      <c r="D27">
        <v>0.3125</v>
      </c>
      <c r="E27">
        <v>27.084270281883882</v>
      </c>
      <c r="F27">
        <v>8.4638344630887126</v>
      </c>
    </row>
    <row r="28" spans="1:6" x14ac:dyDescent="0.35">
      <c r="A28">
        <v>9</v>
      </c>
      <c r="B28" s="1">
        <v>44760</v>
      </c>
      <c r="C28">
        <v>0.61939469999999996</v>
      </c>
      <c r="D28">
        <v>0.244285714285714</v>
      </c>
      <c r="E28">
        <v>25.661714463606543</v>
      </c>
      <c r="F28">
        <v>6.2687902475381625</v>
      </c>
    </row>
    <row r="29" spans="1:6" x14ac:dyDescent="0.35">
      <c r="A29">
        <v>10</v>
      </c>
      <c r="B29" s="1">
        <v>44747</v>
      </c>
      <c r="C29">
        <v>0.65485530000000003</v>
      </c>
      <c r="D29">
        <v>0.29666666666666702</v>
      </c>
      <c r="E29">
        <v>59.009124923882574</v>
      </c>
      <c r="F29">
        <v>17.506040394085186</v>
      </c>
    </row>
    <row r="30" spans="1:6" x14ac:dyDescent="0.35">
      <c r="A30">
        <v>10</v>
      </c>
      <c r="B30" s="1">
        <v>44750</v>
      </c>
      <c r="C30">
        <v>0.64805970000000002</v>
      </c>
      <c r="D30">
        <v>0.254285714285714</v>
      </c>
      <c r="E30">
        <v>58.579515120866958</v>
      </c>
      <c r="F30">
        <v>14.895933845020439</v>
      </c>
    </row>
    <row r="31" spans="1:6" x14ac:dyDescent="0.35">
      <c r="A31">
        <v>10</v>
      </c>
      <c r="B31" s="1">
        <v>44760</v>
      </c>
      <c r="C31">
        <v>0.61513220000000002</v>
      </c>
      <c r="D31">
        <v>0.53</v>
      </c>
      <c r="E31">
        <v>56.431950002228007</v>
      </c>
      <c r="F31">
        <v>29.908933501180844</v>
      </c>
    </row>
    <row r="32" spans="1:6" x14ac:dyDescent="0.35">
      <c r="A32">
        <v>11</v>
      </c>
      <c r="B32" s="1">
        <v>44753</v>
      </c>
      <c r="C32">
        <v>0.31655309999999998</v>
      </c>
      <c r="D32">
        <v>1.28571428571429E-2</v>
      </c>
      <c r="E32">
        <v>30.765873717964968</v>
      </c>
      <c r="F32">
        <v>0.39556123351669376</v>
      </c>
    </row>
    <row r="33" spans="1:6" x14ac:dyDescent="0.35">
      <c r="A33">
        <v>11</v>
      </c>
      <c r="B33" s="1">
        <v>44761</v>
      </c>
      <c r="C33">
        <v>0.32105119999999998</v>
      </c>
      <c r="D33">
        <v>6.4000000000000001E-2</v>
      </c>
      <c r="E33">
        <v>30.967485963043956</v>
      </c>
      <c r="F33">
        <v>1.9819191016348132</v>
      </c>
    </row>
    <row r="34" spans="1:6" x14ac:dyDescent="0.35">
      <c r="A34">
        <v>11</v>
      </c>
      <c r="B34" s="1">
        <v>44764</v>
      </c>
      <c r="C34">
        <v>0.33244069999999998</v>
      </c>
      <c r="D34">
        <v>3.4000000000000002E-2</v>
      </c>
      <c r="E34">
        <v>31.465613168200633</v>
      </c>
      <c r="F34">
        <v>1.0698308477188216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Zarate</dc:creator>
  <cp:lastModifiedBy>Daniela Zarate</cp:lastModifiedBy>
  <dcterms:created xsi:type="dcterms:W3CDTF">2023-03-06T21:34:45Z</dcterms:created>
  <dcterms:modified xsi:type="dcterms:W3CDTF">2023-03-21T18:16:21Z</dcterms:modified>
</cp:coreProperties>
</file>