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ylaemerson/Desktop/Ecuador2022/Injections/2022-07-6/"/>
    </mc:Choice>
  </mc:AlternateContent>
  <xr:revisionPtr revIDLastSave="0" documentId="13_ncr:1_{D3D9AF87-88EB-2549-A520-9987F092DE0A}" xr6:coauthVersionLast="47" xr6:coauthVersionMax="47" xr10:uidLastSave="{00000000-0000-0000-0000-000000000000}"/>
  <bookViews>
    <workbookView xWindow="0" yWindow="500" windowWidth="28800" windowHeight="15500" activeTab="3" xr2:uid="{BEB17404-6336-4DE6-B01A-90F77B85CD7A}"/>
  </bookViews>
  <sheets>
    <sheet name="General Info" sheetId="1" r:id="rId1"/>
    <sheet name="Conductivity" sheetId="7" r:id="rId2"/>
    <sheet name="width,depth,velocity" sheetId="4" r:id="rId3"/>
    <sheet name="downstream condutivity" sheetId="3" r:id="rId4"/>
    <sheet name="discharg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3" l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13" i="3"/>
  <c r="J73" i="5"/>
  <c r="I73" i="5"/>
  <c r="I72" i="5"/>
  <c r="J72" i="5" s="1"/>
  <c r="J71" i="5"/>
  <c r="I71" i="5"/>
  <c r="I70" i="5"/>
  <c r="J70" i="5" s="1"/>
  <c r="J69" i="5"/>
  <c r="I69" i="5"/>
  <c r="I68" i="5"/>
  <c r="J68" i="5" s="1"/>
  <c r="J67" i="5"/>
  <c r="I67" i="5"/>
  <c r="I66" i="5"/>
  <c r="J66" i="5" s="1"/>
  <c r="J65" i="5"/>
  <c r="I65" i="5"/>
  <c r="I64" i="5"/>
  <c r="I63" i="5"/>
  <c r="I62" i="5"/>
  <c r="I61" i="5"/>
  <c r="I60" i="5"/>
  <c r="I59" i="5"/>
  <c r="I58" i="5"/>
  <c r="I57" i="5"/>
  <c r="I56" i="5"/>
  <c r="I23" i="5"/>
  <c r="J23" i="5" s="1"/>
  <c r="I22" i="5"/>
  <c r="J22" i="5" s="1"/>
  <c r="I21" i="5"/>
  <c r="J21" i="5" s="1"/>
  <c r="I20" i="5"/>
  <c r="J20" i="5" s="1"/>
  <c r="I19" i="5"/>
  <c r="J19" i="5" s="1"/>
  <c r="I18" i="5"/>
  <c r="J18" i="5" s="1"/>
  <c r="I17" i="5"/>
  <c r="J17" i="5" s="1"/>
  <c r="I16" i="5"/>
  <c r="J16" i="5" s="1"/>
  <c r="I15" i="5"/>
  <c r="I14" i="5"/>
  <c r="I13" i="5"/>
  <c r="I12" i="5"/>
  <c r="I11" i="5"/>
  <c r="I10" i="5"/>
  <c r="I9" i="5"/>
  <c r="I8" i="5"/>
  <c r="I7" i="5"/>
  <c r="I6" i="5"/>
  <c r="J62" i="5" l="1"/>
  <c r="J61" i="5"/>
  <c r="J59" i="5"/>
  <c r="J63" i="5"/>
  <c r="J57" i="5"/>
  <c r="J60" i="5"/>
  <c r="J15" i="5"/>
  <c r="J14" i="5"/>
  <c r="J10" i="5"/>
  <c r="J7" i="5"/>
  <c r="J8" i="5"/>
  <c r="J12" i="5"/>
  <c r="J9" i="5"/>
  <c r="J13" i="5"/>
  <c r="J11" i="5"/>
  <c r="J58" i="5"/>
  <c r="J64" i="5"/>
  <c r="K56" i="5" l="1"/>
  <c r="K6" i="5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10" i="3"/>
  <c r="B9" i="3"/>
  <c r="B7" i="3"/>
  <c r="B8" i="3"/>
  <c r="B10" i="1"/>
  <c r="B12" i="1" s="1"/>
</calcChain>
</file>

<file path=xl/sharedStrings.xml><?xml version="1.0" encoding="utf-8"?>
<sst xmlns="http://schemas.openxmlformats.org/spreadsheetml/2006/main" count="114" uniqueCount="76">
  <si>
    <t>Injection Date</t>
  </si>
  <si>
    <t>Start time (Salt)</t>
  </si>
  <si>
    <t>Start time (CO2)</t>
  </si>
  <si>
    <t>Injection solution:</t>
  </si>
  <si>
    <t>Salt volume</t>
  </si>
  <si>
    <t>Salt concentrate</t>
  </si>
  <si>
    <t>g/l</t>
  </si>
  <si>
    <t>l</t>
  </si>
  <si>
    <t>c</t>
  </si>
  <si>
    <t>us/cm</t>
  </si>
  <si>
    <t>Downstream conductivity</t>
  </si>
  <si>
    <t>width depth velocity</t>
  </si>
  <si>
    <t>x</t>
  </si>
  <si>
    <t>width</t>
  </si>
  <si>
    <t>veolcity</t>
  </si>
  <si>
    <t>depth 1</t>
  </si>
  <si>
    <t>depth 2</t>
  </si>
  <si>
    <t>depth 3</t>
  </si>
  <si>
    <t>depth 4</t>
  </si>
  <si>
    <t>depth 5</t>
  </si>
  <si>
    <t>depth 6</t>
  </si>
  <si>
    <t>depth 7</t>
  </si>
  <si>
    <t>Discharge</t>
  </si>
  <si>
    <t>location</t>
  </si>
  <si>
    <t>0m</t>
  </si>
  <si>
    <t>time</t>
  </si>
  <si>
    <t>50m</t>
  </si>
  <si>
    <t>spc Conductivity (us/cm)</t>
  </si>
  <si>
    <t>time since start (m)</t>
  </si>
  <si>
    <t xml:space="preserve">Temp </t>
  </si>
  <si>
    <t>Injection solution temperature</t>
  </si>
  <si>
    <t>Injection solution conductivity</t>
  </si>
  <si>
    <t>Injection solution concentration</t>
  </si>
  <si>
    <t>Injection solution specific conductivity</t>
  </si>
  <si>
    <t>Temp (HOBO)</t>
  </si>
  <si>
    <t>Flux (EOSfd)</t>
  </si>
  <si>
    <t>CO2 (Vaisala)</t>
  </si>
  <si>
    <t>Baro (Hobo)</t>
  </si>
  <si>
    <t>EC (Hobo)</t>
  </si>
  <si>
    <t xml:space="preserve"> -10 meter</t>
  </si>
  <si>
    <t>0 meter</t>
  </si>
  <si>
    <t>50 meter</t>
  </si>
  <si>
    <t>Unit</t>
  </si>
  <si>
    <t>Instrument Locations</t>
  </si>
  <si>
    <t>time since start (HH:MM)</t>
  </si>
  <si>
    <t>** start measuring EC at:</t>
  </si>
  <si>
    <t>EC (platue</t>
  </si>
  <si>
    <t>Conductivity</t>
  </si>
  <si>
    <t>Before Injection</t>
  </si>
  <si>
    <t>After Injection</t>
  </si>
  <si>
    <t>Spc Conductivity (us/cm)</t>
  </si>
  <si>
    <t>** start measuring after salt injection end</t>
  </si>
  <si>
    <t>Coordinates/Waypoint</t>
  </si>
  <si>
    <t>Stream water volume</t>
  </si>
  <si>
    <t>depth</t>
  </si>
  <si>
    <t>velocity</t>
  </si>
  <si>
    <t>segment</t>
  </si>
  <si>
    <t>Q</t>
  </si>
  <si>
    <t>Qtotal</t>
  </si>
  <si>
    <t>Gavilan (near station 2)</t>
  </si>
  <si>
    <t>DO (Hobo)</t>
  </si>
  <si>
    <t>x (K600)</t>
  </si>
  <si>
    <t>x(Box 1)</t>
  </si>
  <si>
    <t>x (Box 3)</t>
  </si>
  <si>
    <t>x (Station 3)</t>
  </si>
  <si>
    <t>25 meter</t>
  </si>
  <si>
    <t>Methane Sampling</t>
  </si>
  <si>
    <t xml:space="preserve">time </t>
  </si>
  <si>
    <t>bottle number</t>
  </si>
  <si>
    <t>Water Sampling</t>
  </si>
  <si>
    <t>25m</t>
  </si>
  <si>
    <t>*in freezer at casita</t>
  </si>
  <si>
    <t>* performed one salt slug</t>
  </si>
  <si>
    <t>Discharge (Q)</t>
  </si>
  <si>
    <t>**peak</t>
  </si>
  <si>
    <t>**salt poured in at: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</si>
</sst>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4" borderId="1" applyNumberFormat="0" applyAlignment="0" applyProtection="0"/>
  </cellStyleXfs>
  <cellXfs count="18">
    <xf numFmtId="0" fontId="0" fillId="0" borderId="0" xfId="0"/>
    <xf numFmtId="20" fontId="0" fillId="0" borderId="0" xfId="0" applyNumberFormat="1"/>
    <xf numFmtId="0" fontId="1" fillId="2" borderId="1" xfId="1"/>
    <xf numFmtId="0" fontId="2" fillId="0" borderId="0" xfId="0" applyFont="1"/>
    <xf numFmtId="0" fontId="0" fillId="3" borderId="0" xfId="0" applyFill="1"/>
    <xf numFmtId="0" fontId="3" fillId="3" borderId="0" xfId="0" applyFont="1" applyFill="1"/>
    <xf numFmtId="14" fontId="0" fillId="0" borderId="0" xfId="0" applyNumberFormat="1"/>
    <xf numFmtId="0" fontId="0" fillId="0" borderId="0" xfId="0" applyFont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0" xfId="0" applyFont="1" applyBorder="1"/>
    <xf numFmtId="0" fontId="0" fillId="0" borderId="0" xfId="0" applyBorder="1"/>
    <xf numFmtId="0" fontId="5" fillId="3" borderId="0" xfId="0" applyFont="1" applyFill="1" applyAlignment="1">
      <alignment vertical="center"/>
    </xf>
    <xf numFmtId="20" fontId="4" fillId="4" borderId="1" xfId="2" applyNumberFormat="1"/>
    <xf numFmtId="0" fontId="6" fillId="3" borderId="0" xfId="0" applyFont="1" applyFill="1" applyAlignment="1">
      <alignment horizontal="center" vertical="center"/>
    </xf>
    <xf numFmtId="0" fontId="4" fillId="4" borderId="1" xfId="2"/>
    <xf numFmtId="0" fontId="0" fillId="0" borderId="0" xfId="0" applyFill="1" applyBorder="1"/>
  </cellXfs>
  <cellStyles count="3">
    <cellStyle name="Calculation" xfId="1" builtinId="22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Downstream</a:t>
            </a:r>
            <a:r>
              <a:rPr lang="en-US" baseline="0"/>
              <a:t> Conductivity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'downstream condutivity'!$B$7:$B$130</c:f>
              <c:numCache>
                <c:formatCode>h:mm</c:formatCode>
                <c:ptCount val="124"/>
                <c:pt idx="0">
                  <c:v>0.4934027777777778</c:v>
                </c:pt>
                <c:pt idx="1">
                  <c:v>0.49375000000000002</c:v>
                </c:pt>
                <c:pt idx="2">
                  <c:v>0.49409722222222224</c:v>
                </c:pt>
                <c:pt idx="3">
                  <c:v>0.49444444444444446</c:v>
                </c:pt>
                <c:pt idx="4">
                  <c:v>0.49467361111111113</c:v>
                </c:pt>
                <c:pt idx="5">
                  <c:v>0.49479166666666669</c:v>
                </c:pt>
                <c:pt idx="6">
                  <c:v>0.49490740740743056</c:v>
                </c:pt>
                <c:pt idx="7">
                  <c:v>0.49502314814819448</c:v>
                </c:pt>
                <c:pt idx="8">
                  <c:v>0.49513888888895835</c:v>
                </c:pt>
                <c:pt idx="9">
                  <c:v>0.49525462962972222</c:v>
                </c:pt>
                <c:pt idx="10">
                  <c:v>0.49537037037048615</c:v>
                </c:pt>
                <c:pt idx="11">
                  <c:v>0.49548611111125002</c:v>
                </c:pt>
                <c:pt idx="12">
                  <c:v>0.49560185185201389</c:v>
                </c:pt>
                <c:pt idx="13">
                  <c:v>0.49571759259277781</c:v>
                </c:pt>
                <c:pt idx="14">
                  <c:v>0.49583333333354168</c:v>
                </c:pt>
                <c:pt idx="15">
                  <c:v>0.49594907407430561</c:v>
                </c:pt>
                <c:pt idx="16">
                  <c:v>0.49606481481506948</c:v>
                </c:pt>
                <c:pt idx="17">
                  <c:v>0.49618055555583335</c:v>
                </c:pt>
                <c:pt idx="18">
                  <c:v>0.49629629629659727</c:v>
                </c:pt>
                <c:pt idx="19">
                  <c:v>0.49641203703736114</c:v>
                </c:pt>
                <c:pt idx="20">
                  <c:v>0.49652777777777779</c:v>
                </c:pt>
                <c:pt idx="21">
                  <c:v>0.49664351851854172</c:v>
                </c:pt>
                <c:pt idx="22">
                  <c:v>0.49675925925930559</c:v>
                </c:pt>
                <c:pt idx="23">
                  <c:v>0.49687500000006946</c:v>
                </c:pt>
                <c:pt idx="24">
                  <c:v>0.49699074074083338</c:v>
                </c:pt>
                <c:pt idx="25">
                  <c:v>0.49710648148159725</c:v>
                </c:pt>
                <c:pt idx="26">
                  <c:v>0.49722222222236112</c:v>
                </c:pt>
                <c:pt idx="27">
                  <c:v>0.49733796296312505</c:v>
                </c:pt>
                <c:pt idx="28">
                  <c:v>0.49745370370388892</c:v>
                </c:pt>
                <c:pt idx="29">
                  <c:v>0.49756944444465279</c:v>
                </c:pt>
                <c:pt idx="30">
                  <c:v>0.49768518518541671</c:v>
                </c:pt>
                <c:pt idx="31">
                  <c:v>0.49780092592618058</c:v>
                </c:pt>
                <c:pt idx="32">
                  <c:v>0.49791666666694445</c:v>
                </c:pt>
                <c:pt idx="33">
                  <c:v>0.4982638888888889</c:v>
                </c:pt>
              </c:numCache>
            </c:numRef>
          </c:xVal>
          <c:yVal>
            <c:numRef>
              <c:f>'downstream condutivity'!$C$7:$C$130</c:f>
              <c:numCache>
                <c:formatCode>General</c:formatCode>
                <c:ptCount val="124"/>
                <c:pt idx="0">
                  <c:v>9.1999999999999993</c:v>
                </c:pt>
                <c:pt idx="1">
                  <c:v>8.6999999999999993</c:v>
                </c:pt>
                <c:pt idx="2">
                  <c:v>8.9</c:v>
                </c:pt>
                <c:pt idx="3">
                  <c:v>9.3000000000000007</c:v>
                </c:pt>
                <c:pt idx="4">
                  <c:v>45.6</c:v>
                </c:pt>
                <c:pt idx="5">
                  <c:v>89.6</c:v>
                </c:pt>
                <c:pt idx="6">
                  <c:v>130.19999999999999</c:v>
                </c:pt>
                <c:pt idx="7">
                  <c:v>137.19999999999999</c:v>
                </c:pt>
                <c:pt idx="8">
                  <c:v>123.5</c:v>
                </c:pt>
                <c:pt idx="9">
                  <c:v>97.9</c:v>
                </c:pt>
                <c:pt idx="10">
                  <c:v>75.900000000000006</c:v>
                </c:pt>
                <c:pt idx="11">
                  <c:v>54.5</c:v>
                </c:pt>
                <c:pt idx="12">
                  <c:v>41.2</c:v>
                </c:pt>
                <c:pt idx="13">
                  <c:v>30.6</c:v>
                </c:pt>
                <c:pt idx="14">
                  <c:v>24</c:v>
                </c:pt>
                <c:pt idx="15">
                  <c:v>18.600000000000001</c:v>
                </c:pt>
                <c:pt idx="16">
                  <c:v>15</c:v>
                </c:pt>
                <c:pt idx="17">
                  <c:v>13.3</c:v>
                </c:pt>
                <c:pt idx="18">
                  <c:v>12.2</c:v>
                </c:pt>
                <c:pt idx="19">
                  <c:v>10.7</c:v>
                </c:pt>
                <c:pt idx="20">
                  <c:v>10.3</c:v>
                </c:pt>
                <c:pt idx="21">
                  <c:v>9.8000000000000007</c:v>
                </c:pt>
                <c:pt idx="22">
                  <c:v>9.5</c:v>
                </c:pt>
                <c:pt idx="23">
                  <c:v>9.5</c:v>
                </c:pt>
                <c:pt idx="24">
                  <c:v>9.3000000000000007</c:v>
                </c:pt>
                <c:pt idx="25">
                  <c:v>9</c:v>
                </c:pt>
                <c:pt idx="26">
                  <c:v>9.1</c:v>
                </c:pt>
                <c:pt idx="27">
                  <c:v>8.9</c:v>
                </c:pt>
                <c:pt idx="28">
                  <c:v>9</c:v>
                </c:pt>
                <c:pt idx="29">
                  <c:v>8.9</c:v>
                </c:pt>
                <c:pt idx="30">
                  <c:v>8.6999999999999993</c:v>
                </c:pt>
                <c:pt idx="31">
                  <c:v>8.8000000000000007</c:v>
                </c:pt>
                <c:pt idx="32">
                  <c:v>8.6999999999999993</c:v>
                </c:pt>
                <c:pt idx="33">
                  <c:v>8.6999999999999993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C-46FA-82A2-02E96298F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694688"/>
        <c:axId val="2032695104"/>
      </c:scatterChart>
      <c:valAx>
        <c:axId val="203269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95104"/>
        <c:crosses val="autoZero"/>
        <c:crossBetween val="midCat"/>
      </c:valAx>
      <c:valAx>
        <c:axId val="20326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spc</a:t>
                </a:r>
                <a:r>
                  <a:rPr lang="en-US" baseline="0"/>
                  <a:t> Conductivity (us/cm)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9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663574</xdr:colOff>
      <xdr:row>0</xdr:row>
      <xdr:rowOff>330200</xdr:rowOff>
    </xdr:from>
    <xdr:to>
      <xdr:col>16</xdr:col>
      <xdr:colOff>469900</xdr:colOff>
      <xdr:row>26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956769-165A-2748-B9A0-BA19B0AF2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07F5-C3C0-4DE1-9537-1DA4075EB81C}">
  <dimension ref="A1:G36"/>
  <sheetViews>
    <sheetView workbookViewId="0">
      <selection activeCell="I7" sqref="I7"/>
    </sheetView>
  </sheetViews>
  <sheetFormatPr baseColWidth="10" defaultColWidth="8.83203125" defaultRowHeight="15" x14ac:dyDescent="0.2"/>
  <cols>
    <col min="1" max="1" width="35.83203125" bestFit="1" customWidth="1"/>
    <col min="2" max="2" width="18.1640625" customWidth="1"/>
    <col min="3" max="3" width="18.33203125" customWidth="1"/>
    <col min="4" max="4" width="10.1640625" customWidth="1"/>
    <col min="5" max="5" width="12" customWidth="1"/>
    <col min="6" max="6" width="14.33203125" customWidth="1"/>
  </cols>
  <sheetData>
    <row r="1" spans="1:3" x14ac:dyDescent="0.2">
      <c r="A1" s="7" t="s">
        <v>0</v>
      </c>
      <c r="B1" s="6">
        <v>44748</v>
      </c>
    </row>
    <row r="2" spans="1:3" x14ac:dyDescent="0.2">
      <c r="A2" t="s">
        <v>52</v>
      </c>
      <c r="B2" t="s">
        <v>59</v>
      </c>
    </row>
    <row r="3" spans="1:3" x14ac:dyDescent="0.2">
      <c r="A3" t="s">
        <v>1</v>
      </c>
      <c r="B3" s="1">
        <v>0.49305555555555558</v>
      </c>
      <c r="C3" t="s">
        <v>72</v>
      </c>
    </row>
    <row r="4" spans="1:3" x14ac:dyDescent="0.2">
      <c r="A4" t="s">
        <v>2</v>
      </c>
      <c r="B4" s="1">
        <v>0.46319444444444446</v>
      </c>
    </row>
    <row r="5" spans="1:3" x14ac:dyDescent="0.2">
      <c r="B5" s="1"/>
    </row>
    <row r="6" spans="1:3" x14ac:dyDescent="0.2">
      <c r="B6" s="1"/>
    </row>
    <row r="7" spans="1:3" x14ac:dyDescent="0.2">
      <c r="B7" s="1"/>
    </row>
    <row r="8" spans="1:3" x14ac:dyDescent="0.2">
      <c r="A8" s="3" t="s">
        <v>3</v>
      </c>
      <c r="C8" s="3" t="s">
        <v>42</v>
      </c>
    </row>
    <row r="9" spans="1:3" x14ac:dyDescent="0.2">
      <c r="A9" t="s">
        <v>53</v>
      </c>
      <c r="B9" s="16"/>
      <c r="C9" t="s">
        <v>7</v>
      </c>
    </row>
    <row r="10" spans="1:3" x14ac:dyDescent="0.2">
      <c r="A10" t="s">
        <v>5</v>
      </c>
      <c r="B10" s="16">
        <f>238</f>
        <v>238</v>
      </c>
      <c r="C10" t="s">
        <v>6</v>
      </c>
    </row>
    <row r="11" spans="1:3" x14ac:dyDescent="0.2">
      <c r="A11" t="s">
        <v>4</v>
      </c>
      <c r="B11" s="16">
        <v>1.5</v>
      </c>
      <c r="C11" t="s">
        <v>7</v>
      </c>
    </row>
    <row r="12" spans="1:3" x14ac:dyDescent="0.2">
      <c r="A12" t="s">
        <v>32</v>
      </c>
      <c r="B12" s="2" t="e">
        <f>B10*B11/B9</f>
        <v>#DIV/0!</v>
      </c>
      <c r="C12" t="s">
        <v>6</v>
      </c>
    </row>
    <row r="13" spans="1:3" x14ac:dyDescent="0.2">
      <c r="A13" t="s">
        <v>31</v>
      </c>
      <c r="C13" t="s">
        <v>9</v>
      </c>
    </row>
    <row r="14" spans="1:3" x14ac:dyDescent="0.2">
      <c r="A14" t="s">
        <v>30</v>
      </c>
      <c r="C14" t="s">
        <v>8</v>
      </c>
    </row>
    <row r="15" spans="1:3" x14ac:dyDescent="0.2">
      <c r="A15" t="s">
        <v>33</v>
      </c>
      <c r="C15" t="s">
        <v>9</v>
      </c>
    </row>
    <row r="18" spans="1:7" x14ac:dyDescent="0.2">
      <c r="A18" s="3" t="s">
        <v>43</v>
      </c>
    </row>
    <row r="19" spans="1:7" x14ac:dyDescent="0.2">
      <c r="B19" t="s">
        <v>35</v>
      </c>
      <c r="C19" t="s">
        <v>36</v>
      </c>
      <c r="D19" t="s">
        <v>38</v>
      </c>
      <c r="E19" t="s">
        <v>34</v>
      </c>
      <c r="F19" t="s">
        <v>37</v>
      </c>
      <c r="G19" t="s">
        <v>60</v>
      </c>
    </row>
    <row r="20" spans="1:7" x14ac:dyDescent="0.2">
      <c r="A20" t="s">
        <v>39</v>
      </c>
      <c r="B20" t="s">
        <v>12</v>
      </c>
      <c r="C20" t="s">
        <v>61</v>
      </c>
      <c r="E20" t="s">
        <v>12</v>
      </c>
      <c r="F20" t="s">
        <v>12</v>
      </c>
    </row>
    <row r="21" spans="1:7" x14ac:dyDescent="0.2">
      <c r="A21" t="s">
        <v>40</v>
      </c>
      <c r="C21" t="s">
        <v>62</v>
      </c>
      <c r="D21" t="s">
        <v>12</v>
      </c>
      <c r="G21" t="s">
        <v>12</v>
      </c>
    </row>
    <row r="22" spans="1:7" x14ac:dyDescent="0.2">
      <c r="A22" t="s">
        <v>65</v>
      </c>
      <c r="C22" t="s">
        <v>63</v>
      </c>
      <c r="D22" t="s">
        <v>12</v>
      </c>
    </row>
    <row r="23" spans="1:7" x14ac:dyDescent="0.2">
      <c r="A23" t="s">
        <v>41</v>
      </c>
      <c r="C23" t="s">
        <v>64</v>
      </c>
      <c r="D23" t="s">
        <v>12</v>
      </c>
      <c r="G23" t="s">
        <v>12</v>
      </c>
    </row>
    <row r="27" spans="1:7" x14ac:dyDescent="0.2">
      <c r="A27" s="3" t="s">
        <v>66</v>
      </c>
    </row>
    <row r="28" spans="1:7" x14ac:dyDescent="0.2">
      <c r="A28" t="s">
        <v>23</v>
      </c>
      <c r="B28" t="s">
        <v>67</v>
      </c>
      <c r="C28" t="s">
        <v>68</v>
      </c>
    </row>
    <row r="29" spans="1:7" x14ac:dyDescent="0.2">
      <c r="A29" t="s">
        <v>24</v>
      </c>
      <c r="B29" s="1">
        <v>0.39930555555555558</v>
      </c>
      <c r="C29">
        <v>90</v>
      </c>
    </row>
    <row r="30" spans="1:7" x14ac:dyDescent="0.2">
      <c r="A30" t="s">
        <v>24</v>
      </c>
      <c r="B30" s="1">
        <v>0.39930555555555558</v>
      </c>
      <c r="C30">
        <v>125</v>
      </c>
    </row>
    <row r="31" spans="1:7" x14ac:dyDescent="0.2">
      <c r="A31" t="s">
        <v>26</v>
      </c>
      <c r="B31" s="1">
        <v>0.40625</v>
      </c>
      <c r="C31">
        <v>85</v>
      </c>
    </row>
    <row r="32" spans="1:7" x14ac:dyDescent="0.2">
      <c r="A32" t="s">
        <v>26</v>
      </c>
      <c r="B32" s="1">
        <v>0.40625</v>
      </c>
      <c r="C32">
        <v>25</v>
      </c>
    </row>
    <row r="34" spans="1:3" x14ac:dyDescent="0.2">
      <c r="A34" s="3" t="s">
        <v>69</v>
      </c>
    </row>
    <row r="35" spans="1:3" x14ac:dyDescent="0.2">
      <c r="A35" t="s">
        <v>23</v>
      </c>
      <c r="B35" t="s">
        <v>25</v>
      </c>
    </row>
    <row r="36" spans="1:3" x14ac:dyDescent="0.2">
      <c r="A36" t="s">
        <v>70</v>
      </c>
      <c r="B36" s="1">
        <v>0.43055555555555558</v>
      </c>
      <c r="C36" t="s">
        <v>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DC1D4-40E7-4DB7-AECD-977984E5448D}">
  <dimension ref="A1:F22"/>
  <sheetViews>
    <sheetView topLeftCell="A8" workbookViewId="0">
      <selection activeCell="F39" sqref="F39"/>
    </sheetView>
  </sheetViews>
  <sheetFormatPr baseColWidth="10" defaultColWidth="8.83203125" defaultRowHeight="15" x14ac:dyDescent="0.2"/>
  <cols>
    <col min="1" max="1" width="35.83203125" bestFit="1" customWidth="1"/>
    <col min="2" max="2" width="21.83203125" customWidth="1"/>
    <col min="4" max="4" width="20.5" customWidth="1"/>
  </cols>
  <sheetData>
    <row r="1" spans="1:6" ht="24" customHeight="1" x14ac:dyDescent="0.2">
      <c r="A1" s="15" t="s">
        <v>47</v>
      </c>
    </row>
    <row r="2" spans="1:6" x14ac:dyDescent="0.2">
      <c r="A2" t="s">
        <v>32</v>
      </c>
      <c r="B2" s="2">
        <v>237</v>
      </c>
      <c r="C2" t="s">
        <v>6</v>
      </c>
      <c r="D2" s="11"/>
      <c r="E2" s="12"/>
      <c r="F2" s="12"/>
    </row>
    <row r="3" spans="1:6" x14ac:dyDescent="0.2">
      <c r="A3" t="s">
        <v>31</v>
      </c>
      <c r="B3" s="12"/>
      <c r="C3" t="s">
        <v>9</v>
      </c>
      <c r="D3" s="12"/>
      <c r="E3" s="12"/>
      <c r="F3" s="12"/>
    </row>
    <row r="4" spans="1:6" x14ac:dyDescent="0.2">
      <c r="A4" t="s">
        <v>30</v>
      </c>
      <c r="B4" s="12"/>
      <c r="C4" t="s">
        <v>8</v>
      </c>
      <c r="D4" s="12"/>
      <c r="E4" s="12"/>
      <c r="F4" s="12"/>
    </row>
    <row r="5" spans="1:6" x14ac:dyDescent="0.2">
      <c r="A5" t="s">
        <v>33</v>
      </c>
      <c r="B5" s="17"/>
      <c r="C5" t="s">
        <v>9</v>
      </c>
      <c r="D5" s="12"/>
      <c r="E5" s="12"/>
      <c r="F5" s="12"/>
    </row>
    <row r="6" spans="1:6" x14ac:dyDescent="0.2">
      <c r="A6" s="12"/>
      <c r="B6" s="12"/>
      <c r="C6" s="12"/>
      <c r="D6" s="12"/>
      <c r="E6" s="12"/>
      <c r="F6" s="12"/>
    </row>
    <row r="7" spans="1:6" x14ac:dyDescent="0.2">
      <c r="A7" s="12"/>
      <c r="B7" s="12"/>
      <c r="C7" s="12"/>
      <c r="D7" s="12"/>
      <c r="E7" s="12"/>
      <c r="F7" s="12"/>
    </row>
    <row r="8" spans="1:6" x14ac:dyDescent="0.2">
      <c r="A8" s="12"/>
      <c r="B8" s="12"/>
      <c r="C8" s="12"/>
      <c r="D8" s="12"/>
      <c r="E8" s="12"/>
      <c r="F8" s="12"/>
    </row>
    <row r="9" spans="1:6" x14ac:dyDescent="0.2">
      <c r="A9" s="12"/>
      <c r="B9" s="12"/>
      <c r="C9" s="12"/>
      <c r="D9" s="12"/>
      <c r="E9" s="12"/>
      <c r="F9" s="12"/>
    </row>
    <row r="10" spans="1:6" x14ac:dyDescent="0.2">
      <c r="A10" s="10"/>
      <c r="B10" s="3" t="s">
        <v>48</v>
      </c>
      <c r="D10" s="8" t="s">
        <v>49</v>
      </c>
      <c r="F10" s="8" t="s">
        <v>73</v>
      </c>
    </row>
    <row r="11" spans="1:6" x14ac:dyDescent="0.2">
      <c r="A11" s="10" t="s">
        <v>12</v>
      </c>
      <c r="B11" t="s">
        <v>50</v>
      </c>
      <c r="C11" t="s">
        <v>29</v>
      </c>
      <c r="D11" s="9" t="s">
        <v>50</v>
      </c>
      <c r="E11" t="s">
        <v>29</v>
      </c>
      <c r="F11" s="9"/>
    </row>
    <row r="12" spans="1:6" x14ac:dyDescent="0.2">
      <c r="A12" s="10">
        <v>0</v>
      </c>
      <c r="B12">
        <v>8.4</v>
      </c>
      <c r="C12">
        <v>5.5</v>
      </c>
      <c r="D12" s="9"/>
      <c r="F12">
        <v>4.1454999999999999E-2</v>
      </c>
    </row>
    <row r="13" spans="1:6" x14ac:dyDescent="0.2">
      <c r="A13" s="10">
        <v>5</v>
      </c>
      <c r="D13" s="9"/>
      <c r="F13" s="9"/>
    </row>
    <row r="14" spans="1:6" x14ac:dyDescent="0.2">
      <c r="A14" s="10">
        <v>10</v>
      </c>
      <c r="B14">
        <v>8.1999999999999993</v>
      </c>
      <c r="C14">
        <v>5.7</v>
      </c>
      <c r="D14" s="9"/>
      <c r="F14" s="9"/>
    </row>
    <row r="15" spans="1:6" x14ac:dyDescent="0.2">
      <c r="A15" s="10">
        <v>15</v>
      </c>
      <c r="D15" s="9"/>
      <c r="F15" s="9"/>
    </row>
    <row r="16" spans="1:6" x14ac:dyDescent="0.2">
      <c r="A16" s="10">
        <v>20</v>
      </c>
      <c r="B16">
        <v>9.8000000000000007</v>
      </c>
      <c r="C16">
        <v>5.8</v>
      </c>
      <c r="D16" s="9"/>
      <c r="F16" s="9"/>
    </row>
    <row r="17" spans="1:6" x14ac:dyDescent="0.2">
      <c r="A17" s="10">
        <v>25</v>
      </c>
      <c r="D17" s="9"/>
      <c r="F17" s="9"/>
    </row>
    <row r="18" spans="1:6" x14ac:dyDescent="0.2">
      <c r="A18" s="10">
        <v>30</v>
      </c>
      <c r="B18">
        <v>8.1</v>
      </c>
      <c r="C18">
        <v>5.8</v>
      </c>
      <c r="D18" s="9"/>
      <c r="F18" s="9"/>
    </row>
    <row r="19" spans="1:6" x14ac:dyDescent="0.2">
      <c r="A19" s="10">
        <v>35</v>
      </c>
      <c r="D19" s="9"/>
      <c r="F19" s="9"/>
    </row>
    <row r="20" spans="1:6" x14ac:dyDescent="0.2">
      <c r="A20" s="10">
        <v>40</v>
      </c>
      <c r="B20">
        <v>11.5</v>
      </c>
      <c r="C20">
        <v>6</v>
      </c>
      <c r="D20" s="9"/>
      <c r="F20" s="9"/>
    </row>
    <row r="21" spans="1:6" x14ac:dyDescent="0.2">
      <c r="A21" s="10">
        <v>45</v>
      </c>
      <c r="D21" s="9"/>
      <c r="F21" s="9"/>
    </row>
    <row r="22" spans="1:6" x14ac:dyDescent="0.2">
      <c r="A22" s="10">
        <v>50</v>
      </c>
      <c r="B22">
        <v>8.3000000000000007</v>
      </c>
      <c r="C22">
        <v>6.1</v>
      </c>
      <c r="D22" s="9"/>
      <c r="F22">
        <v>6.0264999999999999E-2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BCC32-C988-4F35-A9B8-437A3C9646FF}">
  <dimension ref="A1:L13"/>
  <sheetViews>
    <sheetView zoomScaleNormal="100" workbookViewId="0">
      <selection activeCell="I27" sqref="I27"/>
    </sheetView>
  </sheetViews>
  <sheetFormatPr baseColWidth="10" defaultColWidth="8.83203125" defaultRowHeight="15" x14ac:dyDescent="0.2"/>
  <cols>
    <col min="3" max="3" width="9.33203125" customWidth="1"/>
  </cols>
  <sheetData>
    <row r="1" spans="1:12" ht="26" x14ac:dyDescent="0.3">
      <c r="A1" s="5" t="s">
        <v>11</v>
      </c>
      <c r="B1" s="5"/>
      <c r="C1" s="5"/>
      <c r="D1" s="4"/>
    </row>
    <row r="2" spans="1:12" x14ac:dyDescent="0.2">
      <c r="A2" s="3" t="s">
        <v>12</v>
      </c>
      <c r="B2" s="3" t="s">
        <v>13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14</v>
      </c>
      <c r="K2" s="3"/>
      <c r="L2" s="3" t="s">
        <v>46</v>
      </c>
    </row>
    <row r="3" spans="1:12" x14ac:dyDescent="0.2">
      <c r="A3">
        <v>0</v>
      </c>
      <c r="B3">
        <v>55</v>
      </c>
      <c r="C3">
        <v>13</v>
      </c>
      <c r="D3">
        <v>34</v>
      </c>
      <c r="E3">
        <v>36</v>
      </c>
      <c r="F3">
        <v>36</v>
      </c>
      <c r="G3">
        <v>36</v>
      </c>
      <c r="H3">
        <v>38</v>
      </c>
      <c r="J3">
        <v>0.39</v>
      </c>
    </row>
    <row r="4" spans="1:12" x14ac:dyDescent="0.2">
      <c r="A4">
        <v>5</v>
      </c>
      <c r="B4">
        <v>45</v>
      </c>
      <c r="C4">
        <v>26</v>
      </c>
      <c r="D4">
        <v>34</v>
      </c>
      <c r="E4">
        <v>32</v>
      </c>
      <c r="F4">
        <v>32</v>
      </c>
      <c r="G4">
        <v>32</v>
      </c>
      <c r="J4">
        <v>1.02</v>
      </c>
    </row>
    <row r="5" spans="1:12" x14ac:dyDescent="0.2">
      <c r="A5">
        <v>10</v>
      </c>
      <c r="B5">
        <v>45</v>
      </c>
      <c r="C5">
        <v>38</v>
      </c>
      <c r="D5">
        <v>40</v>
      </c>
      <c r="E5">
        <v>39</v>
      </c>
      <c r="F5">
        <v>38</v>
      </c>
      <c r="G5">
        <v>38</v>
      </c>
      <c r="H5">
        <v>40</v>
      </c>
      <c r="J5">
        <v>0.46</v>
      </c>
    </row>
    <row r="6" spans="1:12" x14ac:dyDescent="0.2">
      <c r="A6">
        <v>15</v>
      </c>
      <c r="B6">
        <v>60</v>
      </c>
      <c r="C6">
        <v>12</v>
      </c>
      <c r="D6">
        <v>10</v>
      </c>
      <c r="E6">
        <v>6</v>
      </c>
      <c r="F6">
        <v>16</v>
      </c>
      <c r="G6">
        <v>15</v>
      </c>
      <c r="H6">
        <v>4</v>
      </c>
      <c r="J6">
        <v>0.24</v>
      </c>
    </row>
    <row r="7" spans="1:12" x14ac:dyDescent="0.2">
      <c r="A7">
        <v>20</v>
      </c>
      <c r="B7">
        <v>60</v>
      </c>
      <c r="C7">
        <v>12</v>
      </c>
      <c r="D7">
        <v>12</v>
      </c>
      <c r="E7">
        <v>14</v>
      </c>
      <c r="F7">
        <v>15</v>
      </c>
      <c r="G7">
        <v>14</v>
      </c>
      <c r="J7">
        <v>1.44</v>
      </c>
    </row>
    <row r="8" spans="1:12" x14ac:dyDescent="0.2">
      <c r="A8">
        <v>25</v>
      </c>
      <c r="B8">
        <v>55</v>
      </c>
      <c r="C8">
        <v>8</v>
      </c>
      <c r="D8">
        <v>24</v>
      </c>
      <c r="E8">
        <v>22</v>
      </c>
      <c r="F8">
        <v>24</v>
      </c>
      <c r="G8">
        <v>18</v>
      </c>
      <c r="H8">
        <v>7</v>
      </c>
      <c r="J8">
        <v>1</v>
      </c>
    </row>
    <row r="9" spans="1:12" x14ac:dyDescent="0.2">
      <c r="A9">
        <v>30</v>
      </c>
      <c r="B9">
        <v>50</v>
      </c>
      <c r="C9">
        <v>12</v>
      </c>
      <c r="D9">
        <v>18</v>
      </c>
      <c r="E9">
        <v>8</v>
      </c>
      <c r="F9">
        <v>6</v>
      </c>
      <c r="G9">
        <v>4</v>
      </c>
      <c r="J9">
        <v>0.49</v>
      </c>
    </row>
    <row r="10" spans="1:12" x14ac:dyDescent="0.2">
      <c r="A10">
        <v>35</v>
      </c>
      <c r="B10">
        <v>60</v>
      </c>
      <c r="C10">
        <v>16</v>
      </c>
      <c r="D10">
        <v>20</v>
      </c>
      <c r="E10">
        <v>18</v>
      </c>
      <c r="F10">
        <v>46</v>
      </c>
      <c r="G10">
        <v>28</v>
      </c>
      <c r="J10">
        <v>0.8</v>
      </c>
    </row>
    <row r="11" spans="1:12" x14ac:dyDescent="0.2">
      <c r="A11">
        <v>40</v>
      </c>
      <c r="B11">
        <v>65</v>
      </c>
      <c r="C11">
        <v>26</v>
      </c>
      <c r="D11">
        <v>28</v>
      </c>
      <c r="E11">
        <v>30</v>
      </c>
      <c r="F11">
        <v>32</v>
      </c>
      <c r="G11">
        <v>22</v>
      </c>
      <c r="J11">
        <v>0.44</v>
      </c>
    </row>
    <row r="12" spans="1:12" x14ac:dyDescent="0.2">
      <c r="A12">
        <v>45</v>
      </c>
      <c r="B12">
        <v>75</v>
      </c>
      <c r="C12">
        <v>6</v>
      </c>
      <c r="D12">
        <v>8</v>
      </c>
      <c r="E12">
        <v>13</v>
      </c>
      <c r="F12">
        <v>16</v>
      </c>
      <c r="G12">
        <v>14</v>
      </c>
      <c r="H12">
        <v>10</v>
      </c>
      <c r="J12">
        <v>1.04</v>
      </c>
    </row>
    <row r="13" spans="1:12" x14ac:dyDescent="0.2">
      <c r="A13">
        <v>50</v>
      </c>
      <c r="B13">
        <v>55</v>
      </c>
      <c r="C13">
        <v>10</v>
      </c>
      <c r="D13">
        <v>14</v>
      </c>
      <c r="E13">
        <v>12</v>
      </c>
      <c r="F13">
        <v>18</v>
      </c>
      <c r="G13">
        <v>18</v>
      </c>
      <c r="H13">
        <v>14</v>
      </c>
      <c r="J13">
        <v>1.6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A3F9D-1ACC-497C-B502-156E9E10D37F}">
  <dimension ref="A1:C191"/>
  <sheetViews>
    <sheetView tabSelected="1" workbookViewId="0">
      <selection activeCell="C19" sqref="C19"/>
    </sheetView>
  </sheetViews>
  <sheetFormatPr baseColWidth="10" defaultColWidth="8.83203125" defaultRowHeight="15" x14ac:dyDescent="0.2"/>
  <cols>
    <col min="1" max="1" width="32.33203125" customWidth="1"/>
    <col min="2" max="2" width="21.33203125" customWidth="1"/>
  </cols>
  <sheetData>
    <row r="1" spans="1:3" ht="27" customHeight="1" x14ac:dyDescent="0.2">
      <c r="A1" s="13" t="s">
        <v>10</v>
      </c>
    </row>
    <row r="2" spans="1:3" x14ac:dyDescent="0.2">
      <c r="A2" s="3" t="s">
        <v>75</v>
      </c>
    </row>
    <row r="3" spans="1:3" x14ac:dyDescent="0.2">
      <c r="A3" s="3" t="s">
        <v>45</v>
      </c>
      <c r="B3" s="14">
        <v>0.49305555555555558</v>
      </c>
    </row>
    <row r="4" spans="1:3" x14ac:dyDescent="0.2">
      <c r="A4" s="3" t="s">
        <v>74</v>
      </c>
      <c r="B4" s="14">
        <v>0.49444444444444446</v>
      </c>
    </row>
    <row r="5" spans="1:3" x14ac:dyDescent="0.2">
      <c r="A5" s="3" t="s">
        <v>51</v>
      </c>
      <c r="B5" s="14"/>
    </row>
    <row r="6" spans="1:3" x14ac:dyDescent="0.2">
      <c r="A6" t="s">
        <v>28</v>
      </c>
      <c r="B6" t="s">
        <v>44</v>
      </c>
      <c r="C6" t="s">
        <v>27</v>
      </c>
    </row>
    <row r="7" spans="1:3" x14ac:dyDescent="0.2">
      <c r="A7">
        <v>0.5</v>
      </c>
      <c r="B7" s="1">
        <f>$B$3+A7/24/60</f>
        <v>0.4934027777777778</v>
      </c>
      <c r="C7">
        <v>9.1999999999999993</v>
      </c>
    </row>
    <row r="8" spans="1:3" x14ac:dyDescent="0.2">
      <c r="A8">
        <v>1</v>
      </c>
      <c r="B8" s="1">
        <f>$B$3+A8/24/60</f>
        <v>0.49375000000000002</v>
      </c>
      <c r="C8">
        <v>8.6999999999999993</v>
      </c>
    </row>
    <row r="9" spans="1:3" x14ac:dyDescent="0.2">
      <c r="A9">
        <v>1.5</v>
      </c>
      <c r="B9" s="1">
        <f>$B$3+A9/24/60</f>
        <v>0.49409722222222224</v>
      </c>
      <c r="C9">
        <v>8.9</v>
      </c>
    </row>
    <row r="10" spans="1:3" x14ac:dyDescent="0.2">
      <c r="A10">
        <v>2</v>
      </c>
      <c r="B10" s="1">
        <f>$B$3+A10/24/60</f>
        <v>0.49444444444444446</v>
      </c>
      <c r="C10">
        <v>9.3000000000000007</v>
      </c>
    </row>
    <row r="11" spans="1:3" x14ac:dyDescent="0.2">
      <c r="A11">
        <v>2.33</v>
      </c>
      <c r="B11" s="1">
        <f t="shared" ref="B11:B74" si="0">$B$3+A11/24/60</f>
        <v>0.49467361111111113</v>
      </c>
      <c r="C11">
        <v>45.6</v>
      </c>
    </row>
    <row r="12" spans="1:3" x14ac:dyDescent="0.2">
      <c r="A12">
        <v>2.5</v>
      </c>
      <c r="B12" s="1">
        <f t="shared" si="0"/>
        <v>0.49479166666666669</v>
      </c>
      <c r="C12">
        <v>89.6</v>
      </c>
    </row>
    <row r="13" spans="1:3" x14ac:dyDescent="0.2">
      <c r="A13">
        <f>A12+0.1666666667</f>
        <v>2.6666666666999999</v>
      </c>
      <c r="B13" s="1">
        <f t="shared" si="0"/>
        <v>0.49490740740743056</v>
      </c>
      <c r="C13">
        <v>130.19999999999999</v>
      </c>
    </row>
    <row r="14" spans="1:3" x14ac:dyDescent="0.2">
      <c r="A14">
        <f t="shared" ref="A14:A50" si="1">A13+0.1666666667</f>
        <v>2.8333333333999997</v>
      </c>
      <c r="B14" s="1">
        <f t="shared" si="0"/>
        <v>0.49502314814819448</v>
      </c>
      <c r="C14">
        <v>137.19999999999999</v>
      </c>
    </row>
    <row r="15" spans="1:3" x14ac:dyDescent="0.2">
      <c r="A15">
        <f t="shared" si="1"/>
        <v>3.0000000000999996</v>
      </c>
      <c r="B15" s="1">
        <f t="shared" si="0"/>
        <v>0.49513888888895835</v>
      </c>
      <c r="C15">
        <v>123.5</v>
      </c>
    </row>
    <row r="16" spans="1:3" x14ac:dyDescent="0.2">
      <c r="A16">
        <f t="shared" si="1"/>
        <v>3.1666666667999994</v>
      </c>
      <c r="B16" s="1">
        <f t="shared" si="0"/>
        <v>0.49525462962972222</v>
      </c>
      <c r="C16">
        <v>97.9</v>
      </c>
    </row>
    <row r="17" spans="1:3" x14ac:dyDescent="0.2">
      <c r="A17">
        <f t="shared" si="1"/>
        <v>3.3333333334999993</v>
      </c>
      <c r="B17" s="1">
        <f t="shared" si="0"/>
        <v>0.49537037037048615</v>
      </c>
      <c r="C17">
        <v>75.900000000000006</v>
      </c>
    </row>
    <row r="18" spans="1:3" x14ac:dyDescent="0.2">
      <c r="A18">
        <f t="shared" si="1"/>
        <v>3.5000000001999991</v>
      </c>
      <c r="B18" s="1">
        <f t="shared" si="0"/>
        <v>0.49548611111125002</v>
      </c>
      <c r="C18">
        <v>54.5</v>
      </c>
    </row>
    <row r="19" spans="1:3" x14ac:dyDescent="0.2">
      <c r="A19">
        <f t="shared" si="1"/>
        <v>3.666666666899999</v>
      </c>
      <c r="B19" s="1">
        <f t="shared" si="0"/>
        <v>0.49560185185201389</v>
      </c>
      <c r="C19">
        <v>41.2</v>
      </c>
    </row>
    <row r="20" spans="1:3" x14ac:dyDescent="0.2">
      <c r="A20">
        <f t="shared" si="1"/>
        <v>3.8333333335999988</v>
      </c>
      <c r="B20" s="1">
        <f t="shared" si="0"/>
        <v>0.49571759259277781</v>
      </c>
      <c r="C20">
        <v>30.6</v>
      </c>
    </row>
    <row r="21" spans="1:3" x14ac:dyDescent="0.2">
      <c r="A21">
        <f t="shared" si="1"/>
        <v>4.0000000002999991</v>
      </c>
      <c r="B21" s="1">
        <f t="shared" si="0"/>
        <v>0.49583333333354168</v>
      </c>
      <c r="C21">
        <v>24</v>
      </c>
    </row>
    <row r="22" spans="1:3" x14ac:dyDescent="0.2">
      <c r="A22">
        <f t="shared" si="1"/>
        <v>4.1666666669999994</v>
      </c>
      <c r="B22" s="1">
        <f t="shared" si="0"/>
        <v>0.49594907407430561</v>
      </c>
      <c r="C22">
        <v>18.600000000000001</v>
      </c>
    </row>
    <row r="23" spans="1:3" x14ac:dyDescent="0.2">
      <c r="A23">
        <f t="shared" si="1"/>
        <v>4.3333333336999997</v>
      </c>
      <c r="B23" s="1">
        <f t="shared" si="0"/>
        <v>0.49606481481506948</v>
      </c>
      <c r="C23">
        <v>15</v>
      </c>
    </row>
    <row r="24" spans="1:3" x14ac:dyDescent="0.2">
      <c r="A24">
        <f t="shared" si="1"/>
        <v>4.5000000004</v>
      </c>
      <c r="B24" s="1">
        <f t="shared" si="0"/>
        <v>0.49618055555583335</v>
      </c>
      <c r="C24">
        <v>13.3</v>
      </c>
    </row>
    <row r="25" spans="1:3" x14ac:dyDescent="0.2">
      <c r="A25">
        <f t="shared" si="1"/>
        <v>4.6666666671000003</v>
      </c>
      <c r="B25" s="1">
        <f t="shared" si="0"/>
        <v>0.49629629629659727</v>
      </c>
      <c r="C25">
        <v>12.2</v>
      </c>
    </row>
    <row r="26" spans="1:3" x14ac:dyDescent="0.2">
      <c r="A26">
        <f t="shared" si="1"/>
        <v>4.8333333338000006</v>
      </c>
      <c r="B26" s="1">
        <f t="shared" si="0"/>
        <v>0.49641203703736114</v>
      </c>
      <c r="C26">
        <v>10.7</v>
      </c>
    </row>
    <row r="27" spans="1:3" x14ac:dyDescent="0.2">
      <c r="A27">
        <v>5</v>
      </c>
      <c r="B27" s="1">
        <f t="shared" si="0"/>
        <v>0.49652777777777779</v>
      </c>
      <c r="C27">
        <v>10.3</v>
      </c>
    </row>
    <row r="28" spans="1:3" x14ac:dyDescent="0.2">
      <c r="A28">
        <f t="shared" si="1"/>
        <v>5.1666666667000003</v>
      </c>
      <c r="B28" s="1">
        <f t="shared" si="0"/>
        <v>0.49664351851854172</v>
      </c>
      <c r="C28">
        <v>9.8000000000000007</v>
      </c>
    </row>
    <row r="29" spans="1:3" x14ac:dyDescent="0.2">
      <c r="A29">
        <f t="shared" si="1"/>
        <v>5.3333333334000006</v>
      </c>
      <c r="B29" s="1">
        <f t="shared" si="0"/>
        <v>0.49675925925930559</v>
      </c>
      <c r="C29">
        <v>9.5</v>
      </c>
    </row>
    <row r="30" spans="1:3" x14ac:dyDescent="0.2">
      <c r="A30">
        <f t="shared" si="1"/>
        <v>5.5000000001000009</v>
      </c>
      <c r="B30" s="1">
        <f t="shared" si="0"/>
        <v>0.49687500000006946</v>
      </c>
      <c r="C30">
        <v>9.5</v>
      </c>
    </row>
    <row r="31" spans="1:3" x14ac:dyDescent="0.2">
      <c r="A31">
        <f t="shared" si="1"/>
        <v>5.6666666668000012</v>
      </c>
      <c r="B31" s="1">
        <f t="shared" si="0"/>
        <v>0.49699074074083338</v>
      </c>
      <c r="C31">
        <v>9.3000000000000007</v>
      </c>
    </row>
    <row r="32" spans="1:3" x14ac:dyDescent="0.2">
      <c r="A32">
        <f t="shared" si="1"/>
        <v>5.8333333335000015</v>
      </c>
      <c r="B32" s="1">
        <f t="shared" si="0"/>
        <v>0.49710648148159725</v>
      </c>
      <c r="C32">
        <v>9</v>
      </c>
    </row>
    <row r="33" spans="1:3" x14ac:dyDescent="0.2">
      <c r="A33">
        <f t="shared" si="1"/>
        <v>6.0000000002000018</v>
      </c>
      <c r="B33" s="1">
        <f t="shared" si="0"/>
        <v>0.49722222222236112</v>
      </c>
      <c r="C33">
        <v>9.1</v>
      </c>
    </row>
    <row r="34" spans="1:3" x14ac:dyDescent="0.2">
      <c r="A34">
        <f t="shared" si="1"/>
        <v>6.1666666669000021</v>
      </c>
      <c r="B34" s="1">
        <f t="shared" si="0"/>
        <v>0.49733796296312505</v>
      </c>
      <c r="C34">
        <v>8.9</v>
      </c>
    </row>
    <row r="35" spans="1:3" x14ac:dyDescent="0.2">
      <c r="A35">
        <f t="shared" si="1"/>
        <v>6.3333333336000024</v>
      </c>
      <c r="B35" s="1">
        <f t="shared" si="0"/>
        <v>0.49745370370388892</v>
      </c>
      <c r="C35">
        <v>9</v>
      </c>
    </row>
    <row r="36" spans="1:3" x14ac:dyDescent="0.2">
      <c r="A36">
        <f t="shared" si="1"/>
        <v>6.5000000003000027</v>
      </c>
      <c r="B36" s="1">
        <f t="shared" si="0"/>
        <v>0.49756944444465279</v>
      </c>
      <c r="C36">
        <v>8.9</v>
      </c>
    </row>
    <row r="37" spans="1:3" x14ac:dyDescent="0.2">
      <c r="A37">
        <f t="shared" si="1"/>
        <v>6.666666667000003</v>
      </c>
      <c r="B37" s="1">
        <f t="shared" si="0"/>
        <v>0.49768518518541671</v>
      </c>
      <c r="C37">
        <v>8.6999999999999993</v>
      </c>
    </row>
    <row r="38" spans="1:3" x14ac:dyDescent="0.2">
      <c r="A38">
        <f t="shared" si="1"/>
        <v>6.8333333337000033</v>
      </c>
      <c r="B38" s="1">
        <f t="shared" si="0"/>
        <v>0.49780092592618058</v>
      </c>
      <c r="C38">
        <v>8.8000000000000007</v>
      </c>
    </row>
    <row r="39" spans="1:3" x14ac:dyDescent="0.2">
      <c r="A39">
        <f t="shared" si="1"/>
        <v>7.0000000004000036</v>
      </c>
      <c r="B39" s="1">
        <f t="shared" si="0"/>
        <v>0.49791666666694445</v>
      </c>
      <c r="C39">
        <v>8.6999999999999993</v>
      </c>
    </row>
    <row r="40" spans="1:3" x14ac:dyDescent="0.2">
      <c r="A40">
        <v>7.5</v>
      </c>
      <c r="B40" s="1">
        <f t="shared" si="0"/>
        <v>0.4982638888888889</v>
      </c>
      <c r="C40">
        <v>8.6999999999999993</v>
      </c>
    </row>
    <row r="41" spans="1:3" x14ac:dyDescent="0.2">
      <c r="B41" s="1"/>
    </row>
    <row r="42" spans="1:3" x14ac:dyDescent="0.2">
      <c r="B42" s="1"/>
    </row>
    <row r="43" spans="1:3" x14ac:dyDescent="0.2">
      <c r="B43" s="1"/>
    </row>
    <row r="44" spans="1:3" x14ac:dyDescent="0.2">
      <c r="B44" s="1"/>
    </row>
    <row r="45" spans="1:3" x14ac:dyDescent="0.2">
      <c r="B45" s="1"/>
    </row>
    <row r="46" spans="1:3" x14ac:dyDescent="0.2">
      <c r="B46" s="1"/>
    </row>
    <row r="47" spans="1:3" x14ac:dyDescent="0.2">
      <c r="B47" s="1"/>
    </row>
    <row r="48" spans="1:3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  <row r="52" spans="2:2" x14ac:dyDescent="0.2">
      <c r="B52" s="1"/>
    </row>
    <row r="53" spans="2:2" x14ac:dyDescent="0.2">
      <c r="B53" s="1"/>
    </row>
    <row r="54" spans="2:2" x14ac:dyDescent="0.2">
      <c r="B54" s="1"/>
    </row>
    <row r="55" spans="2:2" x14ac:dyDescent="0.2">
      <c r="B55" s="1"/>
    </row>
    <row r="56" spans="2:2" x14ac:dyDescent="0.2">
      <c r="B56" s="1"/>
    </row>
    <row r="57" spans="2:2" x14ac:dyDescent="0.2">
      <c r="B57" s="1"/>
    </row>
    <row r="58" spans="2:2" x14ac:dyDescent="0.2">
      <c r="B58" s="1"/>
    </row>
    <row r="59" spans="2:2" x14ac:dyDescent="0.2">
      <c r="B59" s="1"/>
    </row>
    <row r="60" spans="2:2" x14ac:dyDescent="0.2">
      <c r="B60" s="1"/>
    </row>
    <row r="61" spans="2:2" x14ac:dyDescent="0.2">
      <c r="B61" s="1"/>
    </row>
    <row r="62" spans="2:2" x14ac:dyDescent="0.2">
      <c r="B62" s="1"/>
    </row>
    <row r="63" spans="2:2" x14ac:dyDescent="0.2">
      <c r="B63" s="1"/>
    </row>
    <row r="64" spans="2:2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1:2" x14ac:dyDescent="0.2">
      <c r="B97" s="1"/>
    </row>
    <row r="98" spans="1:2" x14ac:dyDescent="0.2">
      <c r="B98" s="1"/>
    </row>
    <row r="99" spans="1:2" x14ac:dyDescent="0.2">
      <c r="B99" s="1"/>
    </row>
    <row r="100" spans="1:2" x14ac:dyDescent="0.2">
      <c r="B100" s="1"/>
    </row>
    <row r="101" spans="1:2" x14ac:dyDescent="0.2">
      <c r="B101" s="1"/>
    </row>
    <row r="102" spans="1:2" x14ac:dyDescent="0.2">
      <c r="B102" s="1"/>
    </row>
    <row r="103" spans="1:2" x14ac:dyDescent="0.2">
      <c r="B103" s="1"/>
    </row>
    <row r="104" spans="1:2" x14ac:dyDescent="0.2">
      <c r="B104" s="1"/>
    </row>
    <row r="105" spans="1:2" x14ac:dyDescent="0.2">
      <c r="B105" s="1"/>
    </row>
    <row r="106" spans="1:2" x14ac:dyDescent="0.2">
      <c r="B106" s="1"/>
    </row>
    <row r="107" spans="1:2" x14ac:dyDescent="0.2">
      <c r="B107" s="1"/>
    </row>
    <row r="108" spans="1:2" x14ac:dyDescent="0.2">
      <c r="B108" s="1"/>
    </row>
    <row r="109" spans="1:2" x14ac:dyDescent="0.2">
      <c r="B109" s="1"/>
    </row>
    <row r="110" spans="1:2" x14ac:dyDescent="0.2">
      <c r="A110" s="3"/>
    </row>
    <row r="111" spans="1:2" x14ac:dyDescent="0.2">
      <c r="A111" s="3"/>
    </row>
    <row r="112" spans="1:2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59CBD-CE75-4878-A137-CF457F79FFE9}">
  <dimension ref="A1:K78"/>
  <sheetViews>
    <sheetView topLeftCell="A30" workbookViewId="0">
      <selection activeCell="L18" sqref="L18"/>
    </sheetView>
  </sheetViews>
  <sheetFormatPr baseColWidth="10" defaultColWidth="8.83203125" defaultRowHeight="15" x14ac:dyDescent="0.2"/>
  <sheetData>
    <row r="1" spans="1:11" ht="26" x14ac:dyDescent="0.3">
      <c r="A1" s="5" t="s">
        <v>22</v>
      </c>
      <c r="B1" s="4"/>
    </row>
    <row r="2" spans="1:11" x14ac:dyDescent="0.2">
      <c r="F2" s="3" t="s">
        <v>23</v>
      </c>
      <c r="G2" t="s">
        <v>24</v>
      </c>
    </row>
    <row r="3" spans="1:11" x14ac:dyDescent="0.2">
      <c r="A3" s="3"/>
      <c r="F3" s="3" t="s">
        <v>25</v>
      </c>
      <c r="G3" s="1">
        <v>0.41319444444444442</v>
      </c>
    </row>
    <row r="4" spans="1:11" x14ac:dyDescent="0.2">
      <c r="A4" s="3"/>
      <c r="B4" s="1"/>
    </row>
    <row r="5" spans="1:11" x14ac:dyDescent="0.2">
      <c r="F5" t="s">
        <v>12</v>
      </c>
      <c r="G5" t="s">
        <v>54</v>
      </c>
      <c r="H5" t="s">
        <v>55</v>
      </c>
      <c r="I5" t="s">
        <v>56</v>
      </c>
      <c r="J5" t="s">
        <v>57</v>
      </c>
      <c r="K5" t="s">
        <v>58</v>
      </c>
    </row>
    <row r="6" spans="1:11" x14ac:dyDescent="0.2">
      <c r="A6" s="3"/>
      <c r="B6" s="3"/>
      <c r="C6" s="3"/>
      <c r="F6">
        <v>30</v>
      </c>
      <c r="G6">
        <v>0</v>
      </c>
      <c r="H6">
        <v>0</v>
      </c>
      <c r="I6">
        <f>F6/100</f>
        <v>0.3</v>
      </c>
      <c r="K6">
        <f>SUM(J6:J24)</f>
        <v>4.1455000000000006E-2</v>
      </c>
    </row>
    <row r="7" spans="1:11" x14ac:dyDescent="0.2">
      <c r="F7">
        <v>35</v>
      </c>
      <c r="G7">
        <v>13</v>
      </c>
      <c r="H7">
        <v>0.06</v>
      </c>
      <c r="I7">
        <f>(F7/100+(F8/100-F7/100)/2)</f>
        <v>0.4</v>
      </c>
      <c r="J7">
        <f t="shared" ref="J7:J8" si="0">(I7-I6)*(G7/100)*H7</f>
        <v>7.800000000000002E-4</v>
      </c>
    </row>
    <row r="8" spans="1:11" x14ac:dyDescent="0.2">
      <c r="F8">
        <v>45</v>
      </c>
      <c r="G8">
        <v>34</v>
      </c>
      <c r="H8">
        <v>0.2</v>
      </c>
      <c r="I8">
        <f>(F8/100+(F9/100-F8/100)/2)</f>
        <v>0.47499999999999998</v>
      </c>
      <c r="J8">
        <f t="shared" si="0"/>
        <v>5.0999999999999978E-3</v>
      </c>
    </row>
    <row r="9" spans="1:11" x14ac:dyDescent="0.2">
      <c r="F9">
        <v>50</v>
      </c>
      <c r="G9">
        <v>36</v>
      </c>
      <c r="H9">
        <v>0.24</v>
      </c>
      <c r="I9">
        <f>(F9/100+(F10/100-F9/100)/2)</f>
        <v>0.55000000000000004</v>
      </c>
      <c r="J9">
        <f>(I9-I8)*(G9/100)*H9</f>
        <v>6.4800000000000057E-3</v>
      </c>
    </row>
    <row r="10" spans="1:11" x14ac:dyDescent="0.2">
      <c r="F10">
        <v>60</v>
      </c>
      <c r="G10">
        <v>36</v>
      </c>
      <c r="H10">
        <v>0.23</v>
      </c>
      <c r="I10">
        <f t="shared" ref="I10:I23" si="1">(F10/100+(F11/100-F10/100)/2)</f>
        <v>0.625</v>
      </c>
      <c r="J10">
        <f t="shared" ref="J10:J23" si="2">(I10-I9)*(G10/100)*H10</f>
        <v>6.2099999999999959E-3</v>
      </c>
    </row>
    <row r="11" spans="1:11" x14ac:dyDescent="0.2">
      <c r="F11">
        <v>65</v>
      </c>
      <c r="G11">
        <v>36</v>
      </c>
      <c r="H11">
        <v>0.39</v>
      </c>
      <c r="I11">
        <f t="shared" si="1"/>
        <v>0.67500000000000004</v>
      </c>
      <c r="J11">
        <f t="shared" si="2"/>
        <v>7.0200000000000063E-3</v>
      </c>
    </row>
    <row r="12" spans="1:11" x14ac:dyDescent="0.2">
      <c r="F12">
        <v>70</v>
      </c>
      <c r="G12">
        <v>38</v>
      </c>
      <c r="H12">
        <v>0.37</v>
      </c>
      <c r="I12">
        <f t="shared" si="1"/>
        <v>0.72499999999999998</v>
      </c>
      <c r="J12">
        <f t="shared" si="2"/>
        <v>7.0299999999999911E-3</v>
      </c>
    </row>
    <row r="13" spans="1:11" x14ac:dyDescent="0.2">
      <c r="F13">
        <v>75</v>
      </c>
      <c r="G13">
        <v>38</v>
      </c>
      <c r="H13">
        <v>0.31</v>
      </c>
      <c r="I13">
        <f t="shared" si="1"/>
        <v>0.8</v>
      </c>
      <c r="J13">
        <f t="shared" si="2"/>
        <v>8.8350000000000078E-3</v>
      </c>
    </row>
    <row r="14" spans="1:11" x14ac:dyDescent="0.2">
      <c r="F14">
        <v>85</v>
      </c>
      <c r="G14">
        <v>0</v>
      </c>
      <c r="H14">
        <v>0</v>
      </c>
      <c r="I14">
        <f t="shared" si="1"/>
        <v>0.42499999999999999</v>
      </c>
      <c r="J14">
        <f t="shared" si="2"/>
        <v>0</v>
      </c>
    </row>
    <row r="15" spans="1:11" x14ac:dyDescent="0.2">
      <c r="A15" s="3"/>
      <c r="I15">
        <f t="shared" si="1"/>
        <v>0</v>
      </c>
      <c r="J15">
        <f t="shared" si="2"/>
        <v>0</v>
      </c>
    </row>
    <row r="16" spans="1:11" x14ac:dyDescent="0.2">
      <c r="A16" s="3"/>
      <c r="B16" s="1"/>
      <c r="I16">
        <f t="shared" si="1"/>
        <v>0</v>
      </c>
      <c r="J16">
        <f t="shared" si="2"/>
        <v>0</v>
      </c>
    </row>
    <row r="17" spans="1:10" x14ac:dyDescent="0.2">
      <c r="I17">
        <f t="shared" si="1"/>
        <v>0</v>
      </c>
      <c r="J17">
        <f t="shared" si="2"/>
        <v>0</v>
      </c>
    </row>
    <row r="18" spans="1:10" x14ac:dyDescent="0.2">
      <c r="A18" s="3"/>
      <c r="B18" s="3"/>
      <c r="C18" s="3"/>
      <c r="I18">
        <f t="shared" si="1"/>
        <v>0</v>
      </c>
      <c r="J18">
        <f t="shared" si="2"/>
        <v>0</v>
      </c>
    </row>
    <row r="19" spans="1:10" x14ac:dyDescent="0.2">
      <c r="I19">
        <f t="shared" si="1"/>
        <v>0</v>
      </c>
      <c r="J19">
        <f t="shared" si="2"/>
        <v>0</v>
      </c>
    </row>
    <row r="20" spans="1:10" x14ac:dyDescent="0.2">
      <c r="I20">
        <f t="shared" si="1"/>
        <v>0</v>
      </c>
      <c r="J20">
        <f t="shared" si="2"/>
        <v>0</v>
      </c>
    </row>
    <row r="21" spans="1:10" x14ac:dyDescent="0.2">
      <c r="I21">
        <f t="shared" si="1"/>
        <v>0</v>
      </c>
      <c r="J21">
        <f t="shared" si="2"/>
        <v>0</v>
      </c>
    </row>
    <row r="22" spans="1:10" x14ac:dyDescent="0.2">
      <c r="I22">
        <f t="shared" si="1"/>
        <v>0</v>
      </c>
      <c r="J22">
        <f t="shared" si="2"/>
        <v>0</v>
      </c>
    </row>
    <row r="23" spans="1:10" x14ac:dyDescent="0.2">
      <c r="I23">
        <f t="shared" si="1"/>
        <v>0</v>
      </c>
      <c r="J23">
        <f t="shared" si="2"/>
        <v>0</v>
      </c>
    </row>
    <row r="27" spans="1:10" x14ac:dyDescent="0.2">
      <c r="A27" s="3"/>
      <c r="F27" s="3"/>
    </row>
    <row r="28" spans="1:10" x14ac:dyDescent="0.2">
      <c r="A28" s="3"/>
      <c r="B28" s="1"/>
      <c r="F28" s="3"/>
      <c r="G28" s="1"/>
    </row>
    <row r="30" spans="1:10" x14ac:dyDescent="0.2">
      <c r="A30" s="3"/>
      <c r="B30" s="3"/>
      <c r="C30" s="3"/>
    </row>
    <row r="41" spans="1:3" x14ac:dyDescent="0.2">
      <c r="A41" s="3"/>
    </row>
    <row r="42" spans="1:3" x14ac:dyDescent="0.2">
      <c r="A42" s="3"/>
      <c r="B42" s="1"/>
    </row>
    <row r="44" spans="1:3" x14ac:dyDescent="0.2">
      <c r="A44" s="3"/>
      <c r="B44" s="3"/>
      <c r="C44" s="3"/>
    </row>
    <row r="51" spans="6:11" x14ac:dyDescent="0.2">
      <c r="F51" s="3" t="s">
        <v>23</v>
      </c>
      <c r="G51" t="s">
        <v>26</v>
      </c>
    </row>
    <row r="52" spans="6:11" x14ac:dyDescent="0.2">
      <c r="F52" s="3" t="s">
        <v>25</v>
      </c>
      <c r="G52" s="1">
        <v>0.46458333333333335</v>
      </c>
    </row>
    <row r="55" spans="6:11" x14ac:dyDescent="0.2">
      <c r="F55" t="s">
        <v>12</v>
      </c>
      <c r="G55" t="s">
        <v>54</v>
      </c>
      <c r="H55" t="s">
        <v>55</v>
      </c>
      <c r="I55" t="s">
        <v>56</v>
      </c>
      <c r="J55" t="s">
        <v>57</v>
      </c>
      <c r="K55" t="s">
        <v>58</v>
      </c>
    </row>
    <row r="56" spans="6:11" x14ac:dyDescent="0.2">
      <c r="F56">
        <v>30</v>
      </c>
      <c r="G56">
        <v>0</v>
      </c>
      <c r="H56">
        <v>0</v>
      </c>
      <c r="I56">
        <f>F56/100</f>
        <v>0.3</v>
      </c>
      <c r="K56">
        <f>SUM(J56:J74)</f>
        <v>6.026500000000002E-2</v>
      </c>
    </row>
    <row r="57" spans="6:11" x14ac:dyDescent="0.2">
      <c r="F57">
        <v>35</v>
      </c>
      <c r="G57">
        <v>10</v>
      </c>
      <c r="H57">
        <v>0.51</v>
      </c>
      <c r="I57">
        <f>(F57/100+(F58/100-F57/100)/2)</f>
        <v>0.4</v>
      </c>
      <c r="J57">
        <f t="shared" ref="J57:J58" si="3">(I57-I56)*(G57/100)*H57</f>
        <v>5.1000000000000021E-3</v>
      </c>
    </row>
    <row r="58" spans="6:11" x14ac:dyDescent="0.2">
      <c r="F58">
        <v>45</v>
      </c>
      <c r="G58">
        <v>14</v>
      </c>
      <c r="H58">
        <v>0.34</v>
      </c>
      <c r="I58">
        <f>(F58/100+(F59/100-F58/100)/2)</f>
        <v>0.47499999999999998</v>
      </c>
      <c r="J58">
        <f t="shared" si="3"/>
        <v>3.5699999999999985E-3</v>
      </c>
    </row>
    <row r="59" spans="6:11" x14ac:dyDescent="0.2">
      <c r="F59">
        <v>50</v>
      </c>
      <c r="G59">
        <v>12</v>
      </c>
      <c r="H59">
        <v>1.6</v>
      </c>
      <c r="I59">
        <f>(F59/100+(F60/100-F59/100)/2)</f>
        <v>0.55000000000000004</v>
      </c>
      <c r="J59">
        <f>(I59-I58)*(G59/100)*H59</f>
        <v>1.4400000000000013E-2</v>
      </c>
    </row>
    <row r="60" spans="6:11" x14ac:dyDescent="0.2">
      <c r="F60">
        <v>60</v>
      </c>
      <c r="G60">
        <v>18</v>
      </c>
      <c r="H60">
        <v>0.72</v>
      </c>
      <c r="I60">
        <f t="shared" ref="I60:I73" si="4">(F60/100+(F61/100-F60/100)/2)</f>
        <v>0.625</v>
      </c>
      <c r="J60">
        <f t="shared" ref="J60:J73" si="5">(I60-I59)*(G60/100)*H60</f>
        <v>9.7199999999999925E-3</v>
      </c>
    </row>
    <row r="61" spans="6:11" x14ac:dyDescent="0.2">
      <c r="F61">
        <v>65</v>
      </c>
      <c r="G61">
        <v>28</v>
      </c>
      <c r="H61">
        <v>1.55</v>
      </c>
      <c r="I61">
        <f t="shared" si="4"/>
        <v>0.67500000000000004</v>
      </c>
      <c r="J61">
        <f t="shared" si="5"/>
        <v>2.1700000000000021E-2</v>
      </c>
    </row>
    <row r="62" spans="6:11" x14ac:dyDescent="0.2">
      <c r="F62">
        <v>70</v>
      </c>
      <c r="G62">
        <v>14</v>
      </c>
      <c r="H62">
        <v>0.55000000000000004</v>
      </c>
      <c r="I62">
        <f t="shared" si="4"/>
        <v>0.75</v>
      </c>
      <c r="J62">
        <f t="shared" si="5"/>
        <v>5.774999999999998E-3</v>
      </c>
    </row>
    <row r="63" spans="6:11" x14ac:dyDescent="0.2">
      <c r="F63">
        <v>80</v>
      </c>
      <c r="G63">
        <v>0</v>
      </c>
      <c r="H63">
        <v>0</v>
      </c>
      <c r="I63">
        <f t="shared" si="4"/>
        <v>0.4</v>
      </c>
      <c r="J63">
        <f t="shared" si="5"/>
        <v>0</v>
      </c>
    </row>
    <row r="64" spans="6:11" x14ac:dyDescent="0.2">
      <c r="I64">
        <f t="shared" si="4"/>
        <v>0</v>
      </c>
      <c r="J64">
        <f t="shared" si="5"/>
        <v>0</v>
      </c>
    </row>
    <row r="65" spans="6:10" x14ac:dyDescent="0.2">
      <c r="I65">
        <f t="shared" si="4"/>
        <v>0</v>
      </c>
      <c r="J65">
        <f t="shared" si="5"/>
        <v>0</v>
      </c>
    </row>
    <row r="66" spans="6:10" x14ac:dyDescent="0.2">
      <c r="I66">
        <f t="shared" si="4"/>
        <v>0</v>
      </c>
      <c r="J66">
        <f t="shared" si="5"/>
        <v>0</v>
      </c>
    </row>
    <row r="67" spans="6:10" x14ac:dyDescent="0.2">
      <c r="I67">
        <f t="shared" si="4"/>
        <v>0</v>
      </c>
      <c r="J67">
        <f t="shared" si="5"/>
        <v>0</v>
      </c>
    </row>
    <row r="68" spans="6:10" x14ac:dyDescent="0.2">
      <c r="I68">
        <f t="shared" si="4"/>
        <v>0</v>
      </c>
      <c r="J68">
        <f t="shared" si="5"/>
        <v>0</v>
      </c>
    </row>
    <row r="69" spans="6:10" x14ac:dyDescent="0.2">
      <c r="I69">
        <f t="shared" si="4"/>
        <v>0</v>
      </c>
      <c r="J69">
        <f t="shared" si="5"/>
        <v>0</v>
      </c>
    </row>
    <row r="70" spans="6:10" x14ac:dyDescent="0.2">
      <c r="I70">
        <f t="shared" si="4"/>
        <v>0</v>
      </c>
      <c r="J70">
        <f t="shared" si="5"/>
        <v>0</v>
      </c>
    </row>
    <row r="71" spans="6:10" x14ac:dyDescent="0.2">
      <c r="I71">
        <f t="shared" si="4"/>
        <v>0</v>
      </c>
      <c r="J71">
        <f t="shared" si="5"/>
        <v>0</v>
      </c>
    </row>
    <row r="72" spans="6:10" x14ac:dyDescent="0.2">
      <c r="I72">
        <f t="shared" si="4"/>
        <v>0</v>
      </c>
      <c r="J72">
        <f t="shared" si="5"/>
        <v>0</v>
      </c>
    </row>
    <row r="73" spans="6:10" x14ac:dyDescent="0.2">
      <c r="I73">
        <f t="shared" si="4"/>
        <v>0</v>
      </c>
      <c r="J73">
        <f t="shared" si="5"/>
        <v>0</v>
      </c>
    </row>
    <row r="77" spans="6:10" x14ac:dyDescent="0.2">
      <c r="F77" s="3"/>
    </row>
    <row r="78" spans="6:10" x14ac:dyDescent="0.2">
      <c r="F78" s="3"/>
      <c r="G7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 Info</vt:lpstr>
      <vt:lpstr>Conductivity</vt:lpstr>
      <vt:lpstr>width,depth,velocity</vt:lpstr>
      <vt:lpstr>downstream condutivity</vt:lpstr>
      <vt:lpstr>discharge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geo.admin</dc:creator>
  <cp:lastModifiedBy>Microsoft Office User</cp:lastModifiedBy>
  <dcterms:created xsi:type="dcterms:W3CDTF">2022-06-08T18:11:25Z</dcterms:created>
  <dcterms:modified xsi:type="dcterms:W3CDTF">2022-07-13T19:21:35Z</dcterms:modified>
</cp:coreProperties>
</file>