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Injections/2022-07-26/"/>
    </mc:Choice>
  </mc:AlternateContent>
  <xr:revisionPtr revIDLastSave="0" documentId="13_ncr:1_{F0219138-42BE-2B4E-BEF2-FC28A6811919}" xr6:coauthVersionLast="47" xr6:coauthVersionMax="47" xr10:uidLastSave="{00000000-0000-0000-0000-000000000000}"/>
  <bookViews>
    <workbookView xWindow="0" yWindow="500" windowWidth="23260" windowHeight="15840" activeTab="2" xr2:uid="{BEB17404-6336-4DE6-B01A-90F77B85CD7A}"/>
  </bookViews>
  <sheets>
    <sheet name="General Info" sheetId="1" r:id="rId1"/>
    <sheet name="downstream condutivity" sheetId="3" r:id="rId2"/>
    <sheet name="downstream condutivity (2)" sheetId="8" r:id="rId3"/>
    <sheet name="width,depth,velocity" sheetId="4" r:id="rId4"/>
    <sheet name="dis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8" l="1"/>
  <c r="A46" i="8" s="1"/>
  <c r="A47" i="8" s="1"/>
  <c r="A48" i="8" s="1"/>
  <c r="A49" i="8" s="1"/>
  <c r="A50" i="8" s="1"/>
  <c r="A51" i="8" s="1"/>
  <c r="A44" i="8"/>
  <c r="A30" i="8"/>
  <c r="A31" i="8"/>
  <c r="A32" i="8"/>
  <c r="A33" i="8"/>
  <c r="A34" i="8" s="1"/>
  <c r="A35" i="8" s="1"/>
  <c r="A36" i="8" s="1"/>
  <c r="A37" i="8" s="1"/>
  <c r="A38" i="8" s="1"/>
  <c r="A39" i="8" s="1"/>
  <c r="A15" i="8"/>
  <c r="A16" i="8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14" i="8"/>
  <c r="A12" i="8"/>
  <c r="A13" i="8"/>
  <c r="B55" i="3"/>
  <c r="B56" i="3"/>
  <c r="B57" i="3"/>
  <c r="A55" i="3"/>
  <c r="A56" i="3" s="1"/>
  <c r="A57" i="3" s="1"/>
  <c r="A49" i="3"/>
  <c r="A47" i="3"/>
  <c r="A48" i="3" s="1"/>
  <c r="A44" i="3"/>
  <c r="A45" i="3" s="1"/>
  <c r="A46" i="3" s="1"/>
  <c r="A8" i="8"/>
  <c r="B8" i="8" s="1"/>
  <c r="A22" i="3"/>
  <c r="A18" i="3"/>
  <c r="A19" i="3"/>
  <c r="A20" i="3"/>
  <c r="A21" i="3"/>
  <c r="A17" i="3"/>
  <c r="A14" i="3"/>
  <c r="A15" i="3" s="1"/>
  <c r="A16" i="3" s="1"/>
  <c r="B7" i="8"/>
  <c r="A40" i="8" l="1"/>
  <c r="B40" i="8" s="1"/>
  <c r="A9" i="8"/>
  <c r="A10" i="8" s="1"/>
  <c r="A50" i="3"/>
  <c r="A51" i="3" s="1"/>
  <c r="A52" i="3" s="1"/>
  <c r="A53" i="3" s="1"/>
  <c r="A54" i="3" s="1"/>
  <c r="B10" i="8"/>
  <c r="A11" i="8"/>
  <c r="B12" i="8" s="1"/>
  <c r="B18" i="8"/>
  <c r="B16" i="8"/>
  <c r="A41" i="8" l="1"/>
  <c r="A42" i="8" s="1"/>
  <c r="B9" i="8"/>
  <c r="B41" i="8"/>
  <c r="B17" i="8"/>
  <c r="B11" i="8"/>
  <c r="B13" i="8"/>
  <c r="B19" i="8"/>
  <c r="B42" i="3"/>
  <c r="B46" i="3"/>
  <c r="B45" i="3"/>
  <c r="A43" i="3"/>
  <c r="B44" i="3" s="1"/>
  <c r="B41" i="3"/>
  <c r="A23" i="3"/>
  <c r="A24" i="3" s="1"/>
  <c r="A25" i="3" s="1"/>
  <c r="A26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J73" i="5"/>
  <c r="I73" i="5"/>
  <c r="I72" i="5"/>
  <c r="I71" i="5"/>
  <c r="J71" i="5" s="1"/>
  <c r="I70" i="5"/>
  <c r="J70" i="5" s="1"/>
  <c r="I69" i="5"/>
  <c r="I68" i="5"/>
  <c r="J68" i="5" s="1"/>
  <c r="J67" i="5"/>
  <c r="I67" i="5"/>
  <c r="I66" i="5"/>
  <c r="I65" i="5"/>
  <c r="I64" i="5"/>
  <c r="J65" i="5" s="1"/>
  <c r="I63" i="5"/>
  <c r="I62" i="5"/>
  <c r="I61" i="5"/>
  <c r="I60" i="5"/>
  <c r="I59" i="5"/>
  <c r="I58" i="5"/>
  <c r="I57" i="5"/>
  <c r="I56" i="5"/>
  <c r="I23" i="5"/>
  <c r="I22" i="5"/>
  <c r="J22" i="5" s="1"/>
  <c r="I21" i="5"/>
  <c r="J21" i="5" s="1"/>
  <c r="I20" i="5"/>
  <c r="I19" i="5"/>
  <c r="I18" i="5"/>
  <c r="J18" i="5" s="1"/>
  <c r="I17" i="5"/>
  <c r="J17" i="5" s="1"/>
  <c r="I16" i="5"/>
  <c r="I15" i="5"/>
  <c r="I14" i="5"/>
  <c r="I13" i="5"/>
  <c r="I12" i="5"/>
  <c r="I11" i="5"/>
  <c r="I10" i="5"/>
  <c r="I9" i="5"/>
  <c r="I8" i="5"/>
  <c r="I7" i="5"/>
  <c r="I6" i="5"/>
  <c r="A43" i="8" l="1"/>
  <c r="B42" i="8"/>
  <c r="B15" i="8"/>
  <c r="B14" i="8"/>
  <c r="B20" i="8"/>
  <c r="B47" i="3"/>
  <c r="B49" i="3"/>
  <c r="B43" i="3"/>
  <c r="B48" i="3"/>
  <c r="J19" i="5"/>
  <c r="J23" i="5"/>
  <c r="J66" i="5"/>
  <c r="J16" i="5"/>
  <c r="J20" i="5"/>
  <c r="J69" i="5"/>
  <c r="J72" i="5"/>
  <c r="J62" i="5"/>
  <c r="J61" i="5"/>
  <c r="J59" i="5"/>
  <c r="J63" i="5"/>
  <c r="J57" i="5"/>
  <c r="J60" i="5"/>
  <c r="J15" i="5"/>
  <c r="J14" i="5"/>
  <c r="J10" i="5"/>
  <c r="J7" i="5"/>
  <c r="J8" i="5"/>
  <c r="J12" i="5"/>
  <c r="J9" i="5"/>
  <c r="J13" i="5"/>
  <c r="J11" i="5"/>
  <c r="J58" i="5"/>
  <c r="J64" i="5"/>
  <c r="B43" i="8" l="1"/>
  <c r="B21" i="8"/>
  <c r="B50" i="3"/>
  <c r="K56" i="5"/>
  <c r="K6" i="5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4" i="8" l="1"/>
  <c r="B22" i="8"/>
  <c r="B51" i="3"/>
  <c r="B45" i="8" l="1"/>
  <c r="B23" i="8"/>
  <c r="B52" i="3"/>
  <c r="B46" i="8" l="1"/>
  <c r="B24" i="8"/>
  <c r="B53" i="3"/>
  <c r="B47" i="8" l="1"/>
  <c r="B25" i="8"/>
  <c r="B54" i="3"/>
  <c r="B48" i="8" l="1"/>
  <c r="B26" i="8"/>
  <c r="B49" i="8" l="1"/>
  <c r="B27" i="8"/>
  <c r="B50" i="8" l="1"/>
  <c r="B28" i="8"/>
  <c r="B51" i="8" l="1"/>
  <c r="B29" i="8"/>
  <c r="B30" i="8" l="1"/>
  <c r="B31" i="8" l="1"/>
  <c r="B32" i="8" l="1"/>
  <c r="B33" i="8" l="1"/>
  <c r="B34" i="8" l="1"/>
  <c r="B35" i="8" l="1"/>
  <c r="B36" i="8" l="1"/>
  <c r="B37" i="8" l="1"/>
  <c r="B39" i="8" l="1"/>
  <c r="B38" i="8"/>
</calcChain>
</file>

<file path=xl/sharedStrings.xml><?xml version="1.0" encoding="utf-8"?>
<sst xmlns="http://schemas.openxmlformats.org/spreadsheetml/2006/main" count="102" uniqueCount="69">
  <si>
    <t>Injection Date</t>
  </si>
  <si>
    <t>Start time (Salt)</t>
  </si>
  <si>
    <t>Start time (CO2)</t>
  </si>
  <si>
    <t>Injection solution: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</si>
  <si>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</si>
  <si>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</si>
  <si>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</si>
  <si>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</si>
  <si>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</si>
  <si>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</si>
  <si>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</si>
  <si>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</si>
  <si>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</si>
  <si>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</si>
  <si>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</si>
  <si>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</si>
  <si>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</si>
  <si>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</si>
  <si>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</si>
  <si>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</si>
  <si>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spc Conductivity (us/cm)</t>
  </si>
  <si>
    <t>time since start (m)</t>
  </si>
  <si>
    <t>Temp (HOBO)</t>
  </si>
  <si>
    <t>Flux (EOSfd)</t>
  </si>
  <si>
    <t>CO2 (Vaisala)</t>
  </si>
  <si>
    <t>Baro (Hobo)</t>
  </si>
  <si>
    <t>EC (Hobo)</t>
  </si>
  <si>
    <t xml:space="preserve"> -10 meter</t>
  </si>
  <si>
    <t>0 meter</t>
  </si>
  <si>
    <t>Instrument Locations</t>
  </si>
  <si>
    <t>time since start (HH:MM)</t>
  </si>
  <si>
    <t>** start measuring EC at:</t>
  </si>
  <si>
    <t>** start measuring after salt injection end</t>
  </si>
  <si>
    <t>Coordinates/Waypoint</t>
  </si>
  <si>
    <t>depth</t>
  </si>
  <si>
    <t>velocity</t>
  </si>
  <si>
    <t>segment</t>
  </si>
  <si>
    <t>Q</t>
  </si>
  <si>
    <t>Qtotal</t>
  </si>
  <si>
    <t>DO (Hobo)</t>
  </si>
  <si>
    <t>x (K600)</t>
  </si>
  <si>
    <t>x(Box 1)</t>
  </si>
  <si>
    <t>x (Box 3)</t>
  </si>
  <si>
    <t>x (Station 3)</t>
  </si>
  <si>
    <t>Methane Sampling</t>
  </si>
  <si>
    <t xml:space="preserve">time </t>
  </si>
  <si>
    <t>bottle number</t>
  </si>
  <si>
    <t>Water Sampling</t>
  </si>
  <si>
    <t>**peak</t>
  </si>
  <si>
    <t>**salt poured in at:</t>
  </si>
  <si>
    <t>*2 samples</t>
  </si>
  <si>
    <t>End time (CO2)</t>
  </si>
  <si>
    <t>Downstream conductivity 2</t>
  </si>
  <si>
    <t>*pre-injection</t>
  </si>
  <si>
    <t>Salt Slug 1</t>
  </si>
  <si>
    <t>Salt Slug 2</t>
  </si>
  <si>
    <t>Volume (L)</t>
  </si>
  <si>
    <t>Salt mass (g)</t>
  </si>
  <si>
    <t>* performed two salt slugs</t>
  </si>
  <si>
    <t>EC</t>
  </si>
  <si>
    <t>Temp</t>
  </si>
  <si>
    <t>Colmillo</t>
  </si>
  <si>
    <t>Stop time (CO2)</t>
  </si>
  <si>
    <t>Start again time (CO2)</t>
  </si>
  <si>
    <t>25 meter</t>
  </si>
  <si>
    <t>50 meter</t>
  </si>
  <si>
    <t>25m</t>
  </si>
  <si>
    <t>?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</si>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</sst>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4" fontId="0" fillId="0" borderId="0" xfId="0" applyNumberFormat="1"/>
    <xf numFmtId="0" fontId="4" fillId="2" borderId="0" xfId="0" applyFont="1" applyFill="1" applyAlignment="1">
      <alignment vertical="center"/>
    </xf>
    <xf numFmtId="20" fontId="3" fillId="3" borderId="1" xfId="1" applyNumberFormat="1"/>
    <xf numFmtId="2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2">
                  <c:v>0.49305555555555558</c:v>
                </c:pt>
                <c:pt idx="3">
                  <c:v>0.49305555555555558</c:v>
                </c:pt>
                <c:pt idx="4">
                  <c:v>0.49374999999999997</c:v>
                </c:pt>
                <c:pt idx="5">
                  <c:v>0.49374999999999997</c:v>
                </c:pt>
                <c:pt idx="6">
                  <c:v>0.49444444444444446</c:v>
                </c:pt>
                <c:pt idx="7">
                  <c:v>0.49479166666666669</c:v>
                </c:pt>
                <c:pt idx="8">
                  <c:v>0.49513888888888891</c:v>
                </c:pt>
                <c:pt idx="9">
                  <c:v>0.49548611111111113</c:v>
                </c:pt>
                <c:pt idx="10">
                  <c:v>0.49583333333333335</c:v>
                </c:pt>
                <c:pt idx="11">
                  <c:v>0.49618055555555557</c:v>
                </c:pt>
                <c:pt idx="12">
                  <c:v>0.49652777777777779</c:v>
                </c:pt>
                <c:pt idx="13">
                  <c:v>0.49687500000000001</c:v>
                </c:pt>
                <c:pt idx="14">
                  <c:v>0.49722222222222223</c:v>
                </c:pt>
                <c:pt idx="15">
                  <c:v>0.49756944444444445</c:v>
                </c:pt>
                <c:pt idx="16">
                  <c:v>0.49768518518520838</c:v>
                </c:pt>
                <c:pt idx="17">
                  <c:v>0.49780092592597225</c:v>
                </c:pt>
                <c:pt idx="18">
                  <c:v>0.49791666666673612</c:v>
                </c:pt>
                <c:pt idx="19">
                  <c:v>0.49803240740750004</c:v>
                </c:pt>
                <c:pt idx="20">
                  <c:v>0.49814814815069447</c:v>
                </c:pt>
                <c:pt idx="21">
                  <c:v>0.4982638888888889</c:v>
                </c:pt>
                <c:pt idx="22">
                  <c:v>0.49837962962965282</c:v>
                </c:pt>
                <c:pt idx="23">
                  <c:v>0.49849537037041669</c:v>
                </c:pt>
                <c:pt idx="24">
                  <c:v>0.49861111111118056</c:v>
                </c:pt>
                <c:pt idx="25">
                  <c:v>0.49872685185194449</c:v>
                </c:pt>
                <c:pt idx="26">
                  <c:v>0.49884259259270836</c:v>
                </c:pt>
                <c:pt idx="27">
                  <c:v>0.49895833333347223</c:v>
                </c:pt>
                <c:pt idx="28">
                  <c:v>0.49907407407423615</c:v>
                </c:pt>
                <c:pt idx="29">
                  <c:v>0.49918981481500002</c:v>
                </c:pt>
                <c:pt idx="30">
                  <c:v>0.49930555555576389</c:v>
                </c:pt>
                <c:pt idx="31">
                  <c:v>0.49942129629652782</c:v>
                </c:pt>
                <c:pt idx="32">
                  <c:v>0.49953703703729169</c:v>
                </c:pt>
                <c:pt idx="33">
                  <c:v>0.49965277777777778</c:v>
                </c:pt>
                <c:pt idx="34">
                  <c:v>0.49976851851875004</c:v>
                </c:pt>
                <c:pt idx="35">
                  <c:v>0.49988425925972224</c:v>
                </c:pt>
                <c:pt idx="36">
                  <c:v>0.50000000000048617</c:v>
                </c:pt>
                <c:pt idx="37">
                  <c:v>0.50011574074124998</c:v>
                </c:pt>
                <c:pt idx="38">
                  <c:v>0.50023148148201391</c:v>
                </c:pt>
                <c:pt idx="39">
                  <c:v>0.50034722222277783</c:v>
                </c:pt>
                <c:pt idx="40">
                  <c:v>0.50046296296354165</c:v>
                </c:pt>
                <c:pt idx="41">
                  <c:v>0.50057870370430557</c:v>
                </c:pt>
                <c:pt idx="42">
                  <c:v>0.5006944444450695</c:v>
                </c:pt>
                <c:pt idx="43">
                  <c:v>0.50104166666729166</c:v>
                </c:pt>
                <c:pt idx="44">
                  <c:v>0.50138888888951394</c:v>
                </c:pt>
                <c:pt idx="45">
                  <c:v>0.5017361111117361</c:v>
                </c:pt>
                <c:pt idx="46">
                  <c:v>0.50208333333395838</c:v>
                </c:pt>
                <c:pt idx="47">
                  <c:v>0.50243055555618055</c:v>
                </c:pt>
                <c:pt idx="48">
                  <c:v>0.50277777777840282</c:v>
                </c:pt>
                <c:pt idx="49">
                  <c:v>0.50312500000062499</c:v>
                </c:pt>
                <c:pt idx="50">
                  <c:v>0.50347222222284727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2">
                  <c:v>79</c:v>
                </c:pt>
                <c:pt idx="3">
                  <c:v>81.2</c:v>
                </c:pt>
                <c:pt idx="4">
                  <c:v>80.8</c:v>
                </c:pt>
                <c:pt idx="5">
                  <c:v>80.599999999999994</c:v>
                </c:pt>
                <c:pt idx="6">
                  <c:v>77.5</c:v>
                </c:pt>
                <c:pt idx="7">
                  <c:v>80.2</c:v>
                </c:pt>
                <c:pt idx="8">
                  <c:v>79.8</c:v>
                </c:pt>
                <c:pt idx="9">
                  <c:v>80.5</c:v>
                </c:pt>
                <c:pt idx="10">
                  <c:v>81.7</c:v>
                </c:pt>
                <c:pt idx="11">
                  <c:v>81</c:v>
                </c:pt>
                <c:pt idx="12">
                  <c:v>78.2</c:v>
                </c:pt>
                <c:pt idx="13">
                  <c:v>80.099999999999994</c:v>
                </c:pt>
                <c:pt idx="14">
                  <c:v>81.900000000000006</c:v>
                </c:pt>
                <c:pt idx="15">
                  <c:v>86.2</c:v>
                </c:pt>
                <c:pt idx="16">
                  <c:v>88.4</c:v>
                </c:pt>
                <c:pt idx="17">
                  <c:v>87.2</c:v>
                </c:pt>
                <c:pt idx="18">
                  <c:v>90.3</c:v>
                </c:pt>
                <c:pt idx="19">
                  <c:v>92.7</c:v>
                </c:pt>
                <c:pt idx="20">
                  <c:v>90</c:v>
                </c:pt>
                <c:pt idx="21">
                  <c:v>92.8</c:v>
                </c:pt>
                <c:pt idx="22">
                  <c:v>91.5</c:v>
                </c:pt>
                <c:pt idx="23">
                  <c:v>92.1</c:v>
                </c:pt>
                <c:pt idx="24">
                  <c:v>91.7</c:v>
                </c:pt>
                <c:pt idx="25">
                  <c:v>92.6</c:v>
                </c:pt>
                <c:pt idx="26">
                  <c:v>91.6</c:v>
                </c:pt>
                <c:pt idx="27">
                  <c:v>93.7</c:v>
                </c:pt>
                <c:pt idx="28">
                  <c:v>91.5</c:v>
                </c:pt>
                <c:pt idx="29">
                  <c:v>92</c:v>
                </c:pt>
                <c:pt idx="30">
                  <c:v>90</c:v>
                </c:pt>
                <c:pt idx="31">
                  <c:v>90.5</c:v>
                </c:pt>
                <c:pt idx="32">
                  <c:v>89.5</c:v>
                </c:pt>
                <c:pt idx="33">
                  <c:v>89.6</c:v>
                </c:pt>
                <c:pt idx="34">
                  <c:v>87.6</c:v>
                </c:pt>
                <c:pt idx="35">
                  <c:v>88.1</c:v>
                </c:pt>
                <c:pt idx="36">
                  <c:v>88.6</c:v>
                </c:pt>
                <c:pt idx="37">
                  <c:v>85.4</c:v>
                </c:pt>
                <c:pt idx="38">
                  <c:v>84.9</c:v>
                </c:pt>
                <c:pt idx="39">
                  <c:v>84.3</c:v>
                </c:pt>
                <c:pt idx="40">
                  <c:v>86.7</c:v>
                </c:pt>
                <c:pt idx="41">
                  <c:v>85.3</c:v>
                </c:pt>
                <c:pt idx="42">
                  <c:v>82</c:v>
                </c:pt>
                <c:pt idx="43">
                  <c:v>79.8</c:v>
                </c:pt>
                <c:pt idx="44">
                  <c:v>81.5</c:v>
                </c:pt>
                <c:pt idx="45">
                  <c:v>80.099999999999994</c:v>
                </c:pt>
                <c:pt idx="46">
                  <c:v>81.5</c:v>
                </c:pt>
                <c:pt idx="47">
                  <c:v>80.099999999999994</c:v>
                </c:pt>
                <c:pt idx="48">
                  <c:v>81.5</c:v>
                </c:pt>
                <c:pt idx="49">
                  <c:v>79.5</c:v>
                </c:pt>
                <c:pt idx="50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 (2)'!$B$7:$B$130</c:f>
              <c:numCache>
                <c:formatCode>h:mm</c:formatCode>
                <c:ptCount val="124"/>
                <c:pt idx="0">
                  <c:v>0.51250000000000007</c:v>
                </c:pt>
                <c:pt idx="1">
                  <c:v>0.51284722222222234</c:v>
                </c:pt>
                <c:pt idx="2">
                  <c:v>0.51319444444444451</c:v>
                </c:pt>
                <c:pt idx="3">
                  <c:v>0.51354166666666679</c:v>
                </c:pt>
                <c:pt idx="4">
                  <c:v>0.51388888888888895</c:v>
                </c:pt>
                <c:pt idx="5">
                  <c:v>0.51423611111111123</c:v>
                </c:pt>
                <c:pt idx="6">
                  <c:v>0.51458333333333339</c:v>
                </c:pt>
                <c:pt idx="7">
                  <c:v>0.51469907407407411</c:v>
                </c:pt>
                <c:pt idx="8">
                  <c:v>0.51481481481481495</c:v>
                </c:pt>
                <c:pt idx="9">
                  <c:v>0.51493055555555567</c:v>
                </c:pt>
                <c:pt idx="10">
                  <c:v>0.5150462962962965</c:v>
                </c:pt>
                <c:pt idx="11">
                  <c:v>0.51516203703703722</c:v>
                </c:pt>
                <c:pt idx="12">
                  <c:v>0.51527777777777795</c:v>
                </c:pt>
                <c:pt idx="13">
                  <c:v>0.51539351851851878</c:v>
                </c:pt>
                <c:pt idx="14">
                  <c:v>0.5155092592592595</c:v>
                </c:pt>
                <c:pt idx="15">
                  <c:v>0.51562500000000022</c:v>
                </c:pt>
                <c:pt idx="16">
                  <c:v>0.51574074074074105</c:v>
                </c:pt>
                <c:pt idx="17">
                  <c:v>0.51585648148148178</c:v>
                </c:pt>
                <c:pt idx="18">
                  <c:v>0.51597222222222261</c:v>
                </c:pt>
                <c:pt idx="19">
                  <c:v>0.51608796296296333</c:v>
                </c:pt>
                <c:pt idx="20">
                  <c:v>0.51620370370370405</c:v>
                </c:pt>
                <c:pt idx="21">
                  <c:v>0.51631944444444489</c:v>
                </c:pt>
                <c:pt idx="22">
                  <c:v>0.51643518518518561</c:v>
                </c:pt>
                <c:pt idx="23">
                  <c:v>0.51655092592592633</c:v>
                </c:pt>
                <c:pt idx="24">
                  <c:v>0.51666666666666716</c:v>
                </c:pt>
                <c:pt idx="25">
                  <c:v>0.51678240740740788</c:v>
                </c:pt>
                <c:pt idx="26">
                  <c:v>0.51689814814814872</c:v>
                </c:pt>
                <c:pt idx="27">
                  <c:v>0.51701388888888944</c:v>
                </c:pt>
                <c:pt idx="28">
                  <c:v>0.51712962962963016</c:v>
                </c:pt>
                <c:pt idx="29">
                  <c:v>0.51724537037037099</c:v>
                </c:pt>
                <c:pt idx="30">
                  <c:v>0.51736111111111172</c:v>
                </c:pt>
                <c:pt idx="31">
                  <c:v>0.51747685185185255</c:v>
                </c:pt>
                <c:pt idx="32">
                  <c:v>0.51759259259259327</c:v>
                </c:pt>
                <c:pt idx="33">
                  <c:v>0.51770833333333399</c:v>
                </c:pt>
                <c:pt idx="34">
                  <c:v>0.51782407407407471</c:v>
                </c:pt>
                <c:pt idx="35">
                  <c:v>0.51793981481481544</c:v>
                </c:pt>
                <c:pt idx="36">
                  <c:v>0.51805555555555627</c:v>
                </c:pt>
                <c:pt idx="37">
                  <c:v>0.51840277777777843</c:v>
                </c:pt>
                <c:pt idx="38">
                  <c:v>0.51875000000000071</c:v>
                </c:pt>
                <c:pt idx="39">
                  <c:v>0.51909722222222288</c:v>
                </c:pt>
                <c:pt idx="40">
                  <c:v>0.51944444444444515</c:v>
                </c:pt>
                <c:pt idx="41">
                  <c:v>0.51979166666666732</c:v>
                </c:pt>
                <c:pt idx="42">
                  <c:v>0.52013888888888959</c:v>
                </c:pt>
                <c:pt idx="43">
                  <c:v>0.52048611111111176</c:v>
                </c:pt>
                <c:pt idx="44">
                  <c:v>0.52083333333333404</c:v>
                </c:pt>
              </c:numCache>
            </c:numRef>
          </c:xVal>
          <c:yVal>
            <c:numRef>
              <c:f>'downstream condutivity (2)'!$C$7:$C$130</c:f>
              <c:numCache>
                <c:formatCode>General</c:formatCode>
                <c:ptCount val="124"/>
                <c:pt idx="0">
                  <c:v>81.5</c:v>
                </c:pt>
                <c:pt idx="1">
                  <c:v>81.7</c:v>
                </c:pt>
                <c:pt idx="2">
                  <c:v>80.900000000000006</c:v>
                </c:pt>
                <c:pt idx="3">
                  <c:v>80.2</c:v>
                </c:pt>
                <c:pt idx="4">
                  <c:v>82.7</c:v>
                </c:pt>
                <c:pt idx="5">
                  <c:v>78</c:v>
                </c:pt>
                <c:pt idx="6">
                  <c:v>82.5</c:v>
                </c:pt>
                <c:pt idx="7">
                  <c:v>83.1</c:v>
                </c:pt>
                <c:pt idx="8">
                  <c:v>84.7</c:v>
                </c:pt>
                <c:pt idx="9">
                  <c:v>88.8</c:v>
                </c:pt>
                <c:pt idx="10">
                  <c:v>86.3</c:v>
                </c:pt>
                <c:pt idx="11">
                  <c:v>88.3</c:v>
                </c:pt>
                <c:pt idx="12">
                  <c:v>88.2</c:v>
                </c:pt>
                <c:pt idx="13">
                  <c:v>90.1</c:v>
                </c:pt>
                <c:pt idx="14">
                  <c:v>87.7</c:v>
                </c:pt>
                <c:pt idx="15">
                  <c:v>91.4</c:v>
                </c:pt>
                <c:pt idx="16">
                  <c:v>91.6</c:v>
                </c:pt>
                <c:pt idx="17">
                  <c:v>90.4</c:v>
                </c:pt>
                <c:pt idx="18">
                  <c:v>94.2</c:v>
                </c:pt>
                <c:pt idx="19">
                  <c:v>92.1</c:v>
                </c:pt>
                <c:pt idx="20">
                  <c:v>92</c:v>
                </c:pt>
                <c:pt idx="21">
                  <c:v>90.7</c:v>
                </c:pt>
                <c:pt idx="22">
                  <c:v>89.2</c:v>
                </c:pt>
                <c:pt idx="23">
                  <c:v>93.1</c:v>
                </c:pt>
                <c:pt idx="24">
                  <c:v>87</c:v>
                </c:pt>
                <c:pt idx="25">
                  <c:v>88.6</c:v>
                </c:pt>
                <c:pt idx="26">
                  <c:v>90.5</c:v>
                </c:pt>
                <c:pt idx="27">
                  <c:v>86.2</c:v>
                </c:pt>
                <c:pt idx="28">
                  <c:v>89.2</c:v>
                </c:pt>
                <c:pt idx="29">
                  <c:v>86.1</c:v>
                </c:pt>
                <c:pt idx="30">
                  <c:v>87.7</c:v>
                </c:pt>
                <c:pt idx="31">
                  <c:v>84.2</c:v>
                </c:pt>
                <c:pt idx="32">
                  <c:v>86.3</c:v>
                </c:pt>
                <c:pt idx="33">
                  <c:v>84.3</c:v>
                </c:pt>
                <c:pt idx="34">
                  <c:v>83.6</c:v>
                </c:pt>
                <c:pt idx="35">
                  <c:v>84.7</c:v>
                </c:pt>
                <c:pt idx="36">
                  <c:v>86.6</c:v>
                </c:pt>
                <c:pt idx="37">
                  <c:v>81.2</c:v>
                </c:pt>
                <c:pt idx="38">
                  <c:v>84.2</c:v>
                </c:pt>
                <c:pt idx="39">
                  <c:v>80.2</c:v>
                </c:pt>
                <c:pt idx="40">
                  <c:v>81.8</c:v>
                </c:pt>
                <c:pt idx="41">
                  <c:v>80.900000000000006</c:v>
                </c:pt>
                <c:pt idx="42">
                  <c:v>79</c:v>
                </c:pt>
                <c:pt idx="43">
                  <c:v>77.8</c:v>
                </c:pt>
                <c:pt idx="44">
                  <c:v>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E-4EE3-8264-16638434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E0CA-EDA6-45AF-8AF7-17788D4F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G31"/>
  <sheetViews>
    <sheetView zoomScaleNormal="100" workbookViewId="0">
      <selection activeCell="E25" sqref="E25"/>
    </sheetView>
  </sheetViews>
  <sheetFormatPr baseColWidth="10" defaultColWidth="8.83203125" defaultRowHeight="15" x14ac:dyDescent="0.2"/>
  <cols>
    <col min="1" max="1" width="35.83203125" bestFit="1" customWidth="1"/>
    <col min="2" max="2" width="18.1640625" customWidth="1"/>
    <col min="3" max="3" width="18.33203125" customWidth="1"/>
    <col min="4" max="4" width="10.1640625" customWidth="1"/>
    <col min="5" max="5" width="12" customWidth="1"/>
    <col min="6" max="6" width="14.33203125" customWidth="1"/>
  </cols>
  <sheetData>
    <row r="1" spans="1:7" x14ac:dyDescent="0.2">
      <c r="A1" t="s">
        <v>0</v>
      </c>
      <c r="B1" s="5">
        <v>44768</v>
      </c>
    </row>
    <row r="2" spans="1:7" x14ac:dyDescent="0.2">
      <c r="A2" t="s">
        <v>33</v>
      </c>
      <c r="B2" t="s">
        <v>61</v>
      </c>
    </row>
    <row r="3" spans="1:7" x14ac:dyDescent="0.2">
      <c r="A3" t="s">
        <v>1</v>
      </c>
      <c r="B3" s="1">
        <v>0.49305555555555558</v>
      </c>
      <c r="C3" t="s">
        <v>58</v>
      </c>
    </row>
    <row r="4" spans="1:7" x14ac:dyDescent="0.2">
      <c r="A4" t="s">
        <v>1</v>
      </c>
      <c r="B4" s="1">
        <v>0.51041666666666663</v>
      </c>
    </row>
    <row r="5" spans="1:7" x14ac:dyDescent="0.2">
      <c r="A5" t="s">
        <v>2</v>
      </c>
      <c r="B5" s="1">
        <v>0.44930555555555557</v>
      </c>
    </row>
    <row r="6" spans="1:7" x14ac:dyDescent="0.2">
      <c r="A6" t="s">
        <v>62</v>
      </c>
      <c r="B6" s="1">
        <v>0.47083333333333338</v>
      </c>
    </row>
    <row r="7" spans="1:7" x14ac:dyDescent="0.2">
      <c r="A7" t="s">
        <v>63</v>
      </c>
      <c r="B7" s="1">
        <v>0.47569444444444442</v>
      </c>
    </row>
    <row r="8" spans="1:7" x14ac:dyDescent="0.2">
      <c r="A8" t="s">
        <v>51</v>
      </c>
      <c r="B8" s="1">
        <v>0.51388888888888895</v>
      </c>
    </row>
    <row r="9" spans="1:7" x14ac:dyDescent="0.2">
      <c r="B9" s="1"/>
    </row>
    <row r="10" spans="1:7" x14ac:dyDescent="0.2">
      <c r="B10" s="1"/>
    </row>
    <row r="11" spans="1:7" x14ac:dyDescent="0.2">
      <c r="A11" s="2" t="s">
        <v>3</v>
      </c>
      <c r="B11" s="2" t="s">
        <v>56</v>
      </c>
      <c r="C11" s="2" t="s">
        <v>57</v>
      </c>
    </row>
    <row r="12" spans="1:7" x14ac:dyDescent="0.2">
      <c r="A12" t="s">
        <v>54</v>
      </c>
      <c r="B12" s="8">
        <v>1.5</v>
      </c>
      <c r="C12">
        <v>271.42</v>
      </c>
    </row>
    <row r="13" spans="1:7" x14ac:dyDescent="0.2">
      <c r="A13" t="s">
        <v>55</v>
      </c>
      <c r="B13" s="8">
        <v>1.5</v>
      </c>
      <c r="C13">
        <v>257.63</v>
      </c>
    </row>
    <row r="14" spans="1:7" x14ac:dyDescent="0.2">
      <c r="A14" s="2" t="s">
        <v>29</v>
      </c>
    </row>
    <row r="15" spans="1:7" x14ac:dyDescent="0.2">
      <c r="B15" t="s">
        <v>23</v>
      </c>
      <c r="C15" t="s">
        <v>24</v>
      </c>
      <c r="D15" t="s">
        <v>26</v>
      </c>
      <c r="E15" t="s">
        <v>22</v>
      </c>
      <c r="F15" t="s">
        <v>25</v>
      </c>
      <c r="G15" t="s">
        <v>39</v>
      </c>
    </row>
    <row r="16" spans="1:7" x14ac:dyDescent="0.2">
      <c r="A16" t="s">
        <v>27</v>
      </c>
      <c r="B16" t="s">
        <v>6</v>
      </c>
      <c r="C16" t="s">
        <v>40</v>
      </c>
      <c r="E16" t="s">
        <v>6</v>
      </c>
      <c r="F16" t="s">
        <v>6</v>
      </c>
    </row>
    <row r="17" spans="1:7" x14ac:dyDescent="0.2">
      <c r="A17" t="s">
        <v>28</v>
      </c>
      <c r="C17" t="s">
        <v>41</v>
      </c>
      <c r="D17" t="s">
        <v>6</v>
      </c>
      <c r="G17" t="s">
        <v>6</v>
      </c>
    </row>
    <row r="18" spans="1:7" x14ac:dyDescent="0.2">
      <c r="A18" t="s">
        <v>64</v>
      </c>
      <c r="C18" t="s">
        <v>42</v>
      </c>
      <c r="D18" t="s">
        <v>6</v>
      </c>
    </row>
    <row r="19" spans="1:7" x14ac:dyDescent="0.2">
      <c r="A19" t="s">
        <v>65</v>
      </c>
      <c r="C19" t="s">
        <v>43</v>
      </c>
      <c r="D19" t="s">
        <v>6</v>
      </c>
      <c r="G19" t="s">
        <v>6</v>
      </c>
    </row>
    <row r="21" spans="1:7" x14ac:dyDescent="0.2">
      <c r="A21" s="2" t="s">
        <v>44</v>
      </c>
    </row>
    <row r="22" spans="1:7" x14ac:dyDescent="0.2">
      <c r="A22" t="s">
        <v>17</v>
      </c>
      <c r="B22" t="s">
        <v>45</v>
      </c>
      <c r="C22" t="s">
        <v>46</v>
      </c>
    </row>
    <row r="23" spans="1:7" x14ac:dyDescent="0.2">
      <c r="A23" t="s">
        <v>18</v>
      </c>
      <c r="B23" s="1">
        <v>0.4375</v>
      </c>
      <c r="C23">
        <v>1</v>
      </c>
    </row>
    <row r="24" spans="1:7" x14ac:dyDescent="0.2">
      <c r="A24" t="s">
        <v>18</v>
      </c>
      <c r="B24" s="1">
        <v>0.4375</v>
      </c>
      <c r="C24">
        <v>6</v>
      </c>
    </row>
    <row r="25" spans="1:7" x14ac:dyDescent="0.2">
      <c r="A25" t="s">
        <v>68</v>
      </c>
      <c r="B25" s="1">
        <v>0.44305555555555554</v>
      </c>
      <c r="C25">
        <v>34</v>
      </c>
    </row>
    <row r="26" spans="1:7" x14ac:dyDescent="0.2">
      <c r="A26" t="s">
        <v>68</v>
      </c>
      <c r="B26" s="1">
        <v>0.44305555555555554</v>
      </c>
      <c r="C26">
        <v>33</v>
      </c>
    </row>
    <row r="28" spans="1:7" x14ac:dyDescent="0.2">
      <c r="A28" s="2" t="s">
        <v>47</v>
      </c>
    </row>
    <row r="29" spans="1:7" x14ac:dyDescent="0.2">
      <c r="A29" t="s">
        <v>17</v>
      </c>
      <c r="B29" t="s">
        <v>19</v>
      </c>
    </row>
    <row r="30" spans="1:7" x14ac:dyDescent="0.2">
      <c r="A30" t="s">
        <v>66</v>
      </c>
      <c r="B30" s="1">
        <v>0.4375</v>
      </c>
      <c r="C30" t="s">
        <v>50</v>
      </c>
    </row>
    <row r="31" spans="1:7" x14ac:dyDescent="0.2">
      <c r="A31" t="s">
        <v>66</v>
      </c>
      <c r="B31" s="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zoomScale="116" workbookViewId="0">
      <selection activeCell="E13" sqref="E13"/>
    </sheetView>
  </sheetViews>
  <sheetFormatPr baseColWidth="10" defaultColWidth="8.83203125" defaultRowHeight="15" x14ac:dyDescent="0.2"/>
  <cols>
    <col min="1" max="1" width="32.33203125" customWidth="1"/>
    <col min="2" max="2" width="21.33203125" customWidth="1"/>
  </cols>
  <sheetData>
    <row r="1" spans="1:3" ht="27" customHeight="1" x14ac:dyDescent="0.2">
      <c r="A1" s="6" t="s">
        <v>4</v>
      </c>
    </row>
    <row r="2" spans="1:3" x14ac:dyDescent="0.2">
      <c r="A2" s="2" t="s">
        <v>49</v>
      </c>
      <c r="B2" s="1">
        <v>0.49305555555555558</v>
      </c>
    </row>
    <row r="3" spans="1:3" x14ac:dyDescent="0.2">
      <c r="A3" s="2" t="s">
        <v>31</v>
      </c>
      <c r="B3" s="7">
        <v>0.49305555555555558</v>
      </c>
    </row>
    <row r="4" spans="1:3" x14ac:dyDescent="0.2">
      <c r="A4" s="2" t="s">
        <v>48</v>
      </c>
      <c r="B4" s="7">
        <v>0.49861111111111112</v>
      </c>
    </row>
    <row r="5" spans="1:3" x14ac:dyDescent="0.2">
      <c r="A5" s="2" t="s">
        <v>32</v>
      </c>
      <c r="B5" s="7"/>
    </row>
    <row r="6" spans="1:3" x14ac:dyDescent="0.2">
      <c r="A6" t="s">
        <v>21</v>
      </c>
      <c r="B6" t="s">
        <v>30</v>
      </c>
      <c r="C6" t="s">
        <v>20</v>
      </c>
    </row>
    <row r="7" spans="1:3" x14ac:dyDescent="0.2">
      <c r="B7" s="1"/>
    </row>
    <row r="8" spans="1:3" x14ac:dyDescent="0.2">
      <c r="B8" s="1"/>
    </row>
    <row r="9" spans="1:3" x14ac:dyDescent="0.2">
      <c r="A9">
        <v>0</v>
      </c>
      <c r="B9" s="1">
        <v>0.49305555555555558</v>
      </c>
      <c r="C9">
        <v>79</v>
      </c>
    </row>
    <row r="10" spans="1:3" x14ac:dyDescent="0.2">
      <c r="A10">
        <v>0.5</v>
      </c>
      <c r="B10" s="1">
        <v>0.49305555555555558</v>
      </c>
      <c r="C10">
        <v>81.2</v>
      </c>
    </row>
    <row r="11" spans="1:3" x14ac:dyDescent="0.2">
      <c r="A11">
        <v>1</v>
      </c>
      <c r="B11" s="1">
        <v>0.49374999999999997</v>
      </c>
      <c r="C11">
        <v>80.8</v>
      </c>
    </row>
    <row r="12" spans="1:3" x14ac:dyDescent="0.2">
      <c r="A12">
        <v>1.5</v>
      </c>
      <c r="B12" s="1">
        <v>0.49374999999999997</v>
      </c>
      <c r="C12">
        <v>80.599999999999994</v>
      </c>
    </row>
    <row r="13" spans="1:3" x14ac:dyDescent="0.2">
      <c r="A13">
        <v>2</v>
      </c>
      <c r="B13" s="1">
        <f t="shared" ref="B13:B41" si="0">$B$3+A13/24/60</f>
        <v>0.49444444444444446</v>
      </c>
      <c r="C13">
        <v>77.5</v>
      </c>
    </row>
    <row r="14" spans="1:3" x14ac:dyDescent="0.2">
      <c r="A14">
        <f t="shared" ref="A14:A16" si="1">A13+0.5</f>
        <v>2.5</v>
      </c>
      <c r="B14" s="1">
        <f t="shared" si="0"/>
        <v>0.49479166666666669</v>
      </c>
      <c r="C14">
        <v>80.2</v>
      </c>
    </row>
    <row r="15" spans="1:3" x14ac:dyDescent="0.2">
      <c r="A15">
        <f t="shared" si="1"/>
        <v>3</v>
      </c>
      <c r="B15" s="1">
        <f t="shared" si="0"/>
        <v>0.49513888888888891</v>
      </c>
      <c r="C15">
        <v>79.8</v>
      </c>
    </row>
    <row r="16" spans="1:3" x14ac:dyDescent="0.2">
      <c r="A16">
        <f t="shared" si="1"/>
        <v>3.5</v>
      </c>
      <c r="B16" s="1">
        <f t="shared" si="0"/>
        <v>0.49548611111111113</v>
      </c>
      <c r="C16">
        <v>80.5</v>
      </c>
    </row>
    <row r="17" spans="1:3" x14ac:dyDescent="0.2">
      <c r="A17">
        <f>A16+0.5</f>
        <v>4</v>
      </c>
      <c r="B17" s="1">
        <f t="shared" si="0"/>
        <v>0.49583333333333335</v>
      </c>
      <c r="C17">
        <v>81.7</v>
      </c>
    </row>
    <row r="18" spans="1:3" x14ac:dyDescent="0.2">
      <c r="A18">
        <f t="shared" ref="A18:A22" si="2">A17+0.5</f>
        <v>4.5</v>
      </c>
      <c r="B18" s="1">
        <f t="shared" si="0"/>
        <v>0.49618055555555557</v>
      </c>
      <c r="C18">
        <v>81</v>
      </c>
    </row>
    <row r="19" spans="1:3" x14ac:dyDescent="0.2">
      <c r="A19">
        <f t="shared" si="2"/>
        <v>5</v>
      </c>
      <c r="B19" s="1">
        <f t="shared" si="0"/>
        <v>0.49652777777777779</v>
      </c>
      <c r="C19">
        <v>78.2</v>
      </c>
    </row>
    <row r="20" spans="1:3" x14ac:dyDescent="0.2">
      <c r="A20">
        <f t="shared" si="2"/>
        <v>5.5</v>
      </c>
      <c r="B20" s="1">
        <f t="shared" si="0"/>
        <v>0.49687500000000001</v>
      </c>
      <c r="C20">
        <v>80.099999999999994</v>
      </c>
    </row>
    <row r="21" spans="1:3" x14ac:dyDescent="0.2">
      <c r="A21">
        <f t="shared" si="2"/>
        <v>6</v>
      </c>
      <c r="B21" s="1">
        <f t="shared" si="0"/>
        <v>0.49722222222222223</v>
      </c>
      <c r="C21">
        <v>81.900000000000006</v>
      </c>
    </row>
    <row r="22" spans="1:3" x14ac:dyDescent="0.2">
      <c r="A22">
        <f t="shared" si="2"/>
        <v>6.5</v>
      </c>
      <c r="B22" s="1">
        <f t="shared" si="0"/>
        <v>0.49756944444444445</v>
      </c>
      <c r="C22">
        <v>86.2</v>
      </c>
    </row>
    <row r="23" spans="1:3" x14ac:dyDescent="0.2">
      <c r="A23">
        <f t="shared" ref="A23:A39" si="3">A22+0.1666666667</f>
        <v>6.6666666667000003</v>
      </c>
      <c r="B23" s="1">
        <f t="shared" si="0"/>
        <v>0.49768518518520838</v>
      </c>
      <c r="C23">
        <v>88.4</v>
      </c>
    </row>
    <row r="24" spans="1:3" x14ac:dyDescent="0.2">
      <c r="A24">
        <f t="shared" si="3"/>
        <v>6.8333333334000006</v>
      </c>
      <c r="B24" s="1">
        <f t="shared" si="0"/>
        <v>0.49780092592597225</v>
      </c>
      <c r="C24">
        <v>87.2</v>
      </c>
    </row>
    <row r="25" spans="1:3" x14ac:dyDescent="0.2">
      <c r="A25">
        <f t="shared" si="3"/>
        <v>7.0000000001000009</v>
      </c>
      <c r="B25" s="1">
        <f t="shared" si="0"/>
        <v>0.49791666666673612</v>
      </c>
      <c r="C25">
        <v>90.3</v>
      </c>
    </row>
    <row r="26" spans="1:3" x14ac:dyDescent="0.2">
      <c r="A26">
        <f t="shared" si="3"/>
        <v>7.1666666668000012</v>
      </c>
      <c r="B26" s="1">
        <f t="shared" si="0"/>
        <v>0.49803240740750004</v>
      </c>
      <c r="C26">
        <v>92.7</v>
      </c>
    </row>
    <row r="27" spans="1:3" x14ac:dyDescent="0.2">
      <c r="A27">
        <v>7.333333337</v>
      </c>
      <c r="B27" s="1">
        <f t="shared" si="0"/>
        <v>0.49814814815069447</v>
      </c>
      <c r="C27">
        <v>90</v>
      </c>
    </row>
    <row r="28" spans="1:3" x14ac:dyDescent="0.2">
      <c r="A28">
        <v>7.5</v>
      </c>
      <c r="B28" s="1">
        <f t="shared" si="0"/>
        <v>0.4982638888888889</v>
      </c>
      <c r="C28">
        <v>92.8</v>
      </c>
    </row>
    <row r="29" spans="1:3" x14ac:dyDescent="0.2">
      <c r="A29">
        <f t="shared" si="3"/>
        <v>7.6666666667000003</v>
      </c>
      <c r="B29" s="1">
        <f t="shared" si="0"/>
        <v>0.49837962962965282</v>
      </c>
      <c r="C29">
        <v>91.5</v>
      </c>
    </row>
    <row r="30" spans="1:3" x14ac:dyDescent="0.2">
      <c r="A30">
        <f t="shared" si="3"/>
        <v>7.8333333334000006</v>
      </c>
      <c r="B30" s="1">
        <f t="shared" si="0"/>
        <v>0.49849537037041669</v>
      </c>
      <c r="C30">
        <v>92.1</v>
      </c>
    </row>
    <row r="31" spans="1:3" x14ac:dyDescent="0.2">
      <c r="A31">
        <f t="shared" si="3"/>
        <v>8.0000000001</v>
      </c>
      <c r="B31" s="1">
        <f t="shared" si="0"/>
        <v>0.49861111111118056</v>
      </c>
      <c r="C31">
        <v>91.7</v>
      </c>
    </row>
    <row r="32" spans="1:3" x14ac:dyDescent="0.2">
      <c r="A32">
        <f t="shared" si="3"/>
        <v>8.1666666667999994</v>
      </c>
      <c r="B32" s="1">
        <f t="shared" si="0"/>
        <v>0.49872685185194449</v>
      </c>
      <c r="C32">
        <v>92.6</v>
      </c>
    </row>
    <row r="33" spans="1:3" x14ac:dyDescent="0.2">
      <c r="A33">
        <f t="shared" si="3"/>
        <v>8.3333333334999988</v>
      </c>
      <c r="B33" s="1">
        <f t="shared" si="0"/>
        <v>0.49884259259270836</v>
      </c>
      <c r="C33">
        <v>91.6</v>
      </c>
    </row>
    <row r="34" spans="1:3" x14ac:dyDescent="0.2">
      <c r="A34">
        <f t="shared" si="3"/>
        <v>8.5000000001999982</v>
      </c>
      <c r="B34" s="1">
        <f t="shared" si="0"/>
        <v>0.49895833333347223</v>
      </c>
      <c r="C34">
        <v>93.7</v>
      </c>
    </row>
    <row r="35" spans="1:3" x14ac:dyDescent="0.2">
      <c r="A35">
        <f t="shared" si="3"/>
        <v>8.6666666668999977</v>
      </c>
      <c r="B35" s="1">
        <f t="shared" si="0"/>
        <v>0.49907407407423615</v>
      </c>
      <c r="C35">
        <v>91.5</v>
      </c>
    </row>
    <row r="36" spans="1:3" x14ac:dyDescent="0.2">
      <c r="A36">
        <f t="shared" si="3"/>
        <v>8.8333333335999971</v>
      </c>
      <c r="B36" s="1">
        <f t="shared" si="0"/>
        <v>0.49918981481500002</v>
      </c>
      <c r="C36">
        <v>92</v>
      </c>
    </row>
    <row r="37" spans="1:3" x14ac:dyDescent="0.2">
      <c r="A37">
        <f t="shared" si="3"/>
        <v>9.0000000002999965</v>
      </c>
      <c r="B37" s="1">
        <f t="shared" si="0"/>
        <v>0.49930555555576389</v>
      </c>
      <c r="C37">
        <v>90</v>
      </c>
    </row>
    <row r="38" spans="1:3" x14ac:dyDescent="0.2">
      <c r="A38">
        <f t="shared" si="3"/>
        <v>9.1666666669999959</v>
      </c>
      <c r="B38" s="1">
        <f t="shared" si="0"/>
        <v>0.49942129629652782</v>
      </c>
      <c r="C38">
        <v>90.5</v>
      </c>
    </row>
    <row r="39" spans="1:3" x14ac:dyDescent="0.2">
      <c r="A39">
        <f t="shared" si="3"/>
        <v>9.3333333336999953</v>
      </c>
      <c r="B39" s="1">
        <f t="shared" si="0"/>
        <v>0.49953703703729169</v>
      </c>
      <c r="C39">
        <v>89.5</v>
      </c>
    </row>
    <row r="40" spans="1:3" x14ac:dyDescent="0.2">
      <c r="A40">
        <v>9.5</v>
      </c>
      <c r="B40" s="1">
        <f t="shared" si="0"/>
        <v>0.49965277777777778</v>
      </c>
      <c r="C40">
        <v>89.6</v>
      </c>
    </row>
    <row r="41" spans="1:3" x14ac:dyDescent="0.2">
      <c r="A41">
        <v>9.6666666669999994</v>
      </c>
      <c r="B41" s="1">
        <f t="shared" si="0"/>
        <v>0.49976851851875004</v>
      </c>
      <c r="C41">
        <v>87.6</v>
      </c>
    </row>
    <row r="42" spans="1:3" x14ac:dyDescent="0.2">
      <c r="A42">
        <v>9.8333333340000006</v>
      </c>
      <c r="B42" s="1">
        <f>$B$3+A42/24/60</f>
        <v>0.49988425925972224</v>
      </c>
      <c r="C42">
        <v>88.1</v>
      </c>
    </row>
    <row r="43" spans="1:3" x14ac:dyDescent="0.2">
      <c r="A43">
        <f t="shared" ref="A43:A49" si="4">A42+0.1666666667</f>
        <v>10.0000000007</v>
      </c>
      <c r="B43" s="1">
        <f t="shared" ref="B43:B57" si="5">$B$3+A43/24/60</f>
        <v>0.50000000000048617</v>
      </c>
      <c r="C43">
        <v>88.6</v>
      </c>
    </row>
    <row r="44" spans="1:3" x14ac:dyDescent="0.2">
      <c r="A44">
        <f t="shared" si="4"/>
        <v>10.166666667399999</v>
      </c>
      <c r="B44" s="1">
        <f t="shared" si="5"/>
        <v>0.50011574074124998</v>
      </c>
      <c r="C44">
        <v>85.4</v>
      </c>
    </row>
    <row r="45" spans="1:3" x14ac:dyDescent="0.2">
      <c r="A45">
        <f t="shared" si="4"/>
        <v>10.333333334099999</v>
      </c>
      <c r="B45" s="1">
        <f t="shared" si="5"/>
        <v>0.50023148148201391</v>
      </c>
      <c r="C45">
        <v>84.9</v>
      </c>
    </row>
    <row r="46" spans="1:3" x14ac:dyDescent="0.2">
      <c r="A46">
        <f t="shared" si="4"/>
        <v>10.500000000799998</v>
      </c>
      <c r="B46" s="1">
        <f t="shared" si="5"/>
        <v>0.50034722222277783</v>
      </c>
      <c r="C46">
        <v>84.3</v>
      </c>
    </row>
    <row r="47" spans="1:3" x14ac:dyDescent="0.2">
      <c r="A47">
        <f t="shared" si="4"/>
        <v>10.666666667499998</v>
      </c>
      <c r="B47" s="1">
        <f t="shared" si="5"/>
        <v>0.50046296296354165</v>
      </c>
      <c r="C47">
        <v>86.7</v>
      </c>
    </row>
    <row r="48" spans="1:3" x14ac:dyDescent="0.2">
      <c r="A48">
        <f t="shared" si="4"/>
        <v>10.833333334199997</v>
      </c>
      <c r="B48" s="1">
        <f t="shared" si="5"/>
        <v>0.50057870370430557</v>
      </c>
      <c r="C48">
        <v>85.3</v>
      </c>
    </row>
    <row r="49" spans="1:3" x14ac:dyDescent="0.2">
      <c r="A49">
        <f t="shared" si="4"/>
        <v>11.000000000899997</v>
      </c>
      <c r="B49" s="1">
        <f t="shared" si="5"/>
        <v>0.5006944444450695</v>
      </c>
      <c r="C49">
        <v>82</v>
      </c>
    </row>
    <row r="50" spans="1:3" x14ac:dyDescent="0.2">
      <c r="A50">
        <f t="shared" ref="A45:A57" si="6">A49+0.5</f>
        <v>11.500000000899997</v>
      </c>
      <c r="B50" s="1">
        <f t="shared" si="5"/>
        <v>0.50104166666729166</v>
      </c>
      <c r="C50">
        <v>79.8</v>
      </c>
    </row>
    <row r="51" spans="1:3" x14ac:dyDescent="0.2">
      <c r="A51">
        <f t="shared" si="6"/>
        <v>12.000000000899997</v>
      </c>
      <c r="B51" s="1">
        <f t="shared" si="5"/>
        <v>0.50138888888951394</v>
      </c>
      <c r="C51">
        <v>81.5</v>
      </c>
    </row>
    <row r="52" spans="1:3" x14ac:dyDescent="0.2">
      <c r="A52">
        <f t="shared" si="6"/>
        <v>12.500000000899997</v>
      </c>
      <c r="B52" s="1">
        <f t="shared" si="5"/>
        <v>0.5017361111117361</v>
      </c>
      <c r="C52">
        <v>80.099999999999994</v>
      </c>
    </row>
    <row r="53" spans="1:3" x14ac:dyDescent="0.2">
      <c r="A53">
        <f t="shared" si="6"/>
        <v>13.000000000899997</v>
      </c>
      <c r="B53" s="1">
        <f t="shared" si="5"/>
        <v>0.50208333333395838</v>
      </c>
      <c r="C53">
        <v>81.5</v>
      </c>
    </row>
    <row r="54" spans="1:3" x14ac:dyDescent="0.2">
      <c r="A54">
        <f t="shared" si="6"/>
        <v>13.500000000899997</v>
      </c>
      <c r="B54" s="1">
        <f t="shared" si="5"/>
        <v>0.50243055555618055</v>
      </c>
      <c r="C54">
        <v>80.099999999999994</v>
      </c>
    </row>
    <row r="55" spans="1:3" x14ac:dyDescent="0.2">
      <c r="A55">
        <f t="shared" si="6"/>
        <v>14.000000000899997</v>
      </c>
      <c r="B55" s="1">
        <f t="shared" si="5"/>
        <v>0.50277777777840282</v>
      </c>
      <c r="C55">
        <v>81.5</v>
      </c>
    </row>
    <row r="56" spans="1:3" x14ac:dyDescent="0.2">
      <c r="A56">
        <f t="shared" si="6"/>
        <v>14.500000000899997</v>
      </c>
      <c r="B56" s="1">
        <f t="shared" si="5"/>
        <v>0.50312500000062499</v>
      </c>
      <c r="C56">
        <v>79.5</v>
      </c>
    </row>
    <row r="57" spans="1:3" x14ac:dyDescent="0.2">
      <c r="A57">
        <f t="shared" si="6"/>
        <v>15.000000000899997</v>
      </c>
      <c r="B57" s="1">
        <f t="shared" si="5"/>
        <v>0.50347222222284727</v>
      </c>
      <c r="C57">
        <v>79.2</v>
      </c>
    </row>
    <row r="58" spans="1:3" x14ac:dyDescent="0.2">
      <c r="B58" s="1"/>
    </row>
    <row r="59" spans="1:3" x14ac:dyDescent="0.2">
      <c r="B59" s="1"/>
    </row>
    <row r="60" spans="1:3" x14ac:dyDescent="0.2">
      <c r="B60" s="1"/>
    </row>
    <row r="61" spans="1:3" x14ac:dyDescent="0.2">
      <c r="B61" s="1"/>
    </row>
    <row r="62" spans="1:3" x14ac:dyDescent="0.2">
      <c r="B62" s="1"/>
    </row>
    <row r="63" spans="1:3" x14ac:dyDescent="0.2">
      <c r="B63" s="1"/>
    </row>
    <row r="64" spans="1: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1:2" x14ac:dyDescent="0.2">
      <c r="B97" s="1"/>
    </row>
    <row r="98" spans="1:2" x14ac:dyDescent="0.2">
      <c r="B98" s="1"/>
    </row>
    <row r="99" spans="1:2" x14ac:dyDescent="0.2">
      <c r="B99" s="1"/>
    </row>
    <row r="100" spans="1:2" x14ac:dyDescent="0.2">
      <c r="B100" s="1"/>
    </row>
    <row r="101" spans="1:2" x14ac:dyDescent="0.2">
      <c r="B101" s="1"/>
    </row>
    <row r="102" spans="1:2" x14ac:dyDescent="0.2">
      <c r="B102" s="1"/>
    </row>
    <row r="103" spans="1:2" x14ac:dyDescent="0.2">
      <c r="B103" s="1"/>
    </row>
    <row r="104" spans="1:2" x14ac:dyDescent="0.2">
      <c r="B104" s="1"/>
    </row>
    <row r="105" spans="1:2" x14ac:dyDescent="0.2">
      <c r="B105" s="1"/>
    </row>
    <row r="106" spans="1:2" x14ac:dyDescent="0.2">
      <c r="B106" s="1"/>
    </row>
    <row r="107" spans="1:2" x14ac:dyDescent="0.2">
      <c r="B107" s="1"/>
    </row>
    <row r="108" spans="1:2" x14ac:dyDescent="0.2">
      <c r="B108" s="1"/>
    </row>
    <row r="109" spans="1:2" x14ac:dyDescent="0.2">
      <c r="B109" s="1"/>
    </row>
    <row r="110" spans="1:2" x14ac:dyDescent="0.2">
      <c r="A110" s="2"/>
    </row>
    <row r="111" spans="1:2" x14ac:dyDescent="0.2">
      <c r="A111" s="2"/>
    </row>
    <row r="112" spans="1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D336-7262-40FD-9B5A-9C664905D6ED}">
  <dimension ref="A1:C191"/>
  <sheetViews>
    <sheetView tabSelected="1" zoomScale="116" workbookViewId="0">
      <selection activeCell="E8" sqref="E8"/>
    </sheetView>
  </sheetViews>
  <sheetFormatPr baseColWidth="10" defaultColWidth="8.83203125" defaultRowHeight="15" x14ac:dyDescent="0.2"/>
  <cols>
    <col min="1" max="1" width="32.33203125" customWidth="1"/>
    <col min="2" max="2" width="21.33203125" customWidth="1"/>
  </cols>
  <sheetData>
    <row r="1" spans="1:3" ht="27" customHeight="1" x14ac:dyDescent="0.2">
      <c r="A1" s="6" t="s">
        <v>52</v>
      </c>
    </row>
    <row r="2" spans="1:3" x14ac:dyDescent="0.2">
      <c r="A2" s="2" t="s">
        <v>49</v>
      </c>
      <c r="B2" s="1">
        <v>0.51041666666666663</v>
      </c>
    </row>
    <row r="3" spans="1:3" x14ac:dyDescent="0.2">
      <c r="A3" s="2" t="s">
        <v>31</v>
      </c>
      <c r="B3" s="7">
        <v>0.51250000000000007</v>
      </c>
    </row>
    <row r="4" spans="1:3" x14ac:dyDescent="0.2">
      <c r="A4" s="2" t="s">
        <v>48</v>
      </c>
      <c r="B4" s="7">
        <v>0.51597222222222217</v>
      </c>
    </row>
    <row r="5" spans="1:3" x14ac:dyDescent="0.2">
      <c r="A5" s="2" t="s">
        <v>32</v>
      </c>
      <c r="B5" s="7"/>
    </row>
    <row r="6" spans="1:3" x14ac:dyDescent="0.2">
      <c r="A6" t="s">
        <v>21</v>
      </c>
      <c r="B6" t="s">
        <v>30</v>
      </c>
      <c r="C6" t="s">
        <v>20</v>
      </c>
    </row>
    <row r="7" spans="1:3" x14ac:dyDescent="0.2">
      <c r="A7">
        <v>0</v>
      </c>
      <c r="B7" s="1">
        <f>$B$3+A7/24/60</f>
        <v>0.51250000000000007</v>
      </c>
      <c r="C7">
        <v>81.5</v>
      </c>
    </row>
    <row r="8" spans="1:3" x14ac:dyDescent="0.2">
      <c r="A8">
        <f>A7+0.5</f>
        <v>0.5</v>
      </c>
      <c r="B8" s="1">
        <f>$B$3+A8/24/60</f>
        <v>0.51284722222222234</v>
      </c>
      <c r="C8">
        <v>81.7</v>
      </c>
    </row>
    <row r="9" spans="1:3" x14ac:dyDescent="0.2">
      <c r="A9">
        <f t="shared" ref="A9:A13" si="0">A8+0.5</f>
        <v>1</v>
      </c>
      <c r="B9" s="1">
        <f>$B$3+A9/24/60</f>
        <v>0.51319444444444451</v>
      </c>
      <c r="C9">
        <v>80.900000000000006</v>
      </c>
    </row>
    <row r="10" spans="1:3" x14ac:dyDescent="0.2">
      <c r="A10">
        <f t="shared" si="0"/>
        <v>1.5</v>
      </c>
      <c r="B10" s="1">
        <f>$B$3+A10/24/60</f>
        <v>0.51354166666666679</v>
      </c>
      <c r="C10">
        <v>80.2</v>
      </c>
    </row>
    <row r="11" spans="1:3" x14ac:dyDescent="0.2">
      <c r="A11">
        <f t="shared" si="0"/>
        <v>2</v>
      </c>
      <c r="B11" s="1">
        <f t="shared" ref="B11:B41" si="1">$B$3+A11/24/60</f>
        <v>0.51388888888888895</v>
      </c>
      <c r="C11">
        <v>82.7</v>
      </c>
    </row>
    <row r="12" spans="1:3" x14ac:dyDescent="0.2">
      <c r="A12">
        <f t="shared" si="0"/>
        <v>2.5</v>
      </c>
      <c r="B12" s="1">
        <f t="shared" si="1"/>
        <v>0.51423611111111123</v>
      </c>
      <c r="C12">
        <v>78</v>
      </c>
    </row>
    <row r="13" spans="1:3" x14ac:dyDescent="0.2">
      <c r="A13">
        <f t="shared" si="0"/>
        <v>3</v>
      </c>
      <c r="B13" s="1">
        <f t="shared" si="1"/>
        <v>0.51458333333333339</v>
      </c>
      <c r="C13">
        <v>82.5</v>
      </c>
    </row>
    <row r="14" spans="1:3" x14ac:dyDescent="0.2">
      <c r="A14">
        <f>A13+0.1666666666667</f>
        <v>3.1666666666666998</v>
      </c>
      <c r="B14" s="1">
        <f t="shared" si="1"/>
        <v>0.51469907407407411</v>
      </c>
      <c r="C14">
        <v>83.1</v>
      </c>
    </row>
    <row r="15" spans="1:3" x14ac:dyDescent="0.2">
      <c r="A15">
        <f t="shared" ref="A15:A39" si="2">A14+0.1666666666667</f>
        <v>3.3333333333333997</v>
      </c>
      <c r="B15" s="1">
        <f t="shared" si="1"/>
        <v>0.51481481481481495</v>
      </c>
      <c r="C15">
        <v>84.7</v>
      </c>
    </row>
    <row r="16" spans="1:3" x14ac:dyDescent="0.2">
      <c r="A16">
        <f t="shared" si="2"/>
        <v>3.5000000000000995</v>
      </c>
      <c r="B16" s="1">
        <f t="shared" si="1"/>
        <v>0.51493055555555567</v>
      </c>
      <c r="C16">
        <v>88.8</v>
      </c>
    </row>
    <row r="17" spans="1:3" x14ac:dyDescent="0.2">
      <c r="A17">
        <f t="shared" si="2"/>
        <v>3.6666666666667993</v>
      </c>
      <c r="B17" s="1">
        <f t="shared" si="1"/>
        <v>0.5150462962962965</v>
      </c>
      <c r="C17">
        <v>86.3</v>
      </c>
    </row>
    <row r="18" spans="1:3" x14ac:dyDescent="0.2">
      <c r="A18">
        <f t="shared" si="2"/>
        <v>3.8333333333334991</v>
      </c>
      <c r="B18" s="1">
        <f t="shared" si="1"/>
        <v>0.51516203703703722</v>
      </c>
      <c r="C18">
        <v>88.3</v>
      </c>
    </row>
    <row r="19" spans="1:3" x14ac:dyDescent="0.2">
      <c r="A19">
        <f t="shared" si="2"/>
        <v>4.000000000000199</v>
      </c>
      <c r="B19" s="1">
        <f t="shared" si="1"/>
        <v>0.51527777777777795</v>
      </c>
      <c r="C19">
        <v>88.2</v>
      </c>
    </row>
    <row r="20" spans="1:3" x14ac:dyDescent="0.2">
      <c r="A20">
        <f t="shared" si="2"/>
        <v>4.1666666666668988</v>
      </c>
      <c r="B20" s="1">
        <f t="shared" si="1"/>
        <v>0.51539351851851878</v>
      </c>
      <c r="C20">
        <v>90.1</v>
      </c>
    </row>
    <row r="21" spans="1:3" x14ac:dyDescent="0.2">
      <c r="A21">
        <f t="shared" si="2"/>
        <v>4.3333333333335986</v>
      </c>
      <c r="B21" s="1">
        <f t="shared" si="1"/>
        <v>0.5155092592592595</v>
      </c>
      <c r="C21">
        <v>87.7</v>
      </c>
    </row>
    <row r="22" spans="1:3" x14ac:dyDescent="0.2">
      <c r="A22">
        <f t="shared" si="2"/>
        <v>4.5000000000002984</v>
      </c>
      <c r="B22" s="1">
        <f t="shared" si="1"/>
        <v>0.51562500000000022</v>
      </c>
      <c r="C22">
        <v>91.4</v>
      </c>
    </row>
    <row r="23" spans="1:3" x14ac:dyDescent="0.2">
      <c r="A23">
        <f t="shared" si="2"/>
        <v>4.6666666666669983</v>
      </c>
      <c r="B23" s="1">
        <f t="shared" si="1"/>
        <v>0.51574074074074105</v>
      </c>
      <c r="C23">
        <v>91.6</v>
      </c>
    </row>
    <row r="24" spans="1:3" x14ac:dyDescent="0.2">
      <c r="A24">
        <f t="shared" si="2"/>
        <v>4.8333333333336981</v>
      </c>
      <c r="B24" s="1">
        <f t="shared" si="1"/>
        <v>0.51585648148148178</v>
      </c>
      <c r="C24">
        <v>90.4</v>
      </c>
    </row>
    <row r="25" spans="1:3" x14ac:dyDescent="0.2">
      <c r="A25">
        <f t="shared" si="2"/>
        <v>5.0000000000003979</v>
      </c>
      <c r="B25" s="1">
        <f t="shared" si="1"/>
        <v>0.51597222222222261</v>
      </c>
      <c r="C25">
        <v>94.2</v>
      </c>
    </row>
    <row r="26" spans="1:3" x14ac:dyDescent="0.2">
      <c r="A26">
        <f t="shared" si="2"/>
        <v>5.1666666666670977</v>
      </c>
      <c r="B26" s="1">
        <f t="shared" si="1"/>
        <v>0.51608796296296333</v>
      </c>
      <c r="C26">
        <v>92.1</v>
      </c>
    </row>
    <row r="27" spans="1:3" x14ac:dyDescent="0.2">
      <c r="A27">
        <f t="shared" si="2"/>
        <v>5.3333333333337976</v>
      </c>
      <c r="B27" s="1">
        <f t="shared" si="1"/>
        <v>0.51620370370370405</v>
      </c>
      <c r="C27">
        <v>92</v>
      </c>
    </row>
    <row r="28" spans="1:3" x14ac:dyDescent="0.2">
      <c r="A28">
        <f t="shared" si="2"/>
        <v>5.5000000000004974</v>
      </c>
      <c r="B28" s="1">
        <f t="shared" si="1"/>
        <v>0.51631944444444489</v>
      </c>
      <c r="C28">
        <v>90.7</v>
      </c>
    </row>
    <row r="29" spans="1:3" x14ac:dyDescent="0.2">
      <c r="A29">
        <f t="shared" si="2"/>
        <v>5.6666666666671972</v>
      </c>
      <c r="B29" s="1">
        <f t="shared" si="1"/>
        <v>0.51643518518518561</v>
      </c>
      <c r="C29">
        <v>89.2</v>
      </c>
    </row>
    <row r="30" spans="1:3" x14ac:dyDescent="0.2">
      <c r="A30">
        <f>A29+0.1666666666667</f>
        <v>5.833333333333897</v>
      </c>
      <c r="B30" s="1">
        <f t="shared" si="1"/>
        <v>0.51655092592592633</v>
      </c>
      <c r="C30">
        <v>93.1</v>
      </c>
    </row>
    <row r="31" spans="1:3" x14ac:dyDescent="0.2">
      <c r="A31">
        <f t="shared" si="2"/>
        <v>6.0000000000005969</v>
      </c>
      <c r="B31" s="1">
        <f t="shared" si="1"/>
        <v>0.51666666666666716</v>
      </c>
      <c r="C31">
        <v>87</v>
      </c>
    </row>
    <row r="32" spans="1:3" x14ac:dyDescent="0.2">
      <c r="A32">
        <f t="shared" si="2"/>
        <v>6.1666666666672967</v>
      </c>
      <c r="B32" s="1">
        <f t="shared" si="1"/>
        <v>0.51678240740740788</v>
      </c>
      <c r="C32">
        <v>88.6</v>
      </c>
    </row>
    <row r="33" spans="1:3" x14ac:dyDescent="0.2">
      <c r="A33">
        <f t="shared" si="2"/>
        <v>6.3333333333339965</v>
      </c>
      <c r="B33" s="1">
        <f t="shared" si="1"/>
        <v>0.51689814814814872</v>
      </c>
      <c r="C33">
        <v>90.5</v>
      </c>
    </row>
    <row r="34" spans="1:3" x14ac:dyDescent="0.2">
      <c r="A34">
        <f t="shared" si="2"/>
        <v>6.5000000000006963</v>
      </c>
      <c r="B34" s="1">
        <f t="shared" si="1"/>
        <v>0.51701388888888944</v>
      </c>
      <c r="C34">
        <v>86.2</v>
      </c>
    </row>
    <row r="35" spans="1:3" x14ac:dyDescent="0.2">
      <c r="A35">
        <f t="shared" si="2"/>
        <v>6.6666666666673962</v>
      </c>
      <c r="B35" s="1">
        <f t="shared" si="1"/>
        <v>0.51712962962963016</v>
      </c>
      <c r="C35">
        <v>89.2</v>
      </c>
    </row>
    <row r="36" spans="1:3" x14ac:dyDescent="0.2">
      <c r="A36">
        <f t="shared" si="2"/>
        <v>6.833333333334096</v>
      </c>
      <c r="B36" s="1">
        <f t="shared" si="1"/>
        <v>0.51724537037037099</v>
      </c>
      <c r="C36">
        <v>86.1</v>
      </c>
    </row>
    <row r="37" spans="1:3" x14ac:dyDescent="0.2">
      <c r="A37">
        <f t="shared" si="2"/>
        <v>7.0000000000007958</v>
      </c>
      <c r="B37" s="1">
        <f t="shared" si="1"/>
        <v>0.51736111111111172</v>
      </c>
      <c r="C37">
        <v>87.7</v>
      </c>
    </row>
    <row r="38" spans="1:3" x14ac:dyDescent="0.2">
      <c r="A38">
        <f t="shared" si="2"/>
        <v>7.1666666666674956</v>
      </c>
      <c r="B38" s="1">
        <f t="shared" si="1"/>
        <v>0.51747685185185255</v>
      </c>
      <c r="C38">
        <v>84.2</v>
      </c>
    </row>
    <row r="39" spans="1:3" x14ac:dyDescent="0.2">
      <c r="A39">
        <f t="shared" si="2"/>
        <v>7.3333333333341955</v>
      </c>
      <c r="B39" s="1">
        <f t="shared" si="1"/>
        <v>0.51759259259259327</v>
      </c>
      <c r="C39">
        <v>86.3</v>
      </c>
    </row>
    <row r="40" spans="1:3" x14ac:dyDescent="0.2">
      <c r="A40">
        <f t="shared" ref="A19:A82" si="3">A39+0.166666666666666</f>
        <v>7.5000000000008615</v>
      </c>
      <c r="B40" s="1">
        <f t="shared" si="1"/>
        <v>0.51770833333333399</v>
      </c>
      <c r="C40">
        <v>84.3</v>
      </c>
    </row>
    <row r="41" spans="1:3" x14ac:dyDescent="0.2">
      <c r="A41">
        <f t="shared" si="3"/>
        <v>7.6666666666675276</v>
      </c>
      <c r="B41" s="1">
        <f t="shared" si="1"/>
        <v>0.51782407407407471</v>
      </c>
      <c r="C41">
        <v>83.6</v>
      </c>
    </row>
    <row r="42" spans="1:3" x14ac:dyDescent="0.2">
      <c r="A42">
        <f t="shared" si="3"/>
        <v>7.8333333333341937</v>
      </c>
      <c r="B42" s="1">
        <f>$B$3+A42/24/60</f>
        <v>0.51793981481481544</v>
      </c>
      <c r="C42">
        <v>84.7</v>
      </c>
    </row>
    <row r="43" spans="1:3" x14ac:dyDescent="0.2">
      <c r="A43">
        <f t="shared" si="3"/>
        <v>8.0000000000008598</v>
      </c>
      <c r="B43" s="1">
        <f t="shared" ref="B43:B87" si="4">$B$3+A43/24/60</f>
        <v>0.51805555555555627</v>
      </c>
      <c r="C43">
        <v>86.6</v>
      </c>
    </row>
    <row r="44" spans="1:3" x14ac:dyDescent="0.2">
      <c r="A44">
        <f>A43+0.5</f>
        <v>8.5000000000008598</v>
      </c>
      <c r="B44" s="1">
        <f t="shared" si="4"/>
        <v>0.51840277777777843</v>
      </c>
      <c r="C44">
        <v>81.2</v>
      </c>
    </row>
    <row r="45" spans="1:3" x14ac:dyDescent="0.2">
      <c r="A45">
        <f t="shared" ref="A45:A51" si="5">A44+0.5</f>
        <v>9.0000000000008598</v>
      </c>
      <c r="B45" s="1">
        <f t="shared" si="4"/>
        <v>0.51875000000000071</v>
      </c>
      <c r="C45">
        <v>84.2</v>
      </c>
    </row>
    <row r="46" spans="1:3" x14ac:dyDescent="0.2">
      <c r="A46">
        <f t="shared" si="5"/>
        <v>9.5000000000008598</v>
      </c>
      <c r="B46" s="1">
        <f t="shared" si="4"/>
        <v>0.51909722222222288</v>
      </c>
      <c r="C46">
        <v>80.2</v>
      </c>
    </row>
    <row r="47" spans="1:3" x14ac:dyDescent="0.2">
      <c r="A47">
        <f t="shared" si="5"/>
        <v>10.00000000000086</v>
      </c>
      <c r="B47" s="1">
        <f t="shared" si="4"/>
        <v>0.51944444444444515</v>
      </c>
      <c r="C47">
        <v>81.8</v>
      </c>
    </row>
    <row r="48" spans="1:3" x14ac:dyDescent="0.2">
      <c r="A48">
        <f t="shared" si="5"/>
        <v>10.50000000000086</v>
      </c>
      <c r="B48" s="1">
        <f t="shared" si="4"/>
        <v>0.51979166666666732</v>
      </c>
      <c r="C48">
        <v>80.900000000000006</v>
      </c>
    </row>
    <row r="49" spans="1:3" x14ac:dyDescent="0.2">
      <c r="A49">
        <f t="shared" si="5"/>
        <v>11.00000000000086</v>
      </c>
      <c r="B49" s="1">
        <f t="shared" si="4"/>
        <v>0.52013888888888959</v>
      </c>
      <c r="C49">
        <v>79</v>
      </c>
    </row>
    <row r="50" spans="1:3" x14ac:dyDescent="0.2">
      <c r="A50">
        <f t="shared" si="5"/>
        <v>11.50000000000086</v>
      </c>
      <c r="B50" s="1">
        <f t="shared" si="4"/>
        <v>0.52048611111111176</v>
      </c>
      <c r="C50">
        <v>77.8</v>
      </c>
    </row>
    <row r="51" spans="1:3" x14ac:dyDescent="0.2">
      <c r="A51">
        <f t="shared" si="5"/>
        <v>12.00000000000086</v>
      </c>
      <c r="B51" s="1">
        <f t="shared" si="4"/>
        <v>0.52083333333333404</v>
      </c>
      <c r="C51">
        <v>80.2</v>
      </c>
    </row>
    <row r="52" spans="1:3" x14ac:dyDescent="0.2">
      <c r="B52" s="1"/>
    </row>
    <row r="53" spans="1:3" x14ac:dyDescent="0.2">
      <c r="B53" s="1"/>
    </row>
    <row r="54" spans="1:3" x14ac:dyDescent="0.2">
      <c r="B54" s="1"/>
    </row>
    <row r="55" spans="1:3" x14ac:dyDescent="0.2">
      <c r="B55" s="1"/>
    </row>
    <row r="56" spans="1:3" x14ac:dyDescent="0.2">
      <c r="B56" s="1"/>
    </row>
    <row r="57" spans="1:3" x14ac:dyDescent="0.2">
      <c r="B57" s="1"/>
    </row>
    <row r="58" spans="1:3" x14ac:dyDescent="0.2">
      <c r="B58" s="1"/>
    </row>
    <row r="59" spans="1:3" x14ac:dyDescent="0.2">
      <c r="B59" s="1"/>
    </row>
    <row r="60" spans="1:3" x14ac:dyDescent="0.2">
      <c r="B60" s="1"/>
    </row>
    <row r="61" spans="1:3" x14ac:dyDescent="0.2">
      <c r="B61" s="1"/>
    </row>
    <row r="62" spans="1:3" x14ac:dyDescent="0.2">
      <c r="B62" s="1"/>
    </row>
    <row r="63" spans="1:3" x14ac:dyDescent="0.2">
      <c r="B63" s="1"/>
    </row>
    <row r="64" spans="1: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1:2" x14ac:dyDescent="0.2">
      <c r="B97" s="1"/>
    </row>
    <row r="98" spans="1:2" x14ac:dyDescent="0.2">
      <c r="B98" s="1"/>
    </row>
    <row r="99" spans="1:2" x14ac:dyDescent="0.2">
      <c r="B99" s="1"/>
    </row>
    <row r="100" spans="1:2" x14ac:dyDescent="0.2">
      <c r="B100" s="1"/>
    </row>
    <row r="101" spans="1:2" x14ac:dyDescent="0.2">
      <c r="B101" s="1"/>
    </row>
    <row r="102" spans="1:2" x14ac:dyDescent="0.2">
      <c r="B102" s="1"/>
    </row>
    <row r="103" spans="1:2" x14ac:dyDescent="0.2">
      <c r="B103" s="1"/>
    </row>
    <row r="104" spans="1:2" x14ac:dyDescent="0.2">
      <c r="B104" s="1"/>
    </row>
    <row r="105" spans="1:2" x14ac:dyDescent="0.2">
      <c r="B105" s="1"/>
    </row>
    <row r="106" spans="1:2" x14ac:dyDescent="0.2">
      <c r="B106" s="1"/>
    </row>
    <row r="107" spans="1:2" x14ac:dyDescent="0.2">
      <c r="B107" s="1"/>
    </row>
    <row r="108" spans="1:2" x14ac:dyDescent="0.2">
      <c r="B108" s="1"/>
    </row>
    <row r="109" spans="1:2" x14ac:dyDescent="0.2">
      <c r="B109" s="1"/>
    </row>
    <row r="110" spans="1:2" x14ac:dyDescent="0.2">
      <c r="A110" s="2"/>
    </row>
    <row r="111" spans="1:2" x14ac:dyDescent="0.2">
      <c r="A111" s="2"/>
    </row>
    <row r="112" spans="1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13"/>
  <sheetViews>
    <sheetView zoomScaleNormal="100" workbookViewId="0">
      <selection activeCell="F25" sqref="F25"/>
    </sheetView>
  </sheetViews>
  <sheetFormatPr baseColWidth="10" defaultColWidth="8.83203125" defaultRowHeight="15" x14ac:dyDescent="0.2"/>
  <cols>
    <col min="3" max="3" width="9.33203125" customWidth="1"/>
  </cols>
  <sheetData>
    <row r="1" spans="1:12" ht="26" x14ac:dyDescent="0.3">
      <c r="A1" s="4" t="s">
        <v>5</v>
      </c>
      <c r="B1" s="4"/>
      <c r="C1" s="4"/>
      <c r="D1" s="3"/>
    </row>
    <row r="2" spans="1:12" x14ac:dyDescent="0.2">
      <c r="A2" s="2" t="s">
        <v>6</v>
      </c>
      <c r="B2" s="2" t="s">
        <v>7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8</v>
      </c>
      <c r="K2" s="2" t="s">
        <v>59</v>
      </c>
      <c r="L2" s="2" t="s">
        <v>60</v>
      </c>
    </row>
    <row r="3" spans="1:12" x14ac:dyDescent="0.2">
      <c r="A3">
        <v>0</v>
      </c>
      <c r="B3">
        <v>195</v>
      </c>
      <c r="C3">
        <v>18</v>
      </c>
      <c r="D3">
        <v>16</v>
      </c>
      <c r="E3">
        <v>90</v>
      </c>
      <c r="F3">
        <v>82</v>
      </c>
      <c r="G3">
        <v>16</v>
      </c>
      <c r="H3">
        <v>8</v>
      </c>
      <c r="J3">
        <v>0.13</v>
      </c>
      <c r="K3">
        <v>77.2</v>
      </c>
      <c r="L3">
        <v>6.7</v>
      </c>
    </row>
    <row r="4" spans="1:12" x14ac:dyDescent="0.2">
      <c r="A4">
        <v>5</v>
      </c>
      <c r="B4">
        <v>165</v>
      </c>
      <c r="C4">
        <v>9</v>
      </c>
      <c r="D4">
        <v>28</v>
      </c>
      <c r="E4">
        <v>50</v>
      </c>
      <c r="F4">
        <v>62</v>
      </c>
      <c r="G4">
        <v>42</v>
      </c>
      <c r="H4">
        <v>15</v>
      </c>
      <c r="J4">
        <v>0.39</v>
      </c>
    </row>
    <row r="5" spans="1:12" x14ac:dyDescent="0.2">
      <c r="A5">
        <v>10</v>
      </c>
      <c r="B5">
        <v>140</v>
      </c>
      <c r="C5">
        <v>56</v>
      </c>
      <c r="D5">
        <v>54</v>
      </c>
      <c r="E5">
        <v>48</v>
      </c>
      <c r="F5">
        <v>32</v>
      </c>
      <c r="G5">
        <v>26</v>
      </c>
      <c r="H5">
        <v>18</v>
      </c>
      <c r="J5">
        <v>0.2</v>
      </c>
      <c r="K5">
        <v>77.7</v>
      </c>
      <c r="L5">
        <v>5.7</v>
      </c>
    </row>
    <row r="6" spans="1:12" x14ac:dyDescent="0.2">
      <c r="A6">
        <v>15</v>
      </c>
      <c r="B6">
        <v>185</v>
      </c>
      <c r="C6">
        <v>38</v>
      </c>
      <c r="D6">
        <v>34</v>
      </c>
      <c r="E6">
        <v>30</v>
      </c>
      <c r="F6">
        <v>26</v>
      </c>
      <c r="G6">
        <v>26</v>
      </c>
      <c r="J6">
        <v>0.34</v>
      </c>
    </row>
    <row r="7" spans="1:12" x14ac:dyDescent="0.2">
      <c r="A7">
        <v>20</v>
      </c>
      <c r="B7">
        <v>130</v>
      </c>
      <c r="C7">
        <v>22</v>
      </c>
      <c r="D7">
        <v>22</v>
      </c>
      <c r="E7">
        <v>28</v>
      </c>
      <c r="F7">
        <v>42</v>
      </c>
      <c r="G7">
        <v>28</v>
      </c>
      <c r="H7">
        <v>30</v>
      </c>
      <c r="J7">
        <v>0.44</v>
      </c>
      <c r="K7">
        <v>78.8</v>
      </c>
      <c r="L7">
        <v>6.7</v>
      </c>
    </row>
    <row r="8" spans="1:12" x14ac:dyDescent="0.2">
      <c r="A8">
        <v>25</v>
      </c>
      <c r="B8">
        <v>115</v>
      </c>
      <c r="C8">
        <v>58</v>
      </c>
      <c r="D8">
        <v>60</v>
      </c>
      <c r="E8">
        <v>60</v>
      </c>
      <c r="F8">
        <v>63</v>
      </c>
      <c r="G8">
        <v>55</v>
      </c>
      <c r="H8">
        <v>48</v>
      </c>
      <c r="J8">
        <v>0.28999999999999998</v>
      </c>
    </row>
    <row r="9" spans="1:12" x14ac:dyDescent="0.2">
      <c r="A9">
        <v>30</v>
      </c>
      <c r="B9">
        <v>205</v>
      </c>
      <c r="C9">
        <v>28</v>
      </c>
      <c r="D9">
        <v>30</v>
      </c>
      <c r="E9">
        <v>30</v>
      </c>
      <c r="F9">
        <v>30</v>
      </c>
      <c r="G9">
        <v>46</v>
      </c>
      <c r="H9">
        <v>50</v>
      </c>
      <c r="J9">
        <v>0.76</v>
      </c>
      <c r="K9">
        <v>78.2</v>
      </c>
      <c r="L9">
        <v>6.6</v>
      </c>
    </row>
    <row r="10" spans="1:12" x14ac:dyDescent="0.2">
      <c r="A10">
        <v>35</v>
      </c>
      <c r="B10">
        <v>140</v>
      </c>
      <c r="C10">
        <v>84</v>
      </c>
      <c r="D10">
        <v>92</v>
      </c>
      <c r="E10">
        <v>92</v>
      </c>
      <c r="F10">
        <v>77</v>
      </c>
      <c r="G10">
        <v>70</v>
      </c>
      <c r="H10">
        <v>72</v>
      </c>
      <c r="J10">
        <v>0.44</v>
      </c>
    </row>
    <row r="11" spans="1:12" x14ac:dyDescent="0.2">
      <c r="A11">
        <v>40</v>
      </c>
      <c r="B11">
        <v>115</v>
      </c>
      <c r="C11">
        <v>36</v>
      </c>
      <c r="D11">
        <v>40</v>
      </c>
      <c r="E11">
        <v>26</v>
      </c>
      <c r="F11">
        <v>22</v>
      </c>
      <c r="G11">
        <v>22</v>
      </c>
      <c r="H11">
        <v>21</v>
      </c>
      <c r="J11">
        <v>0.48</v>
      </c>
      <c r="K11">
        <v>78.8</v>
      </c>
      <c r="L11">
        <v>6.6</v>
      </c>
    </row>
    <row r="12" spans="1:12" x14ac:dyDescent="0.2">
      <c r="A12">
        <v>45</v>
      </c>
      <c r="B12">
        <v>95</v>
      </c>
      <c r="C12">
        <v>54</v>
      </c>
      <c r="D12">
        <v>46</v>
      </c>
      <c r="E12">
        <v>50</v>
      </c>
      <c r="F12">
        <v>48</v>
      </c>
      <c r="G12">
        <v>32</v>
      </c>
      <c r="H12">
        <v>32</v>
      </c>
      <c r="J12">
        <v>0.83</v>
      </c>
    </row>
    <row r="13" spans="1:12" x14ac:dyDescent="0.2">
      <c r="A13">
        <v>50</v>
      </c>
      <c r="B13">
        <v>120</v>
      </c>
      <c r="C13">
        <v>46</v>
      </c>
      <c r="D13">
        <v>50</v>
      </c>
      <c r="E13">
        <v>52</v>
      </c>
      <c r="F13">
        <v>55</v>
      </c>
      <c r="G13">
        <v>46</v>
      </c>
      <c r="H13">
        <v>26</v>
      </c>
      <c r="J13">
        <v>0.33</v>
      </c>
      <c r="K13">
        <v>79.099999999999994</v>
      </c>
      <c r="L13">
        <v>6.6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78"/>
  <sheetViews>
    <sheetView topLeftCell="A37" workbookViewId="0">
      <selection activeCell="R63" sqref="R63"/>
    </sheetView>
  </sheetViews>
  <sheetFormatPr baseColWidth="10" defaultColWidth="8.83203125" defaultRowHeight="15" x14ac:dyDescent="0.2"/>
  <sheetData>
    <row r="1" spans="1:11" ht="26" x14ac:dyDescent="0.3">
      <c r="A1" s="4" t="s">
        <v>16</v>
      </c>
      <c r="B1" s="3"/>
    </row>
    <row r="2" spans="1:11" x14ac:dyDescent="0.2">
      <c r="F2" s="2" t="s">
        <v>17</v>
      </c>
      <c r="G2" t="s">
        <v>18</v>
      </c>
    </row>
    <row r="3" spans="1:11" x14ac:dyDescent="0.2">
      <c r="A3" s="2"/>
      <c r="F3" s="2" t="s">
        <v>19</v>
      </c>
      <c r="G3" s="1">
        <v>0.38125000000000003</v>
      </c>
      <c r="H3" t="s">
        <v>53</v>
      </c>
    </row>
    <row r="4" spans="1:11" x14ac:dyDescent="0.2">
      <c r="A4" s="2"/>
      <c r="B4" s="1"/>
    </row>
    <row r="5" spans="1:11" x14ac:dyDescent="0.2">
      <c r="F5" t="s">
        <v>6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</row>
    <row r="6" spans="1:11" x14ac:dyDescent="0.2">
      <c r="A6" s="2"/>
      <c r="B6" s="2"/>
      <c r="C6" s="2"/>
      <c r="F6">
        <v>25</v>
      </c>
      <c r="G6">
        <v>0</v>
      </c>
      <c r="H6">
        <v>0</v>
      </c>
      <c r="I6">
        <f>F6/100</f>
        <v>0.25</v>
      </c>
      <c r="K6">
        <f>SUM(J6:J24)</f>
        <v>0.12222250000000003</v>
      </c>
    </row>
    <row r="7" spans="1:11" x14ac:dyDescent="0.2">
      <c r="F7">
        <v>45</v>
      </c>
      <c r="G7">
        <v>46</v>
      </c>
      <c r="H7">
        <v>0.18</v>
      </c>
      <c r="I7">
        <f>(F7/100+(F8/100-F7/100)/2)</f>
        <v>0.52500000000000002</v>
      </c>
      <c r="J7">
        <f t="shared" ref="J7:J8" si="0">(I7-I6)*(G7/100)*H7</f>
        <v>2.2770000000000006E-2</v>
      </c>
    </row>
    <row r="8" spans="1:11" x14ac:dyDescent="0.2">
      <c r="F8">
        <v>60</v>
      </c>
      <c r="G8">
        <v>50</v>
      </c>
      <c r="H8">
        <v>0.21</v>
      </c>
      <c r="I8">
        <f>(F8/100+(F9/100-F8/100)/2)</f>
        <v>0.67500000000000004</v>
      </c>
      <c r="J8">
        <f t="shared" si="0"/>
        <v>1.575E-2</v>
      </c>
    </row>
    <row r="9" spans="1:11" x14ac:dyDescent="0.2">
      <c r="F9">
        <v>75</v>
      </c>
      <c r="G9">
        <v>52</v>
      </c>
      <c r="H9">
        <v>0.22</v>
      </c>
      <c r="I9">
        <f>(F9/100+(F10/100-F9/100)/2)</f>
        <v>0.85</v>
      </c>
      <c r="J9">
        <f>(I9-I8)*(G9/100)*H9</f>
        <v>2.0019999999999993E-2</v>
      </c>
    </row>
    <row r="10" spans="1:11" x14ac:dyDescent="0.2">
      <c r="F10">
        <v>95</v>
      </c>
      <c r="G10">
        <v>55</v>
      </c>
      <c r="H10">
        <v>0.31</v>
      </c>
      <c r="I10">
        <f t="shared" ref="I10:I23" si="1">(F10/100+(F11/100-F10/100)/2)</f>
        <v>1.0249999999999999</v>
      </c>
      <c r="J10">
        <f t="shared" ref="J10:J23" si="2">(I10-I9)*(G10/100)*H10</f>
        <v>2.9837499999999993E-2</v>
      </c>
    </row>
    <row r="11" spans="1:11" x14ac:dyDescent="0.2">
      <c r="F11">
        <v>110</v>
      </c>
      <c r="G11">
        <v>46</v>
      </c>
      <c r="H11">
        <v>0.33</v>
      </c>
      <c r="I11">
        <f t="shared" si="1"/>
        <v>1.2000000000000002</v>
      </c>
      <c r="J11">
        <f t="shared" si="2"/>
        <v>2.6565000000000043E-2</v>
      </c>
    </row>
    <row r="12" spans="1:11" x14ac:dyDescent="0.2">
      <c r="F12">
        <v>130</v>
      </c>
      <c r="G12">
        <v>26</v>
      </c>
      <c r="H12">
        <v>0.16</v>
      </c>
      <c r="I12">
        <f t="shared" si="1"/>
        <v>1.375</v>
      </c>
      <c r="J12">
        <f t="shared" si="2"/>
        <v>7.2799999999999931E-3</v>
      </c>
    </row>
    <row r="13" spans="1:11" x14ac:dyDescent="0.2">
      <c r="F13">
        <v>145</v>
      </c>
      <c r="G13">
        <v>0</v>
      </c>
      <c r="H13">
        <v>0</v>
      </c>
      <c r="I13">
        <f t="shared" si="1"/>
        <v>0.72499999999999998</v>
      </c>
      <c r="J13">
        <f t="shared" si="2"/>
        <v>0</v>
      </c>
    </row>
    <row r="14" spans="1:11" x14ac:dyDescent="0.2">
      <c r="I14">
        <f t="shared" si="1"/>
        <v>0</v>
      </c>
      <c r="J14">
        <f t="shared" si="2"/>
        <v>0</v>
      </c>
    </row>
    <row r="15" spans="1:11" x14ac:dyDescent="0.2">
      <c r="A15" s="2"/>
      <c r="I15">
        <f t="shared" si="1"/>
        <v>0</v>
      </c>
      <c r="J15">
        <f t="shared" si="2"/>
        <v>0</v>
      </c>
    </row>
    <row r="16" spans="1:11" x14ac:dyDescent="0.2">
      <c r="A16" s="2"/>
      <c r="B16" s="1"/>
      <c r="I16">
        <f t="shared" si="1"/>
        <v>0</v>
      </c>
      <c r="J16">
        <f t="shared" si="2"/>
        <v>0</v>
      </c>
    </row>
    <row r="17" spans="1:10" x14ac:dyDescent="0.2">
      <c r="I17">
        <f t="shared" si="1"/>
        <v>0</v>
      </c>
      <c r="J17">
        <f t="shared" si="2"/>
        <v>0</v>
      </c>
    </row>
    <row r="18" spans="1:10" x14ac:dyDescent="0.2">
      <c r="A18" s="2"/>
      <c r="B18" s="2"/>
      <c r="C18" s="2"/>
      <c r="I18">
        <f t="shared" si="1"/>
        <v>0</v>
      </c>
      <c r="J18">
        <f t="shared" si="2"/>
        <v>0</v>
      </c>
    </row>
    <row r="19" spans="1:10" x14ac:dyDescent="0.2">
      <c r="I19">
        <f t="shared" si="1"/>
        <v>0</v>
      </c>
      <c r="J19">
        <f t="shared" si="2"/>
        <v>0</v>
      </c>
    </row>
    <row r="20" spans="1:10" x14ac:dyDescent="0.2">
      <c r="I20">
        <f t="shared" si="1"/>
        <v>0</v>
      </c>
      <c r="J20">
        <f t="shared" si="2"/>
        <v>0</v>
      </c>
    </row>
    <row r="21" spans="1:10" x14ac:dyDescent="0.2">
      <c r="I21">
        <f t="shared" si="1"/>
        <v>0</v>
      </c>
      <c r="J21">
        <f t="shared" si="2"/>
        <v>0</v>
      </c>
    </row>
    <row r="22" spans="1:10" x14ac:dyDescent="0.2">
      <c r="I22">
        <f t="shared" si="1"/>
        <v>0</v>
      </c>
      <c r="J22">
        <f t="shared" si="2"/>
        <v>0</v>
      </c>
    </row>
    <row r="23" spans="1:10" x14ac:dyDescent="0.2">
      <c r="I23">
        <f t="shared" si="1"/>
        <v>0</v>
      </c>
      <c r="J23">
        <f t="shared" si="2"/>
        <v>0</v>
      </c>
    </row>
    <row r="27" spans="1:10" x14ac:dyDescent="0.2">
      <c r="A27" s="2"/>
      <c r="F27" s="2"/>
    </row>
    <row r="28" spans="1:10" x14ac:dyDescent="0.2">
      <c r="A28" s="2"/>
      <c r="B28" s="1"/>
      <c r="F28" s="2"/>
      <c r="G28" s="1"/>
    </row>
    <row r="30" spans="1:10" x14ac:dyDescent="0.2">
      <c r="A30" s="2"/>
      <c r="B30" s="2"/>
      <c r="C30" s="2"/>
    </row>
    <row r="41" spans="1:3" x14ac:dyDescent="0.2">
      <c r="A41" s="2"/>
    </row>
    <row r="42" spans="1:3" x14ac:dyDescent="0.2">
      <c r="A42" s="2"/>
      <c r="B42" s="1"/>
    </row>
    <row r="44" spans="1:3" x14ac:dyDescent="0.2">
      <c r="A44" s="2"/>
      <c r="B44" s="2"/>
      <c r="C44" s="2"/>
    </row>
    <row r="51" spans="6:11" x14ac:dyDescent="0.2">
      <c r="F51" s="2" t="s">
        <v>17</v>
      </c>
      <c r="G51" t="s">
        <v>68</v>
      </c>
    </row>
    <row r="52" spans="6:11" x14ac:dyDescent="0.2">
      <c r="F52" s="2" t="s">
        <v>19</v>
      </c>
      <c r="G52" s="1">
        <v>0.43611111111111112</v>
      </c>
    </row>
    <row r="55" spans="6:11" x14ac:dyDescent="0.2">
      <c r="F55" t="s">
        <v>6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</row>
    <row r="56" spans="6:11" x14ac:dyDescent="0.2">
      <c r="F56">
        <v>20</v>
      </c>
      <c r="G56">
        <v>0</v>
      </c>
      <c r="H56">
        <v>0</v>
      </c>
      <c r="I56">
        <f>F56/100</f>
        <v>0.2</v>
      </c>
      <c r="K56">
        <f>SUM(J56:J74)</f>
        <v>6.018999999999998E-2</v>
      </c>
    </row>
    <row r="57" spans="6:11" x14ac:dyDescent="0.2">
      <c r="F57">
        <v>30</v>
      </c>
      <c r="G57">
        <v>18</v>
      </c>
      <c r="H57">
        <v>0.13</v>
      </c>
      <c r="I57">
        <f>(F57/100+(F58/100-F57/100)/2)</f>
        <v>0.55000000000000004</v>
      </c>
      <c r="J57">
        <f t="shared" ref="J57:J58" si="3">(I57-I56)*(G57/100)*H57</f>
        <v>8.1900000000000011E-3</v>
      </c>
    </row>
    <row r="58" spans="6:11" x14ac:dyDescent="0.2">
      <c r="F58">
        <v>80</v>
      </c>
      <c r="G58">
        <v>16</v>
      </c>
      <c r="H58">
        <v>7.0000000000000007E-2</v>
      </c>
      <c r="I58">
        <f>(F58/100+(F59/100-F58/100)/2)</f>
        <v>0.95000000000000007</v>
      </c>
      <c r="J58">
        <f t="shared" si="3"/>
        <v>4.4800000000000005E-3</v>
      </c>
    </row>
    <row r="59" spans="6:11" x14ac:dyDescent="0.2">
      <c r="F59">
        <v>110</v>
      </c>
      <c r="G59">
        <v>90</v>
      </c>
      <c r="H59">
        <v>0.05</v>
      </c>
      <c r="I59">
        <f>(F59/100+(F60/100-F59/100)/2)</f>
        <v>1.25</v>
      </c>
      <c r="J59">
        <f>(I59-I58)*(G59/100)*H59</f>
        <v>1.3499999999999998E-2</v>
      </c>
    </row>
    <row r="60" spans="6:11" x14ac:dyDescent="0.2">
      <c r="F60">
        <v>140</v>
      </c>
      <c r="G60">
        <v>82</v>
      </c>
      <c r="H60">
        <v>0.12</v>
      </c>
      <c r="I60">
        <f t="shared" ref="I60:I73" si="4">(F60/100+(F61/100-F60/100)/2)</f>
        <v>1.5499999999999998</v>
      </c>
      <c r="J60">
        <f t="shared" ref="J60:J73" si="5">(I60-I59)*(G60/100)*H60</f>
        <v>2.9519999999999977E-2</v>
      </c>
    </row>
    <row r="61" spans="6:11" x14ac:dyDescent="0.2">
      <c r="F61">
        <v>170</v>
      </c>
      <c r="G61">
        <v>16</v>
      </c>
      <c r="H61">
        <v>0.06</v>
      </c>
      <c r="I61">
        <f t="shared" si="4"/>
        <v>1.85</v>
      </c>
      <c r="J61">
        <f t="shared" si="5"/>
        <v>2.8800000000000023E-3</v>
      </c>
    </row>
    <row r="62" spans="6:11" x14ac:dyDescent="0.2">
      <c r="F62">
        <v>200</v>
      </c>
      <c r="G62">
        <v>8</v>
      </c>
      <c r="H62">
        <v>0.09</v>
      </c>
      <c r="I62">
        <f t="shared" si="4"/>
        <v>2.0750000000000002</v>
      </c>
      <c r="J62">
        <f t="shared" si="5"/>
        <v>1.6200000000000008E-3</v>
      </c>
    </row>
    <row r="63" spans="6:11" x14ac:dyDescent="0.2">
      <c r="F63">
        <v>215</v>
      </c>
      <c r="G63">
        <v>0</v>
      </c>
      <c r="H63">
        <v>0</v>
      </c>
      <c r="I63">
        <f t="shared" si="4"/>
        <v>1.075</v>
      </c>
      <c r="J63">
        <f t="shared" si="5"/>
        <v>0</v>
      </c>
    </row>
    <row r="64" spans="6:11" x14ac:dyDescent="0.2">
      <c r="I64">
        <f t="shared" si="4"/>
        <v>0</v>
      </c>
      <c r="J64">
        <f t="shared" si="5"/>
        <v>0</v>
      </c>
    </row>
    <row r="65" spans="6:10" x14ac:dyDescent="0.2">
      <c r="I65">
        <f t="shared" si="4"/>
        <v>0</v>
      </c>
      <c r="J65">
        <f t="shared" si="5"/>
        <v>0</v>
      </c>
    </row>
    <row r="66" spans="6:10" x14ac:dyDescent="0.2">
      <c r="I66">
        <f t="shared" si="4"/>
        <v>0</v>
      </c>
      <c r="J66">
        <f t="shared" si="5"/>
        <v>0</v>
      </c>
    </row>
    <row r="67" spans="6:10" x14ac:dyDescent="0.2">
      <c r="I67">
        <f t="shared" si="4"/>
        <v>0</v>
      </c>
      <c r="J67">
        <f t="shared" si="5"/>
        <v>0</v>
      </c>
    </row>
    <row r="68" spans="6:10" x14ac:dyDescent="0.2">
      <c r="I68">
        <f t="shared" si="4"/>
        <v>0</v>
      </c>
      <c r="J68">
        <f t="shared" si="5"/>
        <v>0</v>
      </c>
    </row>
    <row r="69" spans="6:10" x14ac:dyDescent="0.2">
      <c r="I69">
        <f t="shared" si="4"/>
        <v>0</v>
      </c>
      <c r="J69">
        <f t="shared" si="5"/>
        <v>0</v>
      </c>
    </row>
    <row r="70" spans="6:10" x14ac:dyDescent="0.2">
      <c r="I70">
        <f t="shared" si="4"/>
        <v>0</v>
      </c>
      <c r="J70">
        <f t="shared" si="5"/>
        <v>0</v>
      </c>
    </row>
    <row r="71" spans="6:10" x14ac:dyDescent="0.2">
      <c r="I71">
        <f t="shared" si="4"/>
        <v>0</v>
      </c>
      <c r="J71">
        <f t="shared" si="5"/>
        <v>0</v>
      </c>
    </row>
    <row r="72" spans="6:10" x14ac:dyDescent="0.2">
      <c r="I72">
        <f t="shared" si="4"/>
        <v>0</v>
      </c>
      <c r="J72">
        <f t="shared" si="5"/>
        <v>0</v>
      </c>
    </row>
    <row r="73" spans="6:10" x14ac:dyDescent="0.2">
      <c r="I73">
        <f t="shared" si="4"/>
        <v>0</v>
      </c>
      <c r="J73">
        <f t="shared" si="5"/>
        <v>0</v>
      </c>
    </row>
    <row r="77" spans="6:10" x14ac:dyDescent="0.2">
      <c r="F77" s="2"/>
    </row>
    <row r="78" spans="6:10" x14ac:dyDescent="0.2">
      <c r="F78" s="2"/>
      <c r="G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downstream condutivity</vt:lpstr>
      <vt:lpstr>downstream condutivity (2)</vt:lpstr>
      <vt:lpstr>width,depth,velocity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Microsoft Office User</cp:lastModifiedBy>
  <dcterms:created xsi:type="dcterms:W3CDTF">2022-06-08T18:11:25Z</dcterms:created>
  <dcterms:modified xsi:type="dcterms:W3CDTF">2022-07-29T18:45:51Z</dcterms:modified>
</cp:coreProperties>
</file>