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8_{74054CF8-6059-2745-8EE1-DF37FDD3B713}" xr6:coauthVersionLast="47" xr6:coauthVersionMax="47" xr10:uidLastSave="{00000000-0000-0000-0000-000000000000}"/>
  <bookViews>
    <workbookView xWindow="2720" yWindow="1220" windowWidth="31360" windowHeight="17920" xr2:uid="{00000000-000D-0000-FFFF-FFFF00000000}"/>
  </bookViews>
  <sheets>
    <sheet name="Lab Results and Concentrations" sheetId="2" r:id="rId1"/>
  </sheets>
  <definedNames>
    <definedName name="_xlnm._FilterDatabase" localSheetId="0" hidden="1">'Lab Results and Concentrations'!$A$2:$AM$226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1" i="2" l="1"/>
  <c r="M221" i="2"/>
  <c r="P221" i="2" s="1"/>
  <c r="U221" i="2" s="1"/>
  <c r="J221" i="2"/>
  <c r="I221" i="2"/>
  <c r="V224" i="2"/>
  <c r="M224" i="2"/>
  <c r="P224" i="2" s="1"/>
  <c r="U224" i="2" s="1"/>
  <c r="J224" i="2"/>
  <c r="I224" i="2"/>
  <c r="V223" i="2"/>
  <c r="M223" i="2"/>
  <c r="AB223" i="2" s="1"/>
  <c r="J223" i="2"/>
  <c r="I223" i="2"/>
  <c r="V220" i="2"/>
  <c r="M220" i="2"/>
  <c r="AB220" i="2" s="1"/>
  <c r="J220" i="2"/>
  <c r="I220" i="2"/>
  <c r="V219" i="2"/>
  <c r="M219" i="2"/>
  <c r="AB219" i="2" s="1"/>
  <c r="J219" i="2"/>
  <c r="I219" i="2"/>
  <c r="V218" i="2"/>
  <c r="M218" i="2"/>
  <c r="P218" i="2" s="1"/>
  <c r="U218" i="2" s="1"/>
  <c r="J218" i="2"/>
  <c r="I218" i="2"/>
  <c r="V216" i="2"/>
  <c r="M216" i="2"/>
  <c r="J216" i="2"/>
  <c r="I216" i="2"/>
  <c r="V214" i="2"/>
  <c r="M214" i="2"/>
  <c r="J214" i="2"/>
  <c r="I214" i="2"/>
  <c r="V225" i="2"/>
  <c r="M225" i="2"/>
  <c r="AB225" i="2" s="1"/>
  <c r="J225" i="2"/>
  <c r="I225" i="2"/>
  <c r="V215" i="2"/>
  <c r="M215" i="2"/>
  <c r="J215" i="2"/>
  <c r="I215" i="2"/>
  <c r="V213" i="2"/>
  <c r="M213" i="2"/>
  <c r="AB213" i="2" s="1"/>
  <c r="J213" i="2"/>
  <c r="I213" i="2"/>
  <c r="V217" i="2"/>
  <c r="M217" i="2"/>
  <c r="AB217" i="2" s="1"/>
  <c r="J217" i="2"/>
  <c r="I217" i="2"/>
  <c r="V222" i="2"/>
  <c r="M222" i="2"/>
  <c r="P222" i="2" s="1"/>
  <c r="J222" i="2"/>
  <c r="I222" i="2"/>
  <c r="V226" i="2"/>
  <c r="M226" i="2"/>
  <c r="P226" i="2" s="1"/>
  <c r="U226" i="2" s="1"/>
  <c r="J226" i="2"/>
  <c r="I226" i="2"/>
  <c r="V206" i="2"/>
  <c r="M206" i="2"/>
  <c r="J206" i="2"/>
  <c r="I206" i="2"/>
  <c r="V196" i="2"/>
  <c r="M196" i="2"/>
  <c r="P196" i="2" s="1"/>
  <c r="J196" i="2"/>
  <c r="I196" i="2"/>
  <c r="V189" i="2"/>
  <c r="M189" i="2"/>
  <c r="P189" i="2" s="1"/>
  <c r="J189" i="2"/>
  <c r="I189" i="2"/>
  <c r="V209" i="2"/>
  <c r="M209" i="2"/>
  <c r="AB209" i="2" s="1"/>
  <c r="J209" i="2"/>
  <c r="I209" i="2"/>
  <c r="V199" i="2"/>
  <c r="M199" i="2"/>
  <c r="AB199" i="2" s="1"/>
  <c r="J199" i="2"/>
  <c r="I199" i="2"/>
  <c r="V184" i="2"/>
  <c r="M184" i="2"/>
  <c r="AB184" i="2" s="1"/>
  <c r="J184" i="2"/>
  <c r="I184" i="2"/>
  <c r="V208" i="2"/>
  <c r="M208" i="2"/>
  <c r="AB208" i="2" s="1"/>
  <c r="J208" i="2"/>
  <c r="I208" i="2"/>
  <c r="V198" i="2"/>
  <c r="M198" i="2"/>
  <c r="J198" i="2"/>
  <c r="I198" i="2"/>
  <c r="V186" i="2"/>
  <c r="M186" i="2"/>
  <c r="AB186" i="2" s="1"/>
  <c r="J186" i="2"/>
  <c r="I186" i="2"/>
  <c r="V212" i="2"/>
  <c r="M212" i="2"/>
  <c r="P212" i="2" s="1"/>
  <c r="U212" i="2" s="1"/>
  <c r="J212" i="2"/>
  <c r="I212" i="2"/>
  <c r="V195" i="2"/>
  <c r="M195" i="2"/>
  <c r="P195" i="2" s="1"/>
  <c r="U195" i="2" s="1"/>
  <c r="J195" i="2"/>
  <c r="I195" i="2"/>
  <c r="V185" i="2"/>
  <c r="M185" i="2"/>
  <c r="AB185" i="2" s="1"/>
  <c r="J185" i="2"/>
  <c r="I185" i="2"/>
  <c r="V204" i="2"/>
  <c r="M204" i="2"/>
  <c r="J204" i="2"/>
  <c r="I204" i="2"/>
  <c r="V194" i="2"/>
  <c r="M194" i="2"/>
  <c r="J194" i="2"/>
  <c r="I194" i="2"/>
  <c r="V188" i="2"/>
  <c r="M188" i="2"/>
  <c r="AB188" i="2" s="1"/>
  <c r="J188" i="2"/>
  <c r="I188" i="2"/>
  <c r="V211" i="2"/>
  <c r="M211" i="2"/>
  <c r="P211" i="2" s="1"/>
  <c r="U211" i="2" s="1"/>
  <c r="J211" i="2"/>
  <c r="I211" i="2"/>
  <c r="V203" i="2"/>
  <c r="M203" i="2"/>
  <c r="AB203" i="2" s="1"/>
  <c r="J203" i="2"/>
  <c r="I203" i="2"/>
  <c r="V192" i="2"/>
  <c r="M192" i="2"/>
  <c r="P192" i="2" s="1"/>
  <c r="J192" i="2"/>
  <c r="I192" i="2"/>
  <c r="V182" i="2"/>
  <c r="M182" i="2"/>
  <c r="P182" i="2" s="1"/>
  <c r="U182" i="2" s="1"/>
  <c r="J182" i="2"/>
  <c r="I182" i="2"/>
  <c r="V210" i="2"/>
  <c r="M210" i="2"/>
  <c r="AB210" i="2" s="1"/>
  <c r="J210" i="2"/>
  <c r="I210" i="2"/>
  <c r="V193" i="2"/>
  <c r="M193" i="2"/>
  <c r="J193" i="2"/>
  <c r="I193" i="2"/>
  <c r="V191" i="2"/>
  <c r="M191" i="2"/>
  <c r="AB191" i="2" s="1"/>
  <c r="J191" i="2"/>
  <c r="I191" i="2"/>
  <c r="V202" i="2"/>
  <c r="M202" i="2"/>
  <c r="J202" i="2"/>
  <c r="I202" i="2"/>
  <c r="V201" i="2"/>
  <c r="M201" i="2"/>
  <c r="AB201" i="2" s="1"/>
  <c r="J201" i="2"/>
  <c r="I201" i="2"/>
  <c r="V183" i="2"/>
  <c r="M183" i="2"/>
  <c r="AB183" i="2" s="1"/>
  <c r="J183" i="2"/>
  <c r="I183" i="2"/>
  <c r="V207" i="2"/>
  <c r="M207" i="2"/>
  <c r="AB207" i="2" s="1"/>
  <c r="J207" i="2"/>
  <c r="I207" i="2"/>
  <c r="V197" i="2"/>
  <c r="M197" i="2"/>
  <c r="P197" i="2" s="1"/>
  <c r="J197" i="2"/>
  <c r="I197" i="2"/>
  <c r="V187" i="2"/>
  <c r="M187" i="2"/>
  <c r="AB187" i="2" s="1"/>
  <c r="J187" i="2"/>
  <c r="I187" i="2"/>
  <c r="V205" i="2"/>
  <c r="M205" i="2"/>
  <c r="AB205" i="2" s="1"/>
  <c r="J205" i="2"/>
  <c r="I205" i="2"/>
  <c r="V200" i="2"/>
  <c r="M200" i="2"/>
  <c r="AB200" i="2" s="1"/>
  <c r="J200" i="2"/>
  <c r="I200" i="2"/>
  <c r="V190" i="2"/>
  <c r="M190" i="2"/>
  <c r="P190" i="2" s="1"/>
  <c r="U190" i="2" s="1"/>
  <c r="J190" i="2"/>
  <c r="I190" i="2"/>
  <c r="V178" i="2"/>
  <c r="M178" i="2"/>
  <c r="P178" i="2" s="1"/>
  <c r="U178" i="2" s="1"/>
  <c r="J178" i="2"/>
  <c r="I178" i="2"/>
  <c r="V177" i="2"/>
  <c r="M177" i="2"/>
  <c r="AB177" i="2" s="1"/>
  <c r="J177" i="2"/>
  <c r="I177" i="2"/>
  <c r="V174" i="2"/>
  <c r="M174" i="2"/>
  <c r="J174" i="2"/>
  <c r="I174" i="2"/>
  <c r="V180" i="2"/>
  <c r="M180" i="2"/>
  <c r="J180" i="2"/>
  <c r="I180" i="2"/>
  <c r="V172" i="2"/>
  <c r="M172" i="2"/>
  <c r="P172" i="2" s="1"/>
  <c r="U172" i="2" s="1"/>
  <c r="J172" i="2"/>
  <c r="I172" i="2"/>
  <c r="V176" i="2"/>
  <c r="M176" i="2"/>
  <c r="J176" i="2"/>
  <c r="I176" i="2"/>
  <c r="V175" i="2"/>
  <c r="M175" i="2"/>
  <c r="AB175" i="2" s="1"/>
  <c r="J175" i="2"/>
  <c r="I175" i="2"/>
  <c r="V181" i="2"/>
  <c r="M181" i="2"/>
  <c r="AB181" i="2" s="1"/>
  <c r="J181" i="2"/>
  <c r="I181" i="2"/>
  <c r="V171" i="2"/>
  <c r="M171" i="2"/>
  <c r="P171" i="2" s="1"/>
  <c r="U171" i="2" s="1"/>
  <c r="J171" i="2"/>
  <c r="I171" i="2"/>
  <c r="V173" i="2"/>
  <c r="M173" i="2"/>
  <c r="AB173" i="2" s="1"/>
  <c r="J173" i="2"/>
  <c r="I173" i="2"/>
  <c r="V179" i="2"/>
  <c r="M179" i="2"/>
  <c r="AB179" i="2" s="1"/>
  <c r="J179" i="2"/>
  <c r="I179" i="2"/>
  <c r="V163" i="2"/>
  <c r="M163" i="2"/>
  <c r="P163" i="2" s="1"/>
  <c r="J163" i="2"/>
  <c r="I163" i="2"/>
  <c r="V151" i="2"/>
  <c r="M151" i="2"/>
  <c r="P151" i="2" s="1"/>
  <c r="U151" i="2" s="1"/>
  <c r="J151" i="2"/>
  <c r="I151" i="2"/>
  <c r="V162" i="2"/>
  <c r="M162" i="2"/>
  <c r="J162" i="2"/>
  <c r="I162" i="2"/>
  <c r="V152" i="2"/>
  <c r="M152" i="2"/>
  <c r="P152" i="2" s="1"/>
  <c r="J152" i="2"/>
  <c r="I152" i="2"/>
  <c r="V167" i="2"/>
  <c r="M167" i="2"/>
  <c r="P167" i="2" s="1"/>
  <c r="J167" i="2"/>
  <c r="I167" i="2"/>
  <c r="V148" i="2"/>
  <c r="M148" i="2"/>
  <c r="P148" i="2" s="1"/>
  <c r="U148" i="2" s="1"/>
  <c r="J148" i="2"/>
  <c r="I148" i="2"/>
  <c r="V159" i="2"/>
  <c r="M159" i="2"/>
  <c r="AB159" i="2" s="1"/>
  <c r="J159" i="2"/>
  <c r="I159" i="2"/>
  <c r="V149" i="2"/>
  <c r="M149" i="2"/>
  <c r="P149" i="2" s="1"/>
  <c r="J149" i="2"/>
  <c r="I149" i="2"/>
  <c r="V169" i="2"/>
  <c r="M169" i="2"/>
  <c r="P169" i="2" s="1"/>
  <c r="J169" i="2"/>
  <c r="I169" i="2"/>
  <c r="V165" i="2"/>
  <c r="M165" i="2"/>
  <c r="AB165" i="2" s="1"/>
  <c r="J165" i="2"/>
  <c r="I165" i="2"/>
  <c r="V154" i="2"/>
  <c r="M154" i="2"/>
  <c r="AB154" i="2" s="1"/>
  <c r="J154" i="2"/>
  <c r="I154" i="2"/>
  <c r="V157" i="2"/>
  <c r="M157" i="2"/>
  <c r="AB157" i="2" s="1"/>
  <c r="J157" i="2"/>
  <c r="I157" i="2"/>
  <c r="V146" i="2"/>
  <c r="M146" i="2"/>
  <c r="P146" i="2" s="1"/>
  <c r="J146" i="2"/>
  <c r="I146" i="2"/>
  <c r="V161" i="2"/>
  <c r="M161" i="2"/>
  <c r="P161" i="2" s="1"/>
  <c r="J161" i="2"/>
  <c r="I161" i="2"/>
  <c r="V150" i="2"/>
  <c r="M150" i="2"/>
  <c r="AB150" i="2" s="1"/>
  <c r="J150" i="2"/>
  <c r="I150" i="2"/>
  <c r="V160" i="2"/>
  <c r="M160" i="2"/>
  <c r="AB160" i="2" s="1"/>
  <c r="J160" i="2"/>
  <c r="I160" i="2"/>
  <c r="V147" i="2"/>
  <c r="M147" i="2"/>
  <c r="P147" i="2" s="1"/>
  <c r="J147" i="2"/>
  <c r="I147" i="2"/>
  <c r="V170" i="2"/>
  <c r="M170" i="2"/>
  <c r="P170" i="2" s="1"/>
  <c r="U170" i="2" s="1"/>
  <c r="J170" i="2"/>
  <c r="I170" i="2"/>
  <c r="V166" i="2"/>
  <c r="M166" i="2"/>
  <c r="AB166" i="2" s="1"/>
  <c r="J166" i="2"/>
  <c r="I166" i="2"/>
  <c r="V155" i="2"/>
  <c r="M155" i="2"/>
  <c r="P155" i="2" s="1"/>
  <c r="J155" i="2"/>
  <c r="I155" i="2"/>
  <c r="V156" i="2"/>
  <c r="M156" i="2"/>
  <c r="P156" i="2" s="1"/>
  <c r="U156" i="2" s="1"/>
  <c r="J156" i="2"/>
  <c r="I156" i="2"/>
  <c r="V144" i="2"/>
  <c r="M144" i="2"/>
  <c r="P144" i="2" s="1"/>
  <c r="U144" i="2" s="1"/>
  <c r="J144" i="2"/>
  <c r="I144" i="2"/>
  <c r="V158" i="2"/>
  <c r="M158" i="2"/>
  <c r="AB158" i="2" s="1"/>
  <c r="J158" i="2"/>
  <c r="I158" i="2"/>
  <c r="V145" i="2"/>
  <c r="M145" i="2"/>
  <c r="P145" i="2" s="1"/>
  <c r="J145" i="2"/>
  <c r="I145" i="2"/>
  <c r="V168" i="2"/>
  <c r="M168" i="2"/>
  <c r="J168" i="2"/>
  <c r="I168" i="2"/>
  <c r="V164" i="2"/>
  <c r="M164" i="2"/>
  <c r="AB164" i="2" s="1"/>
  <c r="J164" i="2"/>
  <c r="I164" i="2"/>
  <c r="V153" i="2"/>
  <c r="M153" i="2"/>
  <c r="P153" i="2" s="1"/>
  <c r="U153" i="2" s="1"/>
  <c r="J153" i="2"/>
  <c r="I153" i="2"/>
  <c r="V138" i="2"/>
  <c r="M138" i="2"/>
  <c r="AB138" i="2" s="1"/>
  <c r="J138" i="2"/>
  <c r="I138" i="2"/>
  <c r="V139" i="2"/>
  <c r="M139" i="2"/>
  <c r="J139" i="2"/>
  <c r="I139" i="2"/>
  <c r="V136" i="2"/>
  <c r="M136" i="2"/>
  <c r="AB136" i="2" s="1"/>
  <c r="J136" i="2"/>
  <c r="I136" i="2"/>
  <c r="V137" i="2"/>
  <c r="M137" i="2"/>
  <c r="J137" i="2"/>
  <c r="I137" i="2"/>
  <c r="V133" i="2"/>
  <c r="M133" i="2"/>
  <c r="P133" i="2" s="1"/>
  <c r="J133" i="2"/>
  <c r="I133" i="2"/>
  <c r="V132" i="2"/>
  <c r="M132" i="2"/>
  <c r="P132" i="2" s="1"/>
  <c r="U132" i="2" s="1"/>
  <c r="J132" i="2"/>
  <c r="I132" i="2"/>
  <c r="V143" i="2"/>
  <c r="M143" i="2"/>
  <c r="J143" i="2"/>
  <c r="I143" i="2"/>
  <c r="V134" i="2"/>
  <c r="M134" i="2"/>
  <c r="AB134" i="2" s="1"/>
  <c r="J134" i="2"/>
  <c r="I134" i="2"/>
  <c r="V142" i="2"/>
  <c r="M142" i="2"/>
  <c r="P142" i="2" s="1"/>
  <c r="J142" i="2"/>
  <c r="I142" i="2"/>
  <c r="V135" i="2"/>
  <c r="M135" i="2"/>
  <c r="P135" i="2" s="1"/>
  <c r="U135" i="2" s="1"/>
  <c r="J135" i="2"/>
  <c r="I135" i="2"/>
  <c r="V141" i="2"/>
  <c r="M141" i="2"/>
  <c r="J141" i="2"/>
  <c r="I141" i="2"/>
  <c r="V140" i="2"/>
  <c r="M140" i="2"/>
  <c r="AB140" i="2" s="1"/>
  <c r="J140" i="2"/>
  <c r="I140" i="2"/>
  <c r="V126" i="2"/>
  <c r="M126" i="2"/>
  <c r="P126" i="2" s="1"/>
  <c r="U126" i="2" s="1"/>
  <c r="J126" i="2"/>
  <c r="I126" i="2"/>
  <c r="V115" i="2"/>
  <c r="M115" i="2"/>
  <c r="AB115" i="2" s="1"/>
  <c r="J115" i="2"/>
  <c r="I115" i="2"/>
  <c r="V104" i="2"/>
  <c r="M104" i="2"/>
  <c r="AB104" i="2" s="1"/>
  <c r="J104" i="2"/>
  <c r="I104" i="2"/>
  <c r="V127" i="2"/>
  <c r="M127" i="2"/>
  <c r="J127" i="2"/>
  <c r="I127" i="2"/>
  <c r="V116" i="2"/>
  <c r="M116" i="2"/>
  <c r="AB116" i="2" s="1"/>
  <c r="J116" i="2"/>
  <c r="I116" i="2"/>
  <c r="V105" i="2"/>
  <c r="M105" i="2"/>
  <c r="P105" i="2" s="1"/>
  <c r="U105" i="2" s="1"/>
  <c r="J105" i="2"/>
  <c r="I105" i="2"/>
  <c r="V125" i="2"/>
  <c r="M125" i="2"/>
  <c r="P125" i="2" s="1"/>
  <c r="U125" i="2" s="1"/>
  <c r="J125" i="2"/>
  <c r="I125" i="2"/>
  <c r="V102" i="2"/>
  <c r="M102" i="2"/>
  <c r="P102" i="2" s="1"/>
  <c r="J102" i="2"/>
  <c r="I102" i="2"/>
  <c r="V114" i="2"/>
  <c r="M114" i="2"/>
  <c r="AB114" i="2" s="1"/>
  <c r="J114" i="2"/>
  <c r="I114" i="2"/>
  <c r="V103" i="2"/>
  <c r="M103" i="2"/>
  <c r="J103" i="2"/>
  <c r="I103" i="2"/>
  <c r="V122" i="2"/>
  <c r="M122" i="2"/>
  <c r="AB122" i="2" s="1"/>
  <c r="J122" i="2"/>
  <c r="I122" i="2"/>
  <c r="V111" i="2"/>
  <c r="M111" i="2"/>
  <c r="P111" i="2" s="1"/>
  <c r="J111" i="2"/>
  <c r="I111" i="2"/>
  <c r="V101" i="2"/>
  <c r="M101" i="2"/>
  <c r="P101" i="2" s="1"/>
  <c r="U101" i="2" s="1"/>
  <c r="J101" i="2"/>
  <c r="I101" i="2"/>
  <c r="V121" i="2"/>
  <c r="M121" i="2"/>
  <c r="P121" i="2" s="1"/>
  <c r="U121" i="2" s="1"/>
  <c r="J121" i="2"/>
  <c r="I121" i="2"/>
  <c r="V110" i="2"/>
  <c r="M110" i="2"/>
  <c r="P110" i="2" s="1"/>
  <c r="U110" i="2" s="1"/>
  <c r="J110" i="2"/>
  <c r="I110" i="2"/>
  <c r="V100" i="2"/>
  <c r="M100" i="2"/>
  <c r="AB100" i="2" s="1"/>
  <c r="J100" i="2"/>
  <c r="I100" i="2"/>
  <c r="V131" i="2"/>
  <c r="M131" i="2"/>
  <c r="P131" i="2" s="1"/>
  <c r="U131" i="2" s="1"/>
  <c r="J131" i="2"/>
  <c r="I131" i="2"/>
  <c r="V120" i="2"/>
  <c r="M120" i="2"/>
  <c r="J120" i="2"/>
  <c r="I120" i="2"/>
  <c r="V109" i="2"/>
  <c r="M109" i="2"/>
  <c r="J109" i="2"/>
  <c r="I109" i="2"/>
  <c r="V124" i="2"/>
  <c r="M124" i="2"/>
  <c r="P124" i="2" s="1"/>
  <c r="J124" i="2"/>
  <c r="I124" i="2"/>
  <c r="V113" i="2"/>
  <c r="M113" i="2"/>
  <c r="P113" i="2" s="1"/>
  <c r="U113" i="2" s="1"/>
  <c r="J113" i="2"/>
  <c r="I113" i="2"/>
  <c r="V99" i="2"/>
  <c r="M99" i="2"/>
  <c r="AB99" i="2" s="1"/>
  <c r="J99" i="2"/>
  <c r="I99" i="2"/>
  <c r="V130" i="2"/>
  <c r="M130" i="2"/>
  <c r="AB130" i="2" s="1"/>
  <c r="J130" i="2"/>
  <c r="I130" i="2"/>
  <c r="V119" i="2"/>
  <c r="M119" i="2"/>
  <c r="AB119" i="2" s="1"/>
  <c r="J119" i="2"/>
  <c r="I119" i="2"/>
  <c r="V108" i="2"/>
  <c r="M108" i="2"/>
  <c r="P108" i="2" s="1"/>
  <c r="U108" i="2" s="1"/>
  <c r="J108" i="2"/>
  <c r="I108" i="2"/>
  <c r="V123" i="2"/>
  <c r="M123" i="2"/>
  <c r="AB123" i="2" s="1"/>
  <c r="J123" i="2"/>
  <c r="I123" i="2"/>
  <c r="V112" i="2"/>
  <c r="M112" i="2"/>
  <c r="AB112" i="2" s="1"/>
  <c r="J112" i="2"/>
  <c r="I112" i="2"/>
  <c r="V98" i="2"/>
  <c r="M98" i="2"/>
  <c r="AB98" i="2" s="1"/>
  <c r="J98" i="2"/>
  <c r="I98" i="2"/>
  <c r="V129" i="2"/>
  <c r="M129" i="2"/>
  <c r="P129" i="2" s="1"/>
  <c r="U129" i="2" s="1"/>
  <c r="J129" i="2"/>
  <c r="I129" i="2"/>
  <c r="V118" i="2"/>
  <c r="M118" i="2"/>
  <c r="AB118" i="2" s="1"/>
  <c r="J118" i="2"/>
  <c r="I118" i="2"/>
  <c r="V107" i="2"/>
  <c r="M107" i="2"/>
  <c r="J107" i="2"/>
  <c r="I107" i="2"/>
  <c r="V128" i="2"/>
  <c r="M128" i="2"/>
  <c r="J128" i="2"/>
  <c r="I128" i="2"/>
  <c r="V117" i="2"/>
  <c r="M117" i="2"/>
  <c r="P117" i="2" s="1"/>
  <c r="U117" i="2" s="1"/>
  <c r="J117" i="2"/>
  <c r="I117" i="2"/>
  <c r="V106" i="2"/>
  <c r="M106" i="2"/>
  <c r="J106" i="2"/>
  <c r="I106" i="2"/>
  <c r="V92" i="2"/>
  <c r="M92" i="2"/>
  <c r="P92" i="2" s="1"/>
  <c r="U92" i="2" s="1"/>
  <c r="J92" i="2"/>
  <c r="I92" i="2"/>
  <c r="V93" i="2"/>
  <c r="M93" i="2"/>
  <c r="AB93" i="2" s="1"/>
  <c r="J93" i="2"/>
  <c r="I93" i="2"/>
  <c r="V91" i="2"/>
  <c r="M91" i="2"/>
  <c r="P91" i="2" s="1"/>
  <c r="U91" i="2" s="1"/>
  <c r="J91" i="2"/>
  <c r="I91" i="2"/>
  <c r="V90" i="2"/>
  <c r="M90" i="2"/>
  <c r="AB90" i="2" s="1"/>
  <c r="J90" i="2"/>
  <c r="I90" i="2"/>
  <c r="V88" i="2"/>
  <c r="M88" i="2"/>
  <c r="AB88" i="2" s="1"/>
  <c r="J88" i="2"/>
  <c r="I88" i="2"/>
  <c r="V87" i="2"/>
  <c r="M87" i="2"/>
  <c r="J87" i="2"/>
  <c r="I87" i="2"/>
  <c r="V97" i="2"/>
  <c r="M97" i="2"/>
  <c r="J97" i="2"/>
  <c r="I97" i="2"/>
  <c r="V82" i="2"/>
  <c r="M82" i="2"/>
  <c r="J82" i="2"/>
  <c r="I82" i="2"/>
  <c r="V86" i="2"/>
  <c r="M86" i="2"/>
  <c r="AB86" i="2" s="1"/>
  <c r="J86" i="2"/>
  <c r="I86" i="2"/>
  <c r="V85" i="2"/>
  <c r="M85" i="2"/>
  <c r="AB85" i="2" s="1"/>
  <c r="J85" i="2"/>
  <c r="I85" i="2"/>
  <c r="V96" i="2"/>
  <c r="M96" i="2"/>
  <c r="P96" i="2" s="1"/>
  <c r="U96" i="2" s="1"/>
  <c r="J96" i="2"/>
  <c r="I96" i="2"/>
  <c r="V89" i="2"/>
  <c r="M89" i="2"/>
  <c r="AB89" i="2" s="1"/>
  <c r="J89" i="2"/>
  <c r="I89" i="2"/>
  <c r="V95" i="2"/>
  <c r="M95" i="2"/>
  <c r="AB95" i="2" s="1"/>
  <c r="J95" i="2"/>
  <c r="I95" i="2"/>
  <c r="V84" i="2"/>
  <c r="M84" i="2"/>
  <c r="P84" i="2" s="1"/>
  <c r="J84" i="2"/>
  <c r="I84" i="2"/>
  <c r="V94" i="2"/>
  <c r="M94" i="2"/>
  <c r="P94" i="2" s="1"/>
  <c r="U94" i="2" s="1"/>
  <c r="J94" i="2"/>
  <c r="I94" i="2"/>
  <c r="V83" i="2"/>
  <c r="M83" i="2"/>
  <c r="J83" i="2"/>
  <c r="I83" i="2"/>
  <c r="V77" i="2"/>
  <c r="M77" i="2"/>
  <c r="P77" i="2" s="1"/>
  <c r="J77" i="2"/>
  <c r="I77" i="2"/>
  <c r="V67" i="2"/>
  <c r="M67" i="2"/>
  <c r="J67" i="2"/>
  <c r="I67" i="2"/>
  <c r="V51" i="2"/>
  <c r="M51" i="2"/>
  <c r="J51" i="2"/>
  <c r="I51" i="2"/>
  <c r="V78" i="2"/>
  <c r="M78" i="2"/>
  <c r="AB78" i="2" s="1"/>
  <c r="J78" i="2"/>
  <c r="I78" i="2"/>
  <c r="V60" i="2"/>
  <c r="M60" i="2"/>
  <c r="P60" i="2" s="1"/>
  <c r="J60" i="2"/>
  <c r="I60" i="2"/>
  <c r="V52" i="2"/>
  <c r="M52" i="2"/>
  <c r="J52" i="2"/>
  <c r="I52" i="2"/>
  <c r="V79" i="2"/>
  <c r="M79" i="2"/>
  <c r="J79" i="2"/>
  <c r="I79" i="2"/>
  <c r="V63" i="2"/>
  <c r="M63" i="2"/>
  <c r="AB63" i="2" s="1"/>
  <c r="J63" i="2"/>
  <c r="I63" i="2"/>
  <c r="V54" i="2"/>
  <c r="M54" i="2"/>
  <c r="AB54" i="2" s="1"/>
  <c r="J54" i="2"/>
  <c r="I54" i="2"/>
  <c r="V80" i="2"/>
  <c r="M80" i="2"/>
  <c r="P80" i="2" s="1"/>
  <c r="U80" i="2" s="1"/>
  <c r="J80" i="2"/>
  <c r="I80" i="2"/>
  <c r="V64" i="2"/>
  <c r="M64" i="2"/>
  <c r="AB64" i="2" s="1"/>
  <c r="J64" i="2"/>
  <c r="I64" i="2"/>
  <c r="V53" i="2"/>
  <c r="M53" i="2"/>
  <c r="AB53" i="2" s="1"/>
  <c r="J53" i="2"/>
  <c r="I53" i="2"/>
  <c r="V74" i="2"/>
  <c r="M74" i="2"/>
  <c r="J74" i="2"/>
  <c r="I74" i="2"/>
  <c r="V61" i="2"/>
  <c r="M61" i="2"/>
  <c r="AB61" i="2" s="1"/>
  <c r="J61" i="2"/>
  <c r="I61" i="2"/>
  <c r="V50" i="2"/>
  <c r="M50" i="2"/>
  <c r="AB50" i="2" s="1"/>
  <c r="J50" i="2"/>
  <c r="I50" i="2"/>
  <c r="V73" i="2"/>
  <c r="M73" i="2"/>
  <c r="P73" i="2" s="1"/>
  <c r="U73" i="2" s="1"/>
  <c r="J73" i="2"/>
  <c r="I73" i="2"/>
  <c r="V66" i="2"/>
  <c r="M66" i="2"/>
  <c r="P66" i="2" s="1"/>
  <c r="U66" i="2" s="1"/>
  <c r="J66" i="2"/>
  <c r="I66" i="2"/>
  <c r="V49" i="2"/>
  <c r="M49" i="2"/>
  <c r="AB49" i="2" s="1"/>
  <c r="J49" i="2"/>
  <c r="I49" i="2"/>
  <c r="V70" i="2"/>
  <c r="M70" i="2"/>
  <c r="AB70" i="2" s="1"/>
  <c r="J70" i="2"/>
  <c r="I70" i="2"/>
  <c r="V56" i="2"/>
  <c r="M56" i="2"/>
  <c r="J56" i="2"/>
  <c r="I56" i="2"/>
  <c r="V76" i="2"/>
  <c r="M76" i="2"/>
  <c r="AB76" i="2" s="1"/>
  <c r="J76" i="2"/>
  <c r="R76" i="2" s="1"/>
  <c r="I76" i="2"/>
  <c r="V72" i="2"/>
  <c r="M72" i="2"/>
  <c r="AB72" i="2" s="1"/>
  <c r="J72" i="2"/>
  <c r="I72" i="2"/>
  <c r="V65" i="2"/>
  <c r="M65" i="2"/>
  <c r="P65" i="2" s="1"/>
  <c r="U65" i="2" s="1"/>
  <c r="J65" i="2"/>
  <c r="I65" i="2"/>
  <c r="V59" i="2"/>
  <c r="M59" i="2"/>
  <c r="J59" i="2"/>
  <c r="I59" i="2"/>
  <c r="V48" i="2"/>
  <c r="M48" i="2"/>
  <c r="AB48" i="2" s="1"/>
  <c r="J48" i="2"/>
  <c r="I48" i="2"/>
  <c r="V81" i="2"/>
  <c r="M81" i="2"/>
  <c r="AB81" i="2" s="1"/>
  <c r="J81" i="2"/>
  <c r="I81" i="2"/>
  <c r="V69" i="2"/>
  <c r="M69" i="2"/>
  <c r="AB69" i="2" s="1"/>
  <c r="J69" i="2"/>
  <c r="I69" i="2"/>
  <c r="V55" i="2"/>
  <c r="M55" i="2"/>
  <c r="P55" i="2" s="1"/>
  <c r="U55" i="2" s="1"/>
  <c r="J55" i="2"/>
  <c r="I55" i="2"/>
  <c r="V75" i="2"/>
  <c r="M75" i="2"/>
  <c r="AB75" i="2" s="1"/>
  <c r="J75" i="2"/>
  <c r="I75" i="2"/>
  <c r="V62" i="2"/>
  <c r="M62" i="2"/>
  <c r="AB62" i="2" s="1"/>
  <c r="J62" i="2"/>
  <c r="I62" i="2"/>
  <c r="V47" i="2"/>
  <c r="M47" i="2"/>
  <c r="P47" i="2" s="1"/>
  <c r="J47" i="2"/>
  <c r="I47" i="2"/>
  <c r="V68" i="2"/>
  <c r="M68" i="2"/>
  <c r="AB68" i="2" s="1"/>
  <c r="J68" i="2"/>
  <c r="I68" i="2"/>
  <c r="V58" i="2"/>
  <c r="M58" i="2"/>
  <c r="AB58" i="2" s="1"/>
  <c r="J58" i="2"/>
  <c r="I58" i="2"/>
  <c r="V71" i="2"/>
  <c r="M71" i="2"/>
  <c r="AB71" i="2" s="1"/>
  <c r="J71" i="2"/>
  <c r="I71" i="2"/>
  <c r="V57" i="2"/>
  <c r="M57" i="2"/>
  <c r="AB57" i="2" s="1"/>
  <c r="J57" i="2"/>
  <c r="I57" i="2"/>
  <c r="V39" i="2"/>
  <c r="M39" i="2"/>
  <c r="AB39" i="2" s="1"/>
  <c r="J39" i="2"/>
  <c r="I39" i="2"/>
  <c r="V40" i="2"/>
  <c r="M40" i="2"/>
  <c r="P40" i="2" s="1"/>
  <c r="U40" i="2" s="1"/>
  <c r="J40" i="2"/>
  <c r="I40" i="2"/>
  <c r="V43" i="2"/>
  <c r="M43" i="2"/>
  <c r="AB43" i="2" s="1"/>
  <c r="J43" i="2"/>
  <c r="I43" i="2"/>
  <c r="V46" i="2"/>
  <c r="M46" i="2"/>
  <c r="AB46" i="2" s="1"/>
  <c r="J46" i="2"/>
  <c r="I46" i="2"/>
  <c r="V42" i="2"/>
  <c r="M42" i="2"/>
  <c r="P42" i="2" s="1"/>
  <c r="U42" i="2" s="1"/>
  <c r="J42" i="2"/>
  <c r="I42" i="2"/>
  <c r="V37" i="2"/>
  <c r="M37" i="2"/>
  <c r="P37" i="2" s="1"/>
  <c r="U37" i="2" s="1"/>
  <c r="J37" i="2"/>
  <c r="I37" i="2"/>
  <c r="V36" i="2"/>
  <c r="M36" i="2"/>
  <c r="AB36" i="2" s="1"/>
  <c r="J36" i="2"/>
  <c r="I36" i="2"/>
  <c r="V35" i="2"/>
  <c r="M35" i="2"/>
  <c r="J35" i="2"/>
  <c r="I35" i="2"/>
  <c r="V45" i="2"/>
  <c r="M45" i="2"/>
  <c r="P45" i="2" s="1"/>
  <c r="U45" i="2" s="1"/>
  <c r="J45" i="2"/>
  <c r="I45" i="2"/>
  <c r="V44" i="2"/>
  <c r="M44" i="2"/>
  <c r="AB44" i="2" s="1"/>
  <c r="J44" i="2"/>
  <c r="I44" i="2"/>
  <c r="V41" i="2"/>
  <c r="M41" i="2"/>
  <c r="AB41" i="2" s="1"/>
  <c r="J41" i="2"/>
  <c r="I41" i="2"/>
  <c r="V38" i="2"/>
  <c r="M38" i="2"/>
  <c r="AB38" i="2" s="1"/>
  <c r="J38" i="2"/>
  <c r="I38" i="2"/>
  <c r="V32" i="2"/>
  <c r="M32" i="2"/>
  <c r="P32" i="2" s="1"/>
  <c r="U32" i="2" s="1"/>
  <c r="J32" i="2"/>
  <c r="I32" i="2"/>
  <c r="V27" i="2"/>
  <c r="M27" i="2"/>
  <c r="P27" i="2" s="1"/>
  <c r="U27" i="2" s="1"/>
  <c r="J27" i="2"/>
  <c r="I27" i="2"/>
  <c r="V28" i="2"/>
  <c r="M28" i="2"/>
  <c r="P28" i="2" s="1"/>
  <c r="J28" i="2"/>
  <c r="I28" i="2"/>
  <c r="V29" i="2"/>
  <c r="M29" i="2"/>
  <c r="P29" i="2" s="1"/>
  <c r="U29" i="2" s="1"/>
  <c r="J29" i="2"/>
  <c r="I29" i="2"/>
  <c r="V34" i="2"/>
  <c r="M34" i="2"/>
  <c r="AB34" i="2" s="1"/>
  <c r="J34" i="2"/>
  <c r="I34" i="2"/>
  <c r="V31" i="2"/>
  <c r="M31" i="2"/>
  <c r="P31" i="2" s="1"/>
  <c r="U31" i="2" s="1"/>
  <c r="J31" i="2"/>
  <c r="I31" i="2"/>
  <c r="V26" i="2"/>
  <c r="M26" i="2"/>
  <c r="P26" i="2" s="1"/>
  <c r="U26" i="2" s="1"/>
  <c r="J26" i="2"/>
  <c r="I26" i="2"/>
  <c r="V25" i="2"/>
  <c r="M25" i="2"/>
  <c r="P25" i="2" s="1"/>
  <c r="U25" i="2" s="1"/>
  <c r="J25" i="2"/>
  <c r="I25" i="2"/>
  <c r="V24" i="2"/>
  <c r="M24" i="2"/>
  <c r="P24" i="2" s="1"/>
  <c r="U24" i="2" s="1"/>
  <c r="J24" i="2"/>
  <c r="I24" i="2"/>
  <c r="V23" i="2"/>
  <c r="M23" i="2"/>
  <c r="AB23" i="2" s="1"/>
  <c r="J23" i="2"/>
  <c r="I23" i="2"/>
  <c r="V30" i="2"/>
  <c r="M30" i="2"/>
  <c r="P30" i="2" s="1"/>
  <c r="J30" i="2"/>
  <c r="I30" i="2"/>
  <c r="V33" i="2"/>
  <c r="M33" i="2"/>
  <c r="J33" i="2"/>
  <c r="I33" i="2"/>
  <c r="V10" i="2"/>
  <c r="M10" i="2"/>
  <c r="AB10" i="2" s="1"/>
  <c r="J10" i="2"/>
  <c r="I10" i="2"/>
  <c r="V20" i="2"/>
  <c r="M20" i="2"/>
  <c r="AB20" i="2" s="1"/>
  <c r="J20" i="2"/>
  <c r="I20" i="2"/>
  <c r="V8" i="2"/>
  <c r="M8" i="2"/>
  <c r="P8" i="2" s="1"/>
  <c r="J8" i="2"/>
  <c r="I8" i="2"/>
  <c r="V15" i="2"/>
  <c r="M15" i="2"/>
  <c r="P15" i="2" s="1"/>
  <c r="U15" i="2" s="1"/>
  <c r="J15" i="2"/>
  <c r="I15" i="2"/>
  <c r="V3" i="2"/>
  <c r="M3" i="2"/>
  <c r="J3" i="2"/>
  <c r="I3" i="2"/>
  <c r="V22" i="2"/>
  <c r="M22" i="2"/>
  <c r="AB22" i="2" s="1"/>
  <c r="J22" i="2"/>
  <c r="I22" i="2"/>
  <c r="V14" i="2"/>
  <c r="M14" i="2"/>
  <c r="AB14" i="2" s="1"/>
  <c r="J14" i="2"/>
  <c r="I14" i="2"/>
  <c r="V12" i="2"/>
  <c r="M12" i="2"/>
  <c r="AB12" i="2" s="1"/>
  <c r="J12" i="2"/>
  <c r="I12" i="2"/>
  <c r="V9" i="2"/>
  <c r="M9" i="2"/>
  <c r="P9" i="2" s="1"/>
  <c r="U9" i="2" s="1"/>
  <c r="J9" i="2"/>
  <c r="I9" i="2"/>
  <c r="V19" i="2"/>
  <c r="M19" i="2"/>
  <c r="P19" i="2" s="1"/>
  <c r="J19" i="2"/>
  <c r="I19" i="2"/>
  <c r="V7" i="2"/>
  <c r="M7" i="2"/>
  <c r="P7" i="2" s="1"/>
  <c r="J7" i="2"/>
  <c r="I7" i="2"/>
  <c r="V18" i="2"/>
  <c r="M18" i="2"/>
  <c r="P18" i="2" s="1"/>
  <c r="U18" i="2" s="1"/>
  <c r="J18" i="2"/>
  <c r="I18" i="2"/>
  <c r="V6" i="2"/>
  <c r="M6" i="2"/>
  <c r="P6" i="2" s="1"/>
  <c r="U6" i="2" s="1"/>
  <c r="J6" i="2"/>
  <c r="I6" i="2"/>
  <c r="V17" i="2"/>
  <c r="M17" i="2"/>
  <c r="AB17" i="2" s="1"/>
  <c r="J17" i="2"/>
  <c r="I17" i="2"/>
  <c r="V5" i="2"/>
  <c r="M5" i="2"/>
  <c r="AB5" i="2" s="1"/>
  <c r="J5" i="2"/>
  <c r="I5" i="2"/>
  <c r="V16" i="2"/>
  <c r="M16" i="2"/>
  <c r="P16" i="2" s="1"/>
  <c r="U16" i="2" s="1"/>
  <c r="J16" i="2"/>
  <c r="I16" i="2"/>
  <c r="V4" i="2"/>
  <c r="M4" i="2"/>
  <c r="AB4" i="2" s="1"/>
  <c r="J4" i="2"/>
  <c r="I4" i="2"/>
  <c r="V13" i="2"/>
  <c r="M13" i="2"/>
  <c r="P13" i="2" s="1"/>
  <c r="J13" i="2"/>
  <c r="I13" i="2"/>
  <c r="V21" i="2"/>
  <c r="M21" i="2"/>
  <c r="AB21" i="2" s="1"/>
  <c r="J21" i="2"/>
  <c r="I21" i="2"/>
  <c r="V11" i="2"/>
  <c r="M11" i="2"/>
  <c r="AB11" i="2" s="1"/>
  <c r="J11" i="2"/>
  <c r="I11" i="2"/>
  <c r="P3" i="2" l="1"/>
  <c r="U3" i="2" s="1"/>
  <c r="X134" i="2"/>
  <c r="X132" i="2"/>
  <c r="X166" i="2"/>
  <c r="P70" i="2"/>
  <c r="U70" i="2" s="1"/>
  <c r="AB126" i="2"/>
  <c r="AC126" i="2" s="1"/>
  <c r="P213" i="2"/>
  <c r="U213" i="2" s="1"/>
  <c r="X141" i="2"/>
  <c r="X142" i="2"/>
  <c r="X136" i="2"/>
  <c r="X157" i="2"/>
  <c r="X149" i="2"/>
  <c r="AB55" i="2"/>
  <c r="AC55" i="2" s="1"/>
  <c r="P72" i="2"/>
  <c r="U72" i="2" s="1"/>
  <c r="X99" i="2"/>
  <c r="X124" i="2"/>
  <c r="X111" i="2"/>
  <c r="X115" i="2"/>
  <c r="AB152" i="2"/>
  <c r="AC152" i="2" s="1"/>
  <c r="P123" i="2"/>
  <c r="U123" i="2" s="1"/>
  <c r="AB211" i="2"/>
  <c r="AC211" i="2" s="1"/>
  <c r="X72" i="2"/>
  <c r="P185" i="2"/>
  <c r="U185" i="2" s="1"/>
  <c r="AB147" i="2"/>
  <c r="AC147" i="2" s="1"/>
  <c r="R28" i="2"/>
  <c r="X15" i="2"/>
  <c r="AB26" i="2"/>
  <c r="AB182" i="2"/>
  <c r="AC182" i="2" s="1"/>
  <c r="P17" i="2"/>
  <c r="U17" i="2" s="1"/>
  <c r="X58" i="2"/>
  <c r="X218" i="2"/>
  <c r="X38" i="2"/>
  <c r="X35" i="2"/>
  <c r="AC72" i="2"/>
  <c r="X67" i="2"/>
  <c r="X85" i="2"/>
  <c r="X82" i="2"/>
  <c r="R149" i="2"/>
  <c r="AB226" i="2"/>
  <c r="AC226" i="2" s="1"/>
  <c r="AC38" i="2"/>
  <c r="AC57" i="2"/>
  <c r="X48" i="2"/>
  <c r="AC49" i="2"/>
  <c r="AC186" i="2"/>
  <c r="AC208" i="2"/>
  <c r="AB149" i="2"/>
  <c r="AC149" i="2" s="1"/>
  <c r="P21" i="2"/>
  <c r="U21" i="2" s="1"/>
  <c r="AB47" i="2"/>
  <c r="X97" i="2"/>
  <c r="X112" i="2"/>
  <c r="X108" i="2"/>
  <c r="X125" i="2"/>
  <c r="X163" i="2"/>
  <c r="X90" i="2"/>
  <c r="P207" i="2"/>
  <c r="U207" i="2" s="1"/>
  <c r="X220" i="2"/>
  <c r="AC4" i="2"/>
  <c r="AB37" i="2"/>
  <c r="AC37" i="2" s="1"/>
  <c r="Q124" i="2"/>
  <c r="AB144" i="2"/>
  <c r="AC144" i="2" s="1"/>
  <c r="AB190" i="2"/>
  <c r="AC190" i="2" s="1"/>
  <c r="P205" i="2"/>
  <c r="U205" i="2" s="1"/>
  <c r="P210" i="2"/>
  <c r="U210" i="2" s="1"/>
  <c r="X175" i="2"/>
  <c r="AB218" i="2"/>
  <c r="AC34" i="2"/>
  <c r="AC41" i="2"/>
  <c r="AC76" i="2"/>
  <c r="X200" i="2"/>
  <c r="AC185" i="2"/>
  <c r="X212" i="2"/>
  <c r="AC225" i="2"/>
  <c r="AC17" i="2"/>
  <c r="X20" i="2"/>
  <c r="X37" i="2"/>
  <c r="X56" i="2"/>
  <c r="P50" i="2"/>
  <c r="U50" i="2" s="1"/>
  <c r="AC12" i="2"/>
  <c r="X47" i="2"/>
  <c r="AC116" i="2"/>
  <c r="X155" i="2"/>
  <c r="X176" i="2"/>
  <c r="P187" i="2"/>
  <c r="Q187" i="2" s="1"/>
  <c r="AB212" i="2"/>
  <c r="AC212" i="2" s="1"/>
  <c r="X217" i="2"/>
  <c r="X215" i="2"/>
  <c r="AB18" i="2"/>
  <c r="AC18" i="2" s="1"/>
  <c r="AC20" i="2"/>
  <c r="AC23" i="2"/>
  <c r="X70" i="2"/>
  <c r="P64" i="2"/>
  <c r="U64" i="2" s="1"/>
  <c r="AC54" i="2"/>
  <c r="AC160" i="2"/>
  <c r="AB171" i="2"/>
  <c r="AC171" i="2" s="1"/>
  <c r="AC175" i="2"/>
  <c r="P191" i="2"/>
  <c r="U191" i="2" s="1"/>
  <c r="AC210" i="2"/>
  <c r="P188" i="2"/>
  <c r="U188" i="2" s="1"/>
  <c r="P209" i="2"/>
  <c r="U209" i="2" s="1"/>
  <c r="AC220" i="2"/>
  <c r="AB15" i="2"/>
  <c r="AC15" i="2" s="1"/>
  <c r="AB73" i="2"/>
  <c r="AC73" i="2" s="1"/>
  <c r="AB153" i="2"/>
  <c r="AC153" i="2" s="1"/>
  <c r="P61" i="2"/>
  <c r="U61" i="2" s="1"/>
  <c r="AB77" i="2"/>
  <c r="AC77" i="2" s="1"/>
  <c r="P98" i="2"/>
  <c r="R98" i="2" s="1"/>
  <c r="X100" i="2"/>
  <c r="AB101" i="2"/>
  <c r="AC101" i="2" s="1"/>
  <c r="P114" i="2"/>
  <c r="U114" i="2" s="1"/>
  <c r="P115" i="2"/>
  <c r="AB133" i="2"/>
  <c r="AC133" i="2" s="1"/>
  <c r="P138" i="2"/>
  <c r="X145" i="2"/>
  <c r="P158" i="2"/>
  <c r="U158" i="2" s="1"/>
  <c r="P157" i="2"/>
  <c r="U157" i="2" s="1"/>
  <c r="AC200" i="2"/>
  <c r="X208" i="2"/>
  <c r="P225" i="2"/>
  <c r="Q225" i="2" s="1"/>
  <c r="X223" i="2"/>
  <c r="AB16" i="2"/>
  <c r="AC16" i="2" s="1"/>
  <c r="X18" i="2"/>
  <c r="AC14" i="2"/>
  <c r="Q26" i="2"/>
  <c r="X36" i="2"/>
  <c r="AC46" i="2"/>
  <c r="AC81" i="2"/>
  <c r="X63" i="2"/>
  <c r="AB96" i="2"/>
  <c r="AC96" i="2" s="1"/>
  <c r="P86" i="2"/>
  <c r="U86" i="2" s="1"/>
  <c r="AC88" i="2"/>
  <c r="R117" i="2"/>
  <c r="AC140" i="2"/>
  <c r="X137" i="2"/>
  <c r="X177" i="2"/>
  <c r="AB197" i="2"/>
  <c r="AC197" i="2" s="1"/>
  <c r="AB195" i="2"/>
  <c r="AB196" i="2"/>
  <c r="AC196" i="2" s="1"/>
  <c r="AC219" i="2"/>
  <c r="AC10" i="2"/>
  <c r="AC50" i="2"/>
  <c r="AC63" i="2"/>
  <c r="X171" i="2"/>
  <c r="P181" i="2"/>
  <c r="Q181" i="2" s="1"/>
  <c r="AC217" i="2"/>
  <c r="P219" i="2"/>
  <c r="Q219" i="2" s="1"/>
  <c r="AB40" i="2"/>
  <c r="AC40" i="2" s="1"/>
  <c r="P57" i="2"/>
  <c r="U57" i="2" s="1"/>
  <c r="AB91" i="2"/>
  <c r="AC91" i="2" s="1"/>
  <c r="AB125" i="2"/>
  <c r="AC125" i="2" s="1"/>
  <c r="P116" i="2"/>
  <c r="U116" i="2" s="1"/>
  <c r="AC179" i="2"/>
  <c r="X19" i="2"/>
  <c r="AC26" i="2"/>
  <c r="X39" i="2"/>
  <c r="X60" i="2"/>
  <c r="X77" i="2"/>
  <c r="AB129" i="2"/>
  <c r="AC129" i="2" s="1"/>
  <c r="X109" i="2"/>
  <c r="X131" i="2"/>
  <c r="X168" i="2"/>
  <c r="AB145" i="2"/>
  <c r="AC145" i="2" s="1"/>
  <c r="X161" i="2"/>
  <c r="AB146" i="2"/>
  <c r="AC146" i="2" s="1"/>
  <c r="X167" i="2"/>
  <c r="P179" i="2"/>
  <c r="U179" i="2" s="1"/>
  <c r="X174" i="2"/>
  <c r="X178" i="2"/>
  <c r="AC207" i="2"/>
  <c r="X184" i="2"/>
  <c r="X224" i="2"/>
  <c r="AB221" i="2"/>
  <c r="AC221" i="2" s="1"/>
  <c r="R40" i="2"/>
  <c r="Q55" i="2"/>
  <c r="P14" i="2"/>
  <c r="R14" i="2" s="1"/>
  <c r="AB66" i="2"/>
  <c r="AC66" i="2" s="1"/>
  <c r="P63" i="2"/>
  <c r="U63" i="2" s="1"/>
  <c r="AC104" i="2"/>
  <c r="AB132" i="2"/>
  <c r="AC132" i="2" s="1"/>
  <c r="AC177" i="2"/>
  <c r="P200" i="2"/>
  <c r="U200" i="2" s="1"/>
  <c r="X207" i="2"/>
  <c r="X188" i="2"/>
  <c r="AC195" i="2"/>
  <c r="AC184" i="2"/>
  <c r="P217" i="2"/>
  <c r="Q217" i="2" s="1"/>
  <c r="X219" i="2"/>
  <c r="AB224" i="2"/>
  <c r="AC224" i="2" s="1"/>
  <c r="R13" i="2"/>
  <c r="X16" i="2"/>
  <c r="AC5" i="2"/>
  <c r="X29" i="2"/>
  <c r="AB28" i="2"/>
  <c r="AC28" i="2" s="1"/>
  <c r="AB65" i="2"/>
  <c r="AC65" i="2" s="1"/>
  <c r="X83" i="2"/>
  <c r="Q84" i="2"/>
  <c r="AC86" i="2"/>
  <c r="X88" i="2"/>
  <c r="P100" i="2"/>
  <c r="U100" i="2" s="1"/>
  <c r="AB110" i="2"/>
  <c r="AC110" i="2" s="1"/>
  <c r="AC122" i="2"/>
  <c r="AB102" i="2"/>
  <c r="AC102" i="2" s="1"/>
  <c r="P104" i="2"/>
  <c r="U104" i="2" s="1"/>
  <c r="AC164" i="2"/>
  <c r="AB170" i="2"/>
  <c r="AC170" i="2" s="1"/>
  <c r="P165" i="2"/>
  <c r="U165" i="2" s="1"/>
  <c r="AB169" i="2"/>
  <c r="AC169" i="2" s="1"/>
  <c r="P177" i="2"/>
  <c r="U177" i="2" s="1"/>
  <c r="AC188" i="2"/>
  <c r="X186" i="2"/>
  <c r="P184" i="2"/>
  <c r="U184" i="2" s="1"/>
  <c r="AB189" i="2"/>
  <c r="AC189" i="2" s="1"/>
  <c r="P220" i="2"/>
  <c r="U220" i="2" s="1"/>
  <c r="P223" i="2"/>
  <c r="U223" i="2" s="1"/>
  <c r="AC134" i="2"/>
  <c r="R133" i="2"/>
  <c r="X24" i="2"/>
  <c r="X68" i="2"/>
  <c r="P75" i="2"/>
  <c r="U75" i="2" s="1"/>
  <c r="P53" i="2"/>
  <c r="U53" i="2" s="1"/>
  <c r="P54" i="2"/>
  <c r="U54" i="2" s="1"/>
  <c r="P88" i="2"/>
  <c r="Q88" i="2" s="1"/>
  <c r="P93" i="2"/>
  <c r="R93" i="2" s="1"/>
  <c r="P119" i="2"/>
  <c r="Q119" i="2" s="1"/>
  <c r="Q126" i="2"/>
  <c r="P134" i="2"/>
  <c r="Q134" i="2" s="1"/>
  <c r="P160" i="2"/>
  <c r="U160" i="2" s="1"/>
  <c r="X201" i="2"/>
  <c r="X182" i="2"/>
  <c r="X195" i="2"/>
  <c r="P186" i="2"/>
  <c r="U186" i="2" s="1"/>
  <c r="AB13" i="2"/>
  <c r="AC13" i="2" s="1"/>
  <c r="AC22" i="2"/>
  <c r="AB8" i="2"/>
  <c r="AC8" i="2" s="1"/>
  <c r="AB31" i="2"/>
  <c r="AC31" i="2" s="1"/>
  <c r="P43" i="2"/>
  <c r="U43" i="2" s="1"/>
  <c r="X79" i="2"/>
  <c r="AB84" i="2"/>
  <c r="AC84" i="2" s="1"/>
  <c r="P89" i="2"/>
  <c r="U89" i="2" s="1"/>
  <c r="AC118" i="2"/>
  <c r="AC112" i="2"/>
  <c r="AC114" i="2"/>
  <c r="X173" i="2"/>
  <c r="P175" i="2"/>
  <c r="U175" i="2" s="1"/>
  <c r="X191" i="2"/>
  <c r="P208" i="2"/>
  <c r="U208" i="2" s="1"/>
  <c r="X199" i="2"/>
  <c r="Q196" i="2"/>
  <c r="AC21" i="2"/>
  <c r="P22" i="2"/>
  <c r="U22" i="2" s="1"/>
  <c r="X33" i="2"/>
  <c r="AB30" i="2"/>
  <c r="AC30" i="2" s="1"/>
  <c r="P44" i="2"/>
  <c r="U44" i="2" s="1"/>
  <c r="P68" i="2"/>
  <c r="U68" i="2" s="1"/>
  <c r="X65" i="2"/>
  <c r="AC70" i="2"/>
  <c r="P118" i="2"/>
  <c r="U118" i="2" s="1"/>
  <c r="P112" i="2"/>
  <c r="U112" i="2" s="1"/>
  <c r="X102" i="2"/>
  <c r="X158" i="2"/>
  <c r="AC157" i="2"/>
  <c r="X169" i="2"/>
  <c r="Q152" i="2"/>
  <c r="X179" i="2"/>
  <c r="X205" i="2"/>
  <c r="P201" i="2"/>
  <c r="U201" i="2" s="1"/>
  <c r="AC191" i="2"/>
  <c r="X185" i="2"/>
  <c r="R212" i="2"/>
  <c r="X225" i="2"/>
  <c r="X25" i="2"/>
  <c r="AC62" i="2"/>
  <c r="AC69" i="2"/>
  <c r="X96" i="2"/>
  <c r="X92" i="2"/>
  <c r="X117" i="2"/>
  <c r="X107" i="2"/>
  <c r="X101" i="2"/>
  <c r="X150" i="2"/>
  <c r="X180" i="2"/>
  <c r="R7" i="2"/>
  <c r="U7" i="2"/>
  <c r="U13" i="2"/>
  <c r="Q13" i="2"/>
  <c r="R8" i="2"/>
  <c r="U8" i="2"/>
  <c r="U19" i="2"/>
  <c r="Q19" i="2"/>
  <c r="R19" i="2"/>
  <c r="R30" i="2"/>
  <c r="U30" i="2"/>
  <c r="Q8" i="2"/>
  <c r="AB7" i="2"/>
  <c r="AC7" i="2" s="1"/>
  <c r="P23" i="2"/>
  <c r="R23" i="2" s="1"/>
  <c r="P38" i="2"/>
  <c r="U38" i="2" s="1"/>
  <c r="X6" i="2"/>
  <c r="R15" i="2"/>
  <c r="P20" i="2"/>
  <c r="U20" i="2" s="1"/>
  <c r="P48" i="2"/>
  <c r="R48" i="2" s="1"/>
  <c r="Q169" i="2"/>
  <c r="U169" i="2"/>
  <c r="R169" i="2"/>
  <c r="R16" i="2"/>
  <c r="P5" i="2"/>
  <c r="U5" i="2" s="1"/>
  <c r="X34" i="2"/>
  <c r="AB29" i="2"/>
  <c r="AC29" i="2" s="1"/>
  <c r="AC36" i="2"/>
  <c r="P46" i="2"/>
  <c r="U46" i="2" s="1"/>
  <c r="AC53" i="2"/>
  <c r="Q146" i="2"/>
  <c r="U146" i="2"/>
  <c r="AB180" i="2"/>
  <c r="AC180" i="2" s="1"/>
  <c r="P180" i="2"/>
  <c r="AB27" i="2"/>
  <c r="AC27" i="2" s="1"/>
  <c r="X11" i="2"/>
  <c r="X17" i="2"/>
  <c r="AB19" i="2"/>
  <c r="AC19" i="2" s="1"/>
  <c r="P12" i="2"/>
  <c r="U12" i="2" s="1"/>
  <c r="P49" i="2"/>
  <c r="U49" i="2" s="1"/>
  <c r="U102" i="2"/>
  <c r="R102" i="2"/>
  <c r="Q102" i="2"/>
  <c r="AB198" i="2"/>
  <c r="AC198" i="2" s="1"/>
  <c r="P198" i="2"/>
  <c r="U198" i="2" s="1"/>
  <c r="Q189" i="2"/>
  <c r="U189" i="2"/>
  <c r="R189" i="2"/>
  <c r="AB216" i="2"/>
  <c r="AC216" i="2" s="1"/>
  <c r="P216" i="2"/>
  <c r="U216" i="2" s="1"/>
  <c r="Q7" i="2"/>
  <c r="X9" i="2"/>
  <c r="AB25" i="2"/>
  <c r="AC25" i="2" s="1"/>
  <c r="AC44" i="2"/>
  <c r="P36" i="2"/>
  <c r="U36" i="2" s="1"/>
  <c r="P81" i="2"/>
  <c r="U81" i="2" s="1"/>
  <c r="P97" i="2"/>
  <c r="U97" i="2" s="1"/>
  <c r="AB97" i="2"/>
  <c r="AC97" i="2" s="1"/>
  <c r="AC119" i="2"/>
  <c r="AB137" i="2"/>
  <c r="AC137" i="2" s="1"/>
  <c r="P137" i="2"/>
  <c r="U137" i="2" s="1"/>
  <c r="R145" i="2"/>
  <c r="U145" i="2"/>
  <c r="Q167" i="2"/>
  <c r="U167" i="2"/>
  <c r="R167" i="2"/>
  <c r="AB202" i="2"/>
  <c r="AC202" i="2" s="1"/>
  <c r="P202" i="2"/>
  <c r="R202" i="2" s="1"/>
  <c r="X153" i="2"/>
  <c r="R153" i="2"/>
  <c r="Q153" i="2"/>
  <c r="Q163" i="2"/>
  <c r="U163" i="2"/>
  <c r="R163" i="2"/>
  <c r="AB193" i="2"/>
  <c r="AC193" i="2" s="1"/>
  <c r="P193" i="2"/>
  <c r="U193" i="2" s="1"/>
  <c r="AB204" i="2"/>
  <c r="AC204" i="2" s="1"/>
  <c r="P204" i="2"/>
  <c r="U204" i="2" s="1"/>
  <c r="AB215" i="2"/>
  <c r="AC215" i="2" s="1"/>
  <c r="P215" i="2"/>
  <c r="U215" i="2" s="1"/>
  <c r="R221" i="2"/>
  <c r="Q221" i="2"/>
  <c r="X31" i="2"/>
  <c r="R31" i="2"/>
  <c r="R18" i="2"/>
  <c r="X22" i="2"/>
  <c r="Q27" i="2"/>
  <c r="P41" i="2"/>
  <c r="Q41" i="2" s="1"/>
  <c r="P58" i="2"/>
  <c r="U58" i="2" s="1"/>
  <c r="R65" i="2"/>
  <c r="P74" i="2"/>
  <c r="Q74" i="2" s="1"/>
  <c r="AB74" i="2"/>
  <c r="AC74" i="2" s="1"/>
  <c r="R60" i="2"/>
  <c r="Q60" i="2"/>
  <c r="AB128" i="2"/>
  <c r="AC128" i="2" s="1"/>
  <c r="P128" i="2"/>
  <c r="U128" i="2" s="1"/>
  <c r="X147" i="2"/>
  <c r="R147" i="2"/>
  <c r="U192" i="2"/>
  <c r="R192" i="2"/>
  <c r="Q192" i="2"/>
  <c r="Q222" i="2"/>
  <c r="U222" i="2"/>
  <c r="R222" i="2"/>
  <c r="AB214" i="2"/>
  <c r="AC214" i="2" s="1"/>
  <c r="P214" i="2"/>
  <c r="U214" i="2" s="1"/>
  <c r="AB33" i="2"/>
  <c r="AC33" i="2" s="1"/>
  <c r="P33" i="2"/>
  <c r="U33" i="2" s="1"/>
  <c r="X3" i="2"/>
  <c r="X13" i="2"/>
  <c r="X4" i="2"/>
  <c r="X12" i="2"/>
  <c r="X23" i="2"/>
  <c r="R26" i="2"/>
  <c r="Q31" i="2"/>
  <c r="U28" i="2"/>
  <c r="R27" i="2"/>
  <c r="AB35" i="2"/>
  <c r="AC35" i="2" s="1"/>
  <c r="P35" i="2"/>
  <c r="U35" i="2" s="1"/>
  <c r="U47" i="2"/>
  <c r="R47" i="2"/>
  <c r="P69" i="2"/>
  <c r="U69" i="2" s="1"/>
  <c r="X49" i="2"/>
  <c r="X50" i="2"/>
  <c r="U60" i="2"/>
  <c r="U77" i="2"/>
  <c r="R77" i="2"/>
  <c r="Q77" i="2"/>
  <c r="U111" i="2"/>
  <c r="R111" i="2"/>
  <c r="Q111" i="2"/>
  <c r="X116" i="2"/>
  <c r="AB127" i="2"/>
  <c r="AC127" i="2" s="1"/>
  <c r="P127" i="2"/>
  <c r="U127" i="2" s="1"/>
  <c r="U161" i="2"/>
  <c r="R161" i="2"/>
  <c r="U149" i="2"/>
  <c r="Q149" i="2"/>
  <c r="AB174" i="2"/>
  <c r="AC174" i="2" s="1"/>
  <c r="P174" i="2"/>
  <c r="U174" i="2" s="1"/>
  <c r="U197" i="2"/>
  <c r="R197" i="2"/>
  <c r="P59" i="2"/>
  <c r="Q59" i="2" s="1"/>
  <c r="AB59" i="2"/>
  <c r="AC59" i="2" s="1"/>
  <c r="AB56" i="2"/>
  <c r="AC56" i="2" s="1"/>
  <c r="P56" i="2"/>
  <c r="U56" i="2" s="1"/>
  <c r="AB87" i="2"/>
  <c r="AC87" i="2" s="1"/>
  <c r="P87" i="2"/>
  <c r="U87" i="2" s="1"/>
  <c r="P103" i="2"/>
  <c r="U103" i="2" s="1"/>
  <c r="AB103" i="2"/>
  <c r="AC103" i="2" s="1"/>
  <c r="Q30" i="2"/>
  <c r="X57" i="2"/>
  <c r="P71" i="2"/>
  <c r="U71" i="2" s="1"/>
  <c r="X75" i="2"/>
  <c r="AB141" i="2"/>
  <c r="AC141" i="2" s="1"/>
  <c r="P141" i="2"/>
  <c r="U141" i="2" s="1"/>
  <c r="Q142" i="2"/>
  <c r="U142" i="2"/>
  <c r="R142" i="2"/>
  <c r="AC158" i="2"/>
  <c r="AB194" i="2"/>
  <c r="AC194" i="2" s="1"/>
  <c r="P194" i="2"/>
  <c r="U194" i="2" s="1"/>
  <c r="R25" i="2"/>
  <c r="Q28" i="2"/>
  <c r="X27" i="2"/>
  <c r="X32" i="2"/>
  <c r="R42" i="2"/>
  <c r="X40" i="2"/>
  <c r="X62" i="2"/>
  <c r="X73" i="2"/>
  <c r="X80" i="2"/>
  <c r="X84" i="2"/>
  <c r="AC95" i="2"/>
  <c r="R96" i="2"/>
  <c r="AB111" i="2"/>
  <c r="AC111" i="2" s="1"/>
  <c r="AB135" i="2"/>
  <c r="AC135" i="2" s="1"/>
  <c r="AB142" i="2"/>
  <c r="AC142" i="2" s="1"/>
  <c r="X138" i="2"/>
  <c r="X164" i="2"/>
  <c r="AB161" i="2"/>
  <c r="AC161" i="2" s="1"/>
  <c r="AB148" i="2"/>
  <c r="AC148" i="2" s="1"/>
  <c r="AB167" i="2"/>
  <c r="AC167" i="2" s="1"/>
  <c r="AB151" i="2"/>
  <c r="AC151" i="2" s="1"/>
  <c r="AB163" i="2"/>
  <c r="AC163" i="2" s="1"/>
  <c r="X172" i="2"/>
  <c r="AC187" i="2"/>
  <c r="AB192" i="2"/>
  <c r="AC192" i="2" s="1"/>
  <c r="X189" i="2"/>
  <c r="X196" i="2"/>
  <c r="AB222" i="2"/>
  <c r="AC222" i="2" s="1"/>
  <c r="AC39" i="2"/>
  <c r="AB60" i="2"/>
  <c r="AC60" i="2" s="1"/>
  <c r="AB92" i="2"/>
  <c r="AC92" i="2" s="1"/>
  <c r="AB108" i="2"/>
  <c r="AC108" i="2" s="1"/>
  <c r="AB113" i="2"/>
  <c r="AC113" i="2" s="1"/>
  <c r="AB124" i="2"/>
  <c r="AC124" i="2" s="1"/>
  <c r="Q133" i="2"/>
  <c r="AB155" i="2"/>
  <c r="AC155" i="2" s="1"/>
  <c r="Q147" i="2"/>
  <c r="AB178" i="2"/>
  <c r="AC178" i="2" s="1"/>
  <c r="X10" i="2"/>
  <c r="R29" i="2"/>
  <c r="X44" i="2"/>
  <c r="X45" i="2"/>
  <c r="R37" i="2"/>
  <c r="X43" i="2"/>
  <c r="P39" i="2"/>
  <c r="Q39" i="2" s="1"/>
  <c r="AC71" i="2"/>
  <c r="P62" i="2"/>
  <c r="U62" i="2" s="1"/>
  <c r="X53" i="2"/>
  <c r="X64" i="2"/>
  <c r="X89" i="2"/>
  <c r="Q96" i="2"/>
  <c r="P85" i="2"/>
  <c r="R85" i="2" s="1"/>
  <c r="X106" i="2"/>
  <c r="AC98" i="2"/>
  <c r="X119" i="2"/>
  <c r="X130" i="2"/>
  <c r="P99" i="2"/>
  <c r="U99" i="2" s="1"/>
  <c r="X114" i="2"/>
  <c r="X105" i="2"/>
  <c r="P140" i="2"/>
  <c r="U140" i="2" s="1"/>
  <c r="R132" i="2"/>
  <c r="P164" i="2"/>
  <c r="U164" i="2" s="1"/>
  <c r="X144" i="2"/>
  <c r="Q161" i="2"/>
  <c r="X146" i="2"/>
  <c r="AC159" i="2"/>
  <c r="X152" i="2"/>
  <c r="AC181" i="2"/>
  <c r="X187" i="2"/>
  <c r="X197" i="2"/>
  <c r="X210" i="2"/>
  <c r="X192" i="2"/>
  <c r="X203" i="2"/>
  <c r="X222" i="2"/>
  <c r="AC213" i="2"/>
  <c r="X46" i="2"/>
  <c r="AC43" i="2"/>
  <c r="Q53" i="2"/>
  <c r="AC130" i="2"/>
  <c r="AB156" i="2"/>
  <c r="AC156" i="2" s="1"/>
  <c r="U147" i="2"/>
  <c r="AC203" i="2"/>
  <c r="AC68" i="2"/>
  <c r="X69" i="2"/>
  <c r="Q66" i="2"/>
  <c r="X54" i="2"/>
  <c r="X78" i="2"/>
  <c r="AC89" i="2"/>
  <c r="X86" i="2"/>
  <c r="P90" i="2"/>
  <c r="R90" i="2" s="1"/>
  <c r="X118" i="2"/>
  <c r="Q108" i="2"/>
  <c r="P130" i="2"/>
  <c r="R130" i="2" s="1"/>
  <c r="X113" i="2"/>
  <c r="AC115" i="2"/>
  <c r="X135" i="2"/>
  <c r="AC138" i="2"/>
  <c r="AC166" i="2"/>
  <c r="P154" i="2"/>
  <c r="U154" i="2" s="1"/>
  <c r="X148" i="2"/>
  <c r="AC173" i="2"/>
  <c r="X181" i="2"/>
  <c r="AB172" i="2"/>
  <c r="AC172" i="2" s="1"/>
  <c r="R182" i="2"/>
  <c r="P203" i="2"/>
  <c r="U203" i="2" s="1"/>
  <c r="R195" i="2"/>
  <c r="Q212" i="2"/>
  <c r="AC223" i="2"/>
  <c r="X52" i="2"/>
  <c r="AC78" i="2"/>
  <c r="X87" i="2"/>
  <c r="X128" i="2"/>
  <c r="X95" i="2"/>
  <c r="X93" i="2"/>
  <c r="X98" i="2"/>
  <c r="R108" i="2"/>
  <c r="R125" i="2"/>
  <c r="X133" i="2"/>
  <c r="X165" i="2"/>
  <c r="X202" i="2"/>
  <c r="X193" i="2"/>
  <c r="X211" i="2"/>
  <c r="X194" i="2"/>
  <c r="X204" i="2"/>
  <c r="X198" i="2"/>
  <c r="AC199" i="2"/>
  <c r="AC209" i="2"/>
  <c r="X214" i="2"/>
  <c r="X221" i="2"/>
  <c r="P4" i="2"/>
  <c r="U4" i="2" s="1"/>
  <c r="P10" i="2"/>
  <c r="U10" i="2" s="1"/>
  <c r="AB42" i="2"/>
  <c r="AC42" i="2" s="1"/>
  <c r="Q6" i="2"/>
  <c r="Q9" i="2"/>
  <c r="Q3" i="2"/>
  <c r="Q24" i="2"/>
  <c r="Q32" i="2"/>
  <c r="Q45" i="2"/>
  <c r="X71" i="2"/>
  <c r="AC58" i="2"/>
  <c r="Q47" i="2"/>
  <c r="AC47" i="2"/>
  <c r="AC48" i="2"/>
  <c r="R66" i="2"/>
  <c r="R73" i="2"/>
  <c r="P11" i="2"/>
  <c r="U11" i="2" s="1"/>
  <c r="P34" i="2"/>
  <c r="U34" i="2" s="1"/>
  <c r="R61" i="2"/>
  <c r="AB6" i="2"/>
  <c r="AC6" i="2" s="1"/>
  <c r="X7" i="2"/>
  <c r="R9" i="2"/>
  <c r="AB9" i="2"/>
  <c r="AC9" i="2" s="1"/>
  <c r="X14" i="2"/>
  <c r="R3" i="2"/>
  <c r="AB3" i="2"/>
  <c r="AC3" i="2" s="1"/>
  <c r="X8" i="2"/>
  <c r="X30" i="2"/>
  <c r="R24" i="2"/>
  <c r="AB24" i="2"/>
  <c r="AC24" i="2" s="1"/>
  <c r="X26" i="2"/>
  <c r="X28" i="2"/>
  <c r="R32" i="2"/>
  <c r="AB32" i="2"/>
  <c r="AC32" i="2" s="1"/>
  <c r="X41" i="2"/>
  <c r="R45" i="2"/>
  <c r="AB45" i="2"/>
  <c r="AC45" i="2" s="1"/>
  <c r="Q94" i="2"/>
  <c r="X94" i="2"/>
  <c r="R94" i="2"/>
  <c r="AB106" i="2"/>
  <c r="AC106" i="2" s="1"/>
  <c r="P106" i="2"/>
  <c r="U106" i="2" s="1"/>
  <c r="Q42" i="2"/>
  <c r="X21" i="2"/>
  <c r="X5" i="2"/>
  <c r="R6" i="2"/>
  <c r="Q16" i="2"/>
  <c r="Q18" i="2"/>
  <c r="Q15" i="2"/>
  <c r="Q25" i="2"/>
  <c r="Q29" i="2"/>
  <c r="Q37" i="2"/>
  <c r="R55" i="2"/>
  <c r="AC75" i="2"/>
  <c r="Q65" i="2"/>
  <c r="R72" i="2"/>
  <c r="Q72" i="2"/>
  <c r="R70" i="2"/>
  <c r="Q70" i="2"/>
  <c r="X61" i="2"/>
  <c r="X51" i="2"/>
  <c r="X42" i="2"/>
  <c r="Q40" i="2"/>
  <c r="X55" i="2"/>
  <c r="X81" i="2"/>
  <c r="AC61" i="2"/>
  <c r="Q73" i="2"/>
  <c r="AB83" i="2"/>
  <c r="AC83" i="2" s="1"/>
  <c r="P83" i="2"/>
  <c r="R83" i="2" s="1"/>
  <c r="Q91" i="2"/>
  <c r="R91" i="2"/>
  <c r="X91" i="2"/>
  <c r="P139" i="2"/>
  <c r="U139" i="2" s="1"/>
  <c r="AB139" i="2"/>
  <c r="AC139" i="2" s="1"/>
  <c r="AB51" i="2"/>
  <c r="AC51" i="2" s="1"/>
  <c r="P51" i="2"/>
  <c r="U51" i="2" s="1"/>
  <c r="R92" i="2"/>
  <c r="Q113" i="2"/>
  <c r="R113" i="2"/>
  <c r="AB120" i="2"/>
  <c r="AC120" i="2" s="1"/>
  <c r="P120" i="2"/>
  <c r="U120" i="2" s="1"/>
  <c r="AB121" i="2"/>
  <c r="AC121" i="2" s="1"/>
  <c r="X126" i="2"/>
  <c r="AB80" i="2"/>
  <c r="AC80" i="2" s="1"/>
  <c r="U84" i="2"/>
  <c r="R84" i="2"/>
  <c r="Q92" i="2"/>
  <c r="U124" i="2"/>
  <c r="W124" i="2" s="1"/>
  <c r="R124" i="2"/>
  <c r="AB109" i="2"/>
  <c r="AC109" i="2" s="1"/>
  <c r="P109" i="2"/>
  <c r="U109" i="2" s="1"/>
  <c r="X59" i="2"/>
  <c r="X66" i="2"/>
  <c r="X74" i="2"/>
  <c r="Q80" i="2"/>
  <c r="AB79" i="2"/>
  <c r="AC79" i="2" s="1"/>
  <c r="P79" i="2"/>
  <c r="R79" i="2" s="1"/>
  <c r="AB67" i="2"/>
  <c r="AC67" i="2" s="1"/>
  <c r="P67" i="2"/>
  <c r="U93" i="2"/>
  <c r="Q93" i="2"/>
  <c r="X129" i="2"/>
  <c r="Y124" i="2"/>
  <c r="X122" i="2"/>
  <c r="U115" i="2"/>
  <c r="R115" i="2"/>
  <c r="AB176" i="2"/>
  <c r="AC176" i="2" s="1"/>
  <c r="P176" i="2"/>
  <c r="U176" i="2" s="1"/>
  <c r="Q129" i="2"/>
  <c r="R129" i="2"/>
  <c r="X103" i="2"/>
  <c r="R80" i="2"/>
  <c r="AC85" i="2"/>
  <c r="AB107" i="2"/>
  <c r="AC107" i="2" s="1"/>
  <c r="P107" i="2"/>
  <c r="U107" i="2" s="1"/>
  <c r="AB162" i="2"/>
  <c r="AC162" i="2" s="1"/>
  <c r="P162" i="2"/>
  <c r="U162" i="2" s="1"/>
  <c r="AC64" i="2"/>
  <c r="AB52" i="2"/>
  <c r="AC52" i="2" s="1"/>
  <c r="P52" i="2"/>
  <c r="Q52" i="2" s="1"/>
  <c r="P78" i="2"/>
  <c r="AB82" i="2"/>
  <c r="AC82" i="2" s="1"/>
  <c r="P82" i="2"/>
  <c r="U82" i="2" s="1"/>
  <c r="AC93" i="2"/>
  <c r="X123" i="2"/>
  <c r="X120" i="2"/>
  <c r="Q131" i="2"/>
  <c r="R131" i="2"/>
  <c r="R110" i="2"/>
  <c r="Q110" i="2"/>
  <c r="X110" i="2"/>
  <c r="R101" i="2"/>
  <c r="X127" i="2"/>
  <c r="R89" i="2"/>
  <c r="Q114" i="2"/>
  <c r="X143" i="2"/>
  <c r="AB94" i="2"/>
  <c r="AC94" i="2" s="1"/>
  <c r="P95" i="2"/>
  <c r="U95" i="2" s="1"/>
  <c r="Q121" i="2"/>
  <c r="X121" i="2"/>
  <c r="Q125" i="2"/>
  <c r="Q116" i="2"/>
  <c r="R116" i="2"/>
  <c r="AB143" i="2"/>
  <c r="AC143" i="2" s="1"/>
  <c r="P143" i="2"/>
  <c r="U143" i="2" s="1"/>
  <c r="Q148" i="2"/>
  <c r="R148" i="2"/>
  <c r="Q89" i="2"/>
  <c r="AC123" i="2"/>
  <c r="X104" i="2"/>
  <c r="Q135" i="2"/>
  <c r="R135" i="2"/>
  <c r="U155" i="2"/>
  <c r="Q155" i="2"/>
  <c r="Q117" i="2"/>
  <c r="AB117" i="2"/>
  <c r="AC117" i="2" s="1"/>
  <c r="AC99" i="2"/>
  <c r="AC100" i="2"/>
  <c r="R121" i="2"/>
  <c r="AC90" i="2"/>
  <c r="X140" i="2"/>
  <c r="X139" i="2"/>
  <c r="Q190" i="2"/>
  <c r="X190" i="2"/>
  <c r="R190" i="2"/>
  <c r="X154" i="2"/>
  <c r="X162" i="2"/>
  <c r="Q105" i="2"/>
  <c r="X156" i="2"/>
  <c r="R156" i="2"/>
  <c r="Q156" i="2"/>
  <c r="R155" i="2"/>
  <c r="X170" i="2"/>
  <c r="U152" i="2"/>
  <c r="R152" i="2"/>
  <c r="X151" i="2"/>
  <c r="AB131" i="2"/>
  <c r="AC131" i="2" s="1"/>
  <c r="AB105" i="2"/>
  <c r="AC105" i="2" s="1"/>
  <c r="AB168" i="2"/>
  <c r="AC168" i="2" s="1"/>
  <c r="P168" i="2"/>
  <c r="U168" i="2" s="1"/>
  <c r="Q170" i="2"/>
  <c r="R170" i="2"/>
  <c r="X159" i="2"/>
  <c r="R151" i="2"/>
  <c r="Q151" i="2"/>
  <c r="Q101" i="2"/>
  <c r="P122" i="2"/>
  <c r="U122" i="2" s="1"/>
  <c r="Q115" i="2"/>
  <c r="Q132" i="2"/>
  <c r="U133" i="2"/>
  <c r="AC136" i="2"/>
  <c r="R138" i="2"/>
  <c r="Q138" i="2"/>
  <c r="Q144" i="2"/>
  <c r="X160" i="2"/>
  <c r="R160" i="2"/>
  <c r="R105" i="2"/>
  <c r="R126" i="2"/>
  <c r="P136" i="2"/>
  <c r="R136" i="2" s="1"/>
  <c r="U138" i="2"/>
  <c r="P159" i="2"/>
  <c r="U159" i="2" s="1"/>
  <c r="AB206" i="2"/>
  <c r="AC206" i="2" s="1"/>
  <c r="P206" i="2"/>
  <c r="U206" i="2" s="1"/>
  <c r="U196" i="2"/>
  <c r="R196" i="2"/>
  <c r="X226" i="2"/>
  <c r="X213" i="2"/>
  <c r="R144" i="2"/>
  <c r="AC154" i="2"/>
  <c r="Y169" i="2"/>
  <c r="R171" i="2"/>
  <c r="Q171" i="2"/>
  <c r="R226" i="2"/>
  <c r="Q226" i="2"/>
  <c r="AC165" i="2"/>
  <c r="X183" i="2"/>
  <c r="P199" i="2"/>
  <c r="U199" i="2" s="1"/>
  <c r="AC150" i="2"/>
  <c r="Q145" i="2"/>
  <c r="P166" i="2"/>
  <c r="U166" i="2" s="1"/>
  <c r="P150" i="2"/>
  <c r="U150" i="2" s="1"/>
  <c r="R146" i="2"/>
  <c r="P173" i="2"/>
  <c r="U173" i="2" s="1"/>
  <c r="R172" i="2"/>
  <c r="Q172" i="2"/>
  <c r="X209" i="2"/>
  <c r="X206" i="2"/>
  <c r="AC205" i="2"/>
  <c r="AC183" i="2"/>
  <c r="AC201" i="2"/>
  <c r="AC218" i="2"/>
  <c r="Q178" i="2"/>
  <c r="P183" i="2"/>
  <c r="U183" i="2" s="1"/>
  <c r="R218" i="2"/>
  <c r="Q218" i="2"/>
  <c r="R223" i="2"/>
  <c r="Q223" i="2"/>
  <c r="R224" i="2"/>
  <c r="Q224" i="2"/>
  <c r="R178" i="2"/>
  <c r="R186" i="2"/>
  <c r="Q186" i="2"/>
  <c r="X216" i="2"/>
  <c r="R211" i="2"/>
  <c r="Q211" i="2"/>
  <c r="R185" i="2"/>
  <c r="Q198" i="2"/>
  <c r="Q197" i="2"/>
  <c r="Q182" i="2"/>
  <c r="Q195" i="2"/>
  <c r="Y66" i="2" l="1"/>
  <c r="Z66" i="2"/>
  <c r="Y147" i="2"/>
  <c r="Z147" i="2" s="1"/>
  <c r="AF147" i="2" s="1"/>
  <c r="W153" i="2"/>
  <c r="Y146" i="2"/>
  <c r="Z146" i="2" s="1"/>
  <c r="Y152" i="2"/>
  <c r="Z152" i="2"/>
  <c r="Y41" i="2"/>
  <c r="Y167" i="2"/>
  <c r="Z167" i="2" s="1"/>
  <c r="AF167" i="2" s="1"/>
  <c r="Y196" i="2"/>
  <c r="Z196" i="2"/>
  <c r="Y108" i="2"/>
  <c r="Z108" i="2"/>
  <c r="Y222" i="2"/>
  <c r="Z222" i="2"/>
  <c r="Y60" i="2"/>
  <c r="Z60" i="2" s="1"/>
  <c r="AF60" i="2" s="1"/>
  <c r="Y189" i="2"/>
  <c r="Z189" i="2"/>
  <c r="W55" i="2"/>
  <c r="Y163" i="2"/>
  <c r="Z163" i="2" s="1"/>
  <c r="AF163" i="2" s="1"/>
  <c r="Y181" i="2"/>
  <c r="Z181" i="2" s="1"/>
  <c r="Q210" i="2"/>
  <c r="Q215" i="2"/>
  <c r="Y212" i="2"/>
  <c r="Z212" i="2" s="1"/>
  <c r="W96" i="2"/>
  <c r="Y133" i="2"/>
  <c r="Z133" i="2" s="1"/>
  <c r="Y142" i="2"/>
  <c r="Z142" i="2"/>
  <c r="Y192" i="2"/>
  <c r="Z192" i="2" s="1"/>
  <c r="AF192" i="2" s="1"/>
  <c r="Z169" i="2"/>
  <c r="Y8" i="2"/>
  <c r="AA8" i="2" s="1"/>
  <c r="Z8" i="2"/>
  <c r="Y13" i="2"/>
  <c r="Z13" i="2"/>
  <c r="Y77" i="2"/>
  <c r="Z77" i="2"/>
  <c r="R210" i="2"/>
  <c r="Y28" i="2"/>
  <c r="Z28" i="2" s="1"/>
  <c r="Y84" i="2"/>
  <c r="Z84" i="2"/>
  <c r="Y26" i="2"/>
  <c r="Z26" i="2" s="1"/>
  <c r="Z124" i="2"/>
  <c r="Y53" i="2"/>
  <c r="Z53" i="2"/>
  <c r="Q177" i="2"/>
  <c r="Q213" i="2"/>
  <c r="Y111" i="2"/>
  <c r="Z111" i="2" s="1"/>
  <c r="AD111" i="2" s="1"/>
  <c r="AE111" i="2" s="1"/>
  <c r="W31" i="2"/>
  <c r="Y7" i="2"/>
  <c r="Z7" i="2" s="1"/>
  <c r="Y102" i="2"/>
  <c r="Z102" i="2"/>
  <c r="R213" i="2"/>
  <c r="Y161" i="2"/>
  <c r="Z161" i="2"/>
  <c r="Y149" i="2"/>
  <c r="Z149" i="2"/>
  <c r="W221" i="2"/>
  <c r="Y134" i="2"/>
  <c r="Z134" i="2" s="1"/>
  <c r="Y219" i="2"/>
  <c r="Q185" i="2"/>
  <c r="R177" i="2"/>
  <c r="Y3" i="2"/>
  <c r="AA3" i="2" s="1"/>
  <c r="Y19" i="2"/>
  <c r="Z19" i="2" s="1"/>
  <c r="R181" i="2"/>
  <c r="Y126" i="2"/>
  <c r="AA126" i="2" s="1"/>
  <c r="U217" i="2"/>
  <c r="R215" i="2"/>
  <c r="Y221" i="2"/>
  <c r="Z221" i="2" s="1"/>
  <c r="Q63" i="2"/>
  <c r="R123" i="2"/>
  <c r="Q98" i="2"/>
  <c r="R81" i="2"/>
  <c r="Q216" i="2"/>
  <c r="R217" i="2"/>
  <c r="AA212" i="2"/>
  <c r="R127" i="2"/>
  <c r="R208" i="2"/>
  <c r="R225" i="2"/>
  <c r="Q61" i="2"/>
  <c r="R88" i="2"/>
  <c r="R198" i="2"/>
  <c r="R114" i="2"/>
  <c r="R175" i="2"/>
  <c r="W77" i="2"/>
  <c r="Q118" i="2"/>
  <c r="Q57" i="2"/>
  <c r="AF222" i="2"/>
  <c r="Q160" i="2"/>
  <c r="U181" i="2"/>
  <c r="W181" i="2" s="1"/>
  <c r="R104" i="2"/>
  <c r="Q44" i="2"/>
  <c r="W167" i="2"/>
  <c r="W126" i="2"/>
  <c r="Q201" i="2"/>
  <c r="Q191" i="2"/>
  <c r="R75" i="2"/>
  <c r="R57" i="2"/>
  <c r="R164" i="2"/>
  <c r="W152" i="2"/>
  <c r="Y31" i="2"/>
  <c r="AA31" i="2" s="1"/>
  <c r="Q69" i="2"/>
  <c r="R21" i="2"/>
  <c r="AF189" i="2"/>
  <c r="Q154" i="2"/>
  <c r="Q62" i="2"/>
  <c r="Q33" i="2"/>
  <c r="Q36" i="2"/>
  <c r="Q21" i="2"/>
  <c r="R201" i="2"/>
  <c r="Q208" i="2"/>
  <c r="U225" i="2"/>
  <c r="W225" i="2" s="1"/>
  <c r="U88" i="2"/>
  <c r="W88" i="2" s="1"/>
  <c r="R44" i="2"/>
  <c r="R17" i="2"/>
  <c r="Q175" i="2"/>
  <c r="Q17" i="2"/>
  <c r="Q140" i="2"/>
  <c r="Q100" i="2"/>
  <c r="Q123" i="2"/>
  <c r="Q64" i="2"/>
  <c r="AF76" i="2"/>
  <c r="Q188" i="2"/>
  <c r="Q86" i="2"/>
  <c r="R64" i="2"/>
  <c r="R86" i="2"/>
  <c r="R188" i="2"/>
  <c r="Q179" i="2"/>
  <c r="R100" i="2"/>
  <c r="Q54" i="2"/>
  <c r="R54" i="2"/>
  <c r="R204" i="2"/>
  <c r="AD84" i="2"/>
  <c r="AE84" i="2" s="1"/>
  <c r="Q49" i="2"/>
  <c r="R49" i="2"/>
  <c r="Q205" i="2"/>
  <c r="R106" i="2"/>
  <c r="AA149" i="2"/>
  <c r="W189" i="2"/>
  <c r="W28" i="2"/>
  <c r="R205" i="2"/>
  <c r="W222" i="2"/>
  <c r="W8" i="2"/>
  <c r="Q193" i="2"/>
  <c r="W161" i="2"/>
  <c r="W196" i="2"/>
  <c r="W212" i="2"/>
  <c r="U202" i="2"/>
  <c r="Q50" i="2"/>
  <c r="R11" i="2"/>
  <c r="W53" i="2"/>
  <c r="R179" i="2"/>
  <c r="R141" i="2"/>
  <c r="W146" i="2"/>
  <c r="U98" i="2"/>
  <c r="R50" i="2"/>
  <c r="Q202" i="2"/>
  <c r="Q99" i="2"/>
  <c r="Q127" i="2"/>
  <c r="W84" i="2"/>
  <c r="AA142" i="2"/>
  <c r="R216" i="2"/>
  <c r="W142" i="2"/>
  <c r="Q85" i="2"/>
  <c r="R68" i="2"/>
  <c r="Q200" i="2"/>
  <c r="Q207" i="2"/>
  <c r="Q158" i="2"/>
  <c r="W163" i="2"/>
  <c r="R165" i="2"/>
  <c r="Q157" i="2"/>
  <c r="R207" i="2"/>
  <c r="U187" i="2"/>
  <c r="W187" i="2" s="1"/>
  <c r="R187" i="2"/>
  <c r="Q204" i="2"/>
  <c r="Q164" i="2"/>
  <c r="Y153" i="2"/>
  <c r="U85" i="2"/>
  <c r="Q103" i="2"/>
  <c r="Y55" i="2"/>
  <c r="Z55" i="2" s="1"/>
  <c r="R36" i="2"/>
  <c r="Q58" i="2"/>
  <c r="R10" i="2"/>
  <c r="AA161" i="2"/>
  <c r="Q112" i="2"/>
  <c r="AA102" i="2"/>
  <c r="R22" i="2"/>
  <c r="R158" i="2"/>
  <c r="Q22" i="2"/>
  <c r="R193" i="2"/>
  <c r="R118" i="2"/>
  <c r="R58" i="2"/>
  <c r="R191" i="2"/>
  <c r="Q174" i="2"/>
  <c r="AA167" i="2"/>
  <c r="R99" i="2"/>
  <c r="AA108" i="2"/>
  <c r="R174" i="2"/>
  <c r="Q183" i="2"/>
  <c r="AD196" i="2"/>
  <c r="AE196" i="2" s="1"/>
  <c r="Y225" i="2"/>
  <c r="Z225" i="2" s="1"/>
  <c r="W102" i="2"/>
  <c r="Q87" i="2"/>
  <c r="AF108" i="2"/>
  <c r="W66" i="2"/>
  <c r="R56" i="2"/>
  <c r="R38" i="2"/>
  <c r="R69" i="2"/>
  <c r="W169" i="2"/>
  <c r="AA13" i="2"/>
  <c r="Q209" i="2"/>
  <c r="R183" i="2"/>
  <c r="Q194" i="2"/>
  <c r="U219" i="2"/>
  <c r="W219" i="2" s="1"/>
  <c r="R209" i="2"/>
  <c r="W108" i="2"/>
  <c r="Q38" i="2"/>
  <c r="AF124" i="2"/>
  <c r="R4" i="2"/>
  <c r="W26" i="2"/>
  <c r="R219" i="2"/>
  <c r="Q14" i="2"/>
  <c r="AA221" i="2"/>
  <c r="Q81" i="2"/>
  <c r="W147" i="2"/>
  <c r="AA26" i="2"/>
  <c r="AA19" i="2"/>
  <c r="R112" i="2"/>
  <c r="R157" i="2"/>
  <c r="R154" i="2"/>
  <c r="W13" i="2"/>
  <c r="AF8" i="2"/>
  <c r="W7" i="2"/>
  <c r="R12" i="2"/>
  <c r="Q220" i="2"/>
  <c r="R120" i="2"/>
  <c r="AA28" i="2"/>
  <c r="AA189" i="2"/>
  <c r="Q165" i="2"/>
  <c r="R220" i="2"/>
  <c r="R200" i="2"/>
  <c r="R140" i="2"/>
  <c r="Q10" i="2"/>
  <c r="W30" i="2"/>
  <c r="Q128" i="2"/>
  <c r="Q141" i="2"/>
  <c r="W149" i="2"/>
  <c r="W111" i="2"/>
  <c r="Q56" i="2"/>
  <c r="U134" i="2"/>
  <c r="W134" i="2" s="1"/>
  <c r="R134" i="2"/>
  <c r="Q104" i="2"/>
  <c r="R159" i="2"/>
  <c r="R199" i="2"/>
  <c r="R206" i="2"/>
  <c r="R162" i="2"/>
  <c r="R103" i="2"/>
  <c r="R63" i="2"/>
  <c r="Q68" i="2"/>
  <c r="Q43" i="2"/>
  <c r="Q12" i="2"/>
  <c r="Q46" i="2"/>
  <c r="Y30" i="2"/>
  <c r="AA30" i="2" s="1"/>
  <c r="Q214" i="2"/>
  <c r="Q184" i="2"/>
  <c r="Q75" i="2"/>
  <c r="R46" i="2"/>
  <c r="R53" i="2"/>
  <c r="AA53" i="2" s="1"/>
  <c r="AD76" i="2"/>
  <c r="AE76" i="2" s="1"/>
  <c r="R184" i="2"/>
  <c r="U119" i="2"/>
  <c r="W119" i="2" s="1"/>
  <c r="R119" i="2"/>
  <c r="AF142" i="2"/>
  <c r="Q82" i="2"/>
  <c r="U14" i="2"/>
  <c r="R43" i="2"/>
  <c r="AA192" i="2"/>
  <c r="AA60" i="2"/>
  <c r="Q4" i="2"/>
  <c r="Q130" i="2"/>
  <c r="U130" i="2"/>
  <c r="R87" i="2"/>
  <c r="R214" i="2"/>
  <c r="R33" i="2"/>
  <c r="Q180" i="2"/>
  <c r="U180" i="2"/>
  <c r="W27" i="2"/>
  <c r="Q203" i="2"/>
  <c r="R82" i="2"/>
  <c r="R122" i="2"/>
  <c r="Q106" i="2"/>
  <c r="Q120" i="2"/>
  <c r="Y27" i="2"/>
  <c r="AA27" i="2" s="1"/>
  <c r="R20" i="2"/>
  <c r="AF149" i="2"/>
  <c r="W192" i="2"/>
  <c r="R203" i="2"/>
  <c r="Q173" i="2"/>
  <c r="Q150" i="2"/>
  <c r="Q109" i="2"/>
  <c r="R139" i="2"/>
  <c r="Q122" i="2"/>
  <c r="W19" i="2"/>
  <c r="R62" i="2"/>
  <c r="U74" i="2"/>
  <c r="W74" i="2" s="1"/>
  <c r="R74" i="2"/>
  <c r="Q20" i="2"/>
  <c r="U48" i="2"/>
  <c r="Q48" i="2"/>
  <c r="U59" i="2"/>
  <c r="W59" i="2" s="1"/>
  <c r="R59" i="2"/>
  <c r="AA196" i="2"/>
  <c r="R137" i="2"/>
  <c r="Q139" i="2"/>
  <c r="Q206" i="2"/>
  <c r="AD161" i="2"/>
  <c r="AE161" i="2" s="1"/>
  <c r="Q168" i="2"/>
  <c r="Q107" i="2"/>
  <c r="AA77" i="2"/>
  <c r="R34" i="2"/>
  <c r="Q97" i="2"/>
  <c r="U90" i="2"/>
  <c r="Q90" i="2"/>
  <c r="R5" i="2"/>
  <c r="R180" i="2"/>
  <c r="R97" i="2"/>
  <c r="U23" i="2"/>
  <c r="Q23" i="2"/>
  <c r="R173" i="2"/>
  <c r="W60" i="2"/>
  <c r="R107" i="2"/>
  <c r="Q35" i="2"/>
  <c r="U39" i="2"/>
  <c r="W39" i="2" s="1"/>
  <c r="R39" i="2"/>
  <c r="R71" i="2"/>
  <c r="R35" i="2"/>
  <c r="Y187" i="2"/>
  <c r="Z187" i="2" s="1"/>
  <c r="Q199" i="2"/>
  <c r="AA222" i="2"/>
  <c r="AD102" i="2"/>
  <c r="AE102" i="2" s="1"/>
  <c r="Y96" i="2"/>
  <c r="AA96" i="2" s="1"/>
  <c r="Q137" i="2"/>
  <c r="R194" i="2"/>
  <c r="Q71" i="2"/>
  <c r="R41" i="2"/>
  <c r="U41" i="2"/>
  <c r="R128" i="2"/>
  <c r="Q5" i="2"/>
  <c r="AD222" i="2"/>
  <c r="AE222" i="2" s="1"/>
  <c r="AF53" i="2"/>
  <c r="AD53" i="2"/>
  <c r="AE53" i="2" s="1"/>
  <c r="Y198" i="2"/>
  <c r="AA198" i="2" s="1"/>
  <c r="W198" i="2"/>
  <c r="Y114" i="2"/>
  <c r="Z114" i="2" s="1"/>
  <c r="W114" i="2"/>
  <c r="W92" i="2"/>
  <c r="Y92" i="2"/>
  <c r="Z92" i="2" s="1"/>
  <c r="R67" i="2"/>
  <c r="U67" i="2"/>
  <c r="Y172" i="2"/>
  <c r="Z172" i="2" s="1"/>
  <c r="W172" i="2"/>
  <c r="R150" i="2"/>
  <c r="Y115" i="2"/>
  <c r="Z115" i="2" s="1"/>
  <c r="W115" i="2"/>
  <c r="W154" i="2"/>
  <c r="Y117" i="2"/>
  <c r="AA117" i="2" s="1"/>
  <c r="W117" i="2"/>
  <c r="Y89" i="2"/>
  <c r="Z89" i="2" s="1"/>
  <c r="W89" i="2"/>
  <c r="Y121" i="2"/>
  <c r="AA121" i="2" s="1"/>
  <c r="W121" i="2"/>
  <c r="U78" i="2"/>
  <c r="Q78" i="2"/>
  <c r="Y59" i="2"/>
  <c r="Z59" i="2" s="1"/>
  <c r="Y65" i="2"/>
  <c r="AA65" i="2" s="1"/>
  <c r="W65" i="2"/>
  <c r="Y29" i="2"/>
  <c r="AA29" i="2" s="1"/>
  <c r="W29" i="2"/>
  <c r="W42" i="2"/>
  <c r="Y42" i="2"/>
  <c r="AA42" i="2" s="1"/>
  <c r="R109" i="2"/>
  <c r="Q34" i="2"/>
  <c r="Y211" i="2"/>
  <c r="Z211" i="2" s="1"/>
  <c r="W211" i="2"/>
  <c r="Y151" i="2"/>
  <c r="Z151" i="2" s="1"/>
  <c r="W151" i="2"/>
  <c r="W135" i="2"/>
  <c r="Y135" i="2"/>
  <c r="Z135" i="2" s="1"/>
  <c r="Y226" i="2"/>
  <c r="AA226" i="2" s="1"/>
  <c r="W226" i="2"/>
  <c r="Y132" i="2"/>
  <c r="AA132" i="2" s="1"/>
  <c r="W132" i="2"/>
  <c r="Y93" i="2"/>
  <c r="AA93" i="2" s="1"/>
  <c r="W93" i="2"/>
  <c r="AA84" i="2"/>
  <c r="W32" i="2"/>
  <c r="Y32" i="2"/>
  <c r="Z32" i="2" s="1"/>
  <c r="Q11" i="2"/>
  <c r="W223" i="2"/>
  <c r="Y223" i="2"/>
  <c r="Z223" i="2" s="1"/>
  <c r="Y217" i="2"/>
  <c r="Z217" i="2" s="1"/>
  <c r="W217" i="2"/>
  <c r="W195" i="2"/>
  <c r="Y195" i="2"/>
  <c r="AA195" i="2" s="1"/>
  <c r="AA146" i="2"/>
  <c r="AA163" i="2"/>
  <c r="Q166" i="2"/>
  <c r="Y144" i="2"/>
  <c r="Z144" i="2" s="1"/>
  <c r="W144" i="2"/>
  <c r="Y170" i="2"/>
  <c r="AA170" i="2" s="1"/>
  <c r="W170" i="2"/>
  <c r="AA111" i="2"/>
  <c r="U79" i="2"/>
  <c r="Q79" i="2"/>
  <c r="Q67" i="2"/>
  <c r="Y91" i="2"/>
  <c r="AA91" i="2" s="1"/>
  <c r="W91" i="2"/>
  <c r="Y57" i="2"/>
  <c r="W57" i="2"/>
  <c r="R51" i="2"/>
  <c r="W64" i="2"/>
  <c r="Y47" i="2"/>
  <c r="AA47" i="2" s="1"/>
  <c r="W47" i="2"/>
  <c r="W24" i="2"/>
  <c r="Y24" i="2"/>
  <c r="Z24" i="2" s="1"/>
  <c r="Q51" i="2"/>
  <c r="Y145" i="2"/>
  <c r="AA145" i="2" s="1"/>
  <c r="W145" i="2"/>
  <c r="W133" i="2"/>
  <c r="Y118" i="2"/>
  <c r="W72" i="2"/>
  <c r="Y72" i="2"/>
  <c r="AA72" i="2" s="1"/>
  <c r="W45" i="2"/>
  <c r="Y45" i="2"/>
  <c r="Z45" i="2" s="1"/>
  <c r="Y185" i="2"/>
  <c r="W185" i="2"/>
  <c r="Y210" i="2"/>
  <c r="W210" i="2"/>
  <c r="Y218" i="2"/>
  <c r="Z218" i="2" s="1"/>
  <c r="W218" i="2"/>
  <c r="Y178" i="2"/>
  <c r="Z178" i="2" s="1"/>
  <c r="W178" i="2"/>
  <c r="Q176" i="2"/>
  <c r="AA169" i="2"/>
  <c r="R166" i="2"/>
  <c r="U136" i="2"/>
  <c r="Q136" i="2"/>
  <c r="Y164" i="2"/>
  <c r="Y101" i="2"/>
  <c r="AA101" i="2" s="1"/>
  <c r="W101" i="2"/>
  <c r="AA152" i="2"/>
  <c r="R168" i="2"/>
  <c r="AA147" i="2"/>
  <c r="W100" i="2"/>
  <c r="Y119" i="2"/>
  <c r="Z119" i="2" s="1"/>
  <c r="R78" i="2"/>
  <c r="W110" i="2"/>
  <c r="Y110" i="2"/>
  <c r="Z110" i="2" s="1"/>
  <c r="R52" i="2"/>
  <c r="U52" i="2"/>
  <c r="W52" i="2" s="1"/>
  <c r="Y129" i="2"/>
  <c r="Z129" i="2" s="1"/>
  <c r="W129" i="2"/>
  <c r="W63" i="2"/>
  <c r="Y63" i="2"/>
  <c r="Q83" i="2"/>
  <c r="U83" i="2"/>
  <c r="W70" i="2"/>
  <c r="Y70" i="2"/>
  <c r="AA70" i="2" s="1"/>
  <c r="W25" i="2"/>
  <c r="Y25" i="2"/>
  <c r="AA25" i="2" s="1"/>
  <c r="Y18" i="2"/>
  <c r="AA18" i="2" s="1"/>
  <c r="W18" i="2"/>
  <c r="Y61" i="2"/>
  <c r="Y74" i="2"/>
  <c r="Z74" i="2" s="1"/>
  <c r="W125" i="2"/>
  <c r="Y125" i="2"/>
  <c r="AA125" i="2" s="1"/>
  <c r="Y98" i="2"/>
  <c r="Y73" i="2"/>
  <c r="Z73" i="2" s="1"/>
  <c r="W73" i="2"/>
  <c r="Y15" i="2"/>
  <c r="AA15" i="2" s="1"/>
  <c r="W15" i="2"/>
  <c r="W182" i="2"/>
  <c r="Y182" i="2"/>
  <c r="AA182" i="2" s="1"/>
  <c r="AF169" i="2"/>
  <c r="AD169" i="2"/>
  <c r="AE169" i="2" s="1"/>
  <c r="Y138" i="2"/>
  <c r="Z138" i="2" s="1"/>
  <c r="W138" i="2"/>
  <c r="W105" i="2"/>
  <c r="Y105" i="2"/>
  <c r="Z105" i="2" s="1"/>
  <c r="W155" i="2"/>
  <c r="Y155" i="2"/>
  <c r="Z155" i="2" s="1"/>
  <c r="Y148" i="2"/>
  <c r="AA148" i="2" s="1"/>
  <c r="W148" i="2"/>
  <c r="Q143" i="2"/>
  <c r="W80" i="2"/>
  <c r="Y80" i="2"/>
  <c r="Z80" i="2" s="1"/>
  <c r="Y113" i="2"/>
  <c r="Z113" i="2" s="1"/>
  <c r="W113" i="2"/>
  <c r="Y37" i="2"/>
  <c r="AA37" i="2" s="1"/>
  <c r="W37" i="2"/>
  <c r="W3" i="2"/>
  <c r="Y215" i="2"/>
  <c r="W215" i="2"/>
  <c r="W213" i="2"/>
  <c r="Y213" i="2"/>
  <c r="AA213" i="2" s="1"/>
  <c r="Y202" i="2"/>
  <c r="W177" i="2"/>
  <c r="Y177" i="2"/>
  <c r="AA177" i="2" s="1"/>
  <c r="W186" i="2"/>
  <c r="Y186" i="2"/>
  <c r="Z186" i="2" s="1"/>
  <c r="Y224" i="2"/>
  <c r="Z224" i="2" s="1"/>
  <c r="W224" i="2"/>
  <c r="R176" i="2"/>
  <c r="Q162" i="2"/>
  <c r="AA124" i="2"/>
  <c r="Q95" i="2"/>
  <c r="Y40" i="2"/>
  <c r="AA40" i="2" s="1"/>
  <c r="W40" i="2"/>
  <c r="Y88" i="2"/>
  <c r="Z88" i="2" s="1"/>
  <c r="W16" i="2"/>
  <c r="Y16" i="2"/>
  <c r="AA16" i="2" s="1"/>
  <c r="AA66" i="2"/>
  <c r="W9" i="2"/>
  <c r="Y9" i="2"/>
  <c r="Z9" i="2" s="1"/>
  <c r="W160" i="2"/>
  <c r="Y156" i="2"/>
  <c r="AA156" i="2" s="1"/>
  <c r="W156" i="2"/>
  <c r="W197" i="2"/>
  <c r="Y197" i="2"/>
  <c r="AA197" i="2" s="1"/>
  <c r="Y171" i="2"/>
  <c r="Z171" i="2" s="1"/>
  <c r="W171" i="2"/>
  <c r="Q159" i="2"/>
  <c r="AA133" i="2"/>
  <c r="W190" i="2"/>
  <c r="Y190" i="2"/>
  <c r="AA190" i="2" s="1"/>
  <c r="Y116" i="2"/>
  <c r="Z116" i="2" s="1"/>
  <c r="W116" i="2"/>
  <c r="R143" i="2"/>
  <c r="Y131" i="2"/>
  <c r="AA131" i="2" s="1"/>
  <c r="W131" i="2"/>
  <c r="Y52" i="2"/>
  <c r="Z52" i="2" s="1"/>
  <c r="R95" i="2"/>
  <c r="AF66" i="2"/>
  <c r="AD66" i="2"/>
  <c r="AE66" i="2" s="1"/>
  <c r="W94" i="2"/>
  <c r="Y94" i="2"/>
  <c r="AA94" i="2" s="1"/>
  <c r="Y39" i="2"/>
  <c r="Z39" i="2" s="1"/>
  <c r="W6" i="2"/>
  <c r="Y6" i="2"/>
  <c r="AA6" i="2" s="1"/>
  <c r="AD26" i="2" l="1"/>
  <c r="AE26" i="2" s="1"/>
  <c r="AF26" i="2"/>
  <c r="AF146" i="2"/>
  <c r="AD146" i="2"/>
  <c r="AE146" i="2" s="1"/>
  <c r="AF221" i="2"/>
  <c r="AD221" i="2"/>
  <c r="AE221" i="2" s="1"/>
  <c r="W4" i="2"/>
  <c r="Y75" i="2"/>
  <c r="Z75" i="2"/>
  <c r="W103" i="2"/>
  <c r="Z103" i="2"/>
  <c r="W17" i="2"/>
  <c r="Z63" i="2"/>
  <c r="Z131" i="2"/>
  <c r="Z93" i="2"/>
  <c r="Z182" i="2"/>
  <c r="AD182" i="2" s="1"/>
  <c r="AE182" i="2" s="1"/>
  <c r="Z156" i="2"/>
  <c r="Z170" i="2"/>
  <c r="Z27" i="2"/>
  <c r="Z6" i="2"/>
  <c r="Y107" i="2"/>
  <c r="Z107" i="2" s="1"/>
  <c r="W122" i="2"/>
  <c r="Y38" i="2"/>
  <c r="Z38" i="2" s="1"/>
  <c r="AD38" i="2" s="1"/>
  <c r="AE38" i="2" s="1"/>
  <c r="Y86" i="2"/>
  <c r="Z86" i="2"/>
  <c r="Y36" i="2"/>
  <c r="Z36" i="2" s="1"/>
  <c r="AD36" i="2" s="1"/>
  <c r="AE36" i="2" s="1"/>
  <c r="W44" i="2"/>
  <c r="Z3" i="2"/>
  <c r="Z96" i="2"/>
  <c r="Z101" i="2"/>
  <c r="Z47" i="2"/>
  <c r="W35" i="2"/>
  <c r="Y168" i="2"/>
  <c r="Z168" i="2" s="1"/>
  <c r="Z48" i="2"/>
  <c r="W81" i="2"/>
  <c r="W112" i="2"/>
  <c r="Y188" i="2"/>
  <c r="AA188" i="2" s="1"/>
  <c r="Y33" i="2"/>
  <c r="Z33" i="2" s="1"/>
  <c r="Z31" i="2"/>
  <c r="Z213" i="2"/>
  <c r="Z15" i="2"/>
  <c r="Z42" i="2"/>
  <c r="Z30" i="2"/>
  <c r="Z37" i="2"/>
  <c r="W109" i="2"/>
  <c r="Y120" i="2"/>
  <c r="Z120" i="2" s="1"/>
  <c r="Z165" i="2"/>
  <c r="W183" i="2"/>
  <c r="W164" i="2"/>
  <c r="Z164" i="2"/>
  <c r="W158" i="2"/>
  <c r="Y54" i="2"/>
  <c r="Z54" i="2"/>
  <c r="AF54" i="2" s="1"/>
  <c r="Y62" i="2"/>
  <c r="Z62" i="2" s="1"/>
  <c r="AA9" i="2"/>
  <c r="AA7" i="2"/>
  <c r="Z16" i="2"/>
  <c r="Z226" i="2"/>
  <c r="Z72" i="2"/>
  <c r="Z215" i="2"/>
  <c r="AF215" i="2" s="1"/>
  <c r="Z29" i="2"/>
  <c r="W199" i="2"/>
  <c r="W206" i="2"/>
  <c r="W150" i="2"/>
  <c r="Y106" i="2"/>
  <c r="Z106" i="2" s="1"/>
  <c r="Y46" i="2"/>
  <c r="Z46" i="2"/>
  <c r="W141" i="2"/>
  <c r="Y14" i="2"/>
  <c r="Z14" i="2" s="1"/>
  <c r="Y204" i="2"/>
  <c r="Z204" i="2" s="1"/>
  <c r="AD204" i="2" s="1"/>
  <c r="AE204" i="2" s="1"/>
  <c r="Y207" i="2"/>
  <c r="Z207" i="2"/>
  <c r="Y127" i="2"/>
  <c r="AA127" i="2" s="1"/>
  <c r="W193" i="2"/>
  <c r="Y64" i="2"/>
  <c r="Z64" i="2" s="1"/>
  <c r="Y154" i="2"/>
  <c r="Z154" i="2"/>
  <c r="Y160" i="2"/>
  <c r="Z160" i="2" s="1"/>
  <c r="W216" i="2"/>
  <c r="Z126" i="2"/>
  <c r="AD126" i="2" s="1"/>
  <c r="AE126" i="2" s="1"/>
  <c r="Z94" i="2"/>
  <c r="Z185" i="2"/>
  <c r="Z65" i="2"/>
  <c r="Z177" i="2"/>
  <c r="AF177" i="2" s="1"/>
  <c r="Z210" i="2"/>
  <c r="Z70" i="2"/>
  <c r="Y139" i="2"/>
  <c r="Z139" i="2"/>
  <c r="W173" i="2"/>
  <c r="W12" i="2"/>
  <c r="W128" i="2"/>
  <c r="W58" i="2"/>
  <c r="Z58" i="2"/>
  <c r="Y200" i="2"/>
  <c r="Z200" i="2"/>
  <c r="W99" i="2"/>
  <c r="W205" i="2"/>
  <c r="Y179" i="2"/>
  <c r="Z179" i="2"/>
  <c r="AF179" i="2" s="1"/>
  <c r="Y123" i="2"/>
  <c r="AA123" i="2" s="1"/>
  <c r="Z123" i="2"/>
  <c r="Z198" i="2"/>
  <c r="Z40" i="2"/>
  <c r="Z197" i="2"/>
  <c r="Z125" i="2"/>
  <c r="Z25" i="2"/>
  <c r="Z195" i="2"/>
  <c r="Z132" i="2"/>
  <c r="Z71" i="2"/>
  <c r="Y43" i="2"/>
  <c r="Z43" i="2" s="1"/>
  <c r="W22" i="2"/>
  <c r="Z202" i="2"/>
  <c r="Y100" i="2"/>
  <c r="AA100" i="2" s="1"/>
  <c r="Y208" i="2"/>
  <c r="Z208" i="2" s="1"/>
  <c r="AD208" i="2" s="1"/>
  <c r="AE208" i="2" s="1"/>
  <c r="W201" i="2"/>
  <c r="Z57" i="2"/>
  <c r="W61" i="2"/>
  <c r="Z61" i="2"/>
  <c r="AD61" i="2" s="1"/>
  <c r="AE61" i="2" s="1"/>
  <c r="Z98" i="2"/>
  <c r="Z91" i="2"/>
  <c r="Z219" i="2"/>
  <c r="Z190" i="2"/>
  <c r="Z121" i="2"/>
  <c r="Z41" i="2"/>
  <c r="AD41" i="2" s="1"/>
  <c r="AE41" i="2" s="1"/>
  <c r="Z153" i="2"/>
  <c r="AD153" i="2" s="1"/>
  <c r="AE153" i="2" s="1"/>
  <c r="Z78" i="2"/>
  <c r="W203" i="2"/>
  <c r="W82" i="2"/>
  <c r="W68" i="2"/>
  <c r="Z68" i="2"/>
  <c r="W10" i="2"/>
  <c r="Y209" i="2"/>
  <c r="Z209" i="2" s="1"/>
  <c r="AF209" i="2" s="1"/>
  <c r="Y87" i="2"/>
  <c r="Z87" i="2"/>
  <c r="AF55" i="2"/>
  <c r="Y85" i="2"/>
  <c r="Z85" i="2" s="1"/>
  <c r="AD85" i="2" s="1"/>
  <c r="AE85" i="2" s="1"/>
  <c r="W50" i="2"/>
  <c r="Y49" i="2"/>
  <c r="Z49" i="2"/>
  <c r="W140" i="2"/>
  <c r="Z140" i="2"/>
  <c r="Y69" i="2"/>
  <c r="Z69" i="2" s="1"/>
  <c r="W118" i="2"/>
  <c r="Z118" i="2"/>
  <c r="Z18" i="2"/>
  <c r="Z148" i="2"/>
  <c r="Z117" i="2"/>
  <c r="Z145" i="2"/>
  <c r="W98" i="2"/>
  <c r="Y216" i="2"/>
  <c r="Z216" i="2" s="1"/>
  <c r="AF126" i="2"/>
  <c r="W69" i="2"/>
  <c r="AF39" i="2"/>
  <c r="Y205" i="2"/>
  <c r="AA205" i="2" s="1"/>
  <c r="W49" i="2"/>
  <c r="AF84" i="2"/>
  <c r="Y140" i="2"/>
  <c r="W208" i="2"/>
  <c r="Y201" i="2"/>
  <c r="Z201" i="2" s="1"/>
  <c r="W107" i="2"/>
  <c r="AD163" i="2"/>
  <c r="AE163" i="2" s="1"/>
  <c r="AA57" i="2"/>
  <c r="W86" i="2"/>
  <c r="W127" i="2"/>
  <c r="AF181" i="2"/>
  <c r="W62" i="2"/>
  <c r="AA181" i="2"/>
  <c r="Y109" i="2"/>
  <c r="Y150" i="2"/>
  <c r="W207" i="2"/>
  <c r="W188" i="2"/>
  <c r="W33" i="2"/>
  <c r="AA179" i="2"/>
  <c r="Y58" i="2"/>
  <c r="W38" i="2"/>
  <c r="Y17" i="2"/>
  <c r="AA86" i="2"/>
  <c r="Y191" i="2"/>
  <c r="Z191" i="2" s="1"/>
  <c r="W191" i="2"/>
  <c r="W123" i="2"/>
  <c r="Y44" i="2"/>
  <c r="Z44" i="2" s="1"/>
  <c r="AA204" i="2"/>
  <c r="AD189" i="2"/>
  <c r="AE189" i="2" s="1"/>
  <c r="AD225" i="2"/>
  <c r="AE225" i="2" s="1"/>
  <c r="AA32" i="2"/>
  <c r="Y82" i="2"/>
  <c r="Y203" i="2"/>
  <c r="W36" i="2"/>
  <c r="AA33" i="2"/>
  <c r="AA85" i="2"/>
  <c r="W202" i="2"/>
  <c r="AA54" i="2"/>
  <c r="AA36" i="2"/>
  <c r="AA73" i="2"/>
  <c r="Y122" i="2"/>
  <c r="Z122" i="2" s="1"/>
  <c r="W54" i="2"/>
  <c r="AA218" i="2"/>
  <c r="W179" i="2"/>
  <c r="W21" i="2"/>
  <c r="Y21" i="2"/>
  <c r="Z21" i="2" s="1"/>
  <c r="Y175" i="2"/>
  <c r="Z175" i="2" s="1"/>
  <c r="W175" i="2"/>
  <c r="W200" i="2"/>
  <c r="AA200" i="2"/>
  <c r="AF200" i="2"/>
  <c r="AA64" i="2"/>
  <c r="AA135" i="2"/>
  <c r="AA69" i="2"/>
  <c r="AD142" i="2"/>
  <c r="AE142" i="2" s="1"/>
  <c r="W139" i="2"/>
  <c r="AA209" i="2"/>
  <c r="AA87" i="2"/>
  <c r="AA49" i="2"/>
  <c r="AF70" i="2"/>
  <c r="Y22" i="2"/>
  <c r="AF153" i="2"/>
  <c r="Y173" i="2"/>
  <c r="Z173" i="2" s="1"/>
  <c r="AD8" i="2"/>
  <c r="AE8" i="2" s="1"/>
  <c r="Y50" i="2"/>
  <c r="W46" i="2"/>
  <c r="AD98" i="2"/>
  <c r="AE98" i="2" s="1"/>
  <c r="Y35" i="2"/>
  <c r="AA35" i="2" s="1"/>
  <c r="Y68" i="2"/>
  <c r="AA68" i="2" s="1"/>
  <c r="Y81" i="2"/>
  <c r="Z81" i="2" s="1"/>
  <c r="AF207" i="2"/>
  <c r="AA46" i="2"/>
  <c r="AA207" i="2"/>
  <c r="W85" i="2"/>
  <c r="W204" i="2"/>
  <c r="W209" i="2"/>
  <c r="AD124" i="2"/>
  <c r="AE124" i="2" s="1"/>
  <c r="W87" i="2"/>
  <c r="AA202" i="2"/>
  <c r="AA114" i="2"/>
  <c r="W120" i="2"/>
  <c r="AA155" i="2"/>
  <c r="AD55" i="2"/>
  <c r="AE55" i="2" s="1"/>
  <c r="AF161" i="2"/>
  <c r="Y99" i="2"/>
  <c r="Y199" i="2"/>
  <c r="Z199" i="2" s="1"/>
  <c r="AF41" i="2"/>
  <c r="Y183" i="2"/>
  <c r="AA183" i="2" s="1"/>
  <c r="AA61" i="2"/>
  <c r="AA14" i="2"/>
  <c r="AA153" i="2"/>
  <c r="Y193" i="2"/>
  <c r="Z193" i="2" s="1"/>
  <c r="Y103" i="2"/>
  <c r="AA103" i="2" s="1"/>
  <c r="AA144" i="2"/>
  <c r="AA38" i="2"/>
  <c r="Y12" i="2"/>
  <c r="AA12" i="2" s="1"/>
  <c r="AA55" i="2"/>
  <c r="W14" i="2"/>
  <c r="AA43" i="2"/>
  <c r="AA225" i="2"/>
  <c r="AA105" i="2"/>
  <c r="W168" i="2"/>
  <c r="AA187" i="2"/>
  <c r="Y112" i="2"/>
  <c r="Z112" i="2" s="1"/>
  <c r="AA154" i="2"/>
  <c r="Y174" i="2"/>
  <c r="Z174" i="2" s="1"/>
  <c r="W174" i="2"/>
  <c r="AA216" i="2"/>
  <c r="AD167" i="2"/>
  <c r="AE167" i="2" s="1"/>
  <c r="Y158" i="2"/>
  <c r="AA158" i="2" s="1"/>
  <c r="W157" i="2"/>
  <c r="Y157" i="2"/>
  <c r="Z157" i="2" s="1"/>
  <c r="AD147" i="2"/>
  <c r="AE147" i="2" s="1"/>
  <c r="AD46" i="2"/>
  <c r="AE46" i="2" s="1"/>
  <c r="W106" i="2"/>
  <c r="AD131" i="2"/>
  <c r="AE131" i="2" s="1"/>
  <c r="AD190" i="2"/>
  <c r="AE190" i="2" s="1"/>
  <c r="AD60" i="2"/>
  <c r="AE60" i="2" s="1"/>
  <c r="AF196" i="2"/>
  <c r="Y4" i="2"/>
  <c r="Z4" i="2" s="1"/>
  <c r="AA62" i="2"/>
  <c r="AA210" i="2"/>
  <c r="AA24" i="2"/>
  <c r="AD108" i="2"/>
  <c r="AE108" i="2" s="1"/>
  <c r="AA219" i="2"/>
  <c r="AA59" i="2"/>
  <c r="AA39" i="2"/>
  <c r="AA186" i="2"/>
  <c r="AA211" i="2"/>
  <c r="AF197" i="2"/>
  <c r="AF156" i="2"/>
  <c r="AD96" i="2"/>
  <c r="AE96" i="2" s="1"/>
  <c r="AD202" i="2"/>
  <c r="AE202" i="2" s="1"/>
  <c r="AA74" i="2"/>
  <c r="AA113" i="2"/>
  <c r="AA92" i="2"/>
  <c r="W43" i="2"/>
  <c r="Y141" i="2"/>
  <c r="Z141" i="2" s="1"/>
  <c r="W41" i="2"/>
  <c r="AA134" i="2"/>
  <c r="W194" i="2"/>
  <c r="Y194" i="2"/>
  <c r="AA139" i="2"/>
  <c r="AF121" i="2"/>
  <c r="AA138" i="2"/>
  <c r="AA75" i="2"/>
  <c r="AF123" i="2"/>
  <c r="Y128" i="2"/>
  <c r="Y184" i="2"/>
  <c r="AA184" i="2" s="1"/>
  <c r="W184" i="2"/>
  <c r="Y214" i="2"/>
  <c r="Z214" i="2" s="1"/>
  <c r="W214" i="2"/>
  <c r="Y56" i="2"/>
  <c r="AA56" i="2" s="1"/>
  <c r="W56" i="2"/>
  <c r="AA119" i="2"/>
  <c r="AA178" i="2"/>
  <c r="AD149" i="2"/>
  <c r="AE149" i="2" s="1"/>
  <c r="AF111" i="2"/>
  <c r="Y10" i="2"/>
  <c r="AA10" i="2" s="1"/>
  <c r="AF65" i="2"/>
  <c r="AD75" i="2"/>
  <c r="AE75" i="2" s="1"/>
  <c r="AD192" i="2"/>
  <c r="AE192" i="2" s="1"/>
  <c r="Y220" i="2"/>
  <c r="Z220" i="2" s="1"/>
  <c r="W220" i="2"/>
  <c r="AA120" i="2"/>
  <c r="Y206" i="2"/>
  <c r="Z206" i="2" s="1"/>
  <c r="AA168" i="2"/>
  <c r="AF102" i="2"/>
  <c r="AD93" i="2"/>
  <c r="AE93" i="2" s="1"/>
  <c r="AA41" i="2"/>
  <c r="W75" i="2"/>
  <c r="W165" i="2"/>
  <c r="Y165" i="2"/>
  <c r="AF6" i="2"/>
  <c r="AA107" i="2"/>
  <c r="W104" i="2"/>
  <c r="Y104" i="2"/>
  <c r="AA104" i="2" s="1"/>
  <c r="AD52" i="2"/>
  <c r="AE52" i="2" s="1"/>
  <c r="AD125" i="2"/>
  <c r="AE125" i="2" s="1"/>
  <c r="AA45" i="2"/>
  <c r="AA89" i="2"/>
  <c r="AA164" i="2"/>
  <c r="AF47" i="2"/>
  <c r="AA172" i="2"/>
  <c r="AA106" i="2"/>
  <c r="Y137" i="2"/>
  <c r="AA137" i="2" s="1"/>
  <c r="W137" i="2"/>
  <c r="AF101" i="2"/>
  <c r="AA63" i="2"/>
  <c r="AA217" i="2"/>
  <c r="Y90" i="2"/>
  <c r="Z90" i="2" s="1"/>
  <c r="W90" i="2"/>
  <c r="AD42" i="2"/>
  <c r="AE42" i="2" s="1"/>
  <c r="W5" i="2"/>
  <c r="Y5" i="2"/>
  <c r="Z5" i="2" s="1"/>
  <c r="Y180" i="2"/>
  <c r="Z180" i="2" s="1"/>
  <c r="W180" i="2"/>
  <c r="AA171" i="2"/>
  <c r="AF213" i="2"/>
  <c r="AF18" i="2"/>
  <c r="W23" i="2"/>
  <c r="Y23" i="2"/>
  <c r="AA23" i="2" s="1"/>
  <c r="Y97" i="2"/>
  <c r="Z97" i="2" s="1"/>
  <c r="W97" i="2"/>
  <c r="AA88" i="2"/>
  <c r="AA98" i="2"/>
  <c r="Y48" i="2"/>
  <c r="AA48" i="2" s="1"/>
  <c r="W48" i="2"/>
  <c r="AD57" i="2"/>
  <c r="AE57" i="2" s="1"/>
  <c r="AA129" i="2"/>
  <c r="W71" i="2"/>
  <c r="Y71" i="2"/>
  <c r="AA71" i="2" s="1"/>
  <c r="W20" i="2"/>
  <c r="Y20" i="2"/>
  <c r="AA20" i="2" s="1"/>
  <c r="AD132" i="2"/>
  <c r="AE132" i="2" s="1"/>
  <c r="AA115" i="2"/>
  <c r="W130" i="2"/>
  <c r="Y130" i="2"/>
  <c r="AA130" i="2" s="1"/>
  <c r="AD210" i="2"/>
  <c r="AE210" i="2" s="1"/>
  <c r="AF210" i="2"/>
  <c r="AF135" i="2"/>
  <c r="AD135" i="2"/>
  <c r="AE135" i="2" s="1"/>
  <c r="AF116" i="2"/>
  <c r="AD116" i="2"/>
  <c r="AE116" i="2" s="1"/>
  <c r="AD105" i="2"/>
  <c r="AE105" i="2" s="1"/>
  <c r="AF105" i="2"/>
  <c r="AD223" i="2"/>
  <c r="AE223" i="2" s="1"/>
  <c r="AF223" i="2"/>
  <c r="AD88" i="2"/>
  <c r="AE88" i="2" s="1"/>
  <c r="AF88" i="2"/>
  <c r="AF178" i="2"/>
  <c r="AD178" i="2"/>
  <c r="AE178" i="2" s="1"/>
  <c r="AD185" i="2"/>
  <c r="AE185" i="2" s="1"/>
  <c r="AF185" i="2"/>
  <c r="AD129" i="2"/>
  <c r="AE129" i="2" s="1"/>
  <c r="AF129" i="2"/>
  <c r="AF224" i="2"/>
  <c r="AD224" i="2"/>
  <c r="AE224" i="2" s="1"/>
  <c r="AF110" i="2"/>
  <c r="AD110" i="2"/>
  <c r="AE110" i="2" s="1"/>
  <c r="AF24" i="2"/>
  <c r="AD24" i="2"/>
  <c r="AE24" i="2" s="1"/>
  <c r="AD151" i="2"/>
  <c r="AE151" i="2" s="1"/>
  <c r="AF151" i="2"/>
  <c r="AF118" i="2"/>
  <c r="AD118" i="2"/>
  <c r="AE118" i="2" s="1"/>
  <c r="AF3" i="2"/>
  <c r="AD3" i="2"/>
  <c r="AE3" i="2" s="1"/>
  <c r="AD186" i="2"/>
  <c r="AE186" i="2" s="1"/>
  <c r="AF186" i="2"/>
  <c r="AD113" i="2"/>
  <c r="AE113" i="2" s="1"/>
  <c r="AF113" i="2"/>
  <c r="AF218" i="2"/>
  <c r="AD218" i="2"/>
  <c r="AE218" i="2" s="1"/>
  <c r="AD89" i="2"/>
  <c r="AE89" i="2" s="1"/>
  <c r="AF89" i="2"/>
  <c r="AF80" i="2"/>
  <c r="AD80" i="2"/>
  <c r="AE80" i="2" s="1"/>
  <c r="AF164" i="2"/>
  <c r="AD164" i="2"/>
  <c r="AE164" i="2" s="1"/>
  <c r="AD211" i="2"/>
  <c r="AE211" i="2" s="1"/>
  <c r="AF211" i="2"/>
  <c r="AD171" i="2"/>
  <c r="AE171" i="2" s="1"/>
  <c r="AF171" i="2"/>
  <c r="AD139" i="2"/>
  <c r="AE139" i="2" s="1"/>
  <c r="AF139" i="2"/>
  <c r="AD115" i="2"/>
  <c r="AE115" i="2" s="1"/>
  <c r="AF115" i="2"/>
  <c r="AF114" i="2"/>
  <c r="AD114" i="2"/>
  <c r="AE114" i="2" s="1"/>
  <c r="W159" i="2"/>
  <c r="Y159" i="2"/>
  <c r="AA159" i="2" s="1"/>
  <c r="AA116" i="2"/>
  <c r="AF19" i="2"/>
  <c r="AD19" i="2"/>
  <c r="AE19" i="2" s="1"/>
  <c r="AD140" i="2"/>
  <c r="AE140" i="2" s="1"/>
  <c r="Y95" i="2"/>
  <c r="Z95" i="2" s="1"/>
  <c r="W95" i="2"/>
  <c r="AF152" i="2"/>
  <c r="AD152" i="2"/>
  <c r="AE152" i="2" s="1"/>
  <c r="AA215" i="2"/>
  <c r="AA185" i="2"/>
  <c r="AA110" i="2"/>
  <c r="W34" i="2"/>
  <c r="Y34" i="2"/>
  <c r="AA34" i="2" s="1"/>
  <c r="AF138" i="2"/>
  <c r="AD138" i="2"/>
  <c r="AE138" i="2" s="1"/>
  <c r="W83" i="2"/>
  <c r="Y83" i="2"/>
  <c r="AA83" i="2" s="1"/>
  <c r="AD217" i="2"/>
  <c r="AE217" i="2" s="1"/>
  <c r="AF217" i="2"/>
  <c r="AD172" i="2"/>
  <c r="AE172" i="2" s="1"/>
  <c r="AF172" i="2"/>
  <c r="AA80" i="2"/>
  <c r="W79" i="2"/>
  <c r="Y79" i="2"/>
  <c r="AA79" i="2" s="1"/>
  <c r="AF77" i="2"/>
  <c r="AD77" i="2"/>
  <c r="AE77" i="2" s="1"/>
  <c r="AA118" i="2"/>
  <c r="AD212" i="2"/>
  <c r="AE212" i="2" s="1"/>
  <c r="AF212" i="2"/>
  <c r="AF7" i="2"/>
  <c r="AD7" i="2"/>
  <c r="AE7" i="2" s="1"/>
  <c r="AF31" i="2"/>
  <c r="AD31" i="2"/>
  <c r="AE31" i="2" s="1"/>
  <c r="W136" i="2"/>
  <c r="Y136" i="2"/>
  <c r="AA136" i="2" s="1"/>
  <c r="AA151" i="2"/>
  <c r="W166" i="2"/>
  <c r="Y166" i="2"/>
  <c r="Z166" i="2" s="1"/>
  <c r="AF45" i="2"/>
  <c r="AD45" i="2"/>
  <c r="AE45" i="2" s="1"/>
  <c r="AF32" i="2"/>
  <c r="AD32" i="2"/>
  <c r="AE32" i="2" s="1"/>
  <c r="AD92" i="2"/>
  <c r="AE92" i="2" s="1"/>
  <c r="AF92" i="2"/>
  <c r="AF73" i="2"/>
  <c r="AD73" i="2"/>
  <c r="AE73" i="2" s="1"/>
  <c r="W162" i="2"/>
  <c r="Y162" i="2"/>
  <c r="AA162" i="2" s="1"/>
  <c r="W143" i="2"/>
  <c r="Y143" i="2"/>
  <c r="AA143" i="2" s="1"/>
  <c r="AF61" i="2"/>
  <c r="AD63" i="2"/>
  <c r="AE63" i="2" s="1"/>
  <c r="AF63" i="2"/>
  <c r="Y51" i="2"/>
  <c r="Z51" i="2" s="1"/>
  <c r="W51" i="2"/>
  <c r="W67" i="2"/>
  <c r="Y67" i="2"/>
  <c r="Z67" i="2" s="1"/>
  <c r="W11" i="2"/>
  <c r="Y11" i="2"/>
  <c r="Z11" i="2" s="1"/>
  <c r="AF28" i="2"/>
  <c r="AD28" i="2"/>
  <c r="AE28" i="2" s="1"/>
  <c r="W78" i="2"/>
  <c r="Y78" i="2"/>
  <c r="AA78" i="2" s="1"/>
  <c r="AF154" i="2"/>
  <c r="AD154" i="2"/>
  <c r="AE154" i="2" s="1"/>
  <c r="AD155" i="2"/>
  <c r="AE155" i="2" s="1"/>
  <c r="AF155" i="2"/>
  <c r="AF13" i="2"/>
  <c r="AD13" i="2"/>
  <c r="AE13" i="2" s="1"/>
  <c r="W176" i="2"/>
  <c r="Y176" i="2"/>
  <c r="Z176" i="2" s="1"/>
  <c r="AF144" i="2"/>
  <c r="AD144" i="2"/>
  <c r="AE144" i="2" s="1"/>
  <c r="AD39" i="2"/>
  <c r="AE39" i="2" s="1"/>
  <c r="AA224" i="2"/>
  <c r="AA52" i="2"/>
  <c r="AF133" i="2"/>
  <c r="AD133" i="2"/>
  <c r="AE133" i="2" s="1"/>
  <c r="AA223" i="2"/>
  <c r="AF193" i="2" l="1"/>
  <c r="AD193" i="2"/>
  <c r="AE193" i="2" s="1"/>
  <c r="AD160" i="2"/>
  <c r="AE160" i="2" s="1"/>
  <c r="AF160" i="2"/>
  <c r="AD62" i="2"/>
  <c r="AE62" i="2" s="1"/>
  <c r="AF62" i="2"/>
  <c r="AF14" i="2"/>
  <c r="AD14" i="2"/>
  <c r="AE14" i="2" s="1"/>
  <c r="AD107" i="2"/>
  <c r="AE107" i="2" s="1"/>
  <c r="AF107" i="2"/>
  <c r="AD216" i="2"/>
  <c r="AE216" i="2" s="1"/>
  <c r="AF216" i="2"/>
  <c r="AD106" i="2"/>
  <c r="AE106" i="2" s="1"/>
  <c r="AF106" i="2"/>
  <c r="AD168" i="2"/>
  <c r="AE168" i="2" s="1"/>
  <c r="AF168" i="2"/>
  <c r="AA160" i="2"/>
  <c r="Z10" i="2"/>
  <c r="Z159" i="2"/>
  <c r="Z183" i="2"/>
  <c r="AF183" i="2" s="1"/>
  <c r="Z83" i="2"/>
  <c r="Z184" i="2"/>
  <c r="Z137" i="2"/>
  <c r="Z23" i="2"/>
  <c r="Z100" i="2"/>
  <c r="AD100" i="2" s="1"/>
  <c r="AE100" i="2" s="1"/>
  <c r="AD200" i="2"/>
  <c r="AE200" i="2" s="1"/>
  <c r="Z127" i="2"/>
  <c r="Z20" i="2"/>
  <c r="Z188" i="2"/>
  <c r="AD188" i="2" s="1"/>
  <c r="AE188" i="2" s="1"/>
  <c r="Z162" i="2"/>
  <c r="Z34" i="2"/>
  <c r="AF128" i="2"/>
  <c r="Z82" i="2"/>
  <c r="AF82" i="2" s="1"/>
  <c r="Z22" i="2"/>
  <c r="AD22" i="2" s="1"/>
  <c r="AE22" i="2" s="1"/>
  <c r="Z205" i="2"/>
  <c r="Z194" i="2"/>
  <c r="AD194" i="2" s="1"/>
  <c r="AE194" i="2" s="1"/>
  <c r="AD207" i="2"/>
  <c r="AE207" i="2" s="1"/>
  <c r="Z158" i="2"/>
  <c r="AD50" i="2"/>
  <c r="AE50" i="2" s="1"/>
  <c r="AD122" i="2"/>
  <c r="AE122" i="2" s="1"/>
  <c r="AF58" i="2"/>
  <c r="Z50" i="2"/>
  <c r="AF50" i="2" s="1"/>
  <c r="Z79" i="2"/>
  <c r="Z128" i="2"/>
  <c r="Z109" i="2"/>
  <c r="AD109" i="2" s="1"/>
  <c r="AE109" i="2" s="1"/>
  <c r="Z35" i="2"/>
  <c r="AF75" i="2"/>
  <c r="AD215" i="2"/>
  <c r="AE215" i="2" s="1"/>
  <c r="AA208" i="2"/>
  <c r="AA4" i="2"/>
  <c r="Z130" i="2"/>
  <c r="Z104" i="2"/>
  <c r="Z143" i="2"/>
  <c r="Z99" i="2"/>
  <c r="AF99" i="2" s="1"/>
  <c r="AD199" i="2"/>
  <c r="AE199" i="2" s="1"/>
  <c r="AD81" i="2"/>
  <c r="AE81" i="2" s="1"/>
  <c r="AF173" i="2"/>
  <c r="AF203" i="2"/>
  <c r="AF140" i="2"/>
  <c r="Z203" i="2"/>
  <c r="AD203" i="2" s="1"/>
  <c r="AE203" i="2" s="1"/>
  <c r="Z12" i="2"/>
  <c r="Z136" i="2"/>
  <c r="Z150" i="2"/>
  <c r="AD150" i="2" s="1"/>
  <c r="AE150" i="2" s="1"/>
  <c r="AA5" i="2"/>
  <c r="Z56" i="2"/>
  <c r="Z17" i="2"/>
  <c r="AD17" i="2" s="1"/>
  <c r="AE17" i="2" s="1"/>
  <c r="AD58" i="2"/>
  <c r="AE58" i="2" s="1"/>
  <c r="AD70" i="2"/>
  <c r="AE70" i="2" s="1"/>
  <c r="AA150" i="2"/>
  <c r="AD179" i="2"/>
  <c r="AE179" i="2" s="1"/>
  <c r="AD123" i="2"/>
  <c r="AE123" i="2" s="1"/>
  <c r="AF225" i="2"/>
  <c r="AF208" i="2"/>
  <c r="AD197" i="2"/>
  <c r="AE197" i="2" s="1"/>
  <c r="AA140" i="2"/>
  <c r="AA201" i="2"/>
  <c r="AF122" i="2"/>
  <c r="AF36" i="2"/>
  <c r="AA109" i="2"/>
  <c r="AD82" i="2"/>
  <c r="AE82" i="2" s="1"/>
  <c r="AA17" i="2"/>
  <c r="AA58" i="2"/>
  <c r="AA82" i="2"/>
  <c r="AD18" i="2"/>
  <c r="AE18" i="2" s="1"/>
  <c r="AA122" i="2"/>
  <c r="AF68" i="2"/>
  <c r="AA203" i="2"/>
  <c r="AD181" i="2"/>
  <c r="AE181" i="2" s="1"/>
  <c r="AF199" i="2"/>
  <c r="AA191" i="2"/>
  <c r="AA193" i="2"/>
  <c r="AA44" i="2"/>
  <c r="AA22" i="2"/>
  <c r="AD191" i="2"/>
  <c r="AE191" i="2" s="1"/>
  <c r="AF191" i="2"/>
  <c r="AF42" i="2"/>
  <c r="AD177" i="2"/>
  <c r="AE177" i="2" s="1"/>
  <c r="AA50" i="2"/>
  <c r="AA199" i="2"/>
  <c r="AA175" i="2"/>
  <c r="AA21" i="2"/>
  <c r="AF98" i="2"/>
  <c r="AD65" i="2"/>
  <c r="AE65" i="2" s="1"/>
  <c r="AD173" i="2"/>
  <c r="AE173" i="2" s="1"/>
  <c r="AD101" i="2"/>
  <c r="AE101" i="2" s="1"/>
  <c r="AF188" i="2"/>
  <c r="AD103" i="2"/>
  <c r="AE103" i="2" s="1"/>
  <c r="AA173" i="2"/>
  <c r="AA81" i="2"/>
  <c r="AA166" i="2"/>
  <c r="AD99" i="2"/>
  <c r="AE99" i="2" s="1"/>
  <c r="AD156" i="2"/>
  <c r="AE156" i="2" s="1"/>
  <c r="AF190" i="2"/>
  <c r="AF100" i="2"/>
  <c r="AF202" i="2"/>
  <c r="AF38" i="2"/>
  <c r="AD12" i="2"/>
  <c r="AE12" i="2" s="1"/>
  <c r="AD121" i="2"/>
  <c r="AE121" i="2" s="1"/>
  <c r="AA99" i="2"/>
  <c r="AF194" i="2"/>
  <c r="AF93" i="2"/>
  <c r="AF81" i="2"/>
  <c r="AD213" i="2"/>
  <c r="AE213" i="2" s="1"/>
  <c r="AF85" i="2"/>
  <c r="AD6" i="2"/>
  <c r="AE6" i="2" s="1"/>
  <c r="AF46" i="2"/>
  <c r="AF57" i="2"/>
  <c r="AD47" i="2"/>
  <c r="AE47" i="2" s="1"/>
  <c r="AA174" i="2"/>
  <c r="AF204" i="2"/>
  <c r="AF96" i="2"/>
  <c r="AA157" i="2"/>
  <c r="AA112" i="2"/>
  <c r="AF182" i="2"/>
  <c r="AF52" i="2"/>
  <c r="AA141" i="2"/>
  <c r="AF136" i="2"/>
  <c r="AD184" i="2"/>
  <c r="AE184" i="2" s="1"/>
  <c r="AA180" i="2"/>
  <c r="AF219" i="2"/>
  <c r="AD219" i="2"/>
  <c r="AE219" i="2" s="1"/>
  <c r="AF131" i="2"/>
  <c r="AA194" i="2"/>
  <c r="AD209" i="2"/>
  <c r="AE209" i="2" s="1"/>
  <c r="AF125" i="2"/>
  <c r="AD134" i="2"/>
  <c r="AE134" i="2" s="1"/>
  <c r="AF134" i="2"/>
  <c r="AA206" i="2"/>
  <c r="AA214" i="2"/>
  <c r="AD71" i="2"/>
  <c r="AE71" i="2" s="1"/>
  <c r="AD30" i="2"/>
  <c r="AE30" i="2" s="1"/>
  <c r="AF30" i="2"/>
  <c r="AA165" i="2"/>
  <c r="AA128" i="2"/>
  <c r="AA220" i="2"/>
  <c r="AD214" i="2"/>
  <c r="AE214" i="2" s="1"/>
  <c r="AF214" i="2"/>
  <c r="AF132" i="2"/>
  <c r="AD128" i="2"/>
  <c r="AE128" i="2" s="1"/>
  <c r="AD27" i="2"/>
  <c r="AE27" i="2" s="1"/>
  <c r="AF27" i="2"/>
  <c r="AF97" i="2"/>
  <c r="AD97" i="2"/>
  <c r="AE97" i="2" s="1"/>
  <c r="AF159" i="2"/>
  <c r="AD54" i="2"/>
  <c r="AE54" i="2" s="1"/>
  <c r="AA97" i="2"/>
  <c r="AA90" i="2"/>
  <c r="AA95" i="2"/>
  <c r="AA176" i="2"/>
  <c r="AA67" i="2"/>
  <c r="AD180" i="2"/>
  <c r="AE180" i="2" s="1"/>
  <c r="AF180" i="2"/>
  <c r="AD187" i="2"/>
  <c r="AE187" i="2" s="1"/>
  <c r="AF187" i="2"/>
  <c r="AD51" i="2"/>
  <c r="AE51" i="2" s="1"/>
  <c r="AF51" i="2"/>
  <c r="AD95" i="2"/>
  <c r="AE95" i="2" s="1"/>
  <c r="AF95" i="2"/>
  <c r="AF67" i="2"/>
  <c r="AD67" i="2"/>
  <c r="AE67" i="2" s="1"/>
  <c r="AF176" i="2"/>
  <c r="AD176" i="2"/>
  <c r="AE176" i="2" s="1"/>
  <c r="AF166" i="2"/>
  <c r="AD166" i="2"/>
  <c r="AE166" i="2" s="1"/>
  <c r="AD86" i="2"/>
  <c r="AE86" i="2" s="1"/>
  <c r="AF86" i="2"/>
  <c r="AF94" i="2"/>
  <c r="AD94" i="2"/>
  <c r="AE94" i="2" s="1"/>
  <c r="AA51" i="2"/>
  <c r="AD40" i="2"/>
  <c r="AE40" i="2" s="1"/>
  <c r="AF40" i="2"/>
  <c r="AF117" i="2"/>
  <c r="AD117" i="2"/>
  <c r="AE117" i="2" s="1"/>
  <c r="AF74" i="2"/>
  <c r="AD74" i="2"/>
  <c r="AE74" i="2" s="1"/>
  <c r="AF120" i="2"/>
  <c r="AD120" i="2"/>
  <c r="AE120" i="2" s="1"/>
  <c r="AD25" i="2"/>
  <c r="AE25" i="2" s="1"/>
  <c r="AF25" i="2"/>
  <c r="AD91" i="2"/>
  <c r="AE91" i="2" s="1"/>
  <c r="AF91" i="2"/>
  <c r="AF9" i="2"/>
  <c r="AD9" i="2"/>
  <c r="AE9" i="2" s="1"/>
  <c r="AD33" i="2"/>
  <c r="AE33" i="2" s="1"/>
  <c r="AF33" i="2"/>
  <c r="AF195" i="2"/>
  <c r="AD195" i="2"/>
  <c r="AE195" i="2" s="1"/>
  <c r="AF49" i="2"/>
  <c r="AD49" i="2"/>
  <c r="AE49" i="2" s="1"/>
  <c r="AF148" i="2"/>
  <c r="AD148" i="2"/>
  <c r="AE148" i="2" s="1"/>
  <c r="AD64" i="2"/>
  <c r="AE64" i="2" s="1"/>
  <c r="AF64" i="2"/>
  <c r="AD29" i="2"/>
  <c r="AE29" i="2" s="1"/>
  <c r="AF29" i="2"/>
  <c r="AF226" i="2"/>
  <c r="AD226" i="2"/>
  <c r="AE226" i="2" s="1"/>
  <c r="AF43" i="2"/>
  <c r="AD43" i="2"/>
  <c r="AE43" i="2" s="1"/>
  <c r="AD198" i="2"/>
  <c r="AE198" i="2" s="1"/>
  <c r="AF198" i="2"/>
  <c r="AF59" i="2"/>
  <c r="AD59" i="2"/>
  <c r="AE59" i="2" s="1"/>
  <c r="AF37" i="2"/>
  <c r="AD37" i="2"/>
  <c r="AE37" i="2" s="1"/>
  <c r="AF145" i="2"/>
  <c r="AD145" i="2"/>
  <c r="AE145" i="2" s="1"/>
  <c r="AD35" i="2"/>
  <c r="AE35" i="2" s="1"/>
  <c r="AF35" i="2"/>
  <c r="AD69" i="2"/>
  <c r="AE69" i="2" s="1"/>
  <c r="AF69" i="2"/>
  <c r="AF87" i="2"/>
  <c r="AD87" i="2"/>
  <c r="AE87" i="2" s="1"/>
  <c r="AF119" i="2"/>
  <c r="AD119" i="2"/>
  <c r="AE119" i="2" s="1"/>
  <c r="AF205" i="2"/>
  <c r="AD205" i="2"/>
  <c r="AE205" i="2" s="1"/>
  <c r="AF170" i="2"/>
  <c r="AD170" i="2"/>
  <c r="AE170" i="2" s="1"/>
  <c r="AD72" i="2"/>
  <c r="AE72" i="2" s="1"/>
  <c r="AF72" i="2"/>
  <c r="AD16" i="2"/>
  <c r="AE16" i="2" s="1"/>
  <c r="AF16" i="2"/>
  <c r="AD15" i="2"/>
  <c r="AE15" i="2" s="1"/>
  <c r="AF15" i="2"/>
  <c r="AF109" i="2" l="1"/>
  <c r="AF127" i="2"/>
  <c r="AD127" i="2"/>
  <c r="AE127" i="2" s="1"/>
  <c r="AF150" i="2"/>
  <c r="AF17" i="2"/>
  <c r="AF22" i="2"/>
  <c r="AF201" i="2"/>
  <c r="AD201" i="2"/>
  <c r="AE201" i="2" s="1"/>
  <c r="AD68" i="2"/>
  <c r="AE68" i="2" s="1"/>
  <c r="AF184" i="2"/>
  <c r="AF103" i="2"/>
  <c r="AD44" i="2"/>
  <c r="AE44" i="2" s="1"/>
  <c r="AF44" i="2"/>
  <c r="AD183" i="2"/>
  <c r="AE183" i="2" s="1"/>
  <c r="AF175" i="2"/>
  <c r="AD175" i="2"/>
  <c r="AE175" i="2" s="1"/>
  <c r="AF12" i="2"/>
  <c r="AF21" i="2"/>
  <c r="AD21" i="2"/>
  <c r="AE21" i="2" s="1"/>
  <c r="AF71" i="2"/>
  <c r="AD136" i="2"/>
  <c r="AE136" i="2" s="1"/>
  <c r="AF174" i="2"/>
  <c r="AD174" i="2"/>
  <c r="AE174" i="2" s="1"/>
  <c r="AF10" i="2"/>
  <c r="AD10" i="2"/>
  <c r="AE10" i="2" s="1"/>
  <c r="AD157" i="2"/>
  <c r="AE157" i="2" s="1"/>
  <c r="AF157" i="2"/>
  <c r="AF112" i="2"/>
  <c r="AD112" i="2"/>
  <c r="AE112" i="2" s="1"/>
  <c r="AD158" i="2"/>
  <c r="AE158" i="2" s="1"/>
  <c r="AF158" i="2"/>
  <c r="AD159" i="2"/>
  <c r="AE159" i="2" s="1"/>
  <c r="AF4" i="2"/>
  <c r="AD4" i="2"/>
  <c r="AE4" i="2" s="1"/>
  <c r="AD141" i="2"/>
  <c r="AE141" i="2" s="1"/>
  <c r="AF141" i="2"/>
  <c r="AD220" i="2"/>
  <c r="AE220" i="2" s="1"/>
  <c r="AF220" i="2"/>
  <c r="AF104" i="2"/>
  <c r="AD104" i="2"/>
  <c r="AE104" i="2" s="1"/>
  <c r="AF56" i="2"/>
  <c r="AD56" i="2"/>
  <c r="AE56" i="2" s="1"/>
  <c r="AD206" i="2"/>
  <c r="AE206" i="2" s="1"/>
  <c r="AF206" i="2"/>
  <c r="AF165" i="2"/>
  <c r="AD165" i="2"/>
  <c r="AE165" i="2" s="1"/>
  <c r="AF90" i="2"/>
  <c r="AD90" i="2"/>
  <c r="AE90" i="2" s="1"/>
  <c r="AF48" i="2"/>
  <c r="AD48" i="2"/>
  <c r="AE48" i="2" s="1"/>
  <c r="AD20" i="2"/>
  <c r="AE20" i="2" s="1"/>
  <c r="AF20" i="2"/>
  <c r="AF23" i="2"/>
  <c r="AD23" i="2"/>
  <c r="AE23" i="2" s="1"/>
  <c r="AD130" i="2"/>
  <c r="AE130" i="2" s="1"/>
  <c r="AF130" i="2"/>
  <c r="AF5" i="2"/>
  <c r="AD5" i="2"/>
  <c r="AE5" i="2" s="1"/>
  <c r="AD137" i="2"/>
  <c r="AE137" i="2" s="1"/>
  <c r="AF137" i="2"/>
  <c r="AF83" i="2"/>
  <c r="AD83" i="2"/>
  <c r="AE83" i="2" s="1"/>
  <c r="AF143" i="2"/>
  <c r="AD143" i="2"/>
  <c r="AE143" i="2" s="1"/>
  <c r="AF162" i="2"/>
  <c r="AD162" i="2"/>
  <c r="AE162" i="2" s="1"/>
  <c r="AF34" i="2"/>
  <c r="AD34" i="2"/>
  <c r="AE34" i="2" s="1"/>
  <c r="AF78" i="2"/>
  <c r="AD78" i="2"/>
  <c r="AE78" i="2" s="1"/>
  <c r="AD79" i="2"/>
  <c r="AE79" i="2" s="1"/>
  <c r="AF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15" authorId="0" shapeId="0" xr:uid="{00000000-0006-0000-0000-000001000000}">
      <text>
        <r>
          <rPr>
            <sz val="11"/>
            <color rgb="FF000000"/>
            <rFont val="Calibri"/>
            <family val="2"/>
          </rPr>
          <t>Amanda:
Need Calibration curves corrected</t>
        </r>
      </text>
    </comment>
  </commentList>
</comments>
</file>

<file path=xl/sharedStrings.xml><?xml version="1.0" encoding="utf-8"?>
<sst xmlns="http://schemas.openxmlformats.org/spreadsheetml/2006/main" count="811" uniqueCount="93">
  <si>
    <t>Site</t>
  </si>
  <si>
    <t>Date Collected</t>
  </si>
  <si>
    <t>Vol Sample (L)</t>
  </si>
  <si>
    <t>Vol Headspace (L)</t>
  </si>
  <si>
    <t>Initial Aq Concentration (umol/L)</t>
  </si>
  <si>
    <t>Initial Aq Concentration (ppm)</t>
  </si>
  <si>
    <t>Mexican Cut</t>
  </si>
  <si>
    <t>Concentration (umol/L) Headspace</t>
  </si>
  <si>
    <t>Pond/Tank</t>
  </si>
  <si>
    <t>MC08</t>
  </si>
  <si>
    <t>MC10</t>
  </si>
  <si>
    <t>MC12</t>
  </si>
  <si>
    <t>MC44</t>
  </si>
  <si>
    <t>MC42</t>
  </si>
  <si>
    <t>MC03</t>
  </si>
  <si>
    <t>MC13</t>
  </si>
  <si>
    <t>MC15</t>
  </si>
  <si>
    <t>MC06</t>
  </si>
  <si>
    <t>MC05</t>
  </si>
  <si>
    <t>MC22</t>
  </si>
  <si>
    <t>Ambient concentration (ppm)</t>
  </si>
  <si>
    <t>Air temperature ©</t>
  </si>
  <si>
    <t>Air pressure at elevation (atm)</t>
  </si>
  <si>
    <t>Ambient concentration (umol/L)</t>
  </si>
  <si>
    <t>Collection Information</t>
  </si>
  <si>
    <t>CO2 sample information</t>
  </si>
  <si>
    <t>L/mol at sample collection location</t>
  </si>
  <si>
    <t>MC01</t>
  </si>
  <si>
    <t>Uncorrected headspace concentration (ppm)</t>
  </si>
  <si>
    <t>Corrected headspace Concentration (ppm)</t>
  </si>
  <si>
    <t>Time Collected</t>
  </si>
  <si>
    <t>7/18/17</t>
  </si>
  <si>
    <t>7/19/17</t>
  </si>
  <si>
    <t>7/21/17</t>
  </si>
  <si>
    <t>7/27/17</t>
  </si>
  <si>
    <t>7/26/17</t>
  </si>
  <si>
    <t>8/1/17</t>
  </si>
  <si>
    <t>8/2/17</t>
  </si>
  <si>
    <t>8/15/17</t>
  </si>
  <si>
    <t>8/16/17</t>
  </si>
  <si>
    <t>8/29/17</t>
  </si>
  <si>
    <t>8/30/17</t>
  </si>
  <si>
    <t>Ambient concentration error (ppm)</t>
  </si>
  <si>
    <t>Air pressure at elevation (DCW barologger)</t>
  </si>
  <si>
    <t>Kh adjusted for water temperature</t>
  </si>
  <si>
    <t>Water temperature © DCW barologger</t>
  </si>
  <si>
    <t>DO (mg/L) DCW barologger</t>
  </si>
  <si>
    <t>DO (%Sat) DCW barologger</t>
  </si>
  <si>
    <t>DCW barologger information</t>
  </si>
  <si>
    <t>Water column chlorophyll (mg/L)</t>
  </si>
  <si>
    <t>Sedge chlorophyll (mg ChlA/g sedge)</t>
  </si>
  <si>
    <t>sedge chlorophyll from July 26 - should not be that different</t>
  </si>
  <si>
    <t>Chlorophyll Notes</t>
  </si>
  <si>
    <t>Benthic chlorophyll</t>
  </si>
  <si>
    <t>Chlorophyll data</t>
  </si>
  <si>
    <t>Headspace concentration max EGM error (ppm)</t>
  </si>
  <si>
    <t>Concentration (umol/L) headspace with max error</t>
  </si>
  <si>
    <t>Measurement error initial aqueous concentration</t>
  </si>
  <si>
    <t>Saturation concentration of CO2 (umol/L)</t>
  </si>
  <si>
    <t>Initial aq concentration using Kh mol/Latm (umol/L)</t>
  </si>
  <si>
    <t>Partial pressure CO2 atmosphere (uatm)</t>
  </si>
  <si>
    <t>Partial pressure CO2 in solution (uatm)</t>
  </si>
  <si>
    <t>Partial pressure CO2 headspace (atm)</t>
  </si>
  <si>
    <t>%Sat using umol/L</t>
  </si>
  <si>
    <t>%Sat using uatm</t>
  </si>
  <si>
    <t>CO2 Saturation calculation</t>
  </si>
  <si>
    <t>Water temperature ©</t>
  </si>
  <si>
    <t>Pressure (mmHg)</t>
  </si>
  <si>
    <t>DO (mg/L)</t>
  </si>
  <si>
    <t>PctSat DO</t>
  </si>
  <si>
    <t>SPC</t>
  </si>
  <si>
    <t>ORP</t>
  </si>
  <si>
    <t>Notes</t>
  </si>
  <si>
    <t>Depth Location</t>
  </si>
  <si>
    <t>Depth (m)</t>
  </si>
  <si>
    <t>Meter measurements</t>
  </si>
  <si>
    <t>pH</t>
  </si>
  <si>
    <t>Taken with Scott's questionable pH probe</t>
  </si>
  <si>
    <t>~10m left of efflux chamber, where rock meets log (about 0.8m from shore)</t>
  </si>
  <si>
    <t>at DO logger pole</t>
  </si>
  <si>
    <t>left of log ~10m left of SE flags</t>
  </si>
  <si>
    <t>left end of very large log, S end</t>
  </si>
  <si>
    <t>at left end of log at chamber placement site</t>
  </si>
  <si>
    <t>end of log, S end</t>
  </si>
  <si>
    <t>left end of log nearest detritus bags and chamber, S end</t>
  </si>
  <si>
    <t>where stick crosses log, SW end</t>
  </si>
  <si>
    <t>right end of log, near SW flags</t>
  </si>
  <si>
    <t>end of log, E end</t>
  </si>
  <si>
    <t>left end of cylindrical log, S end</t>
  </si>
  <si>
    <t>ORP value still moving</t>
  </si>
  <si>
    <t>Decimal time</t>
  </si>
  <si>
    <t>BinTime</t>
  </si>
  <si>
    <t>Dateset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</si>
</sst>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rgb="FF000000"/>
      <name val="Calibri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548DD4"/>
      <name val="Calibri"/>
      <family val="2"/>
    </font>
    <font>
      <b/>
      <sz val="11"/>
      <color rgb="FF000000"/>
      <name val="Calibri"/>
      <family val="2"/>
    </font>
    <font>
      <sz val="11"/>
      <color rgb="FF548DD4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b/>
      <sz val="11"/>
      <color theme="3" tint="0.39997558519241921"/>
      <name val="Calibri"/>
      <family val="2"/>
    </font>
    <font>
      <b/>
      <u/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0"/>
      <color theme="0" tint="-0.499984740745262"/>
      <name val="Helvetica Neue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rgb="FFD6E3BC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textRotation="45" wrapText="1"/>
    </xf>
    <xf numFmtId="14" fontId="0" fillId="0" borderId="0" xfId="0" applyNumberFormat="1" applyAlignment="1">
      <alignment textRotation="45" wrapText="1"/>
    </xf>
    <xf numFmtId="2" fontId="4" fillId="0" borderId="0" xfId="0" applyNumberFormat="1" applyFont="1" applyAlignment="1">
      <alignment textRotation="45" wrapText="1"/>
    </xf>
    <xf numFmtId="11" fontId="6" fillId="0" borderId="0" xfId="0" applyNumberFormat="1" applyFont="1" applyAlignment="1">
      <alignment textRotation="45" wrapText="1"/>
    </xf>
    <xf numFmtId="0" fontId="6" fillId="0" borderId="0" xfId="0" applyFont="1" applyAlignment="1">
      <alignment textRotation="45" wrapText="1"/>
    </xf>
    <xf numFmtId="49" fontId="0" fillId="0" borderId="0" xfId="0" applyNumberFormat="1" applyAlignment="1">
      <alignment horizontal="right" textRotation="45" wrapText="1"/>
    </xf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 textRotation="45" wrapText="1"/>
    </xf>
    <xf numFmtId="1" fontId="0" fillId="0" borderId="0" xfId="0" applyNumberFormat="1" applyAlignment="1">
      <alignment textRotation="45" wrapText="1"/>
    </xf>
    <xf numFmtId="1" fontId="0" fillId="0" borderId="0" xfId="0" applyNumberFormat="1"/>
    <xf numFmtId="20" fontId="0" fillId="0" borderId="0" xfId="0" applyNumberFormat="1"/>
    <xf numFmtId="2" fontId="6" fillId="0" borderId="0" xfId="0" applyNumberFormat="1" applyFont="1" applyAlignment="1">
      <alignment textRotation="45" wrapText="1"/>
    </xf>
    <xf numFmtId="164" fontId="0" fillId="0" borderId="0" xfId="0" applyNumberFormat="1"/>
    <xf numFmtId="164" fontId="6" fillId="0" borderId="0" xfId="0" applyNumberFormat="1" applyFont="1" applyAlignment="1">
      <alignment textRotation="45" wrapText="1"/>
    </xf>
    <xf numFmtId="2" fontId="3" fillId="0" borderId="0" xfId="0" applyNumberFormat="1" applyFont="1" applyAlignment="1">
      <alignment textRotation="45" wrapText="1"/>
    </xf>
    <xf numFmtId="2" fontId="5" fillId="0" borderId="0" xfId="0" applyNumberFormat="1" applyFont="1"/>
    <xf numFmtId="2" fontId="8" fillId="3" borderId="0" xfId="0" applyNumberFormat="1" applyFont="1" applyFill="1" applyAlignment="1">
      <alignment textRotation="45" wrapText="1"/>
    </xf>
    <xf numFmtId="2" fontId="6" fillId="3" borderId="0" xfId="0" applyNumberFormat="1" applyFont="1" applyFill="1"/>
    <xf numFmtId="0" fontId="6" fillId="0" borderId="0" xfId="0" applyFont="1"/>
    <xf numFmtId="0" fontId="7" fillId="2" borderId="0" xfId="0" applyFont="1" applyFill="1" applyAlignment="1">
      <alignment horizontal="center"/>
    </xf>
    <xf numFmtId="2" fontId="6" fillId="0" borderId="0" xfId="0" applyNumberFormat="1" applyFont="1"/>
    <xf numFmtId="2" fontId="10" fillId="0" borderId="0" xfId="0" applyNumberFormat="1" applyFont="1" applyAlignment="1">
      <alignment textRotation="45" wrapText="1"/>
    </xf>
    <xf numFmtId="165" fontId="0" fillId="0" borderId="0" xfId="0" applyNumberFormat="1"/>
    <xf numFmtId="165" fontId="4" fillId="0" borderId="0" xfId="0" applyNumberFormat="1" applyFont="1" applyAlignment="1">
      <alignment textRotation="45" wrapText="1"/>
    </xf>
    <xf numFmtId="1" fontId="11" fillId="0" borderId="0" xfId="0" applyNumberFormat="1" applyFont="1" applyAlignment="1">
      <alignment textRotation="45" wrapText="1"/>
    </xf>
    <xf numFmtId="1" fontId="11" fillId="0" borderId="0" xfId="0" applyNumberFormat="1" applyFont="1"/>
    <xf numFmtId="2" fontId="11" fillId="0" borderId="0" xfId="0" applyNumberFormat="1" applyFont="1" applyAlignment="1">
      <alignment textRotation="45" wrapText="1"/>
    </xf>
    <xf numFmtId="2" fontId="11" fillId="0" borderId="0" xfId="0" applyNumberFormat="1" applyFont="1"/>
    <xf numFmtId="2" fontId="6" fillId="0" borderId="0" xfId="0" applyNumberFormat="1" applyFont="1" applyAlignment="1">
      <alignment horizontal="right" vertical="top"/>
    </xf>
    <xf numFmtId="0" fontId="2" fillId="7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applyBorder="1"/>
    <xf numFmtId="2" fontId="2" fillId="7" borderId="0" xfId="0" applyNumberFormat="1" applyFont="1" applyFill="1" applyAlignment="1">
      <alignment horizontal="center"/>
    </xf>
    <xf numFmtId="2" fontId="0" fillId="0" borderId="0" xfId="0" applyNumberFormat="1" applyAlignment="1">
      <alignment textRotation="45" wrapText="1"/>
    </xf>
    <xf numFmtId="1" fontId="2" fillId="7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right" vertical="top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2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2</xdr:row>
      <xdr:rowOff>0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312420</xdr:colOff>
      <xdr:row>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171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0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92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12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12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4599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3390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8972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312420</xdr:colOff>
      <xdr:row>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163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6136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27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314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314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32</xdr:row>
      <xdr:rowOff>152400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8C7C3788-3353-5AC1-4CDA-93F27097F2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979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15"/>
  <sheetViews>
    <sheetView tabSelected="1" zoomScale="85" zoomScaleNormal="85" workbookViewId="0">
      <selection activeCell="L3" sqref="L3"/>
    </sheetView>
  </sheetViews>
  <sheetFormatPr baseColWidth="10" defaultColWidth="17.33203125" defaultRowHeight="15" customHeight="1" x14ac:dyDescent="0.2"/>
  <cols>
    <col min="1" max="1" width="16.33203125" customWidth="1"/>
    <col min="2" max="2" width="13" style="10" customWidth="1"/>
    <col min="3" max="3" width="12.83203125" style="10" customWidth="1"/>
    <col min="4" max="4" width="12.33203125" customWidth="1"/>
    <col min="5" max="5" width="12.33203125" style="2" customWidth="1"/>
    <col min="6" max="6" width="12.33203125" style="14" customWidth="1"/>
    <col min="7" max="7" width="12.33203125" customWidth="1"/>
    <col min="8" max="9" width="9.1640625" customWidth="1"/>
    <col min="10" max="10" width="11.1640625" style="14" customWidth="1"/>
    <col min="11" max="11" width="10.5" style="30" customWidth="1"/>
    <col min="12" max="12" width="9.1640625" customWidth="1"/>
    <col min="13" max="14" width="9" customWidth="1"/>
    <col min="15" max="16" width="10.1640625" customWidth="1"/>
    <col min="17" max="17" width="10.83203125" style="2" customWidth="1"/>
    <col min="18" max="18" width="10.83203125" style="32" customWidth="1"/>
    <col min="19" max="19" width="12.83203125" style="25" customWidth="1"/>
    <col min="20" max="20" width="7.5" style="32" customWidth="1"/>
    <col min="21" max="21" width="10.83203125" customWidth="1"/>
    <col min="22" max="22" width="10.83203125" style="27" customWidth="1"/>
    <col min="23" max="23" width="11.5" customWidth="1"/>
    <col min="24" max="24" width="9.1640625" customWidth="1"/>
    <col min="25" max="25" width="12.1640625" customWidth="1"/>
    <col min="26" max="27" width="9.1640625" style="22" customWidth="1"/>
    <col min="28" max="30" width="10.1640625" style="25" customWidth="1"/>
    <col min="31" max="32" width="10.1640625" style="22" customWidth="1"/>
    <col min="33" max="33" width="11.1640625" style="17" customWidth="1"/>
    <col min="34" max="34" width="7.1640625" style="17" customWidth="1"/>
    <col min="35" max="35" width="8.5" style="17" customWidth="1"/>
    <col min="36" max="36" width="12.1640625" customWidth="1"/>
    <col min="37" max="38" width="13" customWidth="1"/>
    <col min="40" max="40" width="11.83203125" customWidth="1"/>
    <col min="41" max="41" width="11" customWidth="1"/>
    <col min="42" max="42" width="10.1640625" customWidth="1"/>
    <col min="43" max="43" width="11.1640625" customWidth="1"/>
    <col min="44" max="44" width="11.33203125" customWidth="1"/>
    <col min="45" max="45" width="8.1640625" customWidth="1"/>
    <col min="46" max="46" width="11.83203125" customWidth="1"/>
    <col min="47" max="47" width="6.83203125" customWidth="1"/>
    <col min="48" max="48" width="9.6640625" customWidth="1"/>
    <col min="49" max="49" width="7.33203125" customWidth="1"/>
  </cols>
  <sheetData>
    <row r="1" spans="1:49" x14ac:dyDescent="0.2">
      <c r="A1" s="45" t="s">
        <v>24</v>
      </c>
      <c r="B1" s="46"/>
      <c r="C1" s="46"/>
      <c r="D1" s="46"/>
      <c r="E1" s="40"/>
      <c r="F1" s="42"/>
      <c r="G1" s="34"/>
      <c r="H1" s="47" t="s">
        <v>25</v>
      </c>
      <c r="I1" s="47"/>
      <c r="J1" s="47"/>
      <c r="K1" s="47"/>
      <c r="L1" s="47"/>
      <c r="M1" s="47"/>
      <c r="N1" s="47"/>
      <c r="O1" s="47"/>
      <c r="P1" s="47"/>
      <c r="Q1" s="48"/>
      <c r="R1" s="48"/>
      <c r="S1" s="48"/>
      <c r="T1" s="48"/>
      <c r="U1" s="47"/>
      <c r="V1" s="47"/>
      <c r="W1" s="47"/>
      <c r="X1" s="47"/>
      <c r="Y1" s="47"/>
      <c r="Z1" s="47"/>
      <c r="AA1" s="24"/>
      <c r="AB1" s="51" t="s">
        <v>65</v>
      </c>
      <c r="AC1" s="51"/>
      <c r="AD1" s="51"/>
      <c r="AE1" s="51"/>
      <c r="AF1" s="51"/>
      <c r="AG1" s="49" t="s">
        <v>48</v>
      </c>
      <c r="AH1" s="49"/>
      <c r="AI1" s="49"/>
      <c r="AJ1" s="50" t="s">
        <v>54</v>
      </c>
      <c r="AK1" s="50"/>
      <c r="AL1" s="50"/>
      <c r="AM1" s="50"/>
      <c r="AN1" s="44" t="s">
        <v>75</v>
      </c>
      <c r="AO1" s="44"/>
      <c r="AP1" s="44"/>
      <c r="AQ1" s="44"/>
      <c r="AR1" s="44"/>
      <c r="AS1" s="44"/>
      <c r="AT1" s="44"/>
      <c r="AU1" s="44"/>
      <c r="AV1" s="44"/>
      <c r="AW1" s="44"/>
    </row>
    <row r="2" spans="1:49" s="4" customFormat="1" ht="123" customHeight="1" x14ac:dyDescent="0.2">
      <c r="A2" s="4" t="s">
        <v>0</v>
      </c>
      <c r="B2" s="9" t="s">
        <v>8</v>
      </c>
      <c r="C2" s="12" t="s">
        <v>1</v>
      </c>
      <c r="D2" s="5" t="s">
        <v>30</v>
      </c>
      <c r="E2" s="41" t="s">
        <v>90</v>
      </c>
      <c r="F2" s="13" t="s">
        <v>91</v>
      </c>
      <c r="G2" s="5" t="s">
        <v>92</v>
      </c>
      <c r="H2" s="4" t="s">
        <v>2</v>
      </c>
      <c r="I2" s="4" t="s">
        <v>3</v>
      </c>
      <c r="J2" s="13" t="s">
        <v>29</v>
      </c>
      <c r="K2" s="29" t="s">
        <v>55</v>
      </c>
      <c r="L2" s="4" t="s">
        <v>28</v>
      </c>
      <c r="M2" s="8" t="s">
        <v>22</v>
      </c>
      <c r="N2" s="8" t="s">
        <v>43</v>
      </c>
      <c r="O2" s="8" t="s">
        <v>21</v>
      </c>
      <c r="P2" s="8" t="s">
        <v>26</v>
      </c>
      <c r="Q2" s="16" t="s">
        <v>7</v>
      </c>
      <c r="R2" s="31" t="s">
        <v>56</v>
      </c>
      <c r="S2" s="16" t="s">
        <v>20</v>
      </c>
      <c r="T2" s="31" t="s">
        <v>42</v>
      </c>
      <c r="U2" s="7" t="s">
        <v>23</v>
      </c>
      <c r="V2" s="28" t="s">
        <v>44</v>
      </c>
      <c r="W2" s="19" t="s">
        <v>4</v>
      </c>
      <c r="X2" s="6" t="s">
        <v>5</v>
      </c>
      <c r="Y2" s="8" t="s">
        <v>62</v>
      </c>
      <c r="Z2" s="21" t="s">
        <v>59</v>
      </c>
      <c r="AA2" s="21" t="s">
        <v>57</v>
      </c>
      <c r="AB2" s="26" t="s">
        <v>60</v>
      </c>
      <c r="AC2" s="26" t="s">
        <v>58</v>
      </c>
      <c r="AD2" s="26" t="s">
        <v>61</v>
      </c>
      <c r="AE2" s="21" t="s">
        <v>64</v>
      </c>
      <c r="AF2" s="21" t="s">
        <v>63</v>
      </c>
      <c r="AG2" s="18" t="s">
        <v>45</v>
      </c>
      <c r="AH2" s="18" t="s">
        <v>46</v>
      </c>
      <c r="AI2" s="18" t="s">
        <v>47</v>
      </c>
      <c r="AJ2" s="4" t="s">
        <v>49</v>
      </c>
      <c r="AK2" s="4" t="s">
        <v>50</v>
      </c>
      <c r="AL2" s="4" t="s">
        <v>53</v>
      </c>
      <c r="AM2" s="4" t="s">
        <v>52</v>
      </c>
      <c r="AN2" s="8" t="s">
        <v>66</v>
      </c>
      <c r="AO2" s="8" t="s">
        <v>67</v>
      </c>
      <c r="AP2" s="8" t="s">
        <v>69</v>
      </c>
      <c r="AQ2" s="8" t="s">
        <v>68</v>
      </c>
      <c r="AR2" s="8" t="s">
        <v>70</v>
      </c>
      <c r="AS2" s="8" t="s">
        <v>76</v>
      </c>
      <c r="AT2" s="8" t="s">
        <v>71</v>
      </c>
      <c r="AU2" s="8" t="s">
        <v>72</v>
      </c>
      <c r="AV2" s="8" t="s">
        <v>74</v>
      </c>
      <c r="AW2" s="8" t="s">
        <v>73</v>
      </c>
    </row>
    <row r="3" spans="1:49" ht="15" customHeight="1" x14ac:dyDescent="0.2">
      <c r="A3" t="s">
        <v>6</v>
      </c>
      <c r="B3" s="10" t="s">
        <v>19</v>
      </c>
      <c r="C3" s="11" t="s">
        <v>31</v>
      </c>
      <c r="D3" s="15">
        <v>0.42083333333333334</v>
      </c>
      <c r="E3" s="2">
        <v>0.42083333333333334</v>
      </c>
      <c r="F3" s="14">
        <v>9</v>
      </c>
      <c r="G3" s="1">
        <v>42934</v>
      </c>
      <c r="H3">
        <v>0.49299999999999999</v>
      </c>
      <c r="I3">
        <f t="shared" ref="I3:I66" si="0">0.63-H3</f>
        <v>0.13700000000000001</v>
      </c>
      <c r="J3" s="14">
        <f t="shared" ref="J3:J66" si="1">L3*1.7142+83.704</f>
        <v>3801.8038000000001</v>
      </c>
      <c r="K3" s="30">
        <v>30</v>
      </c>
      <c r="L3">
        <v>2169</v>
      </c>
      <c r="M3">
        <f t="shared" ref="M3:M66" si="2">0.068046*N3</f>
        <v>0.67459443479999992</v>
      </c>
      <c r="N3">
        <v>9.9138000000000002</v>
      </c>
      <c r="O3">
        <v>17.768000000000001</v>
      </c>
      <c r="P3">
        <f>1.014/M3*0.08206*(O3+273)</f>
        <v>35.865205434570541</v>
      </c>
      <c r="Q3" s="2">
        <f t="shared" ref="Q3:Q34" si="3">J3/P3</f>
        <v>106.00256582764291</v>
      </c>
      <c r="R3" s="32">
        <f t="shared" ref="R3:R66" si="4">(J3+K3)/P3</f>
        <v>106.8390311325672</v>
      </c>
      <c r="S3" s="33">
        <v>413</v>
      </c>
      <c r="T3" s="43">
        <v>2.2999999999999998</v>
      </c>
      <c r="U3" s="3">
        <f t="shared" ref="U3:U34" si="5">S3/P3</f>
        <v>11.515339031124258</v>
      </c>
      <c r="V3" s="27">
        <f t="shared" ref="V3:V66" si="6">EXP(-58.0931+(90.5069*(100/(AG3+273)))+(22.294*(LN((AG3+273)/100))))</f>
        <v>4.7690871739351222E-2</v>
      </c>
      <c r="W3" s="2">
        <f t="shared" ref="W3:W34" si="7">(((Q3*I3)+(H3*0.83*Q3))-(U3*I3))/H3</f>
        <v>114.23922917269017</v>
      </c>
      <c r="X3" s="2">
        <f t="shared" ref="X3:X34" si="8">((I3/24.451*J3)+(0.025*0.00141*J3))/(H3*55.51)</f>
        <v>0.78328386529995331</v>
      </c>
      <c r="Y3" s="3">
        <f t="shared" ref="Y3:Y34" si="9">Q3/10^6*0.08206*(O3+273)</f>
        <v>2.529265962210544E-3</v>
      </c>
      <c r="Z3" s="22">
        <f t="shared" ref="Z3:Z6" si="10">(((Q3*I3)+((H3*V3*Y3)*10^6))-(U3*I3))/H3</f>
        <v>146.87999813423636</v>
      </c>
      <c r="AA3" s="22">
        <f t="shared" ref="AA3:AA10" si="11">((((R3*I3)+((H3*V3*Y3))*10^6)-(U3*I3))/H3)-((((Q3*I3)+((H3*V3*Y3))*10^6)-(U3*I3))/H3)</f>
        <v>0.23244573382277167</v>
      </c>
      <c r="AB3" s="25">
        <f t="shared" ref="AB3:AB66" si="12">S3*M3</f>
        <v>278.60750157239994</v>
      </c>
      <c r="AC3" s="25">
        <f t="shared" ref="AC3:AC10" si="13">AB3*V3</f>
        <v>13.287034623110419</v>
      </c>
      <c r="AD3" s="25">
        <f t="shared" ref="AD3:AD10" si="14">Z3*0.08206*(AG3+273)</f>
        <v>3455.5631519196272</v>
      </c>
      <c r="AE3" s="22">
        <f t="shared" ref="AE3:AE10" si="15">AD3/AB3*100</f>
        <v>1240.2979576706236</v>
      </c>
      <c r="AF3" s="22">
        <f t="shared" ref="AF3:AF10" si="16">Z3/AC3*100</f>
        <v>1105.4385143150369</v>
      </c>
      <c r="AG3" s="17">
        <v>13.698</v>
      </c>
      <c r="AH3" s="17">
        <v>4.7130000000000001</v>
      </c>
      <c r="AI3" s="17">
        <v>45.427999999999997</v>
      </c>
      <c r="AJ3" s="17">
        <v>0.96265000000000001</v>
      </c>
      <c r="AK3" s="17">
        <v>5.9806999999999997</v>
      </c>
      <c r="AL3" s="17"/>
      <c r="AS3" s="35">
        <v>7.1</v>
      </c>
      <c r="AU3" t="s">
        <v>77</v>
      </c>
      <c r="AV3" s="35">
        <v>0.48299999999999998</v>
      </c>
      <c r="AW3" s="36" t="s">
        <v>87</v>
      </c>
    </row>
    <row r="4" spans="1:49" ht="15" customHeight="1" x14ac:dyDescent="0.2">
      <c r="A4" t="s">
        <v>6</v>
      </c>
      <c r="B4" s="10" t="s">
        <v>18</v>
      </c>
      <c r="C4" s="11" t="s">
        <v>31</v>
      </c>
      <c r="D4" s="15">
        <v>0.42291666666666666</v>
      </c>
      <c r="E4" s="2">
        <v>0.42291666666666666</v>
      </c>
      <c r="F4" s="14">
        <v>9</v>
      </c>
      <c r="G4" s="1">
        <v>42934</v>
      </c>
      <c r="H4">
        <v>0.47899999999999998</v>
      </c>
      <c r="I4">
        <f t="shared" si="0"/>
        <v>0.15100000000000002</v>
      </c>
      <c r="J4" s="14">
        <f t="shared" si="1"/>
        <v>1223.6469999999999</v>
      </c>
      <c r="K4" s="30">
        <v>30</v>
      </c>
      <c r="L4">
        <v>665</v>
      </c>
      <c r="M4">
        <f t="shared" si="2"/>
        <v>0.67459443479999992</v>
      </c>
      <c r="N4">
        <v>9.9138000000000002</v>
      </c>
      <c r="O4">
        <v>17.768000000000001</v>
      </c>
      <c r="P4">
        <f t="shared" ref="P4:P34" si="17">1.014/M4*0.08206*(O4+273)</f>
        <v>35.865205434570541</v>
      </c>
      <c r="Q4" s="2">
        <f t="shared" si="3"/>
        <v>34.117942032489353</v>
      </c>
      <c r="R4" s="32">
        <f t="shared" si="4"/>
        <v>34.954407337413635</v>
      </c>
      <c r="S4" s="33">
        <v>413</v>
      </c>
      <c r="T4" s="43">
        <v>2.2999999999999998</v>
      </c>
      <c r="U4" s="3">
        <f t="shared" si="5"/>
        <v>11.515339031124258</v>
      </c>
      <c r="V4" s="27">
        <f t="shared" si="6"/>
        <v>4.5955506391035197E-2</v>
      </c>
      <c r="W4" s="2">
        <f t="shared" si="7"/>
        <v>35.443138344599006</v>
      </c>
      <c r="X4" s="2">
        <f t="shared" si="8"/>
        <v>0.28582591743117264</v>
      </c>
      <c r="Y4" s="3">
        <f t="shared" si="9"/>
        <v>8.1406849739616911E-4</v>
      </c>
      <c r="Z4" s="22">
        <f t="shared" si="10"/>
        <v>44.536176492462907</v>
      </c>
      <c r="AA4" s="22">
        <f t="shared" si="11"/>
        <v>0.26368739257529938</v>
      </c>
      <c r="AB4" s="25">
        <f t="shared" si="12"/>
        <v>278.60750157239994</v>
      </c>
      <c r="AC4" s="25">
        <f t="shared" si="13"/>
        <v>12.803548819100774</v>
      </c>
      <c r="AD4" s="25">
        <f t="shared" si="14"/>
        <v>1052.00235193392</v>
      </c>
      <c r="AE4" s="22">
        <f t="shared" si="15"/>
        <v>377.59297434442658</v>
      </c>
      <c r="AF4" s="22">
        <f t="shared" si="16"/>
        <v>347.84243901208322</v>
      </c>
      <c r="AG4" s="17">
        <v>14.853999999999999</v>
      </c>
      <c r="AH4" s="17">
        <v>6.016</v>
      </c>
      <c r="AI4" s="17">
        <v>59.472000000000001</v>
      </c>
      <c r="AJ4">
        <v>0.32302592000000013</v>
      </c>
      <c r="AK4" s="17">
        <v>2.0368499999999998</v>
      </c>
      <c r="AL4" s="17"/>
      <c r="AS4" s="35">
        <v>6.4</v>
      </c>
      <c r="AU4" t="s">
        <v>77</v>
      </c>
      <c r="AV4" s="35">
        <v>0.18099999999999999</v>
      </c>
      <c r="AW4" s="36" t="s">
        <v>80</v>
      </c>
    </row>
    <row r="5" spans="1:49" ht="15" customHeight="1" x14ac:dyDescent="0.2">
      <c r="A5" t="s">
        <v>6</v>
      </c>
      <c r="B5" s="10" t="s">
        <v>17</v>
      </c>
      <c r="C5" s="11" t="s">
        <v>31</v>
      </c>
      <c r="D5" s="15">
        <v>0.42986111111111108</v>
      </c>
      <c r="E5" s="2">
        <v>0.42986111111111108</v>
      </c>
      <c r="F5" s="14">
        <v>9</v>
      </c>
      <c r="G5" s="1">
        <v>42934</v>
      </c>
      <c r="H5">
        <v>0.50800000000000001</v>
      </c>
      <c r="I5">
        <f t="shared" si="0"/>
        <v>0.122</v>
      </c>
      <c r="J5" s="14">
        <f t="shared" si="1"/>
        <v>2416.7302</v>
      </c>
      <c r="K5" s="30">
        <v>30</v>
      </c>
      <c r="L5">
        <v>1361</v>
      </c>
      <c r="M5">
        <f t="shared" si="2"/>
        <v>0.67466248079999991</v>
      </c>
      <c r="N5">
        <v>9.9147999999999996</v>
      </c>
      <c r="O5">
        <v>17.625</v>
      </c>
      <c r="P5">
        <f t="shared" si="17"/>
        <v>35.843951328558902</v>
      </c>
      <c r="Q5" s="2">
        <f t="shared" si="3"/>
        <v>67.423654770852636</v>
      </c>
      <c r="R5" s="32">
        <f t="shared" si="4"/>
        <v>68.260616068032419</v>
      </c>
      <c r="S5" s="33">
        <v>413</v>
      </c>
      <c r="T5" s="43">
        <v>2.2999999999999998</v>
      </c>
      <c r="U5" s="3">
        <f t="shared" si="5"/>
        <v>11.522167191175141</v>
      </c>
      <c r="V5" s="27">
        <f t="shared" si="6"/>
        <v>4.728307604856901E-2</v>
      </c>
      <c r="W5" s="2">
        <f t="shared" si="7"/>
        <v>69.386793862801099</v>
      </c>
      <c r="X5" s="2">
        <f t="shared" si="8"/>
        <v>0.43063946089016736</v>
      </c>
      <c r="Y5" s="3">
        <f t="shared" si="9"/>
        <v>1.6079656727379485E-3</v>
      </c>
      <c r="Z5" s="22">
        <f t="shared" si="10"/>
        <v>89.454723590550259</v>
      </c>
      <c r="AA5" s="22">
        <f t="shared" si="11"/>
        <v>0.2010025162518474</v>
      </c>
      <c r="AB5" s="25">
        <f t="shared" si="12"/>
        <v>278.63560457039995</v>
      </c>
      <c r="AC5" s="25">
        <f t="shared" si="13"/>
        <v>13.174748480741224</v>
      </c>
      <c r="AD5" s="25">
        <f t="shared" si="14"/>
        <v>2106.5036117539967</v>
      </c>
      <c r="AE5" s="22">
        <f t="shared" si="15"/>
        <v>756.00661839387021</v>
      </c>
      <c r="AF5" s="22">
        <f t="shared" si="16"/>
        <v>678.98619636886951</v>
      </c>
      <c r="AG5" s="17">
        <v>13.964</v>
      </c>
      <c r="AH5" s="17">
        <v>5.3849999999999998</v>
      </c>
      <c r="AI5" s="17">
        <v>52.21</v>
      </c>
      <c r="AJ5">
        <v>0.62278047999999997</v>
      </c>
      <c r="AK5" s="17">
        <v>1.2734700000000001</v>
      </c>
      <c r="AL5" s="17"/>
      <c r="AS5" s="35">
        <v>6</v>
      </c>
      <c r="AU5" t="s">
        <v>77</v>
      </c>
      <c r="AV5" s="35">
        <v>0.49399999999999999</v>
      </c>
      <c r="AW5" s="36" t="s">
        <v>81</v>
      </c>
    </row>
    <row r="6" spans="1:49" ht="15" customHeight="1" x14ac:dyDescent="0.2">
      <c r="A6" t="s">
        <v>6</v>
      </c>
      <c r="B6" s="10" t="s">
        <v>9</v>
      </c>
      <c r="C6" s="11" t="s">
        <v>31</v>
      </c>
      <c r="D6" s="15">
        <v>0.4368055555555555</v>
      </c>
      <c r="E6" s="2">
        <v>0.4368055555555555</v>
      </c>
      <c r="F6" s="14">
        <v>9</v>
      </c>
      <c r="G6" s="1">
        <v>42934</v>
      </c>
      <c r="H6">
        <v>0.51300000000000001</v>
      </c>
      <c r="I6">
        <f t="shared" si="0"/>
        <v>0.11699999999999999</v>
      </c>
      <c r="J6" s="14">
        <f t="shared" si="1"/>
        <v>1264.7877999999998</v>
      </c>
      <c r="K6" s="30">
        <v>30</v>
      </c>
      <c r="L6">
        <v>689</v>
      </c>
      <c r="M6">
        <f t="shared" si="2"/>
        <v>0.67466928539999993</v>
      </c>
      <c r="N6">
        <v>9.9148999999999994</v>
      </c>
      <c r="O6">
        <v>17.709</v>
      </c>
      <c r="P6">
        <f t="shared" si="17"/>
        <v>35.853949766244988</v>
      </c>
      <c r="Q6" s="2">
        <f t="shared" si="3"/>
        <v>35.276107883398254</v>
      </c>
      <c r="R6" s="32">
        <f t="shared" si="4"/>
        <v>36.112835780759333</v>
      </c>
      <c r="S6" s="33">
        <v>413</v>
      </c>
      <c r="T6" s="43">
        <v>2.2999999999999998</v>
      </c>
      <c r="U6" s="3">
        <f t="shared" si="5"/>
        <v>11.518954053670885</v>
      </c>
      <c r="V6" s="27">
        <f t="shared" si="6"/>
        <v>4.5295213251295312E-2</v>
      </c>
      <c r="W6" s="2">
        <f t="shared" si="7"/>
        <v>34.697467785088193</v>
      </c>
      <c r="X6" s="2">
        <f t="shared" si="8"/>
        <v>0.21409468175773691</v>
      </c>
      <c r="Y6" s="3">
        <f t="shared" si="9"/>
        <v>8.4153203275013581E-4</v>
      </c>
      <c r="Z6" s="22">
        <f t="shared" si="10"/>
        <v>43.53567112308108</v>
      </c>
      <c r="AA6" s="22">
        <f t="shared" si="11"/>
        <v>0.19083267834550099</v>
      </c>
      <c r="AB6" s="25">
        <f t="shared" si="12"/>
        <v>278.63841487019999</v>
      </c>
      <c r="AC6" s="25">
        <f t="shared" si="13"/>
        <v>12.620986421548604</v>
      </c>
      <c r="AD6" s="25">
        <f t="shared" si="14"/>
        <v>1030.0017647002935</v>
      </c>
      <c r="AE6" s="22">
        <f t="shared" si="15"/>
        <v>369.65533455970387</v>
      </c>
      <c r="AF6" s="22">
        <f t="shared" si="16"/>
        <v>344.94666002294309</v>
      </c>
      <c r="AG6" s="17">
        <v>15.311</v>
      </c>
      <c r="AH6" s="17">
        <v>5.0720000000000001</v>
      </c>
      <c r="AI6" s="17">
        <v>50.636000000000003</v>
      </c>
      <c r="AJ6">
        <v>0.85380288000000015</v>
      </c>
      <c r="AK6" s="17">
        <v>0.55423</v>
      </c>
      <c r="AL6" s="17"/>
      <c r="AS6" s="35">
        <v>6.4</v>
      </c>
      <c r="AU6" t="s">
        <v>77</v>
      </c>
      <c r="AV6" s="35">
        <v>0.20300000000000001</v>
      </c>
      <c r="AW6" s="36" t="s">
        <v>82</v>
      </c>
    </row>
    <row r="7" spans="1:49" ht="15" customHeight="1" x14ac:dyDescent="0.2">
      <c r="A7" t="s">
        <v>6</v>
      </c>
      <c r="B7" s="10" t="s">
        <v>10</v>
      </c>
      <c r="C7" s="11" t="s">
        <v>31</v>
      </c>
      <c r="D7" s="15">
        <v>0.44027777777777777</v>
      </c>
      <c r="E7" s="2">
        <v>0.44027777777777777</v>
      </c>
      <c r="F7" s="14">
        <v>9</v>
      </c>
      <c r="G7" s="1">
        <v>42934</v>
      </c>
      <c r="H7">
        <v>0.51</v>
      </c>
      <c r="I7">
        <f t="shared" si="0"/>
        <v>0.12</v>
      </c>
      <c r="J7" s="14">
        <f t="shared" si="1"/>
        <v>2092.7464</v>
      </c>
      <c r="K7" s="30">
        <v>30</v>
      </c>
      <c r="L7">
        <v>1172</v>
      </c>
      <c r="M7">
        <f t="shared" si="2"/>
        <v>0.67466928539999993</v>
      </c>
      <c r="N7">
        <v>9.9148999999999994</v>
      </c>
      <c r="O7">
        <v>17.709</v>
      </c>
      <c r="P7">
        <f t="shared" si="17"/>
        <v>35.853949766244988</v>
      </c>
      <c r="Q7" s="2">
        <f t="shared" si="3"/>
        <v>58.368643166065745</v>
      </c>
      <c r="R7" s="32">
        <f t="shared" si="4"/>
        <v>59.205371063426824</v>
      </c>
      <c r="S7" s="33">
        <v>413</v>
      </c>
      <c r="T7" s="43">
        <v>2.2999999999999998</v>
      </c>
      <c r="U7" s="3">
        <f t="shared" si="5"/>
        <v>11.518954053670885</v>
      </c>
      <c r="V7" s="27">
        <f t="shared" si="6"/>
        <v>4.6421955290098384E-2</v>
      </c>
      <c r="W7" s="2">
        <f t="shared" si="7"/>
        <v>59.469430089574537</v>
      </c>
      <c r="X7" s="2">
        <f t="shared" si="8"/>
        <v>0.36539952933367142</v>
      </c>
      <c r="Y7" s="3">
        <f t="shared" si="9"/>
        <v>1.3924178680586017E-3</v>
      </c>
      <c r="Z7" s="22">
        <f>(((Q7*I7)+((H7*V7*Y7)*10^6))-(U7*I7))/H7</f>
        <v>75.662216277890494</v>
      </c>
      <c r="AA7" s="22">
        <f t="shared" si="11"/>
        <v>0.19687715232025482</v>
      </c>
      <c r="AB7" s="25">
        <f t="shared" si="12"/>
        <v>278.63841487019999</v>
      </c>
      <c r="AC7" s="25">
        <f t="shared" si="13"/>
        <v>12.934940037208309</v>
      </c>
      <c r="AD7" s="25">
        <f t="shared" si="14"/>
        <v>1785.271649116369</v>
      </c>
      <c r="AE7" s="22">
        <f t="shared" si="15"/>
        <v>640.71267773613135</v>
      </c>
      <c r="AF7" s="22">
        <f t="shared" si="16"/>
        <v>584.9444687044745</v>
      </c>
      <c r="AG7" s="17">
        <v>14.537000000000001</v>
      </c>
      <c r="AH7" s="17">
        <v>4.5540000000000003</v>
      </c>
      <c r="AI7" s="17">
        <v>44.71</v>
      </c>
      <c r="AJ7" s="23">
        <v>0.50012368000000018</v>
      </c>
      <c r="AK7" s="17">
        <v>3.1543000000000001</v>
      </c>
      <c r="AL7" s="17"/>
      <c r="AS7" s="35">
        <v>6.2</v>
      </c>
      <c r="AU7" t="s">
        <v>77</v>
      </c>
      <c r="AV7" s="35">
        <v>0.38900000000000001</v>
      </c>
      <c r="AW7" s="36" t="s">
        <v>83</v>
      </c>
    </row>
    <row r="8" spans="1:49" ht="15" customHeight="1" x14ac:dyDescent="0.2">
      <c r="A8" t="s">
        <v>6</v>
      </c>
      <c r="B8" s="10" t="s">
        <v>13</v>
      </c>
      <c r="C8" s="11" t="s">
        <v>31</v>
      </c>
      <c r="D8" s="15">
        <v>0.44861111111111113</v>
      </c>
      <c r="E8" s="2">
        <v>0.44861111111111113</v>
      </c>
      <c r="F8" s="14">
        <v>9</v>
      </c>
      <c r="G8" s="1">
        <v>42934</v>
      </c>
      <c r="H8">
        <v>0.48499999999999999</v>
      </c>
      <c r="I8">
        <f t="shared" si="0"/>
        <v>0.14500000000000002</v>
      </c>
      <c r="J8" s="14">
        <f t="shared" si="1"/>
        <v>1803.0465999999999</v>
      </c>
      <c r="K8" s="30">
        <v>30</v>
      </c>
      <c r="L8">
        <v>1003</v>
      </c>
      <c r="M8">
        <f t="shared" si="2"/>
        <v>0.67468289459999997</v>
      </c>
      <c r="N8">
        <v>9.9151000000000007</v>
      </c>
      <c r="O8">
        <v>18.759</v>
      </c>
      <c r="P8">
        <f t="shared" si="17"/>
        <v>35.982723356211793</v>
      </c>
      <c r="Q8" s="2">
        <f t="shared" si="3"/>
        <v>50.108675270370696</v>
      </c>
      <c r="R8" s="32">
        <f t="shared" si="4"/>
        <v>50.942408718031515</v>
      </c>
      <c r="S8" s="33">
        <v>413</v>
      </c>
      <c r="T8" s="43">
        <v>2.2999999999999998</v>
      </c>
      <c r="U8" s="3">
        <f t="shared" si="5"/>
        <v>11.4777304627973</v>
      </c>
      <c r="V8" s="27">
        <f t="shared" si="6"/>
        <v>4.0129598336339889E-2</v>
      </c>
      <c r="W8" s="2">
        <f t="shared" si="7"/>
        <v>53.139658200383238</v>
      </c>
      <c r="X8" s="2">
        <f t="shared" si="8"/>
        <v>0.39952063877232807</v>
      </c>
      <c r="Y8" s="3">
        <f t="shared" si="9"/>
        <v>1.1996890524523553E-3</v>
      </c>
      <c r="Z8" s="22">
        <f>(((Q8*I8)+((H8*V8*Y8)*10^6))-(U8*I8))/H8</f>
        <v>59.692497529392767</v>
      </c>
      <c r="AA8" s="22">
        <f t="shared" si="11"/>
        <v>0.24926051528004223</v>
      </c>
      <c r="AB8" s="25">
        <f t="shared" si="12"/>
        <v>278.64403546979997</v>
      </c>
      <c r="AC8" s="25">
        <f t="shared" si="13"/>
        <v>11.181873222219918</v>
      </c>
      <c r="AD8" s="25">
        <f t="shared" si="14"/>
        <v>1431.6308372152143</v>
      </c>
      <c r="AE8" s="22">
        <f t="shared" si="15"/>
        <v>513.78484911814212</v>
      </c>
      <c r="AF8" s="22">
        <f t="shared" si="16"/>
        <v>533.83271606742574</v>
      </c>
      <c r="AG8" s="17">
        <v>19.266999999999999</v>
      </c>
      <c r="AH8" s="17">
        <v>8.1150000000000002</v>
      </c>
      <c r="AI8" s="17">
        <v>87.954999999999998</v>
      </c>
      <c r="AJ8" s="17">
        <v>0.71901000000000004</v>
      </c>
      <c r="AK8" s="17">
        <v>5.4241900000000003</v>
      </c>
      <c r="AL8" s="17"/>
      <c r="AS8" s="35">
        <v>8.1999999999999993</v>
      </c>
      <c r="AU8" t="s">
        <v>77</v>
      </c>
      <c r="AV8" s="35">
        <v>0.18</v>
      </c>
      <c r="AW8" s="36" t="s">
        <v>79</v>
      </c>
    </row>
    <row r="9" spans="1:49" ht="15" customHeight="1" x14ac:dyDescent="0.2">
      <c r="A9" t="s">
        <v>6</v>
      </c>
      <c r="B9" s="10" t="s">
        <v>11</v>
      </c>
      <c r="C9" s="11" t="s">
        <v>31</v>
      </c>
      <c r="D9" s="15">
        <v>0.48541666666666666</v>
      </c>
      <c r="E9" s="2">
        <v>0.48541666666666666</v>
      </c>
      <c r="F9" s="14">
        <v>9</v>
      </c>
      <c r="G9" s="1">
        <v>42934</v>
      </c>
      <c r="H9">
        <v>0.52400000000000002</v>
      </c>
      <c r="I9">
        <f t="shared" si="0"/>
        <v>0.10599999999999998</v>
      </c>
      <c r="J9" s="14">
        <f t="shared" si="1"/>
        <v>839.66619999999989</v>
      </c>
      <c r="K9" s="30">
        <v>30</v>
      </c>
      <c r="L9">
        <v>441</v>
      </c>
      <c r="M9">
        <f t="shared" si="2"/>
        <v>0.67477815899999993</v>
      </c>
      <c r="N9">
        <v>9.9164999999999992</v>
      </c>
      <c r="O9">
        <v>19.422000000000001</v>
      </c>
      <c r="P9">
        <f t="shared" si="17"/>
        <v>36.059399798208347</v>
      </c>
      <c r="Q9" s="2">
        <f t="shared" si="3"/>
        <v>23.285639935740686</v>
      </c>
      <c r="R9" s="32">
        <f t="shared" si="4"/>
        <v>24.117600538742476</v>
      </c>
      <c r="S9" s="33">
        <v>413</v>
      </c>
      <c r="T9" s="43">
        <v>2.2999999999999998</v>
      </c>
      <c r="U9" s="3">
        <f t="shared" si="5"/>
        <v>11.453324301324626</v>
      </c>
      <c r="V9" s="27">
        <f t="shared" si="6"/>
        <v>4.1574468666416391E-2</v>
      </c>
      <c r="W9" s="2">
        <f t="shared" si="7"/>
        <v>21.720641179580994</v>
      </c>
      <c r="X9" s="2">
        <f t="shared" si="8"/>
        <v>0.12616253709327965</v>
      </c>
      <c r="Y9" s="3">
        <f t="shared" si="9"/>
        <v>5.5876569290978881E-4</v>
      </c>
      <c r="Z9" s="22">
        <f t="shared" ref="Z9:Z72" si="18">(((Q9*I9)+((H9*V9*Y9)*10^6))-(U9*I9))/H9</f>
        <v>25.623946824662681</v>
      </c>
      <c r="AA9" s="22">
        <f t="shared" si="11"/>
        <v>0.16829737388967558</v>
      </c>
      <c r="AB9" s="25">
        <f t="shared" si="12"/>
        <v>278.683379667</v>
      </c>
      <c r="AC9" s="25">
        <f t="shared" si="13"/>
        <v>11.586113435816713</v>
      </c>
      <c r="AD9" s="25">
        <f t="shared" si="14"/>
        <v>612.0668455342327</v>
      </c>
      <c r="AE9" s="22">
        <f t="shared" si="15"/>
        <v>219.62804034657327</v>
      </c>
      <c r="AF9" s="22">
        <f t="shared" si="16"/>
        <v>221.16084886110414</v>
      </c>
      <c r="AG9" s="17">
        <v>18.085999999999999</v>
      </c>
      <c r="AH9" s="17">
        <v>5.5439999999999996</v>
      </c>
      <c r="AI9" s="17">
        <v>58.665999999999997</v>
      </c>
      <c r="AJ9">
        <v>1.9524534400000007</v>
      </c>
      <c r="AK9" s="17">
        <v>0.80849000000000004</v>
      </c>
      <c r="AL9" s="17"/>
      <c r="AS9" s="35">
        <v>6.5</v>
      </c>
      <c r="AU9" t="s">
        <v>77</v>
      </c>
      <c r="AV9" s="35">
        <v>0.28199999999999997</v>
      </c>
      <c r="AW9" s="36" t="s">
        <v>84</v>
      </c>
    </row>
    <row r="10" spans="1:49" ht="15" customHeight="1" x14ac:dyDescent="0.2">
      <c r="A10" t="s">
        <v>6</v>
      </c>
      <c r="B10" s="10" t="s">
        <v>12</v>
      </c>
      <c r="C10" s="11" t="s">
        <v>31</v>
      </c>
      <c r="D10" s="15">
        <v>0.49236111111111108</v>
      </c>
      <c r="E10" s="2">
        <v>0.49236111111111108</v>
      </c>
      <c r="F10" s="14">
        <v>9</v>
      </c>
      <c r="G10" s="1">
        <v>42934</v>
      </c>
      <c r="H10">
        <v>0.501</v>
      </c>
      <c r="I10">
        <f t="shared" si="0"/>
        <v>0.129</v>
      </c>
      <c r="J10" s="14">
        <f t="shared" si="1"/>
        <v>3712.6653999999999</v>
      </c>
      <c r="K10" s="30">
        <v>30</v>
      </c>
      <c r="L10">
        <v>2117</v>
      </c>
      <c r="M10">
        <f t="shared" si="2"/>
        <v>0.67469650380000001</v>
      </c>
      <c r="N10">
        <v>9.9153000000000002</v>
      </c>
      <c r="O10">
        <v>20.006</v>
      </c>
      <c r="P10">
        <f t="shared" si="17"/>
        <v>36.135787329153189</v>
      </c>
      <c r="Q10" s="2">
        <f t="shared" si="3"/>
        <v>102.74206470671641</v>
      </c>
      <c r="R10" s="32">
        <f t="shared" si="4"/>
        <v>103.5722666261249</v>
      </c>
      <c r="S10" s="33">
        <v>413</v>
      </c>
      <c r="T10" s="43">
        <v>2.2999999999999998</v>
      </c>
      <c r="U10" s="3">
        <f t="shared" si="5"/>
        <v>11.429113090523558</v>
      </c>
      <c r="V10" s="27">
        <f t="shared" si="6"/>
        <v>4.3150122807121147E-2</v>
      </c>
      <c r="W10" s="2">
        <f t="shared" si="7"/>
        <v>108.78763178739072</v>
      </c>
      <c r="X10" s="2">
        <f t="shared" si="8"/>
        <v>0.70902569950268224</v>
      </c>
      <c r="Y10" s="3">
        <f t="shared" si="9"/>
        <v>2.4703376382240912E-3</v>
      </c>
      <c r="Z10" s="22">
        <f t="shared" si="18"/>
        <v>130.10709054523926</v>
      </c>
      <c r="AA10" s="22">
        <f t="shared" si="11"/>
        <v>0.21376456607524119</v>
      </c>
      <c r="AB10" s="25">
        <f t="shared" si="12"/>
        <v>278.64965606940001</v>
      </c>
      <c r="AC10" s="25">
        <f t="shared" si="13"/>
        <v>12.02376687955668</v>
      </c>
      <c r="AD10" s="25">
        <f t="shared" si="14"/>
        <v>3094.790490357208</v>
      </c>
      <c r="AE10" s="22">
        <f t="shared" si="15"/>
        <v>1110.6385466294726</v>
      </c>
      <c r="AF10" s="22">
        <f t="shared" si="16"/>
        <v>1082.0826106205773</v>
      </c>
      <c r="AG10" s="17">
        <v>16.867000000000001</v>
      </c>
      <c r="AH10" s="17">
        <v>5.4050000000000002</v>
      </c>
      <c r="AI10" s="17">
        <v>55.768999999999998</v>
      </c>
      <c r="AJ10" s="17">
        <v>2.9731200000000002</v>
      </c>
      <c r="AK10" s="17">
        <v>14.768599999999999</v>
      </c>
      <c r="AL10" s="17"/>
      <c r="AS10" s="35">
        <v>7.1</v>
      </c>
      <c r="AU10" t="s">
        <v>77</v>
      </c>
      <c r="AV10" s="35">
        <v>0.26200000000000001</v>
      </c>
      <c r="AW10" s="36" t="s">
        <v>88</v>
      </c>
    </row>
    <row r="11" spans="1:49" ht="15" customHeight="1" x14ac:dyDescent="0.2">
      <c r="A11" t="s">
        <v>6</v>
      </c>
      <c r="B11" s="10" t="s">
        <v>27</v>
      </c>
      <c r="C11" s="11" t="s">
        <v>31</v>
      </c>
      <c r="D11" s="15">
        <v>0.49791666666666662</v>
      </c>
      <c r="E11" s="2">
        <v>0.49791666666666662</v>
      </c>
      <c r="F11" s="14">
        <v>9</v>
      </c>
      <c r="G11" s="1">
        <v>42934</v>
      </c>
      <c r="H11">
        <v>0.497</v>
      </c>
      <c r="I11">
        <f t="shared" si="0"/>
        <v>0.13300000000000001</v>
      </c>
      <c r="J11" s="14">
        <f t="shared" si="1"/>
        <v>83.703999999999994</v>
      </c>
      <c r="K11" s="30">
        <v>30</v>
      </c>
      <c r="M11">
        <f t="shared" si="2"/>
        <v>0.67468969919999999</v>
      </c>
      <c r="N11">
        <v>9.9152000000000005</v>
      </c>
      <c r="O11">
        <v>19.753</v>
      </c>
      <c r="P11">
        <f t="shared" si="17"/>
        <v>36.10494952776655</v>
      </c>
      <c r="Q11" s="2">
        <f t="shared" si="3"/>
        <v>2.3183524999980221</v>
      </c>
      <c r="R11" s="32">
        <f t="shared" si="4"/>
        <v>3.149263507834454</v>
      </c>
      <c r="S11" s="33">
        <v>413</v>
      </c>
      <c r="T11" s="43">
        <v>2.2999999999999998</v>
      </c>
      <c r="U11" s="3">
        <f t="shared" si="5"/>
        <v>11.438874874548208</v>
      </c>
      <c r="V11" s="27">
        <f t="shared" si="6"/>
        <v>4.0395306544370811E-2</v>
      </c>
      <c r="W11" s="2">
        <f t="shared" si="7"/>
        <v>-0.51647059565591724</v>
      </c>
      <c r="X11" s="2">
        <f t="shared" si="8"/>
        <v>1.661035629586775E-2</v>
      </c>
      <c r="Y11" s="3">
        <f t="shared" si="9"/>
        <v>5.5694503532383418E-5</v>
      </c>
      <c r="Z11" s="22">
        <f t="shared" si="18"/>
        <v>-0.1909066276271045</v>
      </c>
      <c r="AB11" s="25">
        <f t="shared" si="12"/>
        <v>278.64684576960002</v>
      </c>
      <c r="AG11" s="17">
        <v>19.045000000000002</v>
      </c>
      <c r="AH11" s="17">
        <v>6.1210000000000004</v>
      </c>
      <c r="AI11" s="17">
        <v>66.046999999999997</v>
      </c>
      <c r="AK11" s="17">
        <v>0.93498999999999999</v>
      </c>
      <c r="AL11" s="17"/>
      <c r="AS11" s="35">
        <v>7</v>
      </c>
      <c r="AU11" t="s">
        <v>77</v>
      </c>
      <c r="AV11" s="35">
        <v>0.24099999999999999</v>
      </c>
      <c r="AW11" s="36" t="s">
        <v>78</v>
      </c>
    </row>
    <row r="12" spans="1:49" ht="15" customHeight="1" x14ac:dyDescent="0.2">
      <c r="A12" t="s">
        <v>6</v>
      </c>
      <c r="B12" s="10" t="s">
        <v>15</v>
      </c>
      <c r="C12" s="11" t="s">
        <v>31</v>
      </c>
      <c r="D12" s="15">
        <v>0.50347222222222221</v>
      </c>
      <c r="E12" s="2">
        <v>0.50347222222222221</v>
      </c>
      <c r="F12" s="14">
        <v>9</v>
      </c>
      <c r="G12" s="1">
        <v>42934</v>
      </c>
      <c r="H12">
        <v>0.50600000000000001</v>
      </c>
      <c r="I12">
        <f t="shared" si="0"/>
        <v>0.124</v>
      </c>
      <c r="J12" s="14">
        <f t="shared" si="1"/>
        <v>652.81839999999988</v>
      </c>
      <c r="K12" s="30">
        <v>30</v>
      </c>
      <c r="L12">
        <v>332</v>
      </c>
      <c r="M12">
        <f t="shared" si="2"/>
        <v>0.67460804399999996</v>
      </c>
      <c r="N12">
        <v>9.9139999999999997</v>
      </c>
      <c r="O12">
        <v>19.835999999999999</v>
      </c>
      <c r="P12">
        <f t="shared" si="17"/>
        <v>36.119557255442395</v>
      </c>
      <c r="Q12" s="2">
        <f t="shared" si="3"/>
        <v>18.073820655751117</v>
      </c>
      <c r="R12" s="32">
        <f t="shared" si="4"/>
        <v>18.904395620661013</v>
      </c>
      <c r="S12" s="33">
        <v>413</v>
      </c>
      <c r="T12" s="43">
        <v>2.2999999999999998</v>
      </c>
      <c r="U12" s="3">
        <f t="shared" si="5"/>
        <v>11.434248683592884</v>
      </c>
      <c r="V12" s="27">
        <f t="shared" si="6"/>
        <v>4.0725749738461832E-2</v>
      </c>
      <c r="W12" s="2">
        <f t="shared" si="7"/>
        <v>16.628359927964375</v>
      </c>
      <c r="X12" s="2">
        <f t="shared" si="8"/>
        <v>0.11868721747759278</v>
      </c>
      <c r="Y12" s="3">
        <f t="shared" si="9"/>
        <v>4.3431611825563062E-4</v>
      </c>
      <c r="Z12" s="22">
        <f t="shared" si="18"/>
        <v>19.314938323149953</v>
      </c>
      <c r="AA12" s="22">
        <f t="shared" ref="AA12:AA75" si="19">((((R12*I12)+((H12*V12*Y12))*10^6)-(U12*I12))/H12)-((((Q12*I12)+((H12*V12*Y12))*10^6)-(U12*I12))/H12)</f>
        <v>0.20354010997792216</v>
      </c>
      <c r="AB12" s="25">
        <f t="shared" si="12"/>
        <v>278.61312217199998</v>
      </c>
      <c r="AC12" s="25">
        <f t="shared" ref="AC12:AC75" si="20">AB12*V12</f>
        <v>11.346728287428363</v>
      </c>
      <c r="AD12" s="25">
        <f t="shared" ref="AD12:AD75" si="21">Z12*0.08206*(AG12+273)</f>
        <v>462.45390461367811</v>
      </c>
      <c r="AE12" s="22">
        <f t="shared" ref="AE12:AE75" si="22">AD12/AB12*100</f>
        <v>165.98425121132135</v>
      </c>
      <c r="AF12" s="22">
        <f t="shared" ref="AF12:AF75" si="23">Z12/AC12*100</f>
        <v>170.22473645156367</v>
      </c>
      <c r="AG12" s="17">
        <v>18.771999999999998</v>
      </c>
      <c r="AH12" s="17">
        <v>6.1059999999999999</v>
      </c>
      <c r="AI12" s="17">
        <v>65.522000000000006</v>
      </c>
      <c r="AJ12" s="17">
        <v>6.3835699999999997</v>
      </c>
      <c r="AK12" s="17">
        <v>5.28667</v>
      </c>
      <c r="AL12" s="17"/>
      <c r="AS12" s="35">
        <v>6.1</v>
      </c>
      <c r="AU12" t="s">
        <v>77</v>
      </c>
      <c r="AV12" s="35">
        <v>0.19900000000000001</v>
      </c>
      <c r="AW12" s="36" t="s">
        <v>85</v>
      </c>
    </row>
    <row r="13" spans="1:49" ht="15" customHeight="1" x14ac:dyDescent="0.2">
      <c r="A13" t="s">
        <v>6</v>
      </c>
      <c r="B13" s="10" t="s">
        <v>14</v>
      </c>
      <c r="C13" s="11" t="s">
        <v>31</v>
      </c>
      <c r="D13" s="15">
        <v>0.50763888888888886</v>
      </c>
      <c r="E13" s="2">
        <v>0.50763888888888886</v>
      </c>
      <c r="F13" s="14">
        <v>9</v>
      </c>
      <c r="G13" s="1">
        <v>42934</v>
      </c>
      <c r="H13">
        <v>0.497</v>
      </c>
      <c r="I13">
        <f t="shared" si="0"/>
        <v>0.13300000000000001</v>
      </c>
      <c r="J13" s="14">
        <f t="shared" si="1"/>
        <v>2207.5978</v>
      </c>
      <c r="K13" s="30">
        <v>30</v>
      </c>
      <c r="L13">
        <v>1239</v>
      </c>
      <c r="M13">
        <f t="shared" si="2"/>
        <v>0.67460804399999996</v>
      </c>
      <c r="N13">
        <v>9.9139999999999997</v>
      </c>
      <c r="O13">
        <v>19.835999999999999</v>
      </c>
      <c r="P13">
        <f t="shared" si="17"/>
        <v>36.119557255442395</v>
      </c>
      <c r="Q13" s="2">
        <f t="shared" si="3"/>
        <v>61.119182175672023</v>
      </c>
      <c r="R13" s="32">
        <f t="shared" si="4"/>
        <v>61.949757140581923</v>
      </c>
      <c r="S13" s="33">
        <v>413</v>
      </c>
      <c r="T13" s="43">
        <v>2.2999999999999998</v>
      </c>
      <c r="U13" s="3">
        <f t="shared" si="5"/>
        <v>11.434248683592884</v>
      </c>
      <c r="V13" s="27">
        <f t="shared" si="6"/>
        <v>4.4484315398815491E-2</v>
      </c>
      <c r="W13" s="2">
        <f t="shared" si="7"/>
        <v>64.024889323406413</v>
      </c>
      <c r="X13" s="2">
        <f t="shared" si="8"/>
        <v>0.43807925566249878</v>
      </c>
      <c r="Y13" s="3">
        <f t="shared" si="9"/>
        <v>1.4687014140006931E-3</v>
      </c>
      <c r="Z13" s="22">
        <f t="shared" si="18"/>
        <v>78.630145044691758</v>
      </c>
      <c r="AA13" s="22">
        <f t="shared" si="19"/>
        <v>0.22226653990546197</v>
      </c>
      <c r="AB13" s="25">
        <f t="shared" si="12"/>
        <v>278.61312217199998</v>
      </c>
      <c r="AC13" s="25">
        <f t="shared" si="20"/>
        <v>12.39391400094796</v>
      </c>
      <c r="AD13" s="25">
        <f t="shared" si="21"/>
        <v>1864.0050515581104</v>
      </c>
      <c r="AE13" s="22">
        <f t="shared" si="22"/>
        <v>669.02988524976195</v>
      </c>
      <c r="AF13" s="22">
        <f t="shared" si="23"/>
        <v>634.42545299796052</v>
      </c>
      <c r="AG13" s="17">
        <v>15.885999999999999</v>
      </c>
      <c r="AH13" s="17">
        <v>6.6079999999999997</v>
      </c>
      <c r="AI13" s="17">
        <v>66.786000000000001</v>
      </c>
      <c r="AJ13" s="17">
        <v>0.50975999999999999</v>
      </c>
      <c r="AK13" s="17">
        <v>0.81535000000000002</v>
      </c>
      <c r="AL13" s="17"/>
      <c r="AS13" s="35">
        <v>7.6</v>
      </c>
      <c r="AU13" t="s">
        <v>77</v>
      </c>
      <c r="AV13" s="35">
        <v>0.33500000000000002</v>
      </c>
      <c r="AW13" s="36" t="s">
        <v>79</v>
      </c>
    </row>
    <row r="14" spans="1:49" ht="15" customHeight="1" x14ac:dyDescent="0.2">
      <c r="A14" t="s">
        <v>6</v>
      </c>
      <c r="B14" s="10" t="s">
        <v>16</v>
      </c>
      <c r="C14" s="11" t="s">
        <v>31</v>
      </c>
      <c r="D14" s="15">
        <v>0.51736111111111105</v>
      </c>
      <c r="E14" s="2">
        <v>0.51736111111111105</v>
      </c>
      <c r="F14" s="14">
        <v>9</v>
      </c>
      <c r="G14" s="1">
        <v>42934</v>
      </c>
      <c r="H14">
        <v>0.57599999999999996</v>
      </c>
      <c r="I14">
        <f t="shared" si="0"/>
        <v>5.4000000000000048E-2</v>
      </c>
      <c r="J14" s="14">
        <f t="shared" si="1"/>
        <v>1761.9058</v>
      </c>
      <c r="K14" s="30">
        <v>30</v>
      </c>
      <c r="L14">
        <v>979</v>
      </c>
      <c r="M14">
        <f t="shared" si="2"/>
        <v>0.67472372219999988</v>
      </c>
      <c r="N14">
        <v>9.9156999999999993</v>
      </c>
      <c r="O14">
        <v>17.632000000000001</v>
      </c>
      <c r="P14">
        <f t="shared" si="17"/>
        <v>35.841561206753731</v>
      </c>
      <c r="Q14" s="2">
        <f t="shared" si="3"/>
        <v>49.158176727748092</v>
      </c>
      <c r="R14" s="32">
        <f t="shared" si="4"/>
        <v>49.995193838329392</v>
      </c>
      <c r="S14" s="33">
        <v>413</v>
      </c>
      <c r="T14" s="43">
        <v>2.2999999999999998</v>
      </c>
      <c r="U14" s="3">
        <f t="shared" si="5"/>
        <v>11.522935555669299</v>
      </c>
      <c r="V14" s="27">
        <f t="shared" si="6"/>
        <v>4.5563682473205053E-2</v>
      </c>
      <c r="W14" s="2">
        <f t="shared" si="7"/>
        <v>44.329590543913305</v>
      </c>
      <c r="X14" s="2">
        <f t="shared" si="8"/>
        <v>0.12364118967508272</v>
      </c>
      <c r="Y14" s="3">
        <f t="shared" si="9"/>
        <v>1.1723862322897127E-3</v>
      </c>
      <c r="Z14" s="22">
        <f t="shared" si="18"/>
        <v>56.946537883888077</v>
      </c>
      <c r="AA14" s="22">
        <f t="shared" si="19"/>
        <v>7.8470354117001762E-2</v>
      </c>
      <c r="AB14" s="25">
        <f t="shared" si="12"/>
        <v>278.66089726859997</v>
      </c>
      <c r="AC14" s="25">
        <f t="shared" si="20"/>
        <v>12.696816640844903</v>
      </c>
      <c r="AD14" s="25">
        <f t="shared" si="21"/>
        <v>1346.4129309199795</v>
      </c>
      <c r="AE14" s="22">
        <f t="shared" si="22"/>
        <v>483.17253842119737</v>
      </c>
      <c r="AF14" s="22">
        <f t="shared" si="23"/>
        <v>448.51035889338169</v>
      </c>
      <c r="AG14" s="17">
        <v>15.124000000000001</v>
      </c>
      <c r="AH14" s="17">
        <v>5.2969999999999997</v>
      </c>
      <c r="AI14" s="17">
        <v>52.67</v>
      </c>
      <c r="AJ14" s="17">
        <v>1.7489600000000001</v>
      </c>
      <c r="AK14" s="17">
        <v>5.7091099999999999</v>
      </c>
      <c r="AL14" s="17"/>
      <c r="AS14" s="35">
        <v>6.1</v>
      </c>
      <c r="AU14" t="s">
        <v>77</v>
      </c>
      <c r="AV14" s="35">
        <v>0.191</v>
      </c>
      <c r="AW14" s="36" t="s">
        <v>86</v>
      </c>
    </row>
    <row r="15" spans="1:49" ht="15" customHeight="1" x14ac:dyDescent="0.2">
      <c r="A15" t="s">
        <v>6</v>
      </c>
      <c r="B15" s="10" t="s">
        <v>19</v>
      </c>
      <c r="C15" s="11" t="s">
        <v>31</v>
      </c>
      <c r="D15" s="15">
        <v>0.66041666666666665</v>
      </c>
      <c r="E15" s="2">
        <v>0.66041666666666665</v>
      </c>
      <c r="F15" s="14">
        <v>15</v>
      </c>
      <c r="G15" s="1">
        <v>42934</v>
      </c>
      <c r="H15">
        <v>0.496</v>
      </c>
      <c r="I15">
        <f t="shared" si="0"/>
        <v>0.13400000000000001</v>
      </c>
      <c r="J15" s="14">
        <f t="shared" si="1"/>
        <v>1974.4666</v>
      </c>
      <c r="K15" s="30">
        <v>30</v>
      </c>
      <c r="L15">
        <v>1103</v>
      </c>
      <c r="M15">
        <f t="shared" si="2"/>
        <v>0.6740092392</v>
      </c>
      <c r="N15">
        <v>9.9052000000000007</v>
      </c>
      <c r="O15">
        <v>21.175000000000001</v>
      </c>
      <c r="P15">
        <f t="shared" si="17"/>
        <v>36.316950990246895</v>
      </c>
      <c r="Q15" s="2">
        <f t="shared" si="3"/>
        <v>54.36763126205868</v>
      </c>
      <c r="R15" s="32">
        <f t="shared" si="4"/>
        <v>55.193691798034195</v>
      </c>
      <c r="S15" s="33">
        <v>424</v>
      </c>
      <c r="T15" s="43">
        <v>2.2000000000000002</v>
      </c>
      <c r="U15" s="3">
        <f t="shared" si="5"/>
        <v>11.674988908453999</v>
      </c>
      <c r="V15" s="27">
        <f t="shared" si="6"/>
        <v>3.8622644239029127E-2</v>
      </c>
      <c r="W15" s="2">
        <f t="shared" si="7"/>
        <v>56.659033293039002</v>
      </c>
      <c r="X15" s="2">
        <f t="shared" si="8"/>
        <v>0.39553919820090733</v>
      </c>
      <c r="Y15" s="3">
        <f t="shared" si="9"/>
        <v>1.3124346458499121E-3</v>
      </c>
      <c r="Z15" s="22">
        <f t="shared" si="18"/>
        <v>62.223595759167651</v>
      </c>
      <c r="AA15" s="22">
        <f t="shared" si="19"/>
        <v>0.22316958028370948</v>
      </c>
      <c r="AB15" s="25">
        <f t="shared" si="12"/>
        <v>285.77991742080002</v>
      </c>
      <c r="AC15" s="25">
        <f t="shared" si="20"/>
        <v>11.037576081202682</v>
      </c>
      <c r="AD15" s="25">
        <f t="shared" si="21"/>
        <v>1498.9884614359664</v>
      </c>
      <c r="AE15" s="22">
        <f t="shared" si="22"/>
        <v>524.52547224610021</v>
      </c>
      <c r="AF15" s="22">
        <f t="shared" si="23"/>
        <v>563.74330107799915</v>
      </c>
      <c r="AG15" s="17">
        <v>20.57</v>
      </c>
      <c r="AH15" s="17">
        <v>6.7140000000000004</v>
      </c>
      <c r="AI15" s="17">
        <v>74.680999999999997</v>
      </c>
      <c r="AJ15" s="17">
        <v>0.96265000000000001</v>
      </c>
      <c r="AK15" s="17">
        <v>5.9806999999999997</v>
      </c>
      <c r="AL15" s="17"/>
      <c r="AS15" s="35">
        <v>7.1</v>
      </c>
      <c r="AU15" t="s">
        <v>77</v>
      </c>
      <c r="AV15" s="35">
        <v>0.48299999999999998</v>
      </c>
      <c r="AW15" s="36" t="s">
        <v>87</v>
      </c>
    </row>
    <row r="16" spans="1:49" ht="15" customHeight="1" x14ac:dyDescent="0.2">
      <c r="A16" t="s">
        <v>6</v>
      </c>
      <c r="B16" s="10" t="s">
        <v>18</v>
      </c>
      <c r="C16" s="11" t="s">
        <v>31</v>
      </c>
      <c r="D16" s="15">
        <v>0.6694444444444444</v>
      </c>
      <c r="E16" s="2">
        <v>0.6694444444444444</v>
      </c>
      <c r="F16" s="14">
        <v>15</v>
      </c>
      <c r="G16" s="1">
        <v>42934</v>
      </c>
      <c r="H16">
        <v>0.50600000000000001</v>
      </c>
      <c r="I16">
        <f t="shared" si="0"/>
        <v>0.124</v>
      </c>
      <c r="J16" s="14">
        <f t="shared" si="1"/>
        <v>1040.2275999999999</v>
      </c>
      <c r="K16" s="30">
        <v>30</v>
      </c>
      <c r="L16">
        <v>558</v>
      </c>
      <c r="M16">
        <f t="shared" si="2"/>
        <v>0.67407728519999999</v>
      </c>
      <c r="N16">
        <v>9.9062000000000001</v>
      </c>
      <c r="O16">
        <v>20.077999999999999</v>
      </c>
      <c r="P16">
        <f t="shared" si="17"/>
        <v>36.177870023144933</v>
      </c>
      <c r="Q16" s="2">
        <f t="shared" si="3"/>
        <v>28.753146587527411</v>
      </c>
      <c r="R16" s="32">
        <f t="shared" si="4"/>
        <v>29.582382802395987</v>
      </c>
      <c r="S16" s="33">
        <v>424</v>
      </c>
      <c r="T16" s="43">
        <v>2.2000000000000002</v>
      </c>
      <c r="U16" s="3">
        <f t="shared" si="5"/>
        <v>11.719871836809197</v>
      </c>
      <c r="V16" s="27">
        <f t="shared" si="6"/>
        <v>3.972076733005591E-2</v>
      </c>
      <c r="W16" s="2">
        <f t="shared" si="7"/>
        <v>28.039273859523355</v>
      </c>
      <c r="X16" s="2">
        <f t="shared" si="8"/>
        <v>0.18912107775668457</v>
      </c>
      <c r="Y16" s="3">
        <f t="shared" si="9"/>
        <v>6.9151261991924216E-4</v>
      </c>
      <c r="Z16" s="22">
        <f t="shared" si="18"/>
        <v>31.641574073485213</v>
      </c>
      <c r="AA16" s="22">
        <f t="shared" si="19"/>
        <v>0.20321203684526523</v>
      </c>
      <c r="AB16" s="25">
        <f t="shared" si="12"/>
        <v>285.80876892480001</v>
      </c>
      <c r="AC16" s="25">
        <f t="shared" si="20"/>
        <v>11.352543611351695</v>
      </c>
      <c r="AD16" s="25">
        <f t="shared" si="21"/>
        <v>759.77186913276967</v>
      </c>
      <c r="AE16" s="22">
        <f t="shared" si="22"/>
        <v>265.83224580232365</v>
      </c>
      <c r="AF16" s="22">
        <f t="shared" si="23"/>
        <v>278.71792575054286</v>
      </c>
      <c r="AG16" s="17">
        <v>19.613</v>
      </c>
      <c r="AH16" s="17">
        <v>6.3739999999999997</v>
      </c>
      <c r="AI16" s="17">
        <v>69.566000000000003</v>
      </c>
      <c r="AJ16">
        <v>0.32302592000000013</v>
      </c>
      <c r="AK16" s="17">
        <v>2.0368499999999998</v>
      </c>
      <c r="AL16" s="17"/>
      <c r="AS16" s="35">
        <v>6.4</v>
      </c>
      <c r="AU16" t="s">
        <v>77</v>
      </c>
      <c r="AV16" s="35">
        <v>0.18099999999999999</v>
      </c>
      <c r="AW16" s="36" t="s">
        <v>80</v>
      </c>
    </row>
    <row r="17" spans="1:49" ht="15" customHeight="1" x14ac:dyDescent="0.2">
      <c r="A17" t="s">
        <v>6</v>
      </c>
      <c r="B17" s="10" t="s">
        <v>17</v>
      </c>
      <c r="C17" s="11" t="s">
        <v>31</v>
      </c>
      <c r="D17" s="15">
        <v>0.6777777777777777</v>
      </c>
      <c r="E17" s="2">
        <v>0.6777777777777777</v>
      </c>
      <c r="F17" s="14">
        <v>15</v>
      </c>
      <c r="G17" s="1">
        <v>42934</v>
      </c>
      <c r="H17">
        <v>0.51100000000000001</v>
      </c>
      <c r="I17">
        <f t="shared" si="0"/>
        <v>0.11899999999999999</v>
      </c>
      <c r="J17" s="14">
        <f t="shared" si="1"/>
        <v>1760.1915999999999</v>
      </c>
      <c r="K17" s="30">
        <v>30</v>
      </c>
      <c r="L17">
        <v>978</v>
      </c>
      <c r="M17">
        <f t="shared" si="2"/>
        <v>0.67399562999999996</v>
      </c>
      <c r="N17">
        <v>9.9049999999999994</v>
      </c>
      <c r="O17">
        <v>21.25</v>
      </c>
      <c r="P17">
        <f t="shared" si="17"/>
        <v>36.326943499618835</v>
      </c>
      <c r="Q17" s="2">
        <f t="shared" si="3"/>
        <v>48.454161854230016</v>
      </c>
      <c r="R17" s="32">
        <f t="shared" si="4"/>
        <v>49.27999516443721</v>
      </c>
      <c r="S17" s="33">
        <v>424</v>
      </c>
      <c r="T17" s="43">
        <v>2.2000000000000002</v>
      </c>
      <c r="U17" s="3">
        <f t="shared" si="5"/>
        <v>11.671777450928369</v>
      </c>
      <c r="V17" s="27">
        <f t="shared" si="6"/>
        <v>4.0538841837545671E-2</v>
      </c>
      <c r="W17" s="2">
        <f t="shared" si="7"/>
        <v>48.78271509046472</v>
      </c>
      <c r="X17" s="2">
        <f t="shared" si="8"/>
        <v>0.30419518852929495</v>
      </c>
      <c r="Y17" s="3">
        <f t="shared" si="9"/>
        <v>1.1699817025273252E-3</v>
      </c>
      <c r="Z17" s="22">
        <f t="shared" si="18"/>
        <v>55.995463943031446</v>
      </c>
      <c r="AA17" s="22">
        <f t="shared" si="19"/>
        <v>0.19231734621263286</v>
      </c>
      <c r="AB17" s="25">
        <f t="shared" si="12"/>
        <v>285.77414712000001</v>
      </c>
      <c r="AC17" s="25">
        <f t="shared" si="20"/>
        <v>11.584952951357188</v>
      </c>
      <c r="AD17" s="25">
        <f t="shared" si="21"/>
        <v>1341.3964000851604</v>
      </c>
      <c r="AE17" s="22">
        <f t="shared" si="22"/>
        <v>469.39039573859418</v>
      </c>
      <c r="AF17" s="22">
        <f t="shared" si="23"/>
        <v>483.34649418210648</v>
      </c>
      <c r="AG17" s="17">
        <v>18.925999999999998</v>
      </c>
      <c r="AH17" s="17">
        <v>5.9459999999999997</v>
      </c>
      <c r="AI17" s="17">
        <v>64.004999999999995</v>
      </c>
      <c r="AJ17">
        <v>0.62278047999999997</v>
      </c>
      <c r="AK17" s="17">
        <v>1.2734700000000001</v>
      </c>
      <c r="AL17" s="17"/>
      <c r="AS17" s="35">
        <v>6</v>
      </c>
      <c r="AU17" t="s">
        <v>77</v>
      </c>
      <c r="AV17" s="35">
        <v>0.49399999999999999</v>
      </c>
      <c r="AW17" s="36" t="s">
        <v>81</v>
      </c>
    </row>
    <row r="18" spans="1:49" ht="15" customHeight="1" x14ac:dyDescent="0.2">
      <c r="A18" t="s">
        <v>6</v>
      </c>
      <c r="B18" s="10" t="s">
        <v>9</v>
      </c>
      <c r="C18" s="11" t="s">
        <v>31</v>
      </c>
      <c r="D18" s="15">
        <v>0.68472222222222223</v>
      </c>
      <c r="E18" s="2">
        <v>0.68472222222222223</v>
      </c>
      <c r="F18" s="14">
        <v>15</v>
      </c>
      <c r="G18" s="1">
        <v>42934</v>
      </c>
      <c r="H18">
        <v>0.505</v>
      </c>
      <c r="I18">
        <f t="shared" si="0"/>
        <v>0.125</v>
      </c>
      <c r="J18" s="14">
        <f t="shared" si="1"/>
        <v>1091.6535999999999</v>
      </c>
      <c r="K18" s="30">
        <v>30</v>
      </c>
      <c r="L18">
        <v>588</v>
      </c>
      <c r="M18">
        <f t="shared" si="2"/>
        <v>0.6740840897999999</v>
      </c>
      <c r="N18">
        <v>9.9062999999999999</v>
      </c>
      <c r="O18">
        <v>19.306999999999999</v>
      </c>
      <c r="P18">
        <f t="shared" si="17"/>
        <v>36.082332696943595</v>
      </c>
      <c r="Q18" s="2">
        <f t="shared" si="3"/>
        <v>30.254518441721199</v>
      </c>
      <c r="R18" s="32">
        <f t="shared" si="4"/>
        <v>31.085950274357153</v>
      </c>
      <c r="S18" s="33">
        <v>424</v>
      </c>
      <c r="T18" s="43">
        <v>2.2000000000000002</v>
      </c>
      <c r="U18" s="3">
        <f t="shared" si="5"/>
        <v>11.750903234588142</v>
      </c>
      <c r="V18" s="27">
        <f t="shared" si="6"/>
        <v>3.9557152778918185E-2</v>
      </c>
      <c r="W18" s="2">
        <f t="shared" si="7"/>
        <v>29.691353080671426</v>
      </c>
      <c r="X18" s="2">
        <f t="shared" si="8"/>
        <v>0.20045638586679612</v>
      </c>
      <c r="Y18" s="3">
        <f t="shared" si="9"/>
        <v>7.2570643326715296E-4</v>
      </c>
      <c r="Z18" s="22">
        <f t="shared" si="18"/>
        <v>33.286983027435397</v>
      </c>
      <c r="AA18" s="22">
        <f t="shared" si="19"/>
        <v>0.20579995857325883</v>
      </c>
      <c r="AB18" s="25">
        <f t="shared" si="12"/>
        <v>285.81165407519995</v>
      </c>
      <c r="AC18" s="25">
        <f t="shared" si="20"/>
        <v>11.305895266247999</v>
      </c>
      <c r="AD18" s="25">
        <f t="shared" si="21"/>
        <v>799.66355151145888</v>
      </c>
      <c r="AE18" s="22">
        <f t="shared" si="22"/>
        <v>279.78689465932666</v>
      </c>
      <c r="AF18" s="22">
        <f t="shared" si="23"/>
        <v>294.4214698928667</v>
      </c>
      <c r="AG18" s="17">
        <v>19.753</v>
      </c>
      <c r="AH18" s="17">
        <v>5.7709999999999999</v>
      </c>
      <c r="AI18" s="17">
        <v>63.161000000000001</v>
      </c>
      <c r="AJ18">
        <v>0.85380288000000015</v>
      </c>
      <c r="AK18" s="17">
        <v>0.55423</v>
      </c>
      <c r="AL18" s="17"/>
      <c r="AS18" s="35">
        <v>6.4</v>
      </c>
      <c r="AU18" t="s">
        <v>77</v>
      </c>
      <c r="AV18" s="35">
        <v>0.20300000000000001</v>
      </c>
      <c r="AW18" s="36" t="s">
        <v>82</v>
      </c>
    </row>
    <row r="19" spans="1:49" ht="15" customHeight="1" x14ac:dyDescent="0.2">
      <c r="A19" t="s">
        <v>6</v>
      </c>
      <c r="B19" s="10" t="s">
        <v>10</v>
      </c>
      <c r="C19" s="11" t="s">
        <v>31</v>
      </c>
      <c r="D19" s="15">
        <v>0.69861111111111107</v>
      </c>
      <c r="E19" s="2">
        <v>0.69861111111111107</v>
      </c>
      <c r="F19" s="14">
        <v>15</v>
      </c>
      <c r="G19" s="1">
        <v>42934</v>
      </c>
      <c r="H19">
        <v>0.496</v>
      </c>
      <c r="I19">
        <f t="shared" si="0"/>
        <v>0.13400000000000001</v>
      </c>
      <c r="J19" s="14">
        <f t="shared" si="1"/>
        <v>83.703999999999994</v>
      </c>
      <c r="K19" s="30">
        <v>30</v>
      </c>
      <c r="M19">
        <f t="shared" si="2"/>
        <v>0.6741181128</v>
      </c>
      <c r="N19">
        <v>9.9068000000000005</v>
      </c>
      <c r="O19">
        <v>17.649999999999999</v>
      </c>
      <c r="P19">
        <f t="shared" si="17"/>
        <v>35.875982096886922</v>
      </c>
      <c r="Q19" s="2">
        <f t="shared" si="3"/>
        <v>2.333148672388909</v>
      </c>
      <c r="R19" s="32">
        <f t="shared" si="4"/>
        <v>3.1693627143900951</v>
      </c>
      <c r="S19" s="33">
        <v>424</v>
      </c>
      <c r="T19" s="43">
        <v>2.2000000000000002</v>
      </c>
      <c r="U19" s="3">
        <f t="shared" si="5"/>
        <v>11.818491793616763</v>
      </c>
      <c r="V19" s="27">
        <f t="shared" si="6"/>
        <v>4.1558136462111261E-2</v>
      </c>
      <c r="W19" s="2">
        <f t="shared" si="7"/>
        <v>-0.6260591387005372</v>
      </c>
      <c r="X19" s="2">
        <f t="shared" si="8"/>
        <v>1.676818085765986E-2</v>
      </c>
      <c r="Y19" s="3">
        <f t="shared" si="9"/>
        <v>5.5647320033344366E-5</v>
      </c>
      <c r="Z19" s="22">
        <f t="shared" si="18"/>
        <v>-0.24997361708682889</v>
      </c>
      <c r="AA19" s="22">
        <f t="shared" si="19"/>
        <v>0.22591266457290135</v>
      </c>
      <c r="AB19" s="25">
        <f t="shared" si="12"/>
        <v>285.82607982719998</v>
      </c>
      <c r="AC19" s="25">
        <f t="shared" si="20"/>
        <v>11.878399229889084</v>
      </c>
      <c r="AD19" s="25">
        <f t="shared" si="21"/>
        <v>-5.9712657609470421</v>
      </c>
      <c r="AE19" s="22">
        <f t="shared" si="22"/>
        <v>-2.0891255845362506</v>
      </c>
      <c r="AF19" s="22">
        <f t="shared" si="23"/>
        <v>-2.1044385884743755</v>
      </c>
      <c r="AG19" s="17">
        <v>18.099</v>
      </c>
      <c r="AH19" s="17">
        <v>5.2809999999999997</v>
      </c>
      <c r="AI19" s="17">
        <v>55.896999999999998</v>
      </c>
      <c r="AJ19" s="23">
        <v>0.50012368000000018</v>
      </c>
      <c r="AK19" s="17">
        <v>3.1543000000000001</v>
      </c>
      <c r="AL19" s="17"/>
      <c r="AS19" s="35">
        <v>6.2</v>
      </c>
      <c r="AU19" t="s">
        <v>77</v>
      </c>
      <c r="AV19" s="35">
        <v>0.38900000000000001</v>
      </c>
      <c r="AW19" s="36" t="s">
        <v>83</v>
      </c>
    </row>
    <row r="20" spans="1:49" ht="15" customHeight="1" x14ac:dyDescent="0.2">
      <c r="A20" t="s">
        <v>6</v>
      </c>
      <c r="B20" s="10" t="s">
        <v>13</v>
      </c>
      <c r="C20" s="11" t="s">
        <v>31</v>
      </c>
      <c r="D20" s="15">
        <v>0.70763888888888893</v>
      </c>
      <c r="E20" s="2">
        <v>0.70763888888888893</v>
      </c>
      <c r="F20" s="14">
        <v>15</v>
      </c>
      <c r="G20" s="1">
        <v>42934</v>
      </c>
      <c r="H20">
        <v>0.45900000000000002</v>
      </c>
      <c r="I20">
        <f t="shared" si="0"/>
        <v>0.17099999999999999</v>
      </c>
      <c r="J20" s="14">
        <f t="shared" si="1"/>
        <v>788.24019999999996</v>
      </c>
      <c r="K20" s="30">
        <v>30</v>
      </c>
      <c r="L20">
        <v>411</v>
      </c>
      <c r="M20">
        <f t="shared" si="2"/>
        <v>0.67416574500000004</v>
      </c>
      <c r="N20">
        <v>9.9075000000000006</v>
      </c>
      <c r="O20">
        <v>17.478000000000002</v>
      </c>
      <c r="P20">
        <f t="shared" si="17"/>
        <v>35.852218248674141</v>
      </c>
      <c r="Q20" s="2">
        <f t="shared" si="3"/>
        <v>21.985813946927816</v>
      </c>
      <c r="R20" s="32">
        <f t="shared" si="4"/>
        <v>22.822582254872319</v>
      </c>
      <c r="S20" s="33">
        <v>424</v>
      </c>
      <c r="T20" s="43">
        <v>2.2000000000000002</v>
      </c>
      <c r="U20" s="3">
        <f t="shared" si="5"/>
        <v>11.826325418948938</v>
      </c>
      <c r="V20" s="27">
        <f t="shared" si="6"/>
        <v>3.6611878986183101E-2</v>
      </c>
      <c r="W20" s="2">
        <f t="shared" si="7"/>
        <v>22.033133066765746</v>
      </c>
      <c r="X20" s="2">
        <f t="shared" si="8"/>
        <v>0.21744911504167364</v>
      </c>
      <c r="Y20" s="3">
        <f t="shared" si="9"/>
        <v>5.2406759533722778E-4</v>
      </c>
      <c r="Z20" s="22">
        <f t="shared" si="18"/>
        <v>22.972006871882215</v>
      </c>
      <c r="AA20" s="22">
        <f t="shared" si="19"/>
        <v>0.31173721276363864</v>
      </c>
      <c r="AB20" s="25">
        <f t="shared" si="12"/>
        <v>285.84627588000001</v>
      </c>
      <c r="AC20" s="25">
        <f t="shared" si="20"/>
        <v>10.46536926116967</v>
      </c>
      <c r="AD20" s="25">
        <f t="shared" si="21"/>
        <v>556.92134688984629</v>
      </c>
      <c r="AE20" s="22">
        <f t="shared" si="22"/>
        <v>194.83246551851011</v>
      </c>
      <c r="AF20" s="22">
        <f t="shared" si="23"/>
        <v>219.50498160745005</v>
      </c>
      <c r="AG20" s="17">
        <v>22.436</v>
      </c>
      <c r="AH20" s="17">
        <v>8.6440000000000001</v>
      </c>
      <c r="AI20" s="17">
        <v>99.694999999999993</v>
      </c>
      <c r="AJ20" s="17">
        <v>0.71901000000000004</v>
      </c>
      <c r="AK20" s="17">
        <v>5.4241900000000003</v>
      </c>
      <c r="AL20" s="17"/>
      <c r="AS20" s="35">
        <v>8.1999999999999993</v>
      </c>
      <c r="AU20" t="s">
        <v>77</v>
      </c>
      <c r="AV20" s="35">
        <v>0.18</v>
      </c>
      <c r="AW20" s="36" t="s">
        <v>79</v>
      </c>
    </row>
    <row r="21" spans="1:49" ht="15" customHeight="1" x14ac:dyDescent="0.2">
      <c r="A21" t="s">
        <v>6</v>
      </c>
      <c r="B21" s="10" t="s">
        <v>27</v>
      </c>
      <c r="C21" s="11" t="s">
        <v>31</v>
      </c>
      <c r="D21" s="15">
        <v>0.71111111111111114</v>
      </c>
      <c r="E21" s="2">
        <v>0.71111111111111114</v>
      </c>
      <c r="F21" s="14">
        <v>15</v>
      </c>
      <c r="G21" s="1">
        <v>42934</v>
      </c>
      <c r="H21">
        <v>0.47199999999999998</v>
      </c>
      <c r="I21">
        <f t="shared" si="0"/>
        <v>0.15800000000000003</v>
      </c>
      <c r="J21" s="14">
        <f t="shared" si="1"/>
        <v>537.96699999999998</v>
      </c>
      <c r="K21" s="30">
        <v>30</v>
      </c>
      <c r="L21">
        <v>265</v>
      </c>
      <c r="M21">
        <f t="shared" si="2"/>
        <v>0.67416574500000004</v>
      </c>
      <c r="N21">
        <v>9.9075000000000006</v>
      </c>
      <c r="O21">
        <v>17.478000000000002</v>
      </c>
      <c r="P21">
        <f t="shared" si="17"/>
        <v>35.852218248674141</v>
      </c>
      <c r="Q21" s="2">
        <f t="shared" si="3"/>
        <v>15.005124543999301</v>
      </c>
      <c r="R21" s="32">
        <f t="shared" si="4"/>
        <v>15.8418928519438</v>
      </c>
      <c r="S21" s="33">
        <v>424</v>
      </c>
      <c r="T21" s="43">
        <v>2.2000000000000002</v>
      </c>
      <c r="U21" s="3">
        <f t="shared" si="5"/>
        <v>11.826325418948938</v>
      </c>
      <c r="V21" s="27">
        <f t="shared" si="6"/>
        <v>3.9916113121252803E-2</v>
      </c>
      <c r="W21" s="2">
        <f t="shared" si="7"/>
        <v>13.518342909142209</v>
      </c>
      <c r="X21" s="2">
        <f t="shared" si="8"/>
        <v>0.1334029798571543</v>
      </c>
      <c r="Y21" s="3">
        <f t="shared" si="9"/>
        <v>3.5767152203196746E-4</v>
      </c>
      <c r="Z21" s="22">
        <f t="shared" si="18"/>
        <v>15.34094647130147</v>
      </c>
      <c r="AA21" s="22">
        <f t="shared" si="19"/>
        <v>0.28010464545599589</v>
      </c>
      <c r="AB21" s="25">
        <f t="shared" si="12"/>
        <v>285.84627588000001</v>
      </c>
      <c r="AC21" s="25">
        <f t="shared" si="20"/>
        <v>11.409872283314916</v>
      </c>
      <c r="AD21" s="25">
        <f t="shared" si="21"/>
        <v>368.15511418716301</v>
      </c>
      <c r="AE21" s="22">
        <f t="shared" si="22"/>
        <v>128.79479120508702</v>
      </c>
      <c r="AF21" s="22">
        <f t="shared" si="23"/>
        <v>134.45327073235615</v>
      </c>
      <c r="AG21" s="17">
        <v>19.446999999999999</v>
      </c>
      <c r="AH21" s="17">
        <v>6.4850000000000003</v>
      </c>
      <c r="AI21">
        <v>70.543000000000006</v>
      </c>
      <c r="AK21" s="17">
        <v>0.93498999999999999</v>
      </c>
      <c r="AL21" s="17"/>
      <c r="AS21" s="35">
        <v>7</v>
      </c>
      <c r="AU21" t="s">
        <v>77</v>
      </c>
      <c r="AV21" s="35">
        <v>0.24099999999999999</v>
      </c>
      <c r="AW21" s="36" t="s">
        <v>78</v>
      </c>
    </row>
    <row r="22" spans="1:49" ht="15" customHeight="1" x14ac:dyDescent="0.2">
      <c r="A22" t="s">
        <v>6</v>
      </c>
      <c r="B22" s="10" t="s">
        <v>16</v>
      </c>
      <c r="C22" s="11" t="s">
        <v>31</v>
      </c>
      <c r="D22" s="15">
        <v>0.76041666666666663</v>
      </c>
      <c r="E22" s="2">
        <v>0.76041666666666663</v>
      </c>
      <c r="F22" s="14">
        <v>15</v>
      </c>
      <c r="G22" s="1">
        <v>42934</v>
      </c>
      <c r="H22">
        <v>0.48699999999999999</v>
      </c>
      <c r="I22">
        <f t="shared" si="0"/>
        <v>0.14300000000000002</v>
      </c>
      <c r="J22" s="14">
        <f t="shared" si="1"/>
        <v>83.703999999999994</v>
      </c>
      <c r="K22" s="30">
        <v>30</v>
      </c>
      <c r="M22">
        <f t="shared" si="2"/>
        <v>0.67501632</v>
      </c>
      <c r="N22">
        <v>9.92</v>
      </c>
      <c r="O22">
        <v>10.692</v>
      </c>
      <c r="P22">
        <f t="shared" si="17"/>
        <v>34.970535582428582</v>
      </c>
      <c r="Q22" s="2">
        <f t="shared" si="3"/>
        <v>2.3935578510858782</v>
      </c>
      <c r="R22" s="32">
        <f t="shared" si="4"/>
        <v>3.2514228937669487</v>
      </c>
      <c r="S22" s="33">
        <v>424</v>
      </c>
      <c r="T22" s="43">
        <v>2.2000000000000002</v>
      </c>
      <c r="U22" s="3">
        <f t="shared" si="5"/>
        <v>12.1244926032258</v>
      </c>
      <c r="V22" s="27">
        <f t="shared" si="6"/>
        <v>4.3902908137475861E-2</v>
      </c>
      <c r="W22" s="2">
        <f t="shared" si="7"/>
        <v>-0.8706851141038735</v>
      </c>
      <c r="X22" s="2">
        <f t="shared" si="8"/>
        <v>1.8217768670588219E-2</v>
      </c>
      <c r="Y22" s="3">
        <f t="shared" si="9"/>
        <v>5.5721465531834318E-5</v>
      </c>
      <c r="Z22" s="22">
        <f t="shared" si="18"/>
        <v>-0.41100374797550221</v>
      </c>
      <c r="AA22" s="22">
        <f t="shared" si="19"/>
        <v>0.25189877023283996</v>
      </c>
      <c r="AB22" s="25">
        <f t="shared" si="12"/>
        <v>286.20691968</v>
      </c>
      <c r="AC22" s="25">
        <f t="shared" si="20"/>
        <v>12.565316103020972</v>
      </c>
      <c r="AD22" s="25">
        <f t="shared" si="21"/>
        <v>-9.7574815305214777</v>
      </c>
      <c r="AE22" s="22">
        <f t="shared" si="22"/>
        <v>-3.4092402592610433</v>
      </c>
      <c r="AF22" s="22">
        <f t="shared" si="23"/>
        <v>-3.2709383879064378</v>
      </c>
      <c r="AG22" s="17">
        <v>16.308</v>
      </c>
      <c r="AH22" s="17">
        <v>6.0720000000000001</v>
      </c>
      <c r="AI22" s="17">
        <v>61.92</v>
      </c>
      <c r="AJ22" s="17">
        <v>1.7489600000000001</v>
      </c>
      <c r="AK22" s="17">
        <v>5.7091099999999999</v>
      </c>
      <c r="AL22" s="17"/>
      <c r="AS22" s="35">
        <v>6.1</v>
      </c>
      <c r="AU22" t="s">
        <v>77</v>
      </c>
      <c r="AV22" s="35">
        <v>0.191</v>
      </c>
      <c r="AW22" s="36" t="s">
        <v>86</v>
      </c>
    </row>
    <row r="23" spans="1:49" ht="15" customHeight="1" x14ac:dyDescent="0.2">
      <c r="A23" t="s">
        <v>6</v>
      </c>
      <c r="B23" s="10" t="s">
        <v>18</v>
      </c>
      <c r="C23" s="11" t="s">
        <v>32</v>
      </c>
      <c r="D23" s="15">
        <v>0.1673611111111111</v>
      </c>
      <c r="E23" s="2">
        <v>0.1673611111111111</v>
      </c>
      <c r="F23" s="14">
        <v>3</v>
      </c>
      <c r="G23" s="1">
        <v>42934</v>
      </c>
      <c r="H23">
        <v>0.47399999999999998</v>
      </c>
      <c r="I23">
        <f t="shared" si="0"/>
        <v>0.15600000000000003</v>
      </c>
      <c r="J23" s="14">
        <f t="shared" si="1"/>
        <v>1167.0783999999999</v>
      </c>
      <c r="K23" s="30">
        <v>30</v>
      </c>
      <c r="L23">
        <v>632</v>
      </c>
      <c r="M23">
        <f t="shared" si="2"/>
        <v>0.67520684880000004</v>
      </c>
      <c r="N23">
        <v>9.9228000000000005</v>
      </c>
      <c r="O23">
        <v>10.218</v>
      </c>
      <c r="P23">
        <f t="shared" si="17"/>
        <v>34.90225445580522</v>
      </c>
      <c r="Q23" s="2">
        <f t="shared" si="3"/>
        <v>33.438481788556274</v>
      </c>
      <c r="R23" s="32">
        <f t="shared" si="4"/>
        <v>34.298025117998996</v>
      </c>
      <c r="S23" s="25">
        <v>453</v>
      </c>
      <c r="T23" s="32">
        <v>2.4</v>
      </c>
      <c r="U23" s="3">
        <f t="shared" si="5"/>
        <v>12.979104274585147</v>
      </c>
      <c r="V23" s="27">
        <f t="shared" si="6"/>
        <v>4.938955899145521E-2</v>
      </c>
      <c r="W23" s="2">
        <f t="shared" si="7"/>
        <v>34.487405901758031</v>
      </c>
      <c r="X23" s="2">
        <f t="shared" si="8"/>
        <v>0.28455832877822279</v>
      </c>
      <c r="Y23" s="3">
        <f t="shared" si="9"/>
        <v>7.7713937748180063E-4</v>
      </c>
      <c r="Z23" s="22">
        <f t="shared" si="18"/>
        <v>45.116037145976499</v>
      </c>
      <c r="AA23" s="22">
        <f t="shared" si="19"/>
        <v>0.28288767804443182</v>
      </c>
      <c r="AB23" s="25">
        <f t="shared" si="12"/>
        <v>305.86870250640004</v>
      </c>
      <c r="AC23" s="25">
        <f t="shared" si="20"/>
        <v>15.106720326079708</v>
      </c>
      <c r="AD23" s="25">
        <f t="shared" si="21"/>
        <v>1057.4471610917913</v>
      </c>
      <c r="AE23" s="22">
        <f t="shared" si="22"/>
        <v>345.71930780321179</v>
      </c>
      <c r="AF23" s="22">
        <f t="shared" si="23"/>
        <v>298.64878790461069</v>
      </c>
      <c r="AG23" s="17">
        <v>12.625</v>
      </c>
      <c r="AH23" s="17">
        <v>6.492</v>
      </c>
      <c r="AI23" s="17">
        <v>61.097000000000001</v>
      </c>
      <c r="AJ23" s="17">
        <v>0.32302999999999998</v>
      </c>
      <c r="AK23" s="17">
        <v>2.0368499999999998</v>
      </c>
      <c r="AL23" s="17"/>
      <c r="AS23" s="35">
        <v>6.4</v>
      </c>
      <c r="AU23" t="s">
        <v>77</v>
      </c>
      <c r="AV23" s="35">
        <v>0.18099999999999999</v>
      </c>
      <c r="AW23" s="36" t="s">
        <v>80</v>
      </c>
    </row>
    <row r="24" spans="1:49" ht="15" customHeight="1" x14ac:dyDescent="0.2">
      <c r="A24" t="s">
        <v>6</v>
      </c>
      <c r="B24" s="10" t="s">
        <v>17</v>
      </c>
      <c r="C24" s="11" t="s">
        <v>32</v>
      </c>
      <c r="D24" s="15">
        <v>0.17708333333333334</v>
      </c>
      <c r="E24" s="2">
        <v>0.17708333333333334</v>
      </c>
      <c r="F24" s="14">
        <v>3</v>
      </c>
      <c r="G24" s="1">
        <v>42934</v>
      </c>
      <c r="H24">
        <v>0.48099999999999998</v>
      </c>
      <c r="I24">
        <f t="shared" si="0"/>
        <v>0.14900000000000002</v>
      </c>
      <c r="J24" s="14">
        <f t="shared" si="1"/>
        <v>2229.8824</v>
      </c>
      <c r="K24" s="30">
        <v>30</v>
      </c>
      <c r="L24">
        <v>1252</v>
      </c>
      <c r="M24">
        <f t="shared" si="2"/>
        <v>0.6753021132</v>
      </c>
      <c r="N24">
        <v>9.9242000000000008</v>
      </c>
      <c r="O24">
        <v>9.9730000000000008</v>
      </c>
      <c r="P24">
        <f t="shared" si="17"/>
        <v>34.867142603397383</v>
      </c>
      <c r="Q24" s="2">
        <f t="shared" si="3"/>
        <v>63.953689161288622</v>
      </c>
      <c r="R24" s="32">
        <f t="shared" si="4"/>
        <v>64.814098066636575</v>
      </c>
      <c r="S24" s="25">
        <v>453</v>
      </c>
      <c r="T24" s="32">
        <v>2.4</v>
      </c>
      <c r="U24" s="3">
        <f t="shared" si="5"/>
        <v>12.992174470754039</v>
      </c>
      <c r="V24" s="27">
        <f t="shared" si="6"/>
        <v>5.0668860742478582E-2</v>
      </c>
      <c r="W24" s="2">
        <f t="shared" si="7"/>
        <v>68.867977157486308</v>
      </c>
      <c r="X24" s="2">
        <f t="shared" si="8"/>
        <v>0.51187068525308022</v>
      </c>
      <c r="Y24" s="3">
        <f t="shared" si="9"/>
        <v>1.485053547246043E-3</v>
      </c>
      <c r="Z24" s="22">
        <f t="shared" si="18"/>
        <v>91.032386534150362</v>
      </c>
      <c r="AA24" s="22">
        <f t="shared" si="19"/>
        <v>0.2665299935485308</v>
      </c>
      <c r="AB24" s="25">
        <f t="shared" si="12"/>
        <v>305.91185727959999</v>
      </c>
      <c r="AC24" s="25">
        <f t="shared" si="20"/>
        <v>15.500205295973034</v>
      </c>
      <c r="AD24" s="25">
        <f t="shared" si="21"/>
        <v>2127.877949702257</v>
      </c>
      <c r="AE24" s="22">
        <f t="shared" si="22"/>
        <v>695.58531291495524</v>
      </c>
      <c r="AF24" s="22">
        <f t="shared" si="23"/>
        <v>587.2979408717938</v>
      </c>
      <c r="AG24" s="17">
        <v>11.852</v>
      </c>
      <c r="AH24" s="17">
        <v>5.649</v>
      </c>
      <c r="AI24" s="17">
        <v>52.241</v>
      </c>
      <c r="AJ24" s="17">
        <v>0.62278</v>
      </c>
      <c r="AK24" s="17">
        <v>1.2734700000000001</v>
      </c>
      <c r="AL24" s="17"/>
      <c r="AS24" s="35">
        <v>6</v>
      </c>
      <c r="AU24" t="s">
        <v>77</v>
      </c>
      <c r="AV24" s="35">
        <v>0.49399999999999999</v>
      </c>
      <c r="AW24" s="36" t="s">
        <v>81</v>
      </c>
    </row>
    <row r="25" spans="1:49" ht="15" customHeight="1" x14ac:dyDescent="0.2">
      <c r="A25" t="s">
        <v>6</v>
      </c>
      <c r="B25" s="10" t="s">
        <v>9</v>
      </c>
      <c r="C25" s="11" t="s">
        <v>32</v>
      </c>
      <c r="D25" s="15">
        <v>0.1875</v>
      </c>
      <c r="E25" s="2">
        <v>0.1875</v>
      </c>
      <c r="F25" s="14">
        <v>3</v>
      </c>
      <c r="G25" s="1">
        <v>42934</v>
      </c>
      <c r="H25">
        <v>0.51200000000000001</v>
      </c>
      <c r="I25">
        <f t="shared" si="0"/>
        <v>0.11799999999999999</v>
      </c>
      <c r="J25" s="14">
        <f t="shared" si="1"/>
        <v>1269.9304</v>
      </c>
      <c r="K25" s="30">
        <v>30</v>
      </c>
      <c r="L25">
        <v>692</v>
      </c>
      <c r="M25">
        <f t="shared" si="2"/>
        <v>0.6753021132</v>
      </c>
      <c r="N25">
        <v>9.9242000000000008</v>
      </c>
      <c r="O25">
        <v>9.8870000000000005</v>
      </c>
      <c r="P25">
        <f t="shared" si="17"/>
        <v>34.856545923629724</v>
      </c>
      <c r="Q25" s="2">
        <f t="shared" si="3"/>
        <v>36.433053429401824</v>
      </c>
      <c r="R25" s="32">
        <f t="shared" si="4"/>
        <v>37.293723906210673</v>
      </c>
      <c r="S25" s="25">
        <v>453</v>
      </c>
      <c r="T25" s="32">
        <v>2.4</v>
      </c>
      <c r="U25" s="3">
        <f t="shared" si="5"/>
        <v>12.996124199813647</v>
      </c>
      <c r="V25" s="27">
        <f t="shared" si="6"/>
        <v>4.7205478103882419E-2</v>
      </c>
      <c r="W25" s="2">
        <f t="shared" si="7"/>
        <v>35.640914129785166</v>
      </c>
      <c r="X25" s="2">
        <f t="shared" si="8"/>
        <v>0.21721247571289545</v>
      </c>
      <c r="Y25" s="3">
        <f t="shared" si="9"/>
        <v>8.4574623544075086E-4</v>
      </c>
      <c r="Z25" s="22">
        <f t="shared" si="18"/>
        <v>45.325335181920998</v>
      </c>
      <c r="AA25" s="22">
        <f t="shared" si="19"/>
        <v>0.19835764895204022</v>
      </c>
      <c r="AB25" s="25">
        <f t="shared" si="12"/>
        <v>305.91185727959999</v>
      </c>
      <c r="AC25" s="25">
        <f t="shared" si="20"/>
        <v>14.440715480530161</v>
      </c>
      <c r="AD25" s="25">
        <f t="shared" si="21"/>
        <v>1067.5227313982368</v>
      </c>
      <c r="AE25" s="22">
        <f t="shared" si="22"/>
        <v>348.96415617604947</v>
      </c>
      <c r="AF25" s="22">
        <f t="shared" si="23"/>
        <v>313.87181087413109</v>
      </c>
      <c r="AG25" s="17">
        <v>14.015000000000001</v>
      </c>
      <c r="AH25" s="17">
        <v>5.0609999999999999</v>
      </c>
      <c r="AI25" s="17">
        <v>49.124000000000002</v>
      </c>
      <c r="AJ25" s="17">
        <v>0.8538</v>
      </c>
      <c r="AK25" s="17">
        <v>0.55423</v>
      </c>
      <c r="AL25" s="17"/>
      <c r="AS25" s="35">
        <v>6.4</v>
      </c>
      <c r="AU25" t="s">
        <v>77</v>
      </c>
      <c r="AV25" s="35">
        <v>0.20300000000000001</v>
      </c>
      <c r="AW25" s="36" t="s">
        <v>82</v>
      </c>
    </row>
    <row r="26" spans="1:49" ht="15" customHeight="1" x14ac:dyDescent="0.2">
      <c r="A26" t="s">
        <v>6</v>
      </c>
      <c r="B26" s="10" t="s">
        <v>10</v>
      </c>
      <c r="C26" s="11" t="s">
        <v>32</v>
      </c>
      <c r="D26" s="15">
        <v>0.19236111111111112</v>
      </c>
      <c r="E26" s="2">
        <v>0.19236111111111112</v>
      </c>
      <c r="F26" s="14">
        <v>3</v>
      </c>
      <c r="G26" s="1">
        <v>42934</v>
      </c>
      <c r="H26">
        <v>0.47899999999999998</v>
      </c>
      <c r="I26">
        <f t="shared" si="0"/>
        <v>0.15100000000000002</v>
      </c>
      <c r="J26" s="14">
        <f t="shared" si="1"/>
        <v>1888.7565999999999</v>
      </c>
      <c r="K26" s="30">
        <v>30</v>
      </c>
      <c r="L26">
        <v>1053</v>
      </c>
      <c r="M26">
        <f t="shared" si="2"/>
        <v>0.67543140059999995</v>
      </c>
      <c r="N26">
        <v>9.9260999999999999</v>
      </c>
      <c r="O26">
        <v>9.8239999999999998</v>
      </c>
      <c r="P26">
        <f t="shared" si="17"/>
        <v>34.842112675328295</v>
      </c>
      <c r="Q26" s="2">
        <f t="shared" si="3"/>
        <v>54.20901475177849</v>
      </c>
      <c r="R26" s="32">
        <f t="shared" si="4"/>
        <v>55.070041758939368</v>
      </c>
      <c r="S26" s="25">
        <v>453</v>
      </c>
      <c r="T26" s="32">
        <v>2.4</v>
      </c>
      <c r="U26" s="3">
        <f t="shared" si="5"/>
        <v>13.001507808129253</v>
      </c>
      <c r="V26" s="27">
        <f t="shared" si="6"/>
        <v>4.917422187547283E-2</v>
      </c>
      <c r="W26" s="2">
        <f t="shared" si="7"/>
        <v>57.983740174020056</v>
      </c>
      <c r="X26" s="2">
        <f t="shared" si="8"/>
        <v>0.44118572431361525</v>
      </c>
      <c r="Y26" s="3">
        <f t="shared" si="9"/>
        <v>1.2581119484521633E-3</v>
      </c>
      <c r="Z26" s="22">
        <f t="shared" si="18"/>
        <v>74.856934027414027</v>
      </c>
      <c r="AA26" s="22">
        <f t="shared" si="19"/>
        <v>0.27143022563943475</v>
      </c>
      <c r="AB26" s="25">
        <f t="shared" si="12"/>
        <v>305.97042447179996</v>
      </c>
      <c r="AC26" s="25">
        <f t="shared" si="20"/>
        <v>15.045857540308893</v>
      </c>
      <c r="AD26" s="25">
        <f t="shared" si="21"/>
        <v>1755.342813877302</v>
      </c>
      <c r="AE26" s="22">
        <f t="shared" si="22"/>
        <v>573.69689142588504</v>
      </c>
      <c r="AF26" s="22">
        <f t="shared" si="23"/>
        <v>497.52520803062987</v>
      </c>
      <c r="AG26" s="17">
        <v>12.757999999999999</v>
      </c>
      <c r="AH26" s="17">
        <v>4.6040000000000001</v>
      </c>
      <c r="AI26" s="17">
        <v>43.457999999999998</v>
      </c>
      <c r="AJ26" s="17">
        <v>0.50012000000000001</v>
      </c>
      <c r="AK26" s="17">
        <v>3.1543000000000001</v>
      </c>
      <c r="AL26" s="17"/>
      <c r="AS26" s="35">
        <v>6.2</v>
      </c>
      <c r="AU26" t="s">
        <v>77</v>
      </c>
      <c r="AV26" s="35">
        <v>0.38900000000000001</v>
      </c>
      <c r="AW26" s="36" t="s">
        <v>83</v>
      </c>
    </row>
    <row r="27" spans="1:49" ht="15" customHeight="1" x14ac:dyDescent="0.2">
      <c r="A27" t="s">
        <v>6</v>
      </c>
      <c r="B27" s="10" t="s">
        <v>13</v>
      </c>
      <c r="C27" s="11" t="s">
        <v>32</v>
      </c>
      <c r="D27" s="15">
        <v>0.20555555555555557</v>
      </c>
      <c r="E27" s="2">
        <v>0.20555555555555557</v>
      </c>
      <c r="F27" s="14">
        <v>3</v>
      </c>
      <c r="G27" s="1">
        <v>42934</v>
      </c>
      <c r="H27">
        <v>0.37</v>
      </c>
      <c r="I27">
        <f t="shared" si="0"/>
        <v>0.26</v>
      </c>
      <c r="J27" s="14">
        <f t="shared" si="1"/>
        <v>2301.8788</v>
      </c>
      <c r="K27" s="30">
        <v>30</v>
      </c>
      <c r="L27">
        <v>1294</v>
      </c>
      <c r="M27">
        <f t="shared" si="2"/>
        <v>0.67554707879999987</v>
      </c>
      <c r="N27">
        <v>9.9277999999999995</v>
      </c>
      <c r="O27">
        <v>9.5069999999999997</v>
      </c>
      <c r="P27">
        <f t="shared" si="17"/>
        <v>34.797100749272019</v>
      </c>
      <c r="Q27" s="2">
        <f t="shared" si="3"/>
        <v>66.15145372558537</v>
      </c>
      <c r="R27" s="32">
        <f t="shared" si="4"/>
        <v>67.013594517606023</v>
      </c>
      <c r="S27" s="25">
        <v>453</v>
      </c>
      <c r="T27" s="32">
        <v>2.4</v>
      </c>
      <c r="U27" s="3">
        <f t="shared" si="5"/>
        <v>13.018325959511932</v>
      </c>
      <c r="V27" s="27">
        <f t="shared" si="6"/>
        <v>5.987163899093715E-2</v>
      </c>
      <c r="W27" s="2">
        <f t="shared" si="7"/>
        <v>92.242499076503691</v>
      </c>
      <c r="X27" s="2">
        <f t="shared" si="8"/>
        <v>1.1957035688746172</v>
      </c>
      <c r="Y27" s="3">
        <f t="shared" si="9"/>
        <v>1.5335576914118827E-3</v>
      </c>
      <c r="Z27" s="22">
        <f t="shared" si="18"/>
        <v>129.15340495625503</v>
      </c>
      <c r="AA27" s="22">
        <f t="shared" si="19"/>
        <v>0.60582866466319274</v>
      </c>
      <c r="AB27" s="25">
        <f t="shared" si="12"/>
        <v>306.02282669639993</v>
      </c>
      <c r="AC27" s="25">
        <f t="shared" si="20"/>
        <v>18.32208820295298</v>
      </c>
      <c r="AD27" s="25">
        <f t="shared" si="21"/>
        <v>2967.7333232386841</v>
      </c>
      <c r="AE27" s="22">
        <f t="shared" si="22"/>
        <v>969.77514889205383</v>
      </c>
      <c r="AF27" s="22">
        <f t="shared" si="23"/>
        <v>704.90548634865377</v>
      </c>
      <c r="AG27" s="17">
        <v>7.0190000000000001</v>
      </c>
      <c r="AH27" s="17">
        <v>4.9450000000000003</v>
      </c>
      <c r="AI27" s="17">
        <v>40.756999999999998</v>
      </c>
      <c r="AJ27" s="17">
        <v>0.71901000000000004</v>
      </c>
      <c r="AK27" s="17">
        <v>5.4241900000000003</v>
      </c>
      <c r="AL27" s="17"/>
      <c r="AS27" s="35">
        <v>8.1999999999999993</v>
      </c>
      <c r="AU27" t="s">
        <v>77</v>
      </c>
      <c r="AV27" s="35">
        <v>0.18</v>
      </c>
      <c r="AW27" s="36" t="s">
        <v>79</v>
      </c>
    </row>
    <row r="28" spans="1:49" ht="15" customHeight="1" x14ac:dyDescent="0.2">
      <c r="A28" t="s">
        <v>6</v>
      </c>
      <c r="B28" s="10" t="s">
        <v>19</v>
      </c>
      <c r="C28" s="11" t="s">
        <v>32</v>
      </c>
      <c r="D28" s="15">
        <v>0.21666666666666667</v>
      </c>
      <c r="E28" s="2">
        <v>0.21666666666666667</v>
      </c>
      <c r="F28" s="14">
        <v>3</v>
      </c>
      <c r="G28" s="1">
        <v>42934</v>
      </c>
      <c r="H28">
        <v>0.47599999999999998</v>
      </c>
      <c r="I28">
        <f t="shared" si="0"/>
        <v>0.15400000000000003</v>
      </c>
      <c r="J28" s="14">
        <f t="shared" si="1"/>
        <v>1734.4785999999999</v>
      </c>
      <c r="K28" s="30">
        <v>30</v>
      </c>
      <c r="L28">
        <v>963</v>
      </c>
      <c r="M28">
        <f t="shared" si="2"/>
        <v>0.67556749260000004</v>
      </c>
      <c r="N28">
        <v>9.9281000000000006</v>
      </c>
      <c r="O28">
        <v>9.24</v>
      </c>
      <c r="P28">
        <f t="shared" si="17"/>
        <v>34.763163205523362</v>
      </c>
      <c r="Q28" s="2">
        <f t="shared" si="3"/>
        <v>49.894153467726333</v>
      </c>
      <c r="R28" s="32">
        <f t="shared" si="4"/>
        <v>50.757135924835801</v>
      </c>
      <c r="S28" s="25">
        <v>453</v>
      </c>
      <c r="T28" s="32">
        <v>2.4</v>
      </c>
      <c r="U28" s="3">
        <f t="shared" si="5"/>
        <v>13.031035102352966</v>
      </c>
      <c r="V28" s="27">
        <f t="shared" si="6"/>
        <v>5.8669136672056046E-2</v>
      </c>
      <c r="W28" s="2">
        <f t="shared" si="7"/>
        <v>53.33845037877483</v>
      </c>
      <c r="X28" s="2">
        <f t="shared" si="8"/>
        <v>0.41575618352913279</v>
      </c>
      <c r="Y28" s="3">
        <f t="shared" si="9"/>
        <v>1.1555792492804326E-3</v>
      </c>
      <c r="Z28" s="22">
        <f t="shared" si="18"/>
        <v>79.723139911987587</v>
      </c>
      <c r="AA28" s="22">
        <f t="shared" si="19"/>
        <v>0.2792002067118915</v>
      </c>
      <c r="AB28" s="25">
        <f t="shared" si="12"/>
        <v>306.03207414780002</v>
      </c>
      <c r="AC28" s="25">
        <f t="shared" si="20"/>
        <v>17.954637584210069</v>
      </c>
      <c r="AD28" s="25">
        <f t="shared" si="21"/>
        <v>1835.6293846761289</v>
      </c>
      <c r="AE28" s="22">
        <f t="shared" si="22"/>
        <v>599.81601268029203</v>
      </c>
      <c r="AF28" s="22">
        <f t="shared" si="23"/>
        <v>444.02533628469831</v>
      </c>
      <c r="AG28" s="17">
        <v>7.5880000000000001</v>
      </c>
      <c r="AH28" s="17">
        <v>6.0869999999999997</v>
      </c>
      <c r="AI28" s="17">
        <v>50.881</v>
      </c>
      <c r="AJ28" s="17">
        <v>0.96265000000000001</v>
      </c>
      <c r="AK28" s="17">
        <v>5.9806999999999997</v>
      </c>
      <c r="AL28" s="17"/>
      <c r="AS28" s="35">
        <v>7.1</v>
      </c>
      <c r="AU28" t="s">
        <v>77</v>
      </c>
      <c r="AV28" s="35">
        <v>0.48299999999999998</v>
      </c>
      <c r="AW28" s="36" t="s">
        <v>87</v>
      </c>
    </row>
    <row r="29" spans="1:49" ht="15" customHeight="1" x14ac:dyDescent="0.2">
      <c r="A29" t="s">
        <v>6</v>
      </c>
      <c r="B29" s="10" t="s">
        <v>16</v>
      </c>
      <c r="C29" s="11" t="s">
        <v>32</v>
      </c>
      <c r="D29" s="15">
        <v>0.22291666666666665</v>
      </c>
      <c r="E29" s="2">
        <v>0.22291666666666665</v>
      </c>
      <c r="F29" s="14">
        <v>3</v>
      </c>
      <c r="G29" s="1">
        <v>42934</v>
      </c>
      <c r="H29">
        <v>0.48799999999999999</v>
      </c>
      <c r="I29">
        <f t="shared" si="0"/>
        <v>0.14200000000000002</v>
      </c>
      <c r="J29" s="14">
        <f t="shared" si="1"/>
        <v>83.703999999999994</v>
      </c>
      <c r="K29" s="30">
        <v>30</v>
      </c>
      <c r="M29">
        <f t="shared" si="2"/>
        <v>0.67564234319999994</v>
      </c>
      <c r="N29">
        <v>9.9291999999999998</v>
      </c>
      <c r="O29">
        <v>9.2129999999999992</v>
      </c>
      <c r="P29">
        <f t="shared" si="17"/>
        <v>34.755986801686888</v>
      </c>
      <c r="Q29" s="2">
        <f t="shared" si="3"/>
        <v>2.4083332888116242</v>
      </c>
      <c r="R29" s="32">
        <f t="shared" si="4"/>
        <v>3.271493934232975</v>
      </c>
      <c r="S29" s="25">
        <v>453</v>
      </c>
      <c r="T29" s="32">
        <v>2.4</v>
      </c>
      <c r="U29" s="3">
        <f t="shared" si="5"/>
        <v>13.033725745862396</v>
      </c>
      <c r="V29" s="27">
        <f t="shared" si="6"/>
        <v>5.4476520493947411E-2</v>
      </c>
      <c r="W29" s="2">
        <f t="shared" si="7"/>
        <v>-1.0928983885265362</v>
      </c>
      <c r="X29" s="2">
        <f t="shared" si="8"/>
        <v>1.8054062943080824E-2</v>
      </c>
      <c r="Y29" s="3">
        <f t="shared" si="9"/>
        <v>5.5773142697448512E-5</v>
      </c>
      <c r="Z29" s="22">
        <f t="shared" si="18"/>
        <v>-5.3488267070776682E-2</v>
      </c>
      <c r="AA29" s="22">
        <f t="shared" si="19"/>
        <v>0.25116559764309793</v>
      </c>
      <c r="AB29" s="25">
        <f t="shared" si="12"/>
        <v>306.06598146959999</v>
      </c>
      <c r="AC29" s="25">
        <f t="shared" si="20"/>
        <v>16.673409712028793</v>
      </c>
      <c r="AD29" s="25">
        <f t="shared" si="21"/>
        <v>-1.2408840747325152</v>
      </c>
      <c r="AE29" s="22">
        <f t="shared" si="22"/>
        <v>-0.40543025029253899</v>
      </c>
      <c r="AF29" s="22">
        <f t="shared" si="23"/>
        <v>-0.3207998123634444</v>
      </c>
      <c r="AG29" s="17">
        <v>9.7100000000000009</v>
      </c>
      <c r="AH29" s="17">
        <v>4.3929999999999998</v>
      </c>
      <c r="AI29" s="17">
        <v>38.652000000000001</v>
      </c>
      <c r="AJ29" s="17">
        <v>1.7489600000000001</v>
      </c>
      <c r="AK29" s="17">
        <v>5.7091099999999999</v>
      </c>
      <c r="AL29" s="17"/>
      <c r="AS29" s="35">
        <v>6.1</v>
      </c>
      <c r="AU29" t="s">
        <v>77</v>
      </c>
      <c r="AV29" s="35">
        <v>0.191</v>
      </c>
      <c r="AW29" s="36" t="s">
        <v>86</v>
      </c>
    </row>
    <row r="30" spans="1:49" ht="15" customHeight="1" x14ac:dyDescent="0.2">
      <c r="A30" t="s">
        <v>6</v>
      </c>
      <c r="B30" s="10" t="s">
        <v>14</v>
      </c>
      <c r="C30" s="11" t="s">
        <v>32</v>
      </c>
      <c r="D30" s="15">
        <v>0.23611111111111113</v>
      </c>
      <c r="E30" s="2">
        <v>0.23611111111111113</v>
      </c>
      <c r="F30" s="14">
        <v>3</v>
      </c>
      <c r="G30" s="1">
        <v>42934</v>
      </c>
      <c r="H30">
        <v>0.46200000000000002</v>
      </c>
      <c r="I30">
        <f t="shared" si="0"/>
        <v>0.16799999999999998</v>
      </c>
      <c r="J30" s="14">
        <f t="shared" si="1"/>
        <v>1849.33</v>
      </c>
      <c r="K30" s="30">
        <v>30</v>
      </c>
      <c r="L30">
        <v>1030</v>
      </c>
      <c r="M30">
        <f t="shared" si="2"/>
        <v>0.675662757</v>
      </c>
      <c r="N30">
        <v>9.9295000000000009</v>
      </c>
      <c r="O30">
        <v>9.5449999999999999</v>
      </c>
      <c r="P30">
        <f t="shared" si="17"/>
        <v>34.795822996353195</v>
      </c>
      <c r="Q30" s="2">
        <f t="shared" si="3"/>
        <v>53.148045964994722</v>
      </c>
      <c r="R30" s="32">
        <f t="shared" si="4"/>
        <v>54.01021841607151</v>
      </c>
      <c r="S30" s="25">
        <v>453</v>
      </c>
      <c r="T30" s="32">
        <v>2.4</v>
      </c>
      <c r="U30" s="3">
        <f t="shared" si="5"/>
        <v>13.018804011259542</v>
      </c>
      <c r="V30" s="27">
        <f t="shared" si="6"/>
        <v>5.1435994578798501E-2</v>
      </c>
      <c r="W30" s="2">
        <f t="shared" si="7"/>
        <v>58.705329770485676</v>
      </c>
      <c r="X30" s="2">
        <f t="shared" si="8"/>
        <v>0.49800792293702634</v>
      </c>
      <c r="Y30" s="3">
        <f t="shared" si="9"/>
        <v>1.2322716039475444E-3</v>
      </c>
      <c r="Z30" s="22">
        <f t="shared" si="18"/>
        <v>77.975567159793286</v>
      </c>
      <c r="AA30" s="22">
        <f t="shared" si="19"/>
        <v>0.31351725493702531</v>
      </c>
      <c r="AB30" s="25">
        <f t="shared" si="12"/>
        <v>306.07522892100002</v>
      </c>
      <c r="AC30" s="25">
        <f t="shared" si="20"/>
        <v>15.743283815485068</v>
      </c>
      <c r="AD30" s="25">
        <f t="shared" si="21"/>
        <v>1819.7959790482041</v>
      </c>
      <c r="AE30" s="22">
        <f t="shared" si="22"/>
        <v>594.55839842495232</v>
      </c>
      <c r="AF30" s="22">
        <f t="shared" si="23"/>
        <v>495.29417162064152</v>
      </c>
      <c r="AG30" s="17">
        <v>11.401999999999999</v>
      </c>
      <c r="AH30" s="17">
        <v>5.1859999999999999</v>
      </c>
      <c r="AI30" s="17">
        <v>47.466999999999999</v>
      </c>
      <c r="AJ30" s="17">
        <v>0.50975999999999999</v>
      </c>
      <c r="AK30" s="17">
        <v>0.81535000000000002</v>
      </c>
      <c r="AL30" s="17"/>
      <c r="AS30" s="35">
        <v>7.6</v>
      </c>
      <c r="AU30" t="s">
        <v>77</v>
      </c>
      <c r="AV30" s="35">
        <v>0.33500000000000002</v>
      </c>
      <c r="AW30" s="36" t="s">
        <v>79</v>
      </c>
    </row>
    <row r="31" spans="1:49" ht="15" customHeight="1" x14ac:dyDescent="0.2">
      <c r="A31" t="s">
        <v>6</v>
      </c>
      <c r="B31" s="11" t="s">
        <v>11</v>
      </c>
      <c r="C31" s="11" t="s">
        <v>32</v>
      </c>
      <c r="D31" s="15">
        <v>0.24166666666666667</v>
      </c>
      <c r="E31" s="2">
        <v>0.24166666666666667</v>
      </c>
      <c r="F31" s="14">
        <v>3</v>
      </c>
      <c r="G31" s="1">
        <v>42934</v>
      </c>
      <c r="H31">
        <v>0.48899999999999999</v>
      </c>
      <c r="I31">
        <f t="shared" si="0"/>
        <v>0.14100000000000001</v>
      </c>
      <c r="J31" s="14">
        <f t="shared" si="1"/>
        <v>879.0927999999999</v>
      </c>
      <c r="K31" s="30">
        <v>30</v>
      </c>
      <c r="L31">
        <v>464</v>
      </c>
      <c r="M31">
        <f t="shared" si="2"/>
        <v>0.67570358459999991</v>
      </c>
      <c r="N31">
        <v>9.9300999999999995</v>
      </c>
      <c r="O31">
        <v>9.7200000000000006</v>
      </c>
      <c r="P31">
        <f t="shared" si="17"/>
        <v>34.815270750304087</v>
      </c>
      <c r="Q31" s="2">
        <f t="shared" si="3"/>
        <v>25.250207195137829</v>
      </c>
      <c r="R31" s="32">
        <f t="shared" si="4"/>
        <v>26.111898038077431</v>
      </c>
      <c r="S31" s="25">
        <v>453</v>
      </c>
      <c r="T31" s="32">
        <v>2.4</v>
      </c>
      <c r="U31" s="3">
        <f t="shared" si="5"/>
        <v>13.011531728387991</v>
      </c>
      <c r="V31" s="27">
        <f t="shared" si="6"/>
        <v>4.4540021748720529E-2</v>
      </c>
      <c r="W31" s="2">
        <f t="shared" si="7"/>
        <v>24.486615204708215</v>
      </c>
      <c r="X31" s="2">
        <f t="shared" si="8"/>
        <v>0.18789870038383483</v>
      </c>
      <c r="Y31" s="3">
        <f t="shared" si="9"/>
        <v>5.8580488772786072E-4</v>
      </c>
      <c r="Z31" s="22">
        <f t="shared" si="18"/>
        <v>29.620705672649525</v>
      </c>
      <c r="AA31" s="22">
        <f t="shared" si="19"/>
        <v>0.24846300379239494</v>
      </c>
      <c r="AB31" s="25">
        <f t="shared" si="12"/>
        <v>306.09372382379996</v>
      </c>
      <c r="AC31" s="25">
        <f t="shared" si="20"/>
        <v>13.633421116258905</v>
      </c>
      <c r="AD31" s="25">
        <f t="shared" si="21"/>
        <v>702.09078210025746</v>
      </c>
      <c r="AE31" s="22">
        <f t="shared" si="22"/>
        <v>229.3711786473641</v>
      </c>
      <c r="AF31" s="22">
        <f t="shared" si="23"/>
        <v>217.26539083667379</v>
      </c>
      <c r="AG31" s="17">
        <v>15.846</v>
      </c>
      <c r="AH31" s="17">
        <v>5.3250000000000002</v>
      </c>
      <c r="AI31" s="17">
        <v>53.773000000000003</v>
      </c>
      <c r="AJ31" s="17">
        <v>1.95245</v>
      </c>
      <c r="AK31" s="17">
        <v>0.80849000000000004</v>
      </c>
      <c r="AL31" s="17"/>
      <c r="AS31" s="35">
        <v>6.5</v>
      </c>
      <c r="AU31" t="s">
        <v>77</v>
      </c>
      <c r="AV31" s="35">
        <v>0.28199999999999997</v>
      </c>
      <c r="AW31" s="36" t="s">
        <v>84</v>
      </c>
    </row>
    <row r="32" spans="1:49" ht="15" customHeight="1" x14ac:dyDescent="0.2">
      <c r="A32" t="s">
        <v>6</v>
      </c>
      <c r="B32" s="11" t="s">
        <v>12</v>
      </c>
      <c r="C32" s="11" t="s">
        <v>32</v>
      </c>
      <c r="D32" s="15">
        <v>0.25069444444444444</v>
      </c>
      <c r="E32" s="2">
        <v>0.25069444444444444</v>
      </c>
      <c r="F32" s="14">
        <v>3</v>
      </c>
      <c r="G32" s="1">
        <v>42934</v>
      </c>
      <c r="H32">
        <v>0.51100000000000001</v>
      </c>
      <c r="I32">
        <f t="shared" si="0"/>
        <v>0.11899999999999999</v>
      </c>
      <c r="J32" s="14">
        <f t="shared" si="1"/>
        <v>3194.9769999999999</v>
      </c>
      <c r="K32" s="30">
        <v>30</v>
      </c>
      <c r="L32">
        <v>1815</v>
      </c>
      <c r="M32">
        <f t="shared" si="2"/>
        <v>0.67567636619999993</v>
      </c>
      <c r="N32">
        <v>9.9297000000000004</v>
      </c>
      <c r="O32">
        <v>9.7100000000000009</v>
      </c>
      <c r="P32">
        <f t="shared" si="17"/>
        <v>34.815441730926118</v>
      </c>
      <c r="Q32" s="2">
        <f t="shared" si="3"/>
        <v>91.768963458589184</v>
      </c>
      <c r="R32" s="32">
        <f t="shared" si="4"/>
        <v>92.630650069715855</v>
      </c>
      <c r="S32" s="25">
        <v>453</v>
      </c>
      <c r="T32" s="32">
        <v>2.4</v>
      </c>
      <c r="U32" s="3">
        <f t="shared" si="5"/>
        <v>13.011467828012815</v>
      </c>
      <c r="V32" s="27">
        <f t="shared" si="6"/>
        <v>5.3361967335931931E-2</v>
      </c>
      <c r="W32" s="2">
        <f t="shared" si="7"/>
        <v>94.509026324324878</v>
      </c>
      <c r="X32" s="2">
        <f t="shared" si="8"/>
        <v>0.55215388532802967</v>
      </c>
      <c r="Y32" s="3">
        <f t="shared" si="9"/>
        <v>2.1289649402885377E-3</v>
      </c>
      <c r="Z32" s="22">
        <f t="shared" si="18"/>
        <v>131.94654425671712</v>
      </c>
      <c r="AA32" s="22">
        <f t="shared" si="19"/>
        <v>0.20066674505687843</v>
      </c>
      <c r="AB32" s="25">
        <f t="shared" si="12"/>
        <v>306.08139388859996</v>
      </c>
      <c r="AC32" s="25">
        <f t="shared" si="20"/>
        <v>16.333105342819987</v>
      </c>
      <c r="AD32" s="25">
        <f t="shared" si="21"/>
        <v>3067.5918038372724</v>
      </c>
      <c r="AE32" s="22">
        <f t="shared" si="22"/>
        <v>1002.2143995311717</v>
      </c>
      <c r="AF32" s="22">
        <f t="shared" si="23"/>
        <v>807.84726166430221</v>
      </c>
      <c r="AG32" s="17">
        <v>10.314</v>
      </c>
      <c r="AH32" s="17">
        <v>1.6719999999999999</v>
      </c>
      <c r="AI32" s="17">
        <v>14.922000000000001</v>
      </c>
      <c r="AJ32" s="17">
        <v>2.9731200000000002</v>
      </c>
      <c r="AK32" s="17">
        <v>1.84748</v>
      </c>
      <c r="AL32" s="17"/>
      <c r="AS32" s="35">
        <v>7.1</v>
      </c>
      <c r="AU32" t="s">
        <v>77</v>
      </c>
      <c r="AV32" s="35">
        <v>0.26200000000000001</v>
      </c>
      <c r="AW32" s="36" t="s">
        <v>88</v>
      </c>
    </row>
    <row r="33" spans="1:49" ht="15" customHeight="1" x14ac:dyDescent="0.2">
      <c r="A33" t="s">
        <v>6</v>
      </c>
      <c r="B33" s="11" t="s">
        <v>27</v>
      </c>
      <c r="C33" s="11" t="s">
        <v>32</v>
      </c>
      <c r="D33" s="15">
        <v>0.25763888888888892</v>
      </c>
      <c r="E33" s="2">
        <v>0.25763888888888892</v>
      </c>
      <c r="F33" s="14">
        <v>3</v>
      </c>
      <c r="G33" s="1">
        <v>42934</v>
      </c>
      <c r="H33">
        <v>0.51200000000000001</v>
      </c>
      <c r="I33">
        <f t="shared" si="0"/>
        <v>0.11799999999999999</v>
      </c>
      <c r="J33" s="14">
        <f t="shared" si="1"/>
        <v>848.23719999999992</v>
      </c>
      <c r="K33" s="30">
        <v>30</v>
      </c>
      <c r="L33">
        <v>446</v>
      </c>
      <c r="M33">
        <f t="shared" si="2"/>
        <v>0.67569677999999989</v>
      </c>
      <c r="N33">
        <v>9.93</v>
      </c>
      <c r="O33">
        <v>9.5489999999999995</v>
      </c>
      <c r="P33">
        <f t="shared" si="17"/>
        <v>34.794563521761937</v>
      </c>
      <c r="Q33" s="2">
        <f t="shared" si="3"/>
        <v>24.378440599476921</v>
      </c>
      <c r="R33" s="32">
        <f t="shared" si="4"/>
        <v>25.240644259000824</v>
      </c>
      <c r="S33" s="25">
        <v>453</v>
      </c>
      <c r="T33" s="32">
        <v>2.4</v>
      </c>
      <c r="U33" s="3">
        <f t="shared" si="5"/>
        <v>13.019275258810916</v>
      </c>
      <c r="V33" s="27">
        <f t="shared" si="6"/>
        <v>4.5275208766770554E-2</v>
      </c>
      <c r="W33" s="2">
        <f t="shared" si="7"/>
        <v>22.852038334672461</v>
      </c>
      <c r="X33" s="2">
        <f t="shared" si="8"/>
        <v>0.14508488197760633</v>
      </c>
      <c r="Y33" s="3">
        <f t="shared" si="9"/>
        <v>5.6523781530198804E-4</v>
      </c>
      <c r="Z33" s="22">
        <f t="shared" si="18"/>
        <v>28.20919272777742</v>
      </c>
      <c r="AA33" s="22">
        <f t="shared" si="19"/>
        <v>0.19871099965589778</v>
      </c>
      <c r="AB33" s="25">
        <f t="shared" si="12"/>
        <v>306.09064133999993</v>
      </c>
      <c r="AC33" s="25">
        <f t="shared" si="20"/>
        <v>13.858317688223186</v>
      </c>
      <c r="AD33" s="25">
        <f t="shared" si="21"/>
        <v>667.42807537498095</v>
      </c>
      <c r="AE33" s="22">
        <f t="shared" si="22"/>
        <v>218.0491610109745</v>
      </c>
      <c r="AF33" s="22">
        <f t="shared" si="23"/>
        <v>203.55423625300224</v>
      </c>
      <c r="AG33" s="17">
        <v>15.324999999999999</v>
      </c>
      <c r="AH33" s="17">
        <v>6.2759999999999998</v>
      </c>
      <c r="AI33" s="17">
        <v>62.674999999999997</v>
      </c>
      <c r="AK33" s="17">
        <v>0.93498999999999999</v>
      </c>
      <c r="AL33" s="17"/>
      <c r="AS33" s="35">
        <v>7</v>
      </c>
      <c r="AU33" t="s">
        <v>77</v>
      </c>
      <c r="AV33" s="35">
        <v>0.24099999999999999</v>
      </c>
      <c r="AW33" s="36" t="s">
        <v>78</v>
      </c>
    </row>
    <row r="34" spans="1:49" ht="15" customHeight="1" thickBot="1" x14ac:dyDescent="0.25">
      <c r="A34" t="s">
        <v>6</v>
      </c>
      <c r="B34" s="11" t="s">
        <v>15</v>
      </c>
      <c r="C34" s="11" t="s">
        <v>32</v>
      </c>
      <c r="D34" s="15">
        <v>0.26180555555555557</v>
      </c>
      <c r="E34" s="2">
        <v>0.26180555555555557</v>
      </c>
      <c r="F34" s="14">
        <v>3</v>
      </c>
      <c r="G34" s="1">
        <v>42934</v>
      </c>
      <c r="H34">
        <v>0.495</v>
      </c>
      <c r="I34">
        <f t="shared" si="0"/>
        <v>0.13500000000000001</v>
      </c>
      <c r="J34" s="14">
        <f t="shared" si="1"/>
        <v>2104.7458000000001</v>
      </c>
      <c r="K34" s="30">
        <v>30</v>
      </c>
      <c r="L34">
        <v>1179</v>
      </c>
      <c r="M34">
        <f t="shared" si="2"/>
        <v>0.67581245819999991</v>
      </c>
      <c r="N34">
        <v>9.9316999999999993</v>
      </c>
      <c r="O34">
        <v>9.1620000000000008</v>
      </c>
      <c r="P34">
        <f t="shared" si="17"/>
        <v>34.740958718952484</v>
      </c>
      <c r="Q34" s="2">
        <f t="shared" si="3"/>
        <v>60.583987247645616</v>
      </c>
      <c r="R34" s="32">
        <f t="shared" si="4"/>
        <v>61.447521275094147</v>
      </c>
      <c r="S34" s="25">
        <v>453</v>
      </c>
      <c r="T34" s="32">
        <v>2.4</v>
      </c>
      <c r="U34" s="3">
        <f t="shared" si="5"/>
        <v>13.039363814472733</v>
      </c>
      <c r="V34" s="27">
        <f t="shared" si="6"/>
        <v>5.5567088862305089E-2</v>
      </c>
      <c r="W34" s="2">
        <f t="shared" si="7"/>
        <v>63.251424897320277</v>
      </c>
      <c r="X34" s="2">
        <f t="shared" si="8"/>
        <v>0.42562220397042888</v>
      </c>
      <c r="Y34" s="3">
        <f t="shared" si="9"/>
        <v>1.402774588741741E-3</v>
      </c>
      <c r="Z34" s="22">
        <f t="shared" si="18"/>
        <v>90.914815708170224</v>
      </c>
      <c r="AA34" s="22">
        <f t="shared" si="19"/>
        <v>0.23550928021323614</v>
      </c>
      <c r="AB34" s="25">
        <f t="shared" si="12"/>
        <v>306.14304356459996</v>
      </c>
      <c r="AC34" s="25">
        <f t="shared" si="20"/>
        <v>17.011477706330663</v>
      </c>
      <c r="AD34" s="25">
        <f t="shared" si="21"/>
        <v>2104.8671010071844</v>
      </c>
      <c r="AE34" s="22">
        <f t="shared" si="22"/>
        <v>687.54366471927733</v>
      </c>
      <c r="AF34" s="22">
        <f t="shared" si="23"/>
        <v>534.43220675848238</v>
      </c>
      <c r="AG34" s="17">
        <v>9.1359999999999992</v>
      </c>
      <c r="AH34" s="17">
        <v>3.645</v>
      </c>
      <c r="AI34" s="17">
        <v>31.635000000000002</v>
      </c>
      <c r="AJ34" s="17">
        <v>6.3835699999999997</v>
      </c>
      <c r="AK34" s="17">
        <v>5.28667</v>
      </c>
      <c r="AL34" s="17"/>
      <c r="AS34" s="35">
        <v>6.1</v>
      </c>
      <c r="AU34" t="s">
        <v>77</v>
      </c>
      <c r="AV34" s="35">
        <v>0.19900000000000001</v>
      </c>
      <c r="AW34" s="36" t="s">
        <v>85</v>
      </c>
    </row>
    <row r="35" spans="1:49" ht="15" customHeight="1" thickBot="1" x14ac:dyDescent="0.25">
      <c r="A35" t="s">
        <v>6</v>
      </c>
      <c r="B35" s="11" t="s">
        <v>9</v>
      </c>
      <c r="C35" s="11" t="s">
        <v>33</v>
      </c>
      <c r="D35" s="15">
        <v>0.36041666666666666</v>
      </c>
      <c r="E35" s="2">
        <v>0.36041666666666666</v>
      </c>
      <c r="F35" s="14">
        <v>9</v>
      </c>
      <c r="G35" s="1">
        <v>42937</v>
      </c>
      <c r="H35">
        <v>0.49099999999999999</v>
      </c>
      <c r="I35">
        <f t="shared" si="0"/>
        <v>0.13900000000000001</v>
      </c>
      <c r="J35" s="14">
        <f t="shared" si="1"/>
        <v>1405.3521999999998</v>
      </c>
      <c r="K35" s="30">
        <v>30</v>
      </c>
      <c r="L35">
        <v>771</v>
      </c>
      <c r="M35">
        <f t="shared" si="2"/>
        <v>0.67383912419999992</v>
      </c>
      <c r="N35">
        <v>9.9026999999999994</v>
      </c>
      <c r="O35">
        <v>14.78</v>
      </c>
      <c r="P35">
        <f t="shared" ref="P35:P66" si="24">1.014/M35*0.08206*(O35+273)</f>
        <v>35.536434610604047</v>
      </c>
      <c r="Q35" s="2">
        <f t="shared" ref="Q35:Q66" si="25">J35/P35</f>
        <v>39.546797966632354</v>
      </c>
      <c r="R35" s="32">
        <f t="shared" si="4"/>
        <v>40.391001959765873</v>
      </c>
      <c r="S35" s="33">
        <v>420</v>
      </c>
      <c r="T35" s="43"/>
      <c r="U35" s="3">
        <f t="shared" ref="U35:U66" si="26">S35/P35</f>
        <v>11.818855903869217</v>
      </c>
      <c r="V35" s="27">
        <f t="shared" si="6"/>
        <v>4.5741561793864044E-2</v>
      </c>
      <c r="W35" s="2">
        <f t="shared" ref="W35:W66" si="27">(((Q35*I35)+(H35*0.83*Q35))-(U35*I35))/H35</f>
        <v>40.673504118260205</v>
      </c>
      <c r="X35" s="2">
        <f t="shared" ref="X35:X66" si="28">((I35/24.451*J35)+(0.025*0.00141*J35))/(H35*55.51)</f>
        <v>0.29494106868838393</v>
      </c>
      <c r="Y35" s="3">
        <f t="shared" ref="Y35:Y66" si="29">Q35/10^6*0.08206*(O35+273)</f>
        <v>9.3390660319580176E-4</v>
      </c>
      <c r="Z35" s="22">
        <f t="shared" si="18"/>
        <v>50.568008405733792</v>
      </c>
      <c r="AA35" s="22">
        <f t="shared" si="19"/>
        <v>0.23899053980765927</v>
      </c>
      <c r="AB35" s="25">
        <f t="shared" si="12"/>
        <v>283.01243216399996</v>
      </c>
      <c r="AC35" s="25">
        <f t="shared" si="20"/>
        <v>12.94543065426136</v>
      </c>
      <c r="AD35" s="25">
        <f t="shared" si="21"/>
        <v>1195.0920513058297</v>
      </c>
      <c r="AE35" s="22">
        <f t="shared" si="22"/>
        <v>422.27546053994479</v>
      </c>
      <c r="AF35" s="22">
        <f t="shared" si="23"/>
        <v>390.62438134561313</v>
      </c>
      <c r="AG35" s="17">
        <v>15.000999999999999</v>
      </c>
      <c r="AH35" s="17">
        <v>5.1479999999999997</v>
      </c>
      <c r="AI35" s="17">
        <v>51.052999999999997</v>
      </c>
      <c r="AS35" s="38">
        <v>8</v>
      </c>
      <c r="AU35" t="s">
        <v>77</v>
      </c>
    </row>
    <row r="36" spans="1:49" ht="15" customHeight="1" thickBot="1" x14ac:dyDescent="0.25">
      <c r="A36" t="s">
        <v>6</v>
      </c>
      <c r="B36" s="11" t="s">
        <v>10</v>
      </c>
      <c r="C36" s="11" t="s">
        <v>33</v>
      </c>
      <c r="D36" s="15">
        <v>0.375</v>
      </c>
      <c r="E36" s="2">
        <v>0.375</v>
      </c>
      <c r="F36" s="14">
        <v>9</v>
      </c>
      <c r="G36" s="1">
        <v>42937</v>
      </c>
      <c r="H36">
        <v>0.53100000000000003</v>
      </c>
      <c r="I36">
        <f t="shared" si="0"/>
        <v>9.8999999999999977E-2</v>
      </c>
      <c r="J36" s="14">
        <f t="shared" si="1"/>
        <v>2096.1747999999998</v>
      </c>
      <c r="K36" s="30">
        <v>30</v>
      </c>
      <c r="L36">
        <v>1174</v>
      </c>
      <c r="M36">
        <f t="shared" si="2"/>
        <v>0.67392758399999997</v>
      </c>
      <c r="N36">
        <v>9.9039999999999999</v>
      </c>
      <c r="O36">
        <v>15.468</v>
      </c>
      <c r="P36">
        <f t="shared" si="24"/>
        <v>35.616716435099946</v>
      </c>
      <c r="Q36" s="2">
        <f t="shared" si="25"/>
        <v>58.853679109347624</v>
      </c>
      <c r="R36" s="32">
        <f t="shared" si="4"/>
        <v>59.695980225304375</v>
      </c>
      <c r="S36" s="33">
        <v>413</v>
      </c>
      <c r="T36" s="43">
        <v>2.2999999999999998</v>
      </c>
      <c r="U36" s="3">
        <f t="shared" si="26"/>
        <v>11.595678696338002</v>
      </c>
      <c r="V36" s="27">
        <f t="shared" si="6"/>
        <v>4.724197132903328E-2</v>
      </c>
      <c r="W36" s="2">
        <f t="shared" si="27"/>
        <v>57.659367297082355</v>
      </c>
      <c r="X36" s="2">
        <f t="shared" si="28"/>
        <v>0.2904456902266474</v>
      </c>
      <c r="Y36" s="3">
        <f t="shared" si="29"/>
        <v>1.3931656988221727E-3</v>
      </c>
      <c r="Z36" s="22">
        <f t="shared" si="18"/>
        <v>74.62670763667353</v>
      </c>
      <c r="AA36" s="22">
        <f t="shared" si="19"/>
        <v>0.1570391911105844</v>
      </c>
      <c r="AB36" s="25">
        <f t="shared" si="12"/>
        <v>278.332092192</v>
      </c>
      <c r="AC36" s="25">
        <f t="shared" si="20"/>
        <v>13.148956719284312</v>
      </c>
      <c r="AD36" s="25">
        <f t="shared" si="21"/>
        <v>1757.4948946183201</v>
      </c>
      <c r="AE36" s="22">
        <f t="shared" si="22"/>
        <v>631.43810718239376</v>
      </c>
      <c r="AF36" s="22">
        <f t="shared" si="23"/>
        <v>567.54850768674066</v>
      </c>
      <c r="AG36" s="17">
        <v>13.991</v>
      </c>
      <c r="AH36" s="17">
        <v>4.4649999999999999</v>
      </c>
      <c r="AI36" s="17">
        <v>43.316000000000003</v>
      </c>
      <c r="AS36" s="37">
        <v>7.4</v>
      </c>
      <c r="AU36" t="s">
        <v>77</v>
      </c>
    </row>
    <row r="37" spans="1:49" ht="15" customHeight="1" thickBot="1" x14ac:dyDescent="0.25">
      <c r="A37" t="s">
        <v>6</v>
      </c>
      <c r="B37" s="11" t="s">
        <v>11</v>
      </c>
      <c r="C37" s="11" t="s">
        <v>33</v>
      </c>
      <c r="D37" s="15">
        <v>0.38611111111111113</v>
      </c>
      <c r="E37" s="2">
        <v>0.38611111111111113</v>
      </c>
      <c r="F37" s="14">
        <v>9</v>
      </c>
      <c r="G37" s="1">
        <v>42937</v>
      </c>
      <c r="H37">
        <v>0.496</v>
      </c>
      <c r="I37">
        <f t="shared" si="0"/>
        <v>0.13400000000000001</v>
      </c>
      <c r="J37" s="14">
        <f t="shared" si="1"/>
        <v>793.38279999999997</v>
      </c>
      <c r="K37" s="30">
        <v>30</v>
      </c>
      <c r="L37">
        <v>414</v>
      </c>
      <c r="M37">
        <f t="shared" si="2"/>
        <v>0.67392758399999997</v>
      </c>
      <c r="N37">
        <v>9.9039999999999999</v>
      </c>
      <c r="O37">
        <v>15.829000000000001</v>
      </c>
      <c r="P37">
        <f t="shared" si="24"/>
        <v>35.661288570078767</v>
      </c>
      <c r="Q37" s="2">
        <f t="shared" si="25"/>
        <v>22.247732255689705</v>
      </c>
      <c r="R37" s="32">
        <f t="shared" si="4"/>
        <v>23.088980600966021</v>
      </c>
      <c r="S37" s="33">
        <v>413</v>
      </c>
      <c r="T37" s="43">
        <v>2.2999999999999998</v>
      </c>
      <c r="U37" s="3">
        <f t="shared" si="26"/>
        <v>11.581185553303964</v>
      </c>
      <c r="V37" s="27">
        <f t="shared" si="6"/>
        <v>4.3024118966624052E-2</v>
      </c>
      <c r="W37" s="2">
        <f t="shared" si="27"/>
        <v>21.347305792625054</v>
      </c>
      <c r="X37" s="2">
        <f t="shared" si="28"/>
        <v>0.15893608763925957</v>
      </c>
      <c r="Y37" s="3">
        <f t="shared" si="29"/>
        <v>5.2730034870922596E-4</v>
      </c>
      <c r="Z37" s="22">
        <f t="shared" si="18"/>
        <v>25.568320954410687</v>
      </c>
      <c r="AA37" s="22">
        <f t="shared" si="19"/>
        <v>0.22727273844158447</v>
      </c>
      <c r="AB37" s="25">
        <f t="shared" si="12"/>
        <v>278.332092192</v>
      </c>
      <c r="AC37" s="25">
        <f t="shared" si="20"/>
        <v>11.974993046697982</v>
      </c>
      <c r="AD37" s="25">
        <f t="shared" si="21"/>
        <v>608.37983189662714</v>
      </c>
      <c r="AE37" s="22">
        <f t="shared" si="22"/>
        <v>218.58055501445821</v>
      </c>
      <c r="AF37" s="22">
        <f t="shared" si="23"/>
        <v>213.51428643594051</v>
      </c>
      <c r="AG37" s="17">
        <v>16.962</v>
      </c>
      <c r="AH37" s="17">
        <v>5.5949999999999998</v>
      </c>
      <c r="AI37" s="17">
        <v>57.844999999999999</v>
      </c>
      <c r="AS37" s="37">
        <v>6.9</v>
      </c>
      <c r="AU37" t="s">
        <v>77</v>
      </c>
    </row>
    <row r="38" spans="1:49" ht="15" customHeight="1" thickBot="1" x14ac:dyDescent="0.25">
      <c r="A38" t="s">
        <v>6</v>
      </c>
      <c r="B38" s="11" t="s">
        <v>27</v>
      </c>
      <c r="C38" s="11" t="s">
        <v>33</v>
      </c>
      <c r="D38" s="15">
        <v>0.39583333333333331</v>
      </c>
      <c r="E38" s="2">
        <v>0.39583333333333331</v>
      </c>
      <c r="F38" s="14">
        <v>9</v>
      </c>
      <c r="G38" s="1">
        <v>42937</v>
      </c>
      <c r="H38">
        <v>0.49299999999999999</v>
      </c>
      <c r="I38">
        <f t="shared" si="0"/>
        <v>0.13700000000000001</v>
      </c>
      <c r="J38" s="14">
        <f t="shared" si="1"/>
        <v>863.66499999999996</v>
      </c>
      <c r="K38" s="30">
        <v>30</v>
      </c>
      <c r="L38">
        <v>455</v>
      </c>
      <c r="M38">
        <f t="shared" si="2"/>
        <v>0.67378468739999997</v>
      </c>
      <c r="N38">
        <v>9.9018999999999995</v>
      </c>
      <c r="O38">
        <v>16.614999999999998</v>
      </c>
      <c r="P38">
        <f t="shared" si="24"/>
        <v>35.765918471064381</v>
      </c>
      <c r="Q38" s="2">
        <f t="shared" si="25"/>
        <v>24.147709241654983</v>
      </c>
      <c r="R38" s="32">
        <f t="shared" si="4"/>
        <v>24.986496592363473</v>
      </c>
      <c r="S38" s="33">
        <v>413</v>
      </c>
      <c r="T38" s="43">
        <v>2.2999999999999998</v>
      </c>
      <c r="U38" s="3">
        <f t="shared" si="26"/>
        <v>11.547305861420236</v>
      </c>
      <c r="V38" s="27">
        <f t="shared" si="6"/>
        <v>4.3136833128422133E-2</v>
      </c>
      <c r="W38" s="2">
        <f t="shared" si="27"/>
        <v>23.544130644391405</v>
      </c>
      <c r="X38" s="2">
        <f t="shared" si="28"/>
        <v>0.17794049748813551</v>
      </c>
      <c r="Y38" s="3">
        <f t="shared" si="29"/>
        <v>5.7388979491451773E-4</v>
      </c>
      <c r="Z38" s="22">
        <f t="shared" si="18"/>
        <v>28.257320291149721</v>
      </c>
      <c r="AA38" s="22">
        <f t="shared" si="19"/>
        <v>0.23309100820905115</v>
      </c>
      <c r="AB38" s="25">
        <f t="shared" si="12"/>
        <v>278.2730758962</v>
      </c>
      <c r="AC38" s="25">
        <f t="shared" si="20"/>
        <v>12.003819239067127</v>
      </c>
      <c r="AD38" s="25">
        <f t="shared" si="21"/>
        <v>672.165542025126</v>
      </c>
      <c r="AE38" s="22">
        <f t="shared" si="22"/>
        <v>241.54889576016822</v>
      </c>
      <c r="AF38" s="22">
        <f t="shared" si="23"/>
        <v>235.40274747877436</v>
      </c>
      <c r="AG38" s="17">
        <v>16.876999999999999</v>
      </c>
      <c r="AH38" s="17">
        <v>6.1559999999999997</v>
      </c>
      <c r="AI38" s="17">
        <v>63.531999999999996</v>
      </c>
      <c r="AS38" s="37">
        <v>6.9</v>
      </c>
      <c r="AU38" t="s">
        <v>77</v>
      </c>
    </row>
    <row r="39" spans="1:49" ht="15" customHeight="1" thickBot="1" x14ac:dyDescent="0.25">
      <c r="A39" t="s">
        <v>6</v>
      </c>
      <c r="B39" s="11" t="s">
        <v>12</v>
      </c>
      <c r="C39" s="11" t="s">
        <v>33</v>
      </c>
      <c r="D39" s="15">
        <v>0.40625</v>
      </c>
      <c r="E39" s="2">
        <v>0.40625</v>
      </c>
      <c r="F39" s="14">
        <v>9</v>
      </c>
      <c r="G39" s="1">
        <v>42937</v>
      </c>
      <c r="H39">
        <v>0.502</v>
      </c>
      <c r="I39">
        <f t="shared" si="0"/>
        <v>0.128</v>
      </c>
      <c r="J39" s="14">
        <f t="shared" si="1"/>
        <v>4926.3189999999995</v>
      </c>
      <c r="K39" s="30">
        <v>30</v>
      </c>
      <c r="L39">
        <v>2825</v>
      </c>
      <c r="M39">
        <f t="shared" si="2"/>
        <v>0.67368261839999988</v>
      </c>
      <c r="N39">
        <v>9.9003999999999994</v>
      </c>
      <c r="O39">
        <v>17.111999999999998</v>
      </c>
      <c r="P39">
        <f t="shared" si="24"/>
        <v>35.832723497323357</v>
      </c>
      <c r="Q39" s="2">
        <f t="shared" si="25"/>
        <v>137.4810095126592</v>
      </c>
      <c r="R39" s="32">
        <f t="shared" si="4"/>
        <v>138.31823306342395</v>
      </c>
      <c r="S39" s="33">
        <v>413</v>
      </c>
      <c r="T39" s="43">
        <v>2.2999999999999998</v>
      </c>
      <c r="U39" s="3">
        <f t="shared" si="26"/>
        <v>11.52577754886118</v>
      </c>
      <c r="V39" s="27">
        <f t="shared" si="6"/>
        <v>5.1331017988837158E-2</v>
      </c>
      <c r="W39" s="2">
        <f t="shared" si="27"/>
        <v>146.22531297790979</v>
      </c>
      <c r="X39" s="2">
        <f t="shared" si="28"/>
        <v>0.93169868731554395</v>
      </c>
      <c r="Y39" s="3">
        <f t="shared" si="29"/>
        <v>3.2729541252403045E-3</v>
      </c>
      <c r="Z39" s="22">
        <f t="shared" si="18"/>
        <v>200.12014216175155</v>
      </c>
      <c r="AA39" s="22">
        <f t="shared" si="19"/>
        <v>0.21347532768504607</v>
      </c>
      <c r="AB39" s="25">
        <f t="shared" si="12"/>
        <v>278.23092139919993</v>
      </c>
      <c r="AC39" s="25">
        <f t="shared" si="20"/>
        <v>14.281876431393069</v>
      </c>
      <c r="AD39" s="25">
        <f t="shared" si="21"/>
        <v>4671.4112385401677</v>
      </c>
      <c r="AE39" s="22">
        <f t="shared" si="22"/>
        <v>1678.9691149524406</v>
      </c>
      <c r="AF39" s="22">
        <f t="shared" si="23"/>
        <v>1401.2174319185847</v>
      </c>
      <c r="AG39" s="17">
        <v>11.462999999999999</v>
      </c>
      <c r="AH39" s="17">
        <v>4.827</v>
      </c>
      <c r="AI39" s="17">
        <v>44.243000000000002</v>
      </c>
      <c r="AS39" s="37">
        <v>6.5</v>
      </c>
      <c r="AU39" t="s">
        <v>77</v>
      </c>
    </row>
    <row r="40" spans="1:49" ht="15" customHeight="1" thickBot="1" x14ac:dyDescent="0.25">
      <c r="A40" t="s">
        <v>6</v>
      </c>
      <c r="B40" s="11" t="s">
        <v>13</v>
      </c>
      <c r="C40" s="11" t="s">
        <v>33</v>
      </c>
      <c r="D40" s="15">
        <v>0.42152777777777778</v>
      </c>
      <c r="E40" s="2">
        <v>0.42152777777777778</v>
      </c>
      <c r="F40" s="14">
        <v>9</v>
      </c>
      <c r="G40" s="1">
        <v>42937</v>
      </c>
      <c r="H40">
        <v>0.47699999999999998</v>
      </c>
      <c r="I40">
        <f t="shared" si="0"/>
        <v>0.15300000000000002</v>
      </c>
      <c r="J40" s="14">
        <f t="shared" si="1"/>
        <v>2353.3047999999999</v>
      </c>
      <c r="K40" s="30">
        <v>30</v>
      </c>
      <c r="L40">
        <v>1324</v>
      </c>
      <c r="M40">
        <f t="shared" si="2"/>
        <v>0.6735056988</v>
      </c>
      <c r="N40">
        <v>9.8978000000000002</v>
      </c>
      <c r="O40">
        <v>19.251000000000001</v>
      </c>
      <c r="P40">
        <f t="shared" si="24"/>
        <v>36.106400795372153</v>
      </c>
      <c r="Q40" s="2">
        <f t="shared" si="25"/>
        <v>65.176942263977438</v>
      </c>
      <c r="R40" s="32">
        <f t="shared" si="4"/>
        <v>66.007819874017301</v>
      </c>
      <c r="S40" s="33">
        <v>413</v>
      </c>
      <c r="T40" s="43">
        <v>2.2999999999999998</v>
      </c>
      <c r="U40" s="3">
        <f t="shared" si="26"/>
        <v>11.438415098215362</v>
      </c>
      <c r="V40" s="27">
        <f t="shared" si="6"/>
        <v>4.5888398210200174E-2</v>
      </c>
      <c r="W40" s="2">
        <f t="shared" si="27"/>
        <v>71.333748151138181</v>
      </c>
      <c r="X40" s="2">
        <f t="shared" si="28"/>
        <v>0.55927194398051794</v>
      </c>
      <c r="Y40" s="3">
        <f t="shared" si="29"/>
        <v>1.5630810589875683E-3</v>
      </c>
      <c r="Z40" s="22">
        <f t="shared" si="18"/>
        <v>88.964172141679825</v>
      </c>
      <c r="AA40" s="22">
        <f t="shared" si="19"/>
        <v>0.26650791265429064</v>
      </c>
      <c r="AB40" s="25">
        <f t="shared" si="12"/>
        <v>278.15785360439997</v>
      </c>
      <c r="AC40" s="25">
        <f t="shared" si="20"/>
        <v>12.76421835149327</v>
      </c>
      <c r="AD40" s="25">
        <f t="shared" si="21"/>
        <v>2101.785150195924</v>
      </c>
      <c r="AE40" s="22">
        <f t="shared" si="22"/>
        <v>755.60877500338802</v>
      </c>
      <c r="AF40" s="22">
        <f t="shared" si="23"/>
        <v>696.98096422231777</v>
      </c>
      <c r="AG40" s="17">
        <v>14.9</v>
      </c>
      <c r="AH40" s="17">
        <v>5.3719999999999999</v>
      </c>
      <c r="AI40" s="17">
        <v>53.158000000000001</v>
      </c>
      <c r="AS40" s="37">
        <v>6.9</v>
      </c>
      <c r="AU40" t="s">
        <v>77</v>
      </c>
    </row>
    <row r="41" spans="1:49" ht="15" customHeight="1" thickBot="1" x14ac:dyDescent="0.25">
      <c r="A41" t="s">
        <v>6</v>
      </c>
      <c r="B41" s="11" t="s">
        <v>14</v>
      </c>
      <c r="C41" s="11" t="s">
        <v>33</v>
      </c>
      <c r="D41" s="15">
        <v>0.43055555555555558</v>
      </c>
      <c r="E41" s="2">
        <v>0.43055555555555558</v>
      </c>
      <c r="F41" s="14">
        <v>9</v>
      </c>
      <c r="G41" s="1">
        <v>42937</v>
      </c>
      <c r="H41">
        <v>0.48499999999999999</v>
      </c>
      <c r="I41">
        <f t="shared" si="0"/>
        <v>0.14500000000000002</v>
      </c>
      <c r="J41" s="14">
        <f t="shared" si="1"/>
        <v>2272.7374</v>
      </c>
      <c r="K41" s="30">
        <v>30</v>
      </c>
      <c r="L41">
        <v>1277</v>
      </c>
      <c r="M41">
        <f t="shared" si="2"/>
        <v>0.67358735399999992</v>
      </c>
      <c r="N41">
        <v>9.8989999999999991</v>
      </c>
      <c r="O41">
        <v>18.116</v>
      </c>
      <c r="P41">
        <f t="shared" si="24"/>
        <v>35.961816268658751</v>
      </c>
      <c r="Q41" s="2">
        <f t="shared" si="25"/>
        <v>63.198626649475543</v>
      </c>
      <c r="R41" s="32">
        <f t="shared" si="4"/>
        <v>64.032844803972523</v>
      </c>
      <c r="S41" s="33">
        <v>413</v>
      </c>
      <c r="T41" s="43">
        <v>2.2999999999999998</v>
      </c>
      <c r="U41" s="3">
        <f t="shared" si="26"/>
        <v>11.484403260241768</v>
      </c>
      <c r="V41" s="27">
        <f t="shared" si="6"/>
        <v>4.7094733574930173E-2</v>
      </c>
      <c r="W41" s="2">
        <f t="shared" si="27"/>
        <v>67.915813503474808</v>
      </c>
      <c r="X41" s="2">
        <f t="shared" si="28"/>
        <v>0.50359513603794825</v>
      </c>
      <c r="Y41" s="3">
        <f t="shared" si="29"/>
        <v>1.5097506623302163E-3</v>
      </c>
      <c r="Z41" s="22">
        <f t="shared" si="18"/>
        <v>86.562258591426001</v>
      </c>
      <c r="AA41" s="22">
        <f t="shared" si="19"/>
        <v>0.24940542763310702</v>
      </c>
      <c r="AB41" s="25">
        <f t="shared" si="12"/>
        <v>278.19157720199996</v>
      </c>
      <c r="AC41" s="25">
        <f t="shared" si="20"/>
        <v>13.101358211117807</v>
      </c>
      <c r="AD41" s="25">
        <f t="shared" si="21"/>
        <v>2039.2718860902849</v>
      </c>
      <c r="AE41" s="22">
        <f t="shared" si="22"/>
        <v>733.04587673031256</v>
      </c>
      <c r="AF41" s="22">
        <f t="shared" si="23"/>
        <v>660.71209714706754</v>
      </c>
      <c r="AG41" s="17">
        <v>14.087999999999999</v>
      </c>
      <c r="AH41" s="17">
        <v>5.21</v>
      </c>
      <c r="AI41" s="17">
        <v>50.651000000000003</v>
      </c>
      <c r="AS41" s="37">
        <v>7.6</v>
      </c>
      <c r="AU41" t="s">
        <v>77</v>
      </c>
    </row>
    <row r="42" spans="1:49" ht="15" customHeight="1" thickBot="1" x14ac:dyDescent="0.25">
      <c r="A42" t="s">
        <v>6</v>
      </c>
      <c r="B42" s="11" t="s">
        <v>15</v>
      </c>
      <c r="C42" s="11" t="s">
        <v>33</v>
      </c>
      <c r="D42" s="15">
        <v>0.44305555555555554</v>
      </c>
      <c r="E42" s="2">
        <v>0.44305555555555554</v>
      </c>
      <c r="F42" s="14">
        <v>9</v>
      </c>
      <c r="G42" s="1">
        <v>42937</v>
      </c>
      <c r="H42">
        <v>0.49299999999999999</v>
      </c>
      <c r="I42">
        <f t="shared" si="0"/>
        <v>0.13700000000000001</v>
      </c>
      <c r="J42" s="14">
        <f t="shared" si="1"/>
        <v>1365.9255999999998</v>
      </c>
      <c r="K42" s="30">
        <v>30</v>
      </c>
      <c r="L42">
        <v>748</v>
      </c>
      <c r="M42">
        <f t="shared" si="2"/>
        <v>0.67339002059999997</v>
      </c>
      <c r="N42">
        <v>9.8961000000000006</v>
      </c>
      <c r="O42">
        <v>18.402000000000001</v>
      </c>
      <c r="P42">
        <f t="shared" si="24"/>
        <v>36.007694875067173</v>
      </c>
      <c r="Q42" s="2">
        <f t="shared" si="25"/>
        <v>37.934269459326273</v>
      </c>
      <c r="R42" s="32">
        <f t="shared" si="4"/>
        <v>38.767424708616417</v>
      </c>
      <c r="S42" s="33">
        <v>413</v>
      </c>
      <c r="T42" s="43">
        <v>2.2999999999999998</v>
      </c>
      <c r="U42" s="3">
        <f t="shared" si="26"/>
        <v>11.46977059856097</v>
      </c>
      <c r="V42" s="27">
        <f t="shared" si="6"/>
        <v>4.485672864539076E-2</v>
      </c>
      <c r="W42" s="2">
        <f t="shared" si="27"/>
        <v>38.839675586179645</v>
      </c>
      <c r="X42" s="2">
        <f t="shared" si="28"/>
        <v>0.28142101485620002</v>
      </c>
      <c r="Y42" s="3">
        <f t="shared" si="29"/>
        <v>9.0710125041623983E-4</v>
      </c>
      <c r="Z42" s="22">
        <f t="shared" si="18"/>
        <v>48.043826578754761</v>
      </c>
      <c r="AA42" s="22">
        <f t="shared" si="19"/>
        <v>0.23152590091835634</v>
      </c>
      <c r="AB42" s="25">
        <f t="shared" si="12"/>
        <v>278.11007850779998</v>
      </c>
      <c r="AC42" s="25">
        <f t="shared" si="20"/>
        <v>12.475108325172705</v>
      </c>
      <c r="AD42" s="25">
        <f t="shared" si="21"/>
        <v>1137.8775411807658</v>
      </c>
      <c r="AE42" s="22">
        <f t="shared" si="22"/>
        <v>409.1464600226102</v>
      </c>
      <c r="AF42" s="22">
        <f t="shared" si="23"/>
        <v>385.1175102168072</v>
      </c>
      <c r="AG42" s="17">
        <v>15.62</v>
      </c>
      <c r="AH42" s="17">
        <v>5.4489999999999998</v>
      </c>
      <c r="AI42" s="17">
        <v>54.761000000000003</v>
      </c>
      <c r="AS42" s="37">
        <v>7.6</v>
      </c>
      <c r="AU42" t="s">
        <v>77</v>
      </c>
    </row>
    <row r="43" spans="1:49" ht="15" customHeight="1" thickBot="1" x14ac:dyDescent="0.25">
      <c r="A43" t="s">
        <v>6</v>
      </c>
      <c r="B43" s="11" t="s">
        <v>19</v>
      </c>
      <c r="C43" s="11" t="s">
        <v>33</v>
      </c>
      <c r="D43" s="15">
        <v>0.4777777777777778</v>
      </c>
      <c r="E43" s="2">
        <v>0.4777777777777778</v>
      </c>
      <c r="F43" s="14">
        <v>9</v>
      </c>
      <c r="G43" s="1">
        <v>42937</v>
      </c>
      <c r="H43">
        <v>0.50800000000000001</v>
      </c>
      <c r="I43">
        <f t="shared" si="0"/>
        <v>0.122</v>
      </c>
      <c r="J43" s="14">
        <f t="shared" si="1"/>
        <v>2262.4522000000002</v>
      </c>
      <c r="K43" s="30">
        <v>30</v>
      </c>
      <c r="L43">
        <v>1271</v>
      </c>
      <c r="M43">
        <f t="shared" si="2"/>
        <v>0.67393438859999988</v>
      </c>
      <c r="N43">
        <v>9.9040999999999997</v>
      </c>
      <c r="O43">
        <v>16.47</v>
      </c>
      <c r="P43">
        <f t="shared" si="24"/>
        <v>35.740071025068339</v>
      </c>
      <c r="Q43" s="2">
        <f t="shared" si="25"/>
        <v>63.302957579829659</v>
      </c>
      <c r="R43" s="32">
        <f t="shared" si="4"/>
        <v>64.142351546869008</v>
      </c>
      <c r="S43" s="33">
        <v>413</v>
      </c>
      <c r="T43" s="43">
        <v>2.2999999999999998</v>
      </c>
      <c r="U43" s="3">
        <f t="shared" si="26"/>
        <v>11.555656946241625</v>
      </c>
      <c r="V43" s="27">
        <f t="shared" si="6"/>
        <v>4.3980772783326127E-2</v>
      </c>
      <c r="W43" s="2">
        <f t="shared" si="27"/>
        <v>64.968956124521881</v>
      </c>
      <c r="X43" s="2">
        <f t="shared" si="28"/>
        <v>0.40314851682565689</v>
      </c>
      <c r="Y43" s="3">
        <f t="shared" si="29"/>
        <v>1.5036926431397681E-3</v>
      </c>
      <c r="Z43" s="22">
        <f t="shared" si="18"/>
        <v>78.561065807152517</v>
      </c>
      <c r="AA43" s="22">
        <f t="shared" si="19"/>
        <v>0.20158674011574362</v>
      </c>
      <c r="AB43" s="25">
        <f t="shared" si="12"/>
        <v>278.33490249179994</v>
      </c>
      <c r="AC43" s="25">
        <f t="shared" si="20"/>
        <v>12.241384104161087</v>
      </c>
      <c r="AD43" s="25">
        <f t="shared" si="21"/>
        <v>1864.72051336509</v>
      </c>
      <c r="AE43" s="22">
        <f t="shared" si="22"/>
        <v>669.95568887377567</v>
      </c>
      <c r="AF43" s="22">
        <f t="shared" si="23"/>
        <v>641.76620175203936</v>
      </c>
      <c r="AG43" s="17">
        <v>16.251000000000001</v>
      </c>
      <c r="AH43" s="17">
        <v>5.766</v>
      </c>
      <c r="AI43" s="17">
        <v>58.728999999999999</v>
      </c>
      <c r="AS43" s="37">
        <v>6.4</v>
      </c>
      <c r="AU43" t="s">
        <v>77</v>
      </c>
    </row>
    <row r="44" spans="1:49" ht="15" customHeight="1" thickBot="1" x14ac:dyDescent="0.25">
      <c r="A44" t="s">
        <v>6</v>
      </c>
      <c r="B44" s="11" t="s">
        <v>18</v>
      </c>
      <c r="C44" s="11" t="s">
        <v>33</v>
      </c>
      <c r="D44" s="15">
        <v>0.4861111111111111</v>
      </c>
      <c r="E44" s="2">
        <v>0.4861111111111111</v>
      </c>
      <c r="F44" s="14">
        <v>9</v>
      </c>
      <c r="G44" s="1">
        <v>42937</v>
      </c>
      <c r="H44">
        <v>0.51200000000000001</v>
      </c>
      <c r="I44">
        <f t="shared" si="0"/>
        <v>0.11799999999999999</v>
      </c>
      <c r="J44" s="14">
        <f t="shared" si="1"/>
        <v>1321.3563999999999</v>
      </c>
      <c r="K44" s="30">
        <v>30</v>
      </c>
      <c r="L44">
        <v>722</v>
      </c>
      <c r="M44">
        <f t="shared" si="2"/>
        <v>0.67412491740000002</v>
      </c>
      <c r="N44">
        <v>9.9069000000000003</v>
      </c>
      <c r="O44">
        <v>16.318000000000001</v>
      </c>
      <c r="P44">
        <f t="shared" si="24"/>
        <v>35.711208041336221</v>
      </c>
      <c r="Q44" s="2">
        <f t="shared" si="25"/>
        <v>37.001167769808049</v>
      </c>
      <c r="R44" s="32">
        <f t="shared" si="4"/>
        <v>37.841240162914289</v>
      </c>
      <c r="S44" s="33">
        <v>413</v>
      </c>
      <c r="T44" s="43">
        <v>2.2999999999999998</v>
      </c>
      <c r="U44" s="3">
        <f t="shared" si="26"/>
        <v>11.564996611762524</v>
      </c>
      <c r="V44" s="27">
        <f t="shared" si="6"/>
        <v>4.4692351531275105E-2</v>
      </c>
      <c r="W44" s="2">
        <f t="shared" si="27"/>
        <v>36.573211820521486</v>
      </c>
      <c r="X44" s="2">
        <f t="shared" si="28"/>
        <v>0.22600852372939409</v>
      </c>
      <c r="Y44" s="3">
        <f t="shared" si="29"/>
        <v>8.7846082249108605E-4</v>
      </c>
      <c r="Z44" s="22">
        <f t="shared" si="18"/>
        <v>45.122722456805491</v>
      </c>
      <c r="AA44" s="22">
        <f t="shared" si="19"/>
        <v>0.19361043434870595</v>
      </c>
      <c r="AB44" s="25">
        <f t="shared" si="12"/>
        <v>278.41359088619998</v>
      </c>
      <c r="AC44" s="25">
        <f t="shared" si="20"/>
        <v>12.44295807497066</v>
      </c>
      <c r="AD44" s="25">
        <f t="shared" si="21"/>
        <v>1069.1268761197136</v>
      </c>
      <c r="AE44" s="22">
        <f t="shared" si="22"/>
        <v>384.00671199873761</v>
      </c>
      <c r="AF44" s="22">
        <f t="shared" si="23"/>
        <v>362.63661892079375</v>
      </c>
      <c r="AG44" s="17">
        <v>15.737</v>
      </c>
      <c r="AH44" s="17">
        <v>6.3540000000000001</v>
      </c>
      <c r="AI44" s="17">
        <v>64.016000000000005</v>
      </c>
      <c r="AS44" s="37">
        <v>7</v>
      </c>
      <c r="AU44" t="s">
        <v>77</v>
      </c>
    </row>
    <row r="45" spans="1:49" ht="15" customHeight="1" thickBot="1" x14ac:dyDescent="0.25">
      <c r="A45" t="s">
        <v>6</v>
      </c>
      <c r="B45" s="11" t="s">
        <v>17</v>
      </c>
      <c r="C45" s="11" t="s">
        <v>33</v>
      </c>
      <c r="D45" s="15">
        <v>0.4993055555555555</v>
      </c>
      <c r="E45" s="2">
        <v>0.4993055555555555</v>
      </c>
      <c r="F45" s="14">
        <v>9</v>
      </c>
      <c r="G45" s="1">
        <v>42937</v>
      </c>
      <c r="H45">
        <v>0.48</v>
      </c>
      <c r="I45">
        <f t="shared" si="0"/>
        <v>0.15000000000000002</v>
      </c>
      <c r="J45" s="14">
        <f t="shared" si="1"/>
        <v>2505.8686000000002</v>
      </c>
      <c r="K45" s="30">
        <v>30</v>
      </c>
      <c r="L45">
        <v>1413</v>
      </c>
      <c r="M45">
        <f t="shared" si="2"/>
        <v>0.67392077939999995</v>
      </c>
      <c r="N45">
        <v>9.9039000000000001</v>
      </c>
      <c r="O45">
        <v>15.397</v>
      </c>
      <c r="P45">
        <f t="shared" si="24"/>
        <v>35.608309704955211</v>
      </c>
      <c r="Q45" s="2">
        <f t="shared" si="25"/>
        <v>70.373141010152651</v>
      </c>
      <c r="R45" s="32">
        <f t="shared" si="4"/>
        <v>71.215640984135561</v>
      </c>
      <c r="S45" s="33">
        <v>413</v>
      </c>
      <c r="T45" s="43">
        <v>2.2999999999999998</v>
      </c>
      <c r="U45" s="3">
        <f t="shared" si="26"/>
        <v>11.598416308497997</v>
      </c>
      <c r="V45" s="27">
        <f t="shared" si="6"/>
        <v>4.4604212991904556E-2</v>
      </c>
      <c r="W45" s="2">
        <f t="shared" si="27"/>
        <v>76.776808507693772</v>
      </c>
      <c r="X45" s="2">
        <f t="shared" si="28"/>
        <v>0.58026819933759499</v>
      </c>
      <c r="Y45" s="3">
        <f t="shared" si="29"/>
        <v>1.6654407494930837E-3</v>
      </c>
      <c r="Z45" s="22">
        <f t="shared" si="18"/>
        <v>92.652775385053744</v>
      </c>
      <c r="AA45" s="22">
        <f t="shared" si="19"/>
        <v>0.26328124186966306</v>
      </c>
      <c r="AB45" s="25">
        <f t="shared" si="12"/>
        <v>278.32928189219996</v>
      </c>
      <c r="AC45" s="25">
        <f t="shared" si="20"/>
        <v>12.41465857140353</v>
      </c>
      <c r="AD45" s="25">
        <f t="shared" si="21"/>
        <v>2195.7714528505608</v>
      </c>
      <c r="AE45" s="22">
        <f t="shared" si="22"/>
        <v>788.91140663417787</v>
      </c>
      <c r="AF45" s="22">
        <f t="shared" si="23"/>
        <v>746.31754753589621</v>
      </c>
      <c r="AG45" s="17">
        <v>15.8</v>
      </c>
      <c r="AH45" s="17">
        <v>5.6449999999999996</v>
      </c>
      <c r="AI45" s="17">
        <v>56.948999999999998</v>
      </c>
      <c r="AS45" s="37">
        <v>6.8</v>
      </c>
      <c r="AU45" t="s">
        <v>77</v>
      </c>
    </row>
    <row r="46" spans="1:49" ht="15" customHeight="1" thickBot="1" x14ac:dyDescent="0.25">
      <c r="A46" t="s">
        <v>6</v>
      </c>
      <c r="B46" s="11" t="s">
        <v>16</v>
      </c>
      <c r="C46" s="11" t="s">
        <v>33</v>
      </c>
      <c r="D46" s="15">
        <v>0.51458333333333328</v>
      </c>
      <c r="E46" s="2">
        <v>0.51458333333333328</v>
      </c>
      <c r="F46" s="14">
        <v>9</v>
      </c>
      <c r="G46" s="1">
        <v>42937</v>
      </c>
      <c r="H46">
        <v>0.47299999999999998</v>
      </c>
      <c r="I46">
        <f t="shared" si="0"/>
        <v>0.15700000000000003</v>
      </c>
      <c r="J46" s="14">
        <f t="shared" si="1"/>
        <v>2716.7152000000001</v>
      </c>
      <c r="K46" s="30">
        <v>30</v>
      </c>
      <c r="L46">
        <v>1536</v>
      </c>
      <c r="M46">
        <f t="shared" si="2"/>
        <v>0.67379829660000001</v>
      </c>
      <c r="N46">
        <v>9.9021000000000008</v>
      </c>
      <c r="O46">
        <v>16.068999999999999</v>
      </c>
      <c r="P46">
        <f t="shared" si="24"/>
        <v>35.697769334432003</v>
      </c>
      <c r="Q46" s="2">
        <f t="shared" si="25"/>
        <v>76.103220191397611</v>
      </c>
      <c r="R46" s="32">
        <f t="shared" si="4"/>
        <v>76.943608836384001</v>
      </c>
      <c r="S46" s="33">
        <v>413</v>
      </c>
      <c r="T46" s="43">
        <v>2.2999999999999998</v>
      </c>
      <c r="U46" s="3">
        <f t="shared" si="26"/>
        <v>11.569350345979297</v>
      </c>
      <c r="V46" s="27">
        <f t="shared" si="6"/>
        <v>4.8078884725270332E-2</v>
      </c>
      <c r="W46" s="2">
        <f t="shared" si="27"/>
        <v>84.586005878798005</v>
      </c>
      <c r="X46" s="2">
        <f t="shared" si="28"/>
        <v>0.6680245733299558</v>
      </c>
      <c r="Y46" s="3">
        <f t="shared" si="29"/>
        <v>1.8052446490210341E-3</v>
      </c>
      <c r="Z46" s="22">
        <f t="shared" si="18"/>
        <v>108.2144825011314</v>
      </c>
      <c r="AA46" s="22">
        <f t="shared" si="19"/>
        <v>0.27894506820901199</v>
      </c>
      <c r="AB46" s="25">
        <f t="shared" si="12"/>
        <v>278.27869649579998</v>
      </c>
      <c r="AC46" s="25">
        <f t="shared" si="20"/>
        <v>13.379329370320056</v>
      </c>
      <c r="AD46" s="25">
        <f t="shared" si="21"/>
        <v>2543.6812801707038</v>
      </c>
      <c r="AE46" s="22">
        <f t="shared" si="22"/>
        <v>914.07689923870805</v>
      </c>
      <c r="AF46" s="22">
        <f t="shared" si="23"/>
        <v>808.81843555767648</v>
      </c>
      <c r="AG46" s="17">
        <v>13.448</v>
      </c>
      <c r="AH46" s="17">
        <v>5.1580000000000004</v>
      </c>
      <c r="AI46" s="17">
        <v>49.442999999999998</v>
      </c>
      <c r="AS46" s="37">
        <v>6.2</v>
      </c>
      <c r="AU46" t="s">
        <v>77</v>
      </c>
    </row>
    <row r="47" spans="1:49" ht="15" customHeight="1" thickBot="1" x14ac:dyDescent="0.25">
      <c r="A47" t="s">
        <v>6</v>
      </c>
      <c r="B47" s="11" t="s">
        <v>18</v>
      </c>
      <c r="C47" s="11" t="s">
        <v>35</v>
      </c>
      <c r="D47" s="15">
        <v>0.49583333333333335</v>
      </c>
      <c r="E47" s="2">
        <v>0.49583333333333335</v>
      </c>
      <c r="F47" s="14">
        <v>9</v>
      </c>
      <c r="G47" s="1">
        <v>42942</v>
      </c>
      <c r="H47">
        <v>0.502</v>
      </c>
      <c r="I47">
        <f t="shared" si="0"/>
        <v>0.128</v>
      </c>
      <c r="J47" s="14">
        <f t="shared" si="1"/>
        <v>1691.6235999999999</v>
      </c>
      <c r="K47" s="30">
        <v>30</v>
      </c>
      <c r="L47">
        <v>938</v>
      </c>
      <c r="M47">
        <f t="shared" si="2"/>
        <v>0.67513880279999994</v>
      </c>
      <c r="N47">
        <v>9.9217999999999993</v>
      </c>
      <c r="O47">
        <v>13.038</v>
      </c>
      <c r="P47">
        <f t="shared" si="24"/>
        <v>35.253328763227181</v>
      </c>
      <c r="Q47" s="2">
        <f t="shared" si="25"/>
        <v>47.984790638112337</v>
      </c>
      <c r="R47" s="32">
        <f t="shared" si="4"/>
        <v>48.835774106978207</v>
      </c>
      <c r="S47" s="33">
        <v>413</v>
      </c>
      <c r="T47" s="43">
        <v>2.2999999999999998</v>
      </c>
      <c r="U47" s="3">
        <f t="shared" si="26"/>
        <v>11.715205754720136</v>
      </c>
      <c r="V47" s="27">
        <f t="shared" si="6"/>
        <v>4.6877401841819752E-2</v>
      </c>
      <c r="W47" s="2">
        <f t="shared" si="27"/>
        <v>49.075397873207351</v>
      </c>
      <c r="X47" s="2">
        <f t="shared" si="28"/>
        <v>0.31993126867180033</v>
      </c>
      <c r="Y47" s="3">
        <f t="shared" si="29"/>
        <v>1.1263123590653115E-3</v>
      </c>
      <c r="Z47" s="22">
        <f t="shared" si="18"/>
        <v>62.046618698886689</v>
      </c>
      <c r="AA47" s="22">
        <f t="shared" si="19"/>
        <v>0.21698383269886534</v>
      </c>
      <c r="AB47" s="25">
        <f t="shared" si="12"/>
        <v>278.83232555639995</v>
      </c>
      <c r="AC47" s="25">
        <f t="shared" si="20"/>
        <v>13.070934971596468</v>
      </c>
      <c r="AD47" s="25">
        <f t="shared" si="21"/>
        <v>1462.454805796654</v>
      </c>
      <c r="AE47" s="22">
        <f t="shared" si="22"/>
        <v>524.49256121160909</v>
      </c>
      <c r="AF47" s="22">
        <f t="shared" si="23"/>
        <v>474.69151084995713</v>
      </c>
      <c r="AG47" s="17">
        <v>14.231999999999999</v>
      </c>
      <c r="AH47" s="17">
        <v>5.9</v>
      </c>
      <c r="AI47" s="17">
        <v>57.540999999999997</v>
      </c>
      <c r="AJ47" s="17">
        <v>0.60314999999999996</v>
      </c>
      <c r="AK47" s="17">
        <v>3.2153700000000001</v>
      </c>
      <c r="AL47" s="17"/>
      <c r="AN47">
        <v>16.399999999999999</v>
      </c>
      <c r="AO47">
        <v>512.5</v>
      </c>
      <c r="AP47">
        <v>60.5</v>
      </c>
      <c r="AQ47">
        <v>5.93</v>
      </c>
      <c r="AR47">
        <v>36.1</v>
      </c>
      <c r="AS47" s="39">
        <v>7.88</v>
      </c>
      <c r="AT47">
        <v>-71.3</v>
      </c>
      <c r="AV47" s="39">
        <v>0.16900000000000001</v>
      </c>
    </row>
    <row r="48" spans="1:49" ht="15" customHeight="1" thickBot="1" x14ac:dyDescent="0.25">
      <c r="A48" t="s">
        <v>6</v>
      </c>
      <c r="B48" s="11" t="s">
        <v>9</v>
      </c>
      <c r="C48" s="11" t="s">
        <v>35</v>
      </c>
      <c r="D48" s="15">
        <v>0.50208333333333333</v>
      </c>
      <c r="E48" s="2">
        <v>0.50208333333333333</v>
      </c>
      <c r="F48" s="14">
        <v>9</v>
      </c>
      <c r="G48" s="1">
        <v>42942</v>
      </c>
      <c r="H48">
        <v>0.49299999999999999</v>
      </c>
      <c r="I48">
        <f t="shared" si="0"/>
        <v>0.13700000000000001</v>
      </c>
      <c r="J48" s="14">
        <f t="shared" si="1"/>
        <v>1472.2059999999999</v>
      </c>
      <c r="K48" s="30">
        <v>30</v>
      </c>
      <c r="L48">
        <v>810</v>
      </c>
      <c r="M48">
        <f t="shared" si="2"/>
        <v>0.67516602119999991</v>
      </c>
      <c r="N48">
        <v>9.9222000000000001</v>
      </c>
      <c r="O48">
        <v>12.853</v>
      </c>
      <c r="P48">
        <f t="shared" si="24"/>
        <v>35.229107795213203</v>
      </c>
      <c r="Q48" s="2">
        <f t="shared" si="25"/>
        <v>41.789477285599546</v>
      </c>
      <c r="R48" s="32">
        <f t="shared" si="4"/>
        <v>42.641045828702879</v>
      </c>
      <c r="S48" s="33">
        <v>413</v>
      </c>
      <c r="T48" s="43">
        <v>2.2999999999999998</v>
      </c>
      <c r="U48" s="3">
        <f t="shared" si="26"/>
        <v>11.723260276722559</v>
      </c>
      <c r="V48" s="27">
        <f t="shared" si="6"/>
        <v>4.564164894830984E-2</v>
      </c>
      <c r="W48" s="2">
        <f t="shared" si="27"/>
        <v>43.040381218479972</v>
      </c>
      <c r="X48" s="2">
        <f t="shared" si="28"/>
        <v>0.3033179161422751</v>
      </c>
      <c r="Y48" s="3">
        <f t="shared" si="29"/>
        <v>9.8025982978971115E-4</v>
      </c>
      <c r="Z48" s="22">
        <f t="shared" si="18"/>
        <v>53.095790100824303</v>
      </c>
      <c r="AA48" s="22">
        <f t="shared" si="19"/>
        <v>0.23664277972648762</v>
      </c>
      <c r="AB48" s="25">
        <f t="shared" si="12"/>
        <v>278.84356675559997</v>
      </c>
      <c r="AC48" s="25">
        <f t="shared" si="20"/>
        <v>12.726880185353695</v>
      </c>
      <c r="AD48" s="25">
        <f t="shared" si="21"/>
        <v>1255.132667111506</v>
      </c>
      <c r="AE48" s="22">
        <f t="shared" si="22"/>
        <v>450.12071883716834</v>
      </c>
      <c r="AF48" s="22">
        <f t="shared" si="23"/>
        <v>417.19407527642022</v>
      </c>
      <c r="AG48" s="17">
        <v>15.07</v>
      </c>
      <c r="AH48" s="17">
        <v>5.3280000000000003</v>
      </c>
      <c r="AI48" s="17">
        <v>52.917000000000002</v>
      </c>
      <c r="AJ48" s="17">
        <v>0.77636000000000005</v>
      </c>
      <c r="AK48" s="17">
        <v>2.7718400000000001</v>
      </c>
      <c r="AL48" s="17"/>
      <c r="AN48">
        <v>16.8</v>
      </c>
      <c r="AO48">
        <v>512.29999999999995</v>
      </c>
      <c r="AP48">
        <v>56</v>
      </c>
      <c r="AQ48">
        <v>5.44</v>
      </c>
      <c r="AR48">
        <v>6.3</v>
      </c>
      <c r="AS48" s="39">
        <v>6.78</v>
      </c>
      <c r="AT48">
        <v>-66.599999999999994</v>
      </c>
      <c r="AV48" s="39">
        <v>0.252</v>
      </c>
    </row>
    <row r="49" spans="1:48" ht="15" customHeight="1" thickBot="1" x14ac:dyDescent="0.25">
      <c r="A49" t="s">
        <v>6</v>
      </c>
      <c r="B49" s="11" t="s">
        <v>11</v>
      </c>
      <c r="C49" s="11" t="s">
        <v>35</v>
      </c>
      <c r="D49" s="15">
        <v>0.50763888888888886</v>
      </c>
      <c r="E49" s="2">
        <v>0.50763888888888886</v>
      </c>
      <c r="F49" s="14">
        <v>9</v>
      </c>
      <c r="G49" s="1">
        <v>42942</v>
      </c>
      <c r="H49">
        <v>0.50700000000000001</v>
      </c>
      <c r="I49">
        <f t="shared" si="0"/>
        <v>0.123</v>
      </c>
      <c r="J49" s="14">
        <f t="shared" si="1"/>
        <v>1029.9423999999999</v>
      </c>
      <c r="K49" s="30">
        <v>30</v>
      </c>
      <c r="L49">
        <v>552</v>
      </c>
      <c r="M49">
        <f t="shared" si="2"/>
        <v>0.67518643499999986</v>
      </c>
      <c r="N49">
        <v>9.9224999999999994</v>
      </c>
      <c r="O49">
        <v>13.053000000000001</v>
      </c>
      <c r="P49">
        <f t="shared" si="24"/>
        <v>35.252690330664009</v>
      </c>
      <c r="Q49" s="2">
        <f t="shared" si="25"/>
        <v>29.215994306798208</v>
      </c>
      <c r="R49" s="32">
        <f t="shared" si="4"/>
        <v>30.066993187127775</v>
      </c>
      <c r="S49" s="33">
        <v>413</v>
      </c>
      <c r="T49" s="43">
        <v>2.2999999999999998</v>
      </c>
      <c r="U49" s="3">
        <f t="shared" si="26"/>
        <v>11.715417919203697</v>
      </c>
      <c r="V49" s="27">
        <f t="shared" si="6"/>
        <v>4.3386372236042824E-2</v>
      </c>
      <c r="W49" s="2">
        <f t="shared" si="27"/>
        <v>28.494977238496798</v>
      </c>
      <c r="X49" s="2">
        <f t="shared" si="28"/>
        <v>0.18538511244636147</v>
      </c>
      <c r="Y49" s="3">
        <f t="shared" si="29"/>
        <v>6.8580191056345535E-4</v>
      </c>
      <c r="Z49" s="22">
        <f t="shared" si="18"/>
        <v>34.000158935749717</v>
      </c>
      <c r="AA49" s="22">
        <f t="shared" si="19"/>
        <v>0.2064553496657453</v>
      </c>
      <c r="AB49" s="25">
        <f t="shared" si="12"/>
        <v>278.85199765499993</v>
      </c>
      <c r="AC49" s="25">
        <f t="shared" si="20"/>
        <v>12.098376569023968</v>
      </c>
      <c r="AD49" s="25">
        <f t="shared" si="21"/>
        <v>808.25046581450738</v>
      </c>
      <c r="AE49" s="22">
        <f t="shared" si="22"/>
        <v>289.84926506228135</v>
      </c>
      <c r="AF49" s="22">
        <f t="shared" si="23"/>
        <v>281.03075434766919</v>
      </c>
      <c r="AG49" s="17">
        <v>16.690000000000001</v>
      </c>
      <c r="AH49" s="17">
        <v>5.6609999999999996</v>
      </c>
      <c r="AI49" s="17">
        <v>58.195</v>
      </c>
      <c r="AJ49" s="17">
        <v>0.54752000000000001</v>
      </c>
      <c r="AK49" s="17">
        <v>7.7141500000000001</v>
      </c>
      <c r="AL49" s="17"/>
      <c r="AN49">
        <v>17.7</v>
      </c>
      <c r="AO49">
        <v>512.29999999999995</v>
      </c>
      <c r="AP49">
        <v>56.1</v>
      </c>
      <c r="AQ49">
        <v>5.34</v>
      </c>
      <c r="AR49">
        <v>8</v>
      </c>
      <c r="AS49" s="39">
        <v>8.14</v>
      </c>
      <c r="AT49">
        <v>85.3</v>
      </c>
      <c r="AV49" s="39">
        <v>0.28399999999999997</v>
      </c>
    </row>
    <row r="50" spans="1:48" ht="15" customHeight="1" thickBot="1" x14ac:dyDescent="0.25">
      <c r="A50" t="s">
        <v>6</v>
      </c>
      <c r="B50" s="11" t="s">
        <v>15</v>
      </c>
      <c r="C50" s="11" t="s">
        <v>35</v>
      </c>
      <c r="D50" s="15">
        <v>0.51458333333333328</v>
      </c>
      <c r="E50" s="2">
        <v>0.51458333333333328</v>
      </c>
      <c r="F50" s="14">
        <v>9</v>
      </c>
      <c r="G50" s="1">
        <v>42942</v>
      </c>
      <c r="H50">
        <v>0.47</v>
      </c>
      <c r="I50">
        <f t="shared" si="0"/>
        <v>0.16000000000000003</v>
      </c>
      <c r="J50" s="14">
        <f t="shared" si="1"/>
        <v>1801.3324</v>
      </c>
      <c r="K50" s="30">
        <v>30</v>
      </c>
      <c r="L50">
        <v>1002</v>
      </c>
      <c r="M50">
        <f t="shared" si="2"/>
        <v>0.67516602119999991</v>
      </c>
      <c r="N50">
        <v>9.9222000000000001</v>
      </c>
      <c r="O50">
        <v>12.888999999999999</v>
      </c>
      <c r="P50">
        <f t="shared" si="24"/>
        <v>35.233544508770969</v>
      </c>
      <c r="Q50" s="2">
        <f t="shared" si="25"/>
        <v>51.125494897386211</v>
      </c>
      <c r="R50" s="32">
        <f t="shared" si="4"/>
        <v>51.97695620842552</v>
      </c>
      <c r="S50" s="33">
        <v>413</v>
      </c>
      <c r="T50" s="43">
        <v>2.2999999999999998</v>
      </c>
      <c r="U50" s="3">
        <f t="shared" si="26"/>
        <v>11.721784048641164</v>
      </c>
      <c r="V50" s="27">
        <f t="shared" si="6"/>
        <v>4.7376136978510897E-2</v>
      </c>
      <c r="W50" s="2">
        <f t="shared" si="27"/>
        <v>55.84818998993525</v>
      </c>
      <c r="X50" s="2">
        <f t="shared" si="28"/>
        <v>0.45423577703236584</v>
      </c>
      <c r="Y50" s="3">
        <f t="shared" si="29"/>
        <v>1.1994067350755886E-3</v>
      </c>
      <c r="Z50" s="22">
        <f t="shared" si="18"/>
        <v>70.237286998994321</v>
      </c>
      <c r="AA50" s="22">
        <f t="shared" si="19"/>
        <v>0.28985916971549841</v>
      </c>
      <c r="AB50" s="25">
        <f t="shared" si="12"/>
        <v>278.84356675559997</v>
      </c>
      <c r="AC50" s="25">
        <f t="shared" si="20"/>
        <v>13.210531014189851</v>
      </c>
      <c r="AD50" s="25">
        <f t="shared" si="21"/>
        <v>1653.6147221546546</v>
      </c>
      <c r="AE50" s="22">
        <f t="shared" si="22"/>
        <v>593.02595408414436</v>
      </c>
      <c r="AF50" s="22">
        <f t="shared" si="23"/>
        <v>531.67648540055075</v>
      </c>
      <c r="AG50" s="17">
        <v>13.903</v>
      </c>
      <c r="AH50" s="17">
        <v>5.1289999999999996</v>
      </c>
      <c r="AI50" s="17">
        <v>49.661999999999999</v>
      </c>
      <c r="AJ50" s="17">
        <v>5.1138000000000003</v>
      </c>
      <c r="AK50" s="17">
        <v>5.9694200000000004</v>
      </c>
      <c r="AL50" s="17"/>
      <c r="AN50">
        <v>16.2</v>
      </c>
      <c r="AO50">
        <v>512.1</v>
      </c>
      <c r="AP50">
        <v>61.7</v>
      </c>
      <c r="AQ50">
        <v>6.09</v>
      </c>
      <c r="AR50">
        <v>7.9</v>
      </c>
      <c r="AS50" s="39">
        <v>6.92</v>
      </c>
      <c r="AT50">
        <v>20.7</v>
      </c>
      <c r="AU50" t="s">
        <v>89</v>
      </c>
      <c r="AV50" s="39">
        <v>0.28599999999999998</v>
      </c>
    </row>
    <row r="51" spans="1:48" ht="15" customHeight="1" thickBot="1" x14ac:dyDescent="0.25">
      <c r="A51" t="s">
        <v>6</v>
      </c>
      <c r="B51" s="11" t="s">
        <v>12</v>
      </c>
      <c r="C51" s="11" t="s">
        <v>35</v>
      </c>
      <c r="D51" s="15">
        <v>0.52222222222222225</v>
      </c>
      <c r="E51" s="2">
        <v>0.52222222222222225</v>
      </c>
      <c r="F51" s="14">
        <v>9</v>
      </c>
      <c r="G51" s="1">
        <v>42942</v>
      </c>
      <c r="H51">
        <v>0.51100000000000001</v>
      </c>
      <c r="I51">
        <f t="shared" si="0"/>
        <v>0.11899999999999999</v>
      </c>
      <c r="J51" s="14">
        <f t="shared" si="1"/>
        <v>5156.0217999999995</v>
      </c>
      <c r="K51" s="30">
        <v>30</v>
      </c>
      <c r="L51">
        <v>2959</v>
      </c>
      <c r="M51">
        <f t="shared" si="2"/>
        <v>0.67513880279999994</v>
      </c>
      <c r="N51">
        <v>9.9217999999999993</v>
      </c>
      <c r="O51">
        <v>13.304</v>
      </c>
      <c r="P51">
        <f t="shared" si="24"/>
        <v>35.286112468367811</v>
      </c>
      <c r="Q51" s="2">
        <f t="shared" si="25"/>
        <v>146.12042640350671</v>
      </c>
      <c r="R51" s="32">
        <f t="shared" si="4"/>
        <v>146.97061923863112</v>
      </c>
      <c r="S51" s="33">
        <v>413</v>
      </c>
      <c r="T51" s="43">
        <v>2.2999999999999998</v>
      </c>
      <c r="U51" s="3">
        <f t="shared" si="26"/>
        <v>11.70432136354588</v>
      </c>
      <c r="V51" s="27">
        <f t="shared" si="6"/>
        <v>4.8144526963236838E-2</v>
      </c>
      <c r="W51" s="2">
        <f t="shared" si="27"/>
        <v>152.58233454065487</v>
      </c>
      <c r="X51" s="2">
        <f t="shared" si="28"/>
        <v>0.89106039564792516</v>
      </c>
      <c r="Y51" s="3">
        <f t="shared" si="29"/>
        <v>3.4329688217580871E-3</v>
      </c>
      <c r="Z51" s="22">
        <f t="shared" si="18"/>
        <v>196.58104062882791</v>
      </c>
      <c r="AA51" s="22">
        <f t="shared" si="19"/>
        <v>0.19799011228923291</v>
      </c>
      <c r="AB51" s="25">
        <f t="shared" si="12"/>
        <v>278.83232555639995</v>
      </c>
      <c r="AC51" s="25">
        <f t="shared" si="20"/>
        <v>13.424250415972129</v>
      </c>
      <c r="AD51" s="25">
        <f t="shared" si="21"/>
        <v>4620.1412602032269</v>
      </c>
      <c r="AE51" s="22">
        <f t="shared" si="22"/>
        <v>1656.9604155414549</v>
      </c>
      <c r="AF51" s="22">
        <f t="shared" si="23"/>
        <v>1464.3725685788493</v>
      </c>
      <c r="AG51" s="17">
        <v>13.406000000000001</v>
      </c>
      <c r="AH51" s="17">
        <v>9.5079999999999991</v>
      </c>
      <c r="AI51" s="17">
        <v>91.057000000000002</v>
      </c>
      <c r="AJ51" s="17">
        <v>0.59802999999999995</v>
      </c>
      <c r="AK51" s="17">
        <v>7.8129499999999998</v>
      </c>
      <c r="AL51" s="17"/>
      <c r="AN51">
        <v>15.8</v>
      </c>
      <c r="AO51">
        <v>512.29999999999995</v>
      </c>
      <c r="AP51">
        <v>50.1</v>
      </c>
      <c r="AQ51">
        <v>4.96</v>
      </c>
      <c r="AR51">
        <v>25.6</v>
      </c>
      <c r="AS51" s="39">
        <v>6.98</v>
      </c>
      <c r="AT51">
        <v>14.5</v>
      </c>
      <c r="AV51" s="39">
        <v>0.23300000000000001</v>
      </c>
    </row>
    <row r="52" spans="1:48" ht="15" customHeight="1" thickBot="1" x14ac:dyDescent="0.25">
      <c r="A52" t="s">
        <v>6</v>
      </c>
      <c r="B52" s="11" t="s">
        <v>13</v>
      </c>
      <c r="C52" s="11" t="s">
        <v>35</v>
      </c>
      <c r="D52" s="15">
        <v>0.53333333333333333</v>
      </c>
      <c r="E52" s="2">
        <v>0.53333333333333333</v>
      </c>
      <c r="F52" s="14">
        <v>9</v>
      </c>
      <c r="G52" s="1">
        <v>42942</v>
      </c>
      <c r="H52">
        <v>0.51600000000000001</v>
      </c>
      <c r="I52">
        <f t="shared" si="0"/>
        <v>0.11399999999999999</v>
      </c>
      <c r="J52" s="14">
        <f t="shared" si="1"/>
        <v>4676.0457999999999</v>
      </c>
      <c r="K52" s="30">
        <v>30</v>
      </c>
      <c r="L52">
        <v>2679</v>
      </c>
      <c r="M52">
        <f t="shared" si="2"/>
        <v>0.67524767640000005</v>
      </c>
      <c r="N52">
        <v>9.9234000000000009</v>
      </c>
      <c r="O52">
        <v>14.000999999999999</v>
      </c>
      <c r="P52">
        <f t="shared" si="24"/>
        <v>35.366312426513957</v>
      </c>
      <c r="Q52" s="2">
        <f t="shared" si="25"/>
        <v>132.21751093547402</v>
      </c>
      <c r="R52" s="32">
        <f t="shared" si="4"/>
        <v>133.0657757938003</v>
      </c>
      <c r="S52" s="33">
        <v>413</v>
      </c>
      <c r="T52" s="43">
        <v>2.2999999999999998</v>
      </c>
      <c r="U52" s="3">
        <f t="shared" si="26"/>
        <v>11.677779549625193</v>
      </c>
      <c r="V52" s="27">
        <f t="shared" si="6"/>
        <v>4.7842420946538844E-2</v>
      </c>
      <c r="W52" s="2">
        <f t="shared" si="27"/>
        <v>136.37140496401469</v>
      </c>
      <c r="X52" s="2">
        <f t="shared" si="28"/>
        <v>0.76689726522080759</v>
      </c>
      <c r="Y52" s="3">
        <f t="shared" si="29"/>
        <v>3.113894537662702E-3</v>
      </c>
      <c r="Z52" s="22">
        <f t="shared" si="18"/>
        <v>175.60712414155819</v>
      </c>
      <c r="AA52" s="22">
        <f t="shared" si="19"/>
        <v>0.18740735242093365</v>
      </c>
      <c r="AB52" s="25">
        <f t="shared" si="12"/>
        <v>278.87729035320001</v>
      </c>
      <c r="AC52" s="25">
        <f t="shared" si="20"/>
        <v>13.342164717507931</v>
      </c>
      <c r="AD52" s="25">
        <f t="shared" si="21"/>
        <v>4129.9978859823259</v>
      </c>
      <c r="AE52" s="22">
        <f t="shared" si="22"/>
        <v>1480.9373257864256</v>
      </c>
      <c r="AF52" s="22">
        <f t="shared" si="23"/>
        <v>1316.1816531250138</v>
      </c>
      <c r="AG52" s="17">
        <v>13.6</v>
      </c>
      <c r="AH52" s="17">
        <v>6.3769999999999998</v>
      </c>
      <c r="AI52" s="17">
        <v>61.334000000000003</v>
      </c>
      <c r="AJ52" s="17">
        <v>5.4139099999999996</v>
      </c>
      <c r="AK52" s="17">
        <v>6.4334499999999997</v>
      </c>
      <c r="AL52" s="17"/>
      <c r="AN52">
        <v>16.3</v>
      </c>
      <c r="AO52">
        <v>512.4</v>
      </c>
      <c r="AP52">
        <v>92.3</v>
      </c>
      <c r="AQ52">
        <v>9.07</v>
      </c>
      <c r="AR52">
        <v>72.8</v>
      </c>
      <c r="AS52" s="39">
        <v>7.41</v>
      </c>
      <c r="AT52">
        <v>56.1</v>
      </c>
      <c r="AV52" s="39">
        <v>0.185</v>
      </c>
    </row>
    <row r="53" spans="1:48" ht="15" customHeight="1" thickBot="1" x14ac:dyDescent="0.25">
      <c r="A53" t="s">
        <v>6</v>
      </c>
      <c r="B53" s="11" t="s">
        <v>16</v>
      </c>
      <c r="C53" s="11" t="s">
        <v>35</v>
      </c>
      <c r="D53" s="15">
        <v>0.53680555555555554</v>
      </c>
      <c r="E53" s="2">
        <v>0.53680555555555554</v>
      </c>
      <c r="F53" s="14">
        <v>9</v>
      </c>
      <c r="G53" s="1">
        <v>42942</v>
      </c>
      <c r="H53">
        <v>0.496</v>
      </c>
      <c r="I53">
        <f t="shared" si="0"/>
        <v>0.13400000000000001</v>
      </c>
      <c r="J53" s="14">
        <f t="shared" si="1"/>
        <v>4866.3219999999992</v>
      </c>
      <c r="K53" s="30">
        <v>30</v>
      </c>
      <c r="L53">
        <v>2790</v>
      </c>
      <c r="M53">
        <f t="shared" si="2"/>
        <v>0.67524767640000005</v>
      </c>
      <c r="N53">
        <v>9.9234000000000009</v>
      </c>
      <c r="O53">
        <v>14.000999999999999</v>
      </c>
      <c r="P53">
        <f t="shared" si="24"/>
        <v>35.366312426513957</v>
      </c>
      <c r="Q53" s="2">
        <f t="shared" si="25"/>
        <v>137.5976647300028</v>
      </c>
      <c r="R53" s="32">
        <f t="shared" si="4"/>
        <v>138.44592958832908</v>
      </c>
      <c r="S53" s="33">
        <v>413</v>
      </c>
      <c r="T53" s="43">
        <v>2.2999999999999998</v>
      </c>
      <c r="U53" s="3">
        <f t="shared" si="26"/>
        <v>11.677779549625193</v>
      </c>
      <c r="V53" s="27">
        <f t="shared" si="6"/>
        <v>5.3830301986324915E-2</v>
      </c>
      <c r="W53" s="2">
        <f t="shared" si="27"/>
        <v>148.22474038350435</v>
      </c>
      <c r="X53" s="2">
        <f t="shared" si="28"/>
        <v>0.97485624829887496</v>
      </c>
      <c r="Y53" s="3">
        <f t="shared" si="29"/>
        <v>3.240604164806904E-3</v>
      </c>
      <c r="Z53" s="22">
        <f t="shared" si="18"/>
        <v>208.46137946729988</v>
      </c>
      <c r="AA53" s="22">
        <f t="shared" si="19"/>
        <v>0.22916832866073378</v>
      </c>
      <c r="AB53" s="25">
        <f t="shared" si="12"/>
        <v>278.87729035320001</v>
      </c>
      <c r="AC53" s="25">
        <f t="shared" si="20"/>
        <v>15.012048756840773</v>
      </c>
      <c r="AD53" s="25">
        <f t="shared" si="21"/>
        <v>4842.0866139078626</v>
      </c>
      <c r="AE53" s="22">
        <f t="shared" si="22"/>
        <v>1736.2785645885065</v>
      </c>
      <c r="AF53" s="22">
        <f t="shared" si="23"/>
        <v>1388.6271144190566</v>
      </c>
      <c r="AG53" s="17">
        <v>10.058</v>
      </c>
      <c r="AH53" s="17">
        <v>3.8090000000000002</v>
      </c>
      <c r="AI53" s="17">
        <v>33.79</v>
      </c>
      <c r="AJ53" s="17">
        <v>0.39417000000000002</v>
      </c>
      <c r="AK53" s="17">
        <v>3.3460899999999998</v>
      </c>
      <c r="AL53" s="17"/>
      <c r="AN53">
        <v>10.3</v>
      </c>
      <c r="AO53">
        <v>512.9</v>
      </c>
      <c r="AP53">
        <v>35.4</v>
      </c>
      <c r="AQ53">
        <v>3.97</v>
      </c>
      <c r="AR53">
        <v>11.2</v>
      </c>
      <c r="AS53" s="39">
        <v>6.05</v>
      </c>
      <c r="AT53">
        <v>35.200000000000003</v>
      </c>
      <c r="AV53" s="39">
        <v>0.28799999999999998</v>
      </c>
    </row>
    <row r="54" spans="1:48" ht="15" customHeight="1" thickBot="1" x14ac:dyDescent="0.25">
      <c r="A54" t="s">
        <v>6</v>
      </c>
      <c r="B54" s="11" t="s">
        <v>19</v>
      </c>
      <c r="C54" s="11" t="s">
        <v>35</v>
      </c>
      <c r="D54" s="15">
        <v>0.54583333333333328</v>
      </c>
      <c r="E54" s="2">
        <v>0.54583333333333328</v>
      </c>
      <c r="F54" s="14">
        <v>9</v>
      </c>
      <c r="G54" s="1">
        <v>42942</v>
      </c>
      <c r="H54">
        <v>0.502</v>
      </c>
      <c r="I54">
        <f t="shared" si="0"/>
        <v>0.128</v>
      </c>
      <c r="J54" s="14">
        <f t="shared" si="1"/>
        <v>1477.3485999999998</v>
      </c>
      <c r="K54" s="30">
        <v>30</v>
      </c>
      <c r="L54">
        <v>813</v>
      </c>
      <c r="M54">
        <f t="shared" si="2"/>
        <v>0.67519323959999988</v>
      </c>
      <c r="N54">
        <v>9.9225999999999992</v>
      </c>
      <c r="O54">
        <v>14.694000000000001</v>
      </c>
      <c r="P54">
        <f t="shared" si="24"/>
        <v>35.454567094217104</v>
      </c>
      <c r="Q54" s="2">
        <f t="shared" si="25"/>
        <v>41.668781234137988</v>
      </c>
      <c r="R54" s="32">
        <f t="shared" si="4"/>
        <v>42.514934563842388</v>
      </c>
      <c r="S54" s="33">
        <v>413</v>
      </c>
      <c r="T54" s="43">
        <v>2.2999999999999998</v>
      </c>
      <c r="U54" s="3">
        <f t="shared" si="26"/>
        <v>11.648710838930629</v>
      </c>
      <c r="V54" s="27">
        <f t="shared" si="6"/>
        <v>5.0844664907578226E-2</v>
      </c>
      <c r="W54" s="2">
        <f t="shared" si="27"/>
        <v>42.239608365741987</v>
      </c>
      <c r="X54" s="2">
        <f t="shared" si="28"/>
        <v>0.27940613495136152</v>
      </c>
      <c r="Y54" s="3">
        <f t="shared" si="29"/>
        <v>9.8372365606757823E-4</v>
      </c>
      <c r="Z54" s="22">
        <f t="shared" si="18"/>
        <v>57.671619595821198</v>
      </c>
      <c r="AA54" s="22">
        <f t="shared" si="19"/>
        <v>0.21575224343060739</v>
      </c>
      <c r="AB54" s="25">
        <f t="shared" si="12"/>
        <v>278.85480795479992</v>
      </c>
      <c r="AC54" s="25">
        <f t="shared" si="20"/>
        <v>14.178279268328881</v>
      </c>
      <c r="AD54" s="25">
        <f t="shared" si="21"/>
        <v>1347.5793363072135</v>
      </c>
      <c r="AE54" s="22">
        <f t="shared" si="22"/>
        <v>483.25483293285913</v>
      </c>
      <c r="AF54" s="22">
        <f t="shared" si="23"/>
        <v>406.7603586046352</v>
      </c>
      <c r="AG54" s="17">
        <v>11.747999999999999</v>
      </c>
      <c r="AH54" s="17">
        <v>6.3029999999999999</v>
      </c>
      <c r="AI54" s="17">
        <v>58.151000000000003</v>
      </c>
      <c r="AJ54" s="17">
        <v>0.2298</v>
      </c>
      <c r="AK54" s="17">
        <v>9.6664999999999992</v>
      </c>
      <c r="AL54" s="17"/>
      <c r="AN54">
        <v>13</v>
      </c>
      <c r="AO54">
        <v>512.70000000000005</v>
      </c>
      <c r="AP54">
        <v>64.900000000000006</v>
      </c>
      <c r="AQ54">
        <v>6.85</v>
      </c>
      <c r="AR54">
        <v>38.299999999999997</v>
      </c>
      <c r="AS54" s="39">
        <v>7.59</v>
      </c>
      <c r="AT54">
        <v>-35.9</v>
      </c>
      <c r="AV54" s="39">
        <v>0.35499999999999998</v>
      </c>
    </row>
    <row r="55" spans="1:48" ht="15" customHeight="1" thickBot="1" x14ac:dyDescent="0.25">
      <c r="A55" t="s">
        <v>6</v>
      </c>
      <c r="B55" s="11" t="s">
        <v>17</v>
      </c>
      <c r="C55" s="11" t="s">
        <v>35</v>
      </c>
      <c r="D55" s="15">
        <v>0.55069444444444449</v>
      </c>
      <c r="E55" s="2">
        <v>0.55069444444444449</v>
      </c>
      <c r="F55" s="14">
        <v>9</v>
      </c>
      <c r="G55" s="1">
        <v>42942</v>
      </c>
      <c r="H55">
        <v>0.45900000000000002</v>
      </c>
      <c r="I55">
        <f t="shared" si="0"/>
        <v>0.17099999999999999</v>
      </c>
      <c r="J55" s="14">
        <f t="shared" si="1"/>
        <v>2781.8548000000001</v>
      </c>
      <c r="K55" s="30">
        <v>30</v>
      </c>
      <c r="L55">
        <v>1574</v>
      </c>
      <c r="M55">
        <f t="shared" si="2"/>
        <v>0.67519323959999988</v>
      </c>
      <c r="N55">
        <v>9.9225999999999992</v>
      </c>
      <c r="O55">
        <v>14.694000000000001</v>
      </c>
      <c r="P55">
        <f t="shared" si="24"/>
        <v>35.454567094217104</v>
      </c>
      <c r="Q55" s="2">
        <f t="shared" si="25"/>
        <v>78.462523392472633</v>
      </c>
      <c r="R55" s="32">
        <f t="shared" si="4"/>
        <v>79.30867672217704</v>
      </c>
      <c r="S55" s="33">
        <v>413</v>
      </c>
      <c r="T55" s="43">
        <v>2.2999999999999998</v>
      </c>
      <c r="U55" s="3">
        <f t="shared" si="26"/>
        <v>11.648710838930629</v>
      </c>
      <c r="V55" s="27">
        <f t="shared" si="6"/>
        <v>4.7097762553186262E-2</v>
      </c>
      <c r="W55" s="2">
        <f t="shared" si="27"/>
        <v>90.01531477883654</v>
      </c>
      <c r="X55" s="2">
        <f t="shared" si="28"/>
        <v>0.76742072332067313</v>
      </c>
      <c r="Y55" s="3">
        <f t="shared" si="29"/>
        <v>1.8523565626319622E-3</v>
      </c>
      <c r="Z55" s="22">
        <f t="shared" si="18"/>
        <v>112.1332699137607</v>
      </c>
      <c r="AA55" s="22">
        <f t="shared" si="19"/>
        <v>0.31523359341929336</v>
      </c>
      <c r="AB55" s="25">
        <f t="shared" si="12"/>
        <v>278.85480795479992</v>
      </c>
      <c r="AC55" s="25">
        <f t="shared" si="20"/>
        <v>13.133437531869522</v>
      </c>
      <c r="AD55" s="25">
        <f t="shared" si="21"/>
        <v>2641.6666514854637</v>
      </c>
      <c r="AE55" s="22">
        <f t="shared" si="22"/>
        <v>947.32691570218731</v>
      </c>
      <c r="AF55" s="22">
        <f t="shared" si="23"/>
        <v>853.79984974732452</v>
      </c>
      <c r="AG55" s="17">
        <v>14.086</v>
      </c>
      <c r="AH55" s="17">
        <v>5.2160000000000002</v>
      </c>
      <c r="AI55" s="17">
        <v>50.707999999999998</v>
      </c>
      <c r="AJ55" s="17">
        <v>0.16289000000000001</v>
      </c>
      <c r="AK55" s="17">
        <v>4.1120200000000002</v>
      </c>
      <c r="AL55" s="17"/>
      <c r="AN55">
        <v>14.6</v>
      </c>
      <c r="AO55">
        <v>512.4</v>
      </c>
      <c r="AP55">
        <v>54.7</v>
      </c>
      <c r="AQ55">
        <v>5.56</v>
      </c>
      <c r="AR55">
        <v>11.3</v>
      </c>
      <c r="AS55" s="39">
        <v>6.81</v>
      </c>
      <c r="AT55">
        <v>-31.2</v>
      </c>
      <c r="AV55" s="39">
        <v>0.46600000000000003</v>
      </c>
    </row>
    <row r="56" spans="1:48" ht="15" customHeight="1" thickBot="1" x14ac:dyDescent="0.25">
      <c r="A56" t="s">
        <v>6</v>
      </c>
      <c r="B56" s="11" t="s">
        <v>10</v>
      </c>
      <c r="C56" s="11" t="s">
        <v>35</v>
      </c>
      <c r="D56" s="15">
        <v>0.55833333333333335</v>
      </c>
      <c r="E56" s="2">
        <v>0.55833333333333335</v>
      </c>
      <c r="F56" s="14">
        <v>9</v>
      </c>
      <c r="G56" s="1">
        <v>42942</v>
      </c>
      <c r="H56">
        <v>0.5</v>
      </c>
      <c r="I56">
        <f t="shared" si="0"/>
        <v>0.13</v>
      </c>
      <c r="J56" s="14">
        <f t="shared" si="1"/>
        <v>2001.8937999999998</v>
      </c>
      <c r="K56" s="30">
        <v>30</v>
      </c>
      <c r="L56">
        <v>1119</v>
      </c>
      <c r="M56">
        <f t="shared" si="2"/>
        <v>0.67514560739999996</v>
      </c>
      <c r="N56">
        <v>9.9219000000000008</v>
      </c>
      <c r="O56">
        <v>14.537000000000001</v>
      </c>
      <c r="P56">
        <f t="shared" si="24"/>
        <v>35.437718863665673</v>
      </c>
      <c r="Q56" s="2">
        <f t="shared" si="25"/>
        <v>56.490481447228348</v>
      </c>
      <c r="R56" s="32">
        <f t="shared" si="4"/>
        <v>57.33703706542191</v>
      </c>
      <c r="S56" s="33">
        <v>413</v>
      </c>
      <c r="T56" s="43">
        <v>2.2999999999999998</v>
      </c>
      <c r="U56" s="3">
        <f t="shared" si="26"/>
        <v>11.654249010464646</v>
      </c>
      <c r="V56" s="27">
        <f t="shared" si="6"/>
        <v>4.6460524120585982E-2</v>
      </c>
      <c r="W56" s="2">
        <f t="shared" si="27"/>
        <v>58.544520034758087</v>
      </c>
      <c r="X56" s="2">
        <f t="shared" si="28"/>
        <v>0.38602585302437553</v>
      </c>
      <c r="Y56" s="3">
        <f t="shared" si="29"/>
        <v>1.3329090784529524E-3</v>
      </c>
      <c r="Z56" s="22">
        <f t="shared" si="18"/>
        <v>73.585074823569983</v>
      </c>
      <c r="AA56" s="22">
        <f t="shared" si="19"/>
        <v>0.22010446073032597</v>
      </c>
      <c r="AB56" s="25">
        <f t="shared" si="12"/>
        <v>278.8351358562</v>
      </c>
      <c r="AC56" s="25">
        <f t="shared" si="20"/>
        <v>12.954826555113849</v>
      </c>
      <c r="AD56" s="25">
        <f t="shared" si="21"/>
        <v>1736.1039038100091</v>
      </c>
      <c r="AE56" s="22">
        <f t="shared" si="22"/>
        <v>622.62738104330845</v>
      </c>
      <c r="AF56" s="22">
        <f t="shared" si="23"/>
        <v>568.01281368389039</v>
      </c>
      <c r="AG56" s="17">
        <v>14.510999999999999</v>
      </c>
      <c r="AH56" s="17">
        <v>5.2519999999999998</v>
      </c>
      <c r="AI56" s="17">
        <v>51.533999999999999</v>
      </c>
      <c r="AJ56" s="17">
        <v>1.1147400000000001</v>
      </c>
      <c r="AK56" s="17">
        <v>5.5687199999999999</v>
      </c>
      <c r="AL56" s="17"/>
      <c r="AN56">
        <v>15</v>
      </c>
      <c r="AO56">
        <v>512.6</v>
      </c>
      <c r="AP56">
        <v>48.7</v>
      </c>
      <c r="AQ56">
        <v>4.9000000000000004</v>
      </c>
      <c r="AR56">
        <v>10.1</v>
      </c>
      <c r="AS56" s="39">
        <v>6.46</v>
      </c>
      <c r="AT56">
        <v>208.8</v>
      </c>
      <c r="AV56" s="39">
        <v>0.42399999999999999</v>
      </c>
    </row>
    <row r="57" spans="1:48" ht="15" customHeight="1" thickBot="1" x14ac:dyDescent="0.25">
      <c r="A57" t="s">
        <v>6</v>
      </c>
      <c r="B57" s="11" t="s">
        <v>27</v>
      </c>
      <c r="C57" s="11" t="s">
        <v>35</v>
      </c>
      <c r="D57" s="15">
        <v>0.5625</v>
      </c>
      <c r="E57" s="2">
        <v>0.5625</v>
      </c>
      <c r="F57" s="14">
        <v>9</v>
      </c>
      <c r="G57" s="1">
        <v>42942</v>
      </c>
      <c r="H57">
        <v>0.48199999999999998</v>
      </c>
      <c r="I57">
        <f t="shared" si="0"/>
        <v>0.14800000000000002</v>
      </c>
      <c r="J57" s="14">
        <f t="shared" si="1"/>
        <v>945.94659999999988</v>
      </c>
      <c r="K57" s="30">
        <v>30</v>
      </c>
      <c r="L57">
        <v>503</v>
      </c>
      <c r="M57">
        <f t="shared" si="2"/>
        <v>0.67505714760000002</v>
      </c>
      <c r="N57">
        <v>9.9206000000000003</v>
      </c>
      <c r="O57">
        <v>14.224</v>
      </c>
      <c r="P57">
        <f t="shared" si="24"/>
        <v>35.403781657788635</v>
      </c>
      <c r="Q57" s="2">
        <f t="shared" si="25"/>
        <v>26.718801091461845</v>
      </c>
      <c r="R57" s="32">
        <f t="shared" si="4"/>
        <v>27.566168197325808</v>
      </c>
      <c r="S57" s="33">
        <v>413</v>
      </c>
      <c r="T57" s="43">
        <v>2.2999999999999998</v>
      </c>
      <c r="U57" s="3">
        <f t="shared" si="26"/>
        <v>11.665420490727218</v>
      </c>
      <c r="V57" s="27">
        <f t="shared" si="6"/>
        <v>4.3283358795475409E-2</v>
      </c>
      <c r="W57" s="2">
        <f t="shared" si="27"/>
        <v>26.798804758421063</v>
      </c>
      <c r="X57" s="2">
        <f t="shared" si="28"/>
        <v>0.21524609469084954</v>
      </c>
      <c r="Y57" s="3">
        <f t="shared" si="29"/>
        <v>6.2975149268039248E-4</v>
      </c>
      <c r="Z57" s="22">
        <f t="shared" si="18"/>
        <v>31.879959662179367</v>
      </c>
      <c r="AA57" s="22">
        <f t="shared" si="19"/>
        <v>0.26018741009930579</v>
      </c>
      <c r="AB57" s="25">
        <f t="shared" si="12"/>
        <v>278.79860195880002</v>
      </c>
      <c r="AC57" s="25">
        <f t="shared" si="20"/>
        <v>12.067339920259675</v>
      </c>
      <c r="AD57" s="25">
        <f t="shared" si="21"/>
        <v>758.05060787360549</v>
      </c>
      <c r="AE57" s="22">
        <f t="shared" si="22"/>
        <v>271.8989989718915</v>
      </c>
      <c r="AF57" s="22">
        <f t="shared" si="23"/>
        <v>264.18382073299006</v>
      </c>
      <c r="AG57" s="17">
        <v>16.766999999999999</v>
      </c>
      <c r="AH57" s="17">
        <v>5.91</v>
      </c>
      <c r="AI57" s="17">
        <v>60.853000000000002</v>
      </c>
      <c r="AJ57" s="17">
        <v>0.26449</v>
      </c>
      <c r="AK57" s="17">
        <v>3.5471400000000002</v>
      </c>
      <c r="AL57" s="17"/>
      <c r="AN57">
        <v>17.100000000000001</v>
      </c>
      <c r="AO57">
        <v>512.29999999999995</v>
      </c>
      <c r="AP57">
        <v>60.9</v>
      </c>
      <c r="AQ57">
        <v>5.87</v>
      </c>
      <c r="AR57">
        <v>32.5</v>
      </c>
      <c r="AS57" s="39">
        <v>8.11</v>
      </c>
      <c r="AT57">
        <v>0.3</v>
      </c>
      <c r="AV57" s="39">
        <v>0.22800000000000001</v>
      </c>
    </row>
    <row r="58" spans="1:48" ht="15" customHeight="1" thickBot="1" x14ac:dyDescent="0.25">
      <c r="A58" t="s">
        <v>6</v>
      </c>
      <c r="B58" s="11" t="s">
        <v>14</v>
      </c>
      <c r="C58" s="11" t="s">
        <v>35</v>
      </c>
      <c r="D58" s="15">
        <v>0.56736111111111109</v>
      </c>
      <c r="E58" s="2">
        <v>0.56736111111111109</v>
      </c>
      <c r="F58" s="14">
        <v>9</v>
      </c>
      <c r="G58" s="1">
        <v>42942</v>
      </c>
      <c r="H58">
        <v>0.49399999999999999</v>
      </c>
      <c r="I58">
        <f t="shared" si="0"/>
        <v>0.13600000000000001</v>
      </c>
      <c r="J58" s="14">
        <f t="shared" si="1"/>
        <v>1571.6296</v>
      </c>
      <c r="K58" s="30">
        <v>30</v>
      </c>
      <c r="L58">
        <v>868</v>
      </c>
      <c r="M58">
        <f t="shared" si="2"/>
        <v>0.67508436599999988</v>
      </c>
      <c r="N58">
        <v>9.9209999999999994</v>
      </c>
      <c r="O58">
        <v>15.975</v>
      </c>
      <c r="P58">
        <f t="shared" si="24"/>
        <v>35.618177149432022</v>
      </c>
      <c r="Q58" s="2">
        <f t="shared" si="25"/>
        <v>44.124369234461561</v>
      </c>
      <c r="R58" s="32">
        <f t="shared" si="4"/>
        <v>44.966635807344794</v>
      </c>
      <c r="S58" s="33">
        <v>413</v>
      </c>
      <c r="T58" s="43">
        <v>2.2999999999999998</v>
      </c>
      <c r="U58" s="3">
        <f t="shared" si="26"/>
        <v>11.595203153359178</v>
      </c>
      <c r="V58" s="27">
        <f t="shared" si="6"/>
        <v>4.643233453652891E-2</v>
      </c>
      <c r="W58" s="2">
        <f t="shared" si="27"/>
        <v>45.578624414056385</v>
      </c>
      <c r="X58" s="2">
        <f t="shared" si="28"/>
        <v>0.32080265617843962</v>
      </c>
      <c r="Y58" s="3">
        <f t="shared" si="29"/>
        <v>1.0463338975373112E-3</v>
      </c>
      <c r="Z58" s="22">
        <f t="shared" si="18"/>
        <v>57.539123516815884</v>
      </c>
      <c r="AA58" s="22">
        <f t="shared" si="19"/>
        <v>0.23187905650226526</v>
      </c>
      <c r="AB58" s="25">
        <f t="shared" si="12"/>
        <v>278.80984315799998</v>
      </c>
      <c r="AC58" s="25">
        <f t="shared" si="20"/>
        <v>12.945791909589412</v>
      </c>
      <c r="AD58" s="25">
        <f t="shared" si="21"/>
        <v>1357.6190366038732</v>
      </c>
      <c r="AE58" s="22">
        <f t="shared" si="22"/>
        <v>486.93368255098443</v>
      </c>
      <c r="AF58" s="22">
        <f t="shared" si="23"/>
        <v>444.46198362106071</v>
      </c>
      <c r="AG58" s="17">
        <v>14.53</v>
      </c>
      <c r="AH58" s="17">
        <v>5.4180000000000001</v>
      </c>
      <c r="AI58" s="17">
        <v>53.185000000000002</v>
      </c>
      <c r="AJ58" s="17">
        <v>1.0920300000000001</v>
      </c>
      <c r="AK58" s="17">
        <v>17.322800000000001</v>
      </c>
      <c r="AL58" s="17"/>
      <c r="AN58">
        <v>16.7</v>
      </c>
      <c r="AO58">
        <v>512.4</v>
      </c>
      <c r="AP58">
        <v>54.4</v>
      </c>
      <c r="AQ58">
        <v>5.31</v>
      </c>
      <c r="AR58">
        <v>31.7</v>
      </c>
      <c r="AS58" s="39">
        <v>7.58</v>
      </c>
      <c r="AT58">
        <v>-49.6</v>
      </c>
      <c r="AV58" s="39">
        <v>0.29499999999999998</v>
      </c>
    </row>
    <row r="59" spans="1:48" ht="15" customHeight="1" thickBot="1" x14ac:dyDescent="0.25">
      <c r="A59" t="s">
        <v>6</v>
      </c>
      <c r="B59" s="11" t="s">
        <v>9</v>
      </c>
      <c r="C59" s="11" t="s">
        <v>35</v>
      </c>
      <c r="D59" s="15">
        <v>0.62222222222222223</v>
      </c>
      <c r="E59" s="2">
        <v>0.62222222222222223</v>
      </c>
      <c r="F59" s="14">
        <v>15</v>
      </c>
      <c r="G59" s="1">
        <v>42942</v>
      </c>
      <c r="H59">
        <v>0.48</v>
      </c>
      <c r="I59">
        <f t="shared" si="0"/>
        <v>0.15000000000000002</v>
      </c>
      <c r="J59" s="14">
        <f t="shared" si="1"/>
        <v>83.703999999999994</v>
      </c>
      <c r="K59" s="30">
        <v>30</v>
      </c>
      <c r="M59">
        <f t="shared" si="2"/>
        <v>0.67496188319999995</v>
      </c>
      <c r="N59">
        <v>9.9192</v>
      </c>
      <c r="O59">
        <v>14.708</v>
      </c>
      <c r="P59">
        <f t="shared" si="24"/>
        <v>35.468445751663751</v>
      </c>
      <c r="Q59" s="2">
        <f t="shared" si="25"/>
        <v>2.3599568074130683</v>
      </c>
      <c r="R59" s="32">
        <f t="shared" si="4"/>
        <v>3.2057790407877227</v>
      </c>
      <c r="S59" s="33">
        <v>424</v>
      </c>
      <c r="T59" s="43">
        <v>2.2000000000000002</v>
      </c>
      <c r="U59" s="3">
        <f t="shared" si="26"/>
        <v>11.954287565028446</v>
      </c>
      <c r="V59" s="27">
        <f t="shared" si="6"/>
        <v>4.33930741501986E-2</v>
      </c>
      <c r="W59" s="2">
        <f t="shared" si="27"/>
        <v>-1.0394642116019597</v>
      </c>
      <c r="X59" s="2">
        <f t="shared" si="28"/>
        <v>1.9382807764682489E-2</v>
      </c>
      <c r="Y59" s="3">
        <f t="shared" si="29"/>
        <v>5.5716971865259161E-5</v>
      </c>
      <c r="Z59" s="22">
        <f t="shared" si="18"/>
        <v>-0.58049767018108633</v>
      </c>
      <c r="AA59" s="22">
        <f t="shared" si="19"/>
        <v>0.26431944792957945</v>
      </c>
      <c r="AB59" s="25">
        <f t="shared" si="12"/>
        <v>286.18383847679996</v>
      </c>
      <c r="AC59" s="25">
        <f t="shared" si="20"/>
        <v>12.418396523612239</v>
      </c>
      <c r="AD59" s="25">
        <f t="shared" si="21"/>
        <v>-13.79933003014064</v>
      </c>
      <c r="AE59" s="22">
        <f t="shared" si="22"/>
        <v>-4.8218411296692807</v>
      </c>
      <c r="AF59" s="22">
        <f t="shared" si="23"/>
        <v>-4.674497783005501</v>
      </c>
      <c r="AG59" s="17">
        <v>16.684999999999999</v>
      </c>
      <c r="AH59" s="17">
        <v>5.7610000000000001</v>
      </c>
      <c r="AI59" s="17">
        <v>59.216000000000001</v>
      </c>
      <c r="AJ59" s="17">
        <v>0.77636000000000005</v>
      </c>
      <c r="AK59" s="17">
        <v>2.7718400000000001</v>
      </c>
      <c r="AL59" s="17"/>
      <c r="AN59">
        <v>16.8</v>
      </c>
      <c r="AO59">
        <v>512.29999999999995</v>
      </c>
      <c r="AP59">
        <v>56</v>
      </c>
      <c r="AQ59">
        <v>5.44</v>
      </c>
      <c r="AR59">
        <v>6.3</v>
      </c>
      <c r="AS59" s="39">
        <v>6.78</v>
      </c>
      <c r="AT59">
        <v>-66.599999999999994</v>
      </c>
      <c r="AV59" s="39">
        <v>0.252</v>
      </c>
    </row>
    <row r="60" spans="1:48" ht="15" customHeight="1" thickBot="1" x14ac:dyDescent="0.25">
      <c r="A60" t="s">
        <v>6</v>
      </c>
      <c r="B60" s="11" t="s">
        <v>13</v>
      </c>
      <c r="C60" s="11" t="s">
        <v>35</v>
      </c>
      <c r="D60" s="15">
        <v>0.66180555555555554</v>
      </c>
      <c r="E60" s="2">
        <v>0.66180555555555554</v>
      </c>
      <c r="F60" s="14">
        <v>15</v>
      </c>
      <c r="G60" s="1">
        <v>42942</v>
      </c>
      <c r="H60">
        <v>0.47799999999999998</v>
      </c>
      <c r="I60">
        <f t="shared" si="0"/>
        <v>0.15200000000000002</v>
      </c>
      <c r="J60" s="14">
        <f t="shared" si="1"/>
        <v>4149.7864</v>
      </c>
      <c r="K60" s="30">
        <v>30</v>
      </c>
      <c r="L60">
        <v>2372</v>
      </c>
      <c r="M60">
        <f t="shared" si="2"/>
        <v>0.6746556762</v>
      </c>
      <c r="N60">
        <v>9.9146999999999998</v>
      </c>
      <c r="O60">
        <v>16.363</v>
      </c>
      <c r="P60">
        <f t="shared" si="24"/>
        <v>35.688663741090743</v>
      </c>
      <c r="Q60" s="2">
        <f t="shared" si="25"/>
        <v>116.27743840748158</v>
      </c>
      <c r="R60" s="32">
        <f t="shared" si="4"/>
        <v>117.11804146893661</v>
      </c>
      <c r="S60" s="33">
        <v>424</v>
      </c>
      <c r="T60" s="43">
        <v>2.2000000000000002</v>
      </c>
      <c r="U60" s="3">
        <f t="shared" si="26"/>
        <v>11.880523268564422</v>
      </c>
      <c r="V60" s="27">
        <f t="shared" si="6"/>
        <v>4.3629975342552772E-2</v>
      </c>
      <c r="W60" s="2">
        <f t="shared" si="27"/>
        <v>129.70761927803275</v>
      </c>
      <c r="X60" s="2">
        <f t="shared" si="28"/>
        <v>0.97775318745662398</v>
      </c>
      <c r="Y60" s="3">
        <f t="shared" si="29"/>
        <v>2.7610226329167296E-3</v>
      </c>
      <c r="Z60" s="22">
        <f t="shared" si="18"/>
        <v>153.66069479421006</v>
      </c>
      <c r="AA60" s="22">
        <f t="shared" si="19"/>
        <v>0.26730473920744657</v>
      </c>
      <c r="AB60" s="25">
        <f t="shared" si="12"/>
        <v>286.05400670879999</v>
      </c>
      <c r="AC60" s="25">
        <f t="shared" si="20"/>
        <v>12.480529259343369</v>
      </c>
      <c r="AD60" s="25">
        <f t="shared" si="21"/>
        <v>3650.533804557861</v>
      </c>
      <c r="AE60" s="22">
        <f t="shared" si="22"/>
        <v>1276.1694361701657</v>
      </c>
      <c r="AF60" s="22">
        <f t="shared" si="23"/>
        <v>1231.2033536492388</v>
      </c>
      <c r="AG60" s="17">
        <v>16.509</v>
      </c>
      <c r="AH60" s="17">
        <v>8.6929999999999996</v>
      </c>
      <c r="AI60" s="17">
        <v>89.024000000000001</v>
      </c>
      <c r="AJ60" s="17">
        <v>5.4139099999999996</v>
      </c>
      <c r="AK60" s="17">
        <v>6.4334499999999997</v>
      </c>
      <c r="AL60" s="17"/>
      <c r="AN60">
        <v>16.3</v>
      </c>
      <c r="AO60">
        <v>512.4</v>
      </c>
      <c r="AP60">
        <v>92.3</v>
      </c>
      <c r="AQ60">
        <v>9.07</v>
      </c>
      <c r="AR60">
        <v>72.8</v>
      </c>
      <c r="AS60" s="39">
        <v>7.41</v>
      </c>
      <c r="AT60">
        <v>56.1</v>
      </c>
      <c r="AV60" s="39">
        <v>0.185</v>
      </c>
    </row>
    <row r="61" spans="1:48" ht="15" customHeight="1" thickBot="1" x14ac:dyDescent="0.25">
      <c r="A61" t="s">
        <v>6</v>
      </c>
      <c r="B61" s="11" t="s">
        <v>15</v>
      </c>
      <c r="C61" s="11" t="s">
        <v>35</v>
      </c>
      <c r="D61" s="15">
        <v>0.66805555555555562</v>
      </c>
      <c r="E61" s="2">
        <v>0.66805555555555562</v>
      </c>
      <c r="F61" s="14">
        <v>15</v>
      </c>
      <c r="G61" s="1">
        <v>42942</v>
      </c>
      <c r="H61">
        <v>0.48699999999999999</v>
      </c>
      <c r="I61">
        <f t="shared" si="0"/>
        <v>0.14300000000000002</v>
      </c>
      <c r="J61" s="14">
        <f t="shared" si="1"/>
        <v>1511.6325999999999</v>
      </c>
      <c r="K61" s="30">
        <v>30</v>
      </c>
      <c r="L61">
        <v>833</v>
      </c>
      <c r="M61">
        <f t="shared" si="2"/>
        <v>0.6746556762</v>
      </c>
      <c r="N61">
        <v>9.9146999999999998</v>
      </c>
      <c r="O61">
        <v>16.363</v>
      </c>
      <c r="P61">
        <f t="shared" si="24"/>
        <v>35.688663741090743</v>
      </c>
      <c r="Q61" s="2">
        <f t="shared" si="25"/>
        <v>42.356099711840884</v>
      </c>
      <c r="R61" s="32">
        <f t="shared" si="4"/>
        <v>43.196702773295918</v>
      </c>
      <c r="S61" s="33">
        <v>424</v>
      </c>
      <c r="T61" s="43">
        <v>2.2000000000000002</v>
      </c>
      <c r="U61" s="3">
        <f t="shared" si="26"/>
        <v>11.880523268564422</v>
      </c>
      <c r="V61" s="27">
        <f t="shared" si="6"/>
        <v>4.2784263497110821E-2</v>
      </c>
      <c r="W61" s="2">
        <f t="shared" si="27"/>
        <v>44.104243318093914</v>
      </c>
      <c r="X61" s="2">
        <f t="shared" si="28"/>
        <v>0.32899948654448791</v>
      </c>
      <c r="Y61" s="3">
        <f t="shared" si="29"/>
        <v>1.0057509999200828E-3</v>
      </c>
      <c r="Z61" s="22">
        <f t="shared" si="18"/>
        <v>51.978996350329496</v>
      </c>
      <c r="AA61" s="22">
        <f t="shared" si="19"/>
        <v>0.24683005705968952</v>
      </c>
      <c r="AB61" s="25">
        <f t="shared" si="12"/>
        <v>286.05400670879999</v>
      </c>
      <c r="AC61" s="25">
        <f t="shared" si="20"/>
        <v>12.238609997433604</v>
      </c>
      <c r="AD61" s="25">
        <f t="shared" si="21"/>
        <v>1237.5791848347642</v>
      </c>
      <c r="AE61" s="22">
        <f t="shared" si="22"/>
        <v>432.63829759763058</v>
      </c>
      <c r="AF61" s="22">
        <f t="shared" si="23"/>
        <v>424.71323427439324</v>
      </c>
      <c r="AG61" s="17">
        <v>17.143999999999998</v>
      </c>
      <c r="AH61" s="17">
        <v>7.0419999999999998</v>
      </c>
      <c r="AI61" s="17">
        <v>73.081000000000003</v>
      </c>
      <c r="AJ61" s="17">
        <v>5.1138000000000003</v>
      </c>
      <c r="AK61" s="17">
        <v>5.9694200000000004</v>
      </c>
      <c r="AL61" s="17"/>
      <c r="AN61">
        <v>16.2</v>
      </c>
      <c r="AO61">
        <v>512.1</v>
      </c>
      <c r="AP61">
        <v>61.7</v>
      </c>
      <c r="AQ61">
        <v>6.09</v>
      </c>
      <c r="AR61">
        <v>7.9</v>
      </c>
      <c r="AS61" s="39">
        <v>6.92</v>
      </c>
      <c r="AT61">
        <v>20.7</v>
      </c>
      <c r="AU61" t="s">
        <v>89</v>
      </c>
      <c r="AV61" s="39">
        <v>0.28599999999999998</v>
      </c>
    </row>
    <row r="62" spans="1:48" ht="15" customHeight="1" thickBot="1" x14ac:dyDescent="0.25">
      <c r="A62" t="s">
        <v>6</v>
      </c>
      <c r="B62" s="11" t="s">
        <v>18</v>
      </c>
      <c r="C62" s="11" t="s">
        <v>35</v>
      </c>
      <c r="D62" s="15">
        <v>0.68472222222222223</v>
      </c>
      <c r="E62" s="2">
        <v>0.68472222222222223</v>
      </c>
      <c r="F62" s="14">
        <v>15</v>
      </c>
      <c r="G62" s="1">
        <v>42942</v>
      </c>
      <c r="H62">
        <v>0.504</v>
      </c>
      <c r="I62">
        <f t="shared" si="0"/>
        <v>0.126</v>
      </c>
      <c r="J62" s="14">
        <f t="shared" si="1"/>
        <v>1383.0675999999999</v>
      </c>
      <c r="K62" s="30">
        <v>30</v>
      </c>
      <c r="L62">
        <v>758</v>
      </c>
      <c r="M62">
        <f t="shared" si="2"/>
        <v>0.67422698640000001</v>
      </c>
      <c r="N62">
        <v>9.9084000000000003</v>
      </c>
      <c r="O62">
        <v>18.344999999999999</v>
      </c>
      <c r="P62">
        <f t="shared" si="24"/>
        <v>35.955961388080091</v>
      </c>
      <c r="Q62" s="2">
        <f t="shared" si="25"/>
        <v>38.465599210997773</v>
      </c>
      <c r="R62" s="32">
        <f t="shared" si="4"/>
        <v>39.299953205213193</v>
      </c>
      <c r="S62" s="33">
        <v>424</v>
      </c>
      <c r="T62" s="43">
        <v>2.2000000000000002</v>
      </c>
      <c r="U62" s="3">
        <f t="shared" si="26"/>
        <v>11.792203118244586</v>
      </c>
      <c r="V62" s="27">
        <f t="shared" si="6"/>
        <v>4.3283358795475409E-2</v>
      </c>
      <c r="W62" s="2">
        <f t="shared" si="27"/>
        <v>38.594796368316437</v>
      </c>
      <c r="X62" s="2">
        <f t="shared" si="28"/>
        <v>0.25649341622557081</v>
      </c>
      <c r="Y62" s="3">
        <f t="shared" si="29"/>
        <v>9.196267257746357E-4</v>
      </c>
      <c r="Z62" s="22">
        <f t="shared" si="18"/>
        <v>46.472882552800129</v>
      </c>
      <c r="AA62" s="22">
        <f t="shared" si="19"/>
        <v>0.20858849855385841</v>
      </c>
      <c r="AB62" s="25">
        <f t="shared" si="12"/>
        <v>285.87224223359999</v>
      </c>
      <c r="AC62" s="25">
        <f t="shared" si="20"/>
        <v>12.373510830263967</v>
      </c>
      <c r="AD62" s="25">
        <f t="shared" si="21"/>
        <v>1105.0452146770538</v>
      </c>
      <c r="AE62" s="22">
        <f t="shared" si="22"/>
        <v>386.552120640684</v>
      </c>
      <c r="AF62" s="22">
        <f t="shared" si="23"/>
        <v>375.58364146038178</v>
      </c>
      <c r="AG62" s="17">
        <v>16.766999999999999</v>
      </c>
      <c r="AH62" s="17">
        <v>6.3620000000000001</v>
      </c>
      <c r="AI62" s="17">
        <v>65.507000000000005</v>
      </c>
      <c r="AJ62" s="17">
        <v>0.60314999999999996</v>
      </c>
      <c r="AK62" s="17">
        <v>3.2153700000000001</v>
      </c>
      <c r="AL62" s="17"/>
      <c r="AN62">
        <v>16.399999999999999</v>
      </c>
      <c r="AO62">
        <v>512.5</v>
      </c>
      <c r="AP62">
        <v>60.5</v>
      </c>
      <c r="AQ62">
        <v>5.93</v>
      </c>
      <c r="AR62">
        <v>36.1</v>
      </c>
      <c r="AS62" s="39">
        <v>7.88</v>
      </c>
      <c r="AT62">
        <v>-71.3</v>
      </c>
      <c r="AV62" s="39">
        <v>0.16900000000000001</v>
      </c>
    </row>
    <row r="63" spans="1:48" ht="15" customHeight="1" thickBot="1" x14ac:dyDescent="0.25">
      <c r="A63" t="s">
        <v>6</v>
      </c>
      <c r="B63" s="11" t="s">
        <v>19</v>
      </c>
      <c r="C63" s="11" t="s">
        <v>35</v>
      </c>
      <c r="D63" s="15">
        <v>0.69305555555555554</v>
      </c>
      <c r="E63" s="2">
        <v>0.69305555555555554</v>
      </c>
      <c r="F63" s="14">
        <v>15</v>
      </c>
      <c r="G63" s="1">
        <v>42942</v>
      </c>
      <c r="H63">
        <v>0.498</v>
      </c>
      <c r="I63">
        <f t="shared" si="0"/>
        <v>0.13200000000000001</v>
      </c>
      <c r="J63" s="14">
        <f t="shared" si="1"/>
        <v>1317.9279999999999</v>
      </c>
      <c r="K63" s="30">
        <v>30</v>
      </c>
      <c r="L63">
        <v>720</v>
      </c>
      <c r="M63">
        <f t="shared" si="2"/>
        <v>0.67419976799999992</v>
      </c>
      <c r="N63">
        <v>9.9079999999999995</v>
      </c>
      <c r="O63">
        <v>18.048999999999999</v>
      </c>
      <c r="P63">
        <f t="shared" si="24"/>
        <v>35.920881054293098</v>
      </c>
      <c r="Q63" s="2">
        <f t="shared" si="25"/>
        <v>36.689745944928241</v>
      </c>
      <c r="R63" s="32">
        <f t="shared" si="4"/>
        <v>37.524914769285751</v>
      </c>
      <c r="S63" s="33">
        <v>424</v>
      </c>
      <c r="T63" s="43">
        <v>2.2000000000000002</v>
      </c>
      <c r="U63" s="3">
        <f t="shared" si="26"/>
        <v>11.803719384252839</v>
      </c>
      <c r="V63" s="27">
        <f t="shared" si="6"/>
        <v>4.7078079340776839E-2</v>
      </c>
      <c r="W63" s="2">
        <f t="shared" si="27"/>
        <v>37.048785331095971</v>
      </c>
      <c r="X63" s="2">
        <f t="shared" si="28"/>
        <v>0.25905676658524363</v>
      </c>
      <c r="Y63" s="3">
        <f t="shared" si="29"/>
        <v>8.7627884796913586E-4</v>
      </c>
      <c r="Z63" s="22">
        <f t="shared" si="18"/>
        <v>47.849821326141019</v>
      </c>
      <c r="AA63" s="22">
        <f t="shared" si="19"/>
        <v>0.22137004982970865</v>
      </c>
      <c r="AB63" s="25">
        <f t="shared" si="12"/>
        <v>285.86070163199997</v>
      </c>
      <c r="AC63" s="25">
        <f t="shared" si="20"/>
        <v>13.45777279184143</v>
      </c>
      <c r="AD63" s="25">
        <f t="shared" si="21"/>
        <v>1127.310398090103</v>
      </c>
      <c r="AE63" s="22">
        <f t="shared" si="22"/>
        <v>394.35654906540293</v>
      </c>
      <c r="AF63" s="22">
        <f t="shared" si="23"/>
        <v>355.55527698572263</v>
      </c>
      <c r="AG63" s="17">
        <v>14.099</v>
      </c>
      <c r="AH63" s="17">
        <v>7.2910000000000004</v>
      </c>
      <c r="AI63" s="17">
        <v>70.900000000000006</v>
      </c>
      <c r="AJ63" s="17">
        <v>0.2298</v>
      </c>
      <c r="AK63" s="17">
        <v>9.6664999999999992</v>
      </c>
      <c r="AL63" s="17"/>
      <c r="AN63">
        <v>13</v>
      </c>
      <c r="AO63">
        <v>512.70000000000005</v>
      </c>
      <c r="AP63">
        <v>64.900000000000006</v>
      </c>
      <c r="AQ63">
        <v>6.85</v>
      </c>
      <c r="AR63">
        <v>38.299999999999997</v>
      </c>
      <c r="AS63" s="39">
        <v>7.59</v>
      </c>
      <c r="AT63">
        <v>-35.9</v>
      </c>
      <c r="AV63" s="39">
        <v>0.35499999999999998</v>
      </c>
    </row>
    <row r="64" spans="1:48" ht="15" customHeight="1" thickBot="1" x14ac:dyDescent="0.25">
      <c r="A64" t="s">
        <v>6</v>
      </c>
      <c r="B64" s="11" t="s">
        <v>16</v>
      </c>
      <c r="C64" s="11" t="s">
        <v>35</v>
      </c>
      <c r="D64" s="15">
        <v>0.70000000000000007</v>
      </c>
      <c r="E64" s="2">
        <v>0.70000000000000007</v>
      </c>
      <c r="F64" s="14">
        <v>15</v>
      </c>
      <c r="G64" s="1">
        <v>42942</v>
      </c>
      <c r="H64">
        <v>0.504</v>
      </c>
      <c r="I64">
        <f t="shared" si="0"/>
        <v>0.126</v>
      </c>
      <c r="J64" s="14">
        <f t="shared" si="1"/>
        <v>5538.2883999999995</v>
      </c>
      <c r="K64" s="30">
        <v>30</v>
      </c>
      <c r="L64">
        <v>3182</v>
      </c>
      <c r="M64">
        <f t="shared" si="2"/>
        <v>0.67424740019999996</v>
      </c>
      <c r="N64">
        <v>9.9086999999999996</v>
      </c>
      <c r="O64">
        <v>17.93</v>
      </c>
      <c r="P64">
        <f t="shared" si="24"/>
        <v>35.903657639642759</v>
      </c>
      <c r="Q64" s="2">
        <f t="shared" si="25"/>
        <v>154.25415581851303</v>
      </c>
      <c r="R64" s="32">
        <f t="shared" si="4"/>
        <v>155.08972528335985</v>
      </c>
      <c r="S64" s="33">
        <v>424</v>
      </c>
      <c r="T64" s="43">
        <v>2.2000000000000002</v>
      </c>
      <c r="U64" s="3">
        <f t="shared" si="26"/>
        <v>11.809381769835158</v>
      </c>
      <c r="V64" s="27">
        <f t="shared" si="6"/>
        <v>5.2288925349958791E-2</v>
      </c>
      <c r="W64" s="2">
        <f t="shared" si="27"/>
        <v>163.6421428415353</v>
      </c>
      <c r="X64" s="2">
        <f t="shared" si="28"/>
        <v>1.0270897183611636</v>
      </c>
      <c r="Y64" s="3">
        <f t="shared" si="29"/>
        <v>3.6826198769800964E-3</v>
      </c>
      <c r="Z64" s="22">
        <f t="shared" si="18"/>
        <v>228.17142935185615</v>
      </c>
      <c r="AA64" s="22">
        <f t="shared" si="19"/>
        <v>0.20889236621172813</v>
      </c>
      <c r="AB64" s="25">
        <f t="shared" si="12"/>
        <v>285.8808976848</v>
      </c>
      <c r="AC64" s="25">
        <f t="shared" si="20"/>
        <v>14.948404918019714</v>
      </c>
      <c r="AD64" s="25">
        <f t="shared" si="21"/>
        <v>5315.9153218703241</v>
      </c>
      <c r="AE64" s="22">
        <f t="shared" si="22"/>
        <v>1859.4860184507411</v>
      </c>
      <c r="AF64" s="22">
        <f t="shared" si="23"/>
        <v>1526.3931543411998</v>
      </c>
      <c r="AG64" s="17">
        <v>10.913</v>
      </c>
      <c r="AH64" s="17">
        <v>4.9720000000000004</v>
      </c>
      <c r="AI64" s="17">
        <v>44.997999999999998</v>
      </c>
      <c r="AJ64" s="17">
        <v>0.39417000000000002</v>
      </c>
      <c r="AK64" s="17">
        <v>3.3460899999999998</v>
      </c>
      <c r="AL64" s="17"/>
      <c r="AN64">
        <v>10.3</v>
      </c>
      <c r="AO64">
        <v>512.9</v>
      </c>
      <c r="AP64">
        <v>35.4</v>
      </c>
      <c r="AQ64">
        <v>3.97</v>
      </c>
      <c r="AR64">
        <v>11.2</v>
      </c>
      <c r="AS64" s="39">
        <v>6.05</v>
      </c>
      <c r="AT64">
        <v>35.200000000000003</v>
      </c>
      <c r="AV64" s="39">
        <v>0.28799999999999998</v>
      </c>
    </row>
    <row r="65" spans="1:48" ht="15" customHeight="1" thickBot="1" x14ac:dyDescent="0.25">
      <c r="A65" t="s">
        <v>6</v>
      </c>
      <c r="B65" s="11" t="s">
        <v>9</v>
      </c>
      <c r="C65" s="11" t="s">
        <v>35</v>
      </c>
      <c r="D65" s="15">
        <v>0.7090277777777777</v>
      </c>
      <c r="E65" s="2">
        <v>0.7090277777777777</v>
      </c>
      <c r="F65" s="14">
        <v>15</v>
      </c>
      <c r="G65" s="1">
        <v>42942</v>
      </c>
      <c r="H65">
        <v>0.48499999999999999</v>
      </c>
      <c r="I65">
        <f t="shared" si="0"/>
        <v>0.14500000000000002</v>
      </c>
      <c r="J65" s="14">
        <f t="shared" si="1"/>
        <v>1422.4941999999999</v>
      </c>
      <c r="K65" s="30">
        <v>30</v>
      </c>
      <c r="L65">
        <v>781</v>
      </c>
      <c r="M65">
        <f t="shared" si="2"/>
        <v>0.67427461859999993</v>
      </c>
      <c r="N65">
        <v>9.9091000000000005</v>
      </c>
      <c r="O65">
        <v>18.727</v>
      </c>
      <c r="P65">
        <f t="shared" si="24"/>
        <v>36.000562081189983</v>
      </c>
      <c r="Q65" s="2">
        <f t="shared" si="25"/>
        <v>39.513110845101004</v>
      </c>
      <c r="R65" s="32">
        <f t="shared" si="4"/>
        <v>40.346431167498821</v>
      </c>
      <c r="S65" s="33">
        <v>424</v>
      </c>
      <c r="T65" s="43">
        <v>2.2000000000000002</v>
      </c>
      <c r="U65" s="3">
        <f t="shared" si="26"/>
        <v>11.7775938898892</v>
      </c>
      <c r="V65" s="27">
        <f t="shared" si="6"/>
        <v>4.1932431025663845E-2</v>
      </c>
      <c r="W65" s="2">
        <f t="shared" si="27"/>
        <v>41.087943771548701</v>
      </c>
      <c r="X65" s="2">
        <f t="shared" si="28"/>
        <v>0.31519750595127805</v>
      </c>
      <c r="Y65" s="3">
        <f t="shared" si="29"/>
        <v>9.4590900805297028E-4</v>
      </c>
      <c r="Z65" s="22">
        <f t="shared" si="18"/>
        <v>47.956326006850162</v>
      </c>
      <c r="AA65" s="22">
        <f t="shared" si="19"/>
        <v>0.24913700360346525</v>
      </c>
      <c r="AB65" s="25">
        <f t="shared" si="12"/>
        <v>285.89243828639997</v>
      </c>
      <c r="AC65" s="25">
        <f t="shared" si="20"/>
        <v>11.988164949203323</v>
      </c>
      <c r="AD65" s="25">
        <f t="shared" si="21"/>
        <v>1144.3959152934501</v>
      </c>
      <c r="AE65" s="22">
        <f t="shared" si="22"/>
        <v>400.28897656503341</v>
      </c>
      <c r="AF65" s="22">
        <f t="shared" si="23"/>
        <v>400.03058191184726</v>
      </c>
      <c r="AG65" s="17">
        <v>17.803000000000001</v>
      </c>
      <c r="AH65" s="17">
        <v>5.9089999999999998</v>
      </c>
      <c r="AI65" s="17">
        <v>62.165999999999997</v>
      </c>
      <c r="AJ65" s="17">
        <v>0.77636000000000005</v>
      </c>
      <c r="AK65" s="17">
        <v>2.7718400000000001</v>
      </c>
      <c r="AL65" s="17"/>
      <c r="AN65">
        <v>16.8</v>
      </c>
      <c r="AO65">
        <v>512.29999999999995</v>
      </c>
      <c r="AP65">
        <v>56</v>
      </c>
      <c r="AQ65">
        <v>5.44</v>
      </c>
      <c r="AR65">
        <v>6.3</v>
      </c>
      <c r="AS65" s="39">
        <v>6.78</v>
      </c>
      <c r="AT65">
        <v>-66.599999999999994</v>
      </c>
      <c r="AV65" s="39">
        <v>0.252</v>
      </c>
    </row>
    <row r="66" spans="1:48" ht="15" customHeight="1" thickBot="1" x14ac:dyDescent="0.25">
      <c r="A66" t="s">
        <v>6</v>
      </c>
      <c r="B66" s="11" t="s">
        <v>11</v>
      </c>
      <c r="C66" s="11" t="s">
        <v>35</v>
      </c>
      <c r="D66" s="15">
        <v>0.71388888888888891</v>
      </c>
      <c r="E66" s="2">
        <v>0.71388888888888891</v>
      </c>
      <c r="F66" s="14">
        <v>15</v>
      </c>
      <c r="G66" s="1">
        <v>42942</v>
      </c>
      <c r="H66">
        <v>0.47899999999999998</v>
      </c>
      <c r="I66">
        <f t="shared" si="0"/>
        <v>0.15100000000000002</v>
      </c>
      <c r="J66" s="14">
        <f t="shared" si="1"/>
        <v>796.81119999999987</v>
      </c>
      <c r="K66" s="30">
        <v>30</v>
      </c>
      <c r="L66">
        <v>416</v>
      </c>
      <c r="M66">
        <f t="shared" si="2"/>
        <v>0.67433586000000001</v>
      </c>
      <c r="N66">
        <v>9.91</v>
      </c>
      <c r="O66">
        <v>20.056999999999999</v>
      </c>
      <c r="P66">
        <f t="shared" si="24"/>
        <v>36.16140631150774</v>
      </c>
      <c r="Q66" s="2">
        <f t="shared" si="25"/>
        <v>22.034850999321577</v>
      </c>
      <c r="R66" s="32">
        <f t="shared" si="4"/>
        <v>22.86446475221517</v>
      </c>
      <c r="S66" s="33">
        <v>424</v>
      </c>
      <c r="T66" s="43">
        <v>2.2000000000000002</v>
      </c>
      <c r="U66" s="3">
        <f t="shared" si="26"/>
        <v>11.725207707562783</v>
      </c>
      <c r="V66" s="27">
        <f t="shared" si="6"/>
        <v>4.1490398972416569E-2</v>
      </c>
      <c r="W66" s="2">
        <f t="shared" si="27"/>
        <v>21.538939141661498</v>
      </c>
      <c r="X66" s="2">
        <f t="shared" si="28"/>
        <v>0.18612336095249163</v>
      </c>
      <c r="Y66" s="3">
        <f t="shared" si="29"/>
        <v>5.2989976904302958E-4</v>
      </c>
      <c r="Z66" s="22">
        <f t="shared" si="18"/>
        <v>25.235765645211284</v>
      </c>
      <c r="AA66" s="22">
        <f t="shared" si="19"/>
        <v>0.26152750874098629</v>
      </c>
      <c r="AB66" s="25">
        <f t="shared" si="12"/>
        <v>285.91840464000001</v>
      </c>
      <c r="AC66" s="25">
        <f t="shared" si="20"/>
        <v>11.862868682070442</v>
      </c>
      <c r="AD66" s="25">
        <f t="shared" si="21"/>
        <v>602.93329587431049</v>
      </c>
      <c r="AE66" s="22">
        <f t="shared" si="22"/>
        <v>210.87600031675615</v>
      </c>
      <c r="AF66" s="22">
        <f t="shared" si="23"/>
        <v>212.72903141339378</v>
      </c>
      <c r="AG66" s="17">
        <v>18.152999999999999</v>
      </c>
      <c r="AH66" s="17">
        <v>6.141</v>
      </c>
      <c r="AI66" s="17">
        <v>65.072000000000003</v>
      </c>
      <c r="AJ66" s="17">
        <v>0.54752000000000001</v>
      </c>
      <c r="AK66" s="17">
        <v>7.7141500000000001</v>
      </c>
      <c r="AL66" s="17"/>
      <c r="AN66">
        <v>17.7</v>
      </c>
      <c r="AO66">
        <v>512.29999999999995</v>
      </c>
      <c r="AP66">
        <v>56.1</v>
      </c>
      <c r="AQ66">
        <v>5.34</v>
      </c>
      <c r="AR66">
        <v>8</v>
      </c>
      <c r="AS66" s="39">
        <v>8.14</v>
      </c>
      <c r="AT66">
        <v>85.3</v>
      </c>
      <c r="AV66" s="39">
        <v>0.28399999999999997</v>
      </c>
    </row>
    <row r="67" spans="1:48" ht="15" customHeight="1" thickBot="1" x14ac:dyDescent="0.25">
      <c r="A67" t="s">
        <v>6</v>
      </c>
      <c r="B67" s="11" t="s">
        <v>12</v>
      </c>
      <c r="C67" s="11" t="s">
        <v>35</v>
      </c>
      <c r="D67" s="15">
        <v>0.71944444444444444</v>
      </c>
      <c r="E67" s="2">
        <v>0.71944444444444444</v>
      </c>
      <c r="F67" s="14">
        <v>15</v>
      </c>
      <c r="G67" s="1">
        <v>42942</v>
      </c>
      <c r="H67">
        <v>0.51300000000000001</v>
      </c>
      <c r="I67">
        <f t="shared" ref="I67:I130" si="30">0.63-H67</f>
        <v>0.11699999999999999</v>
      </c>
      <c r="J67" s="14">
        <f t="shared" ref="J67:J130" si="31">L67*1.7142+83.704</f>
        <v>3738.3784000000001</v>
      </c>
      <c r="K67" s="30">
        <v>30</v>
      </c>
      <c r="L67">
        <v>2132</v>
      </c>
      <c r="M67">
        <f t="shared" ref="M67:M130" si="32">0.068046*N67</f>
        <v>0.67448556120000003</v>
      </c>
      <c r="N67">
        <v>9.9122000000000003</v>
      </c>
      <c r="O67">
        <v>19.812000000000001</v>
      </c>
      <c r="P67">
        <f t="shared" ref="P67:P75" si="33">1.014/M67*0.08206*(O67+273)</f>
        <v>36.123155571680755</v>
      </c>
      <c r="Q67" s="2">
        <f t="shared" ref="Q67:Q75" si="34">J67/P67</f>
        <v>103.4898070458372</v>
      </c>
      <c r="R67" s="32">
        <f t="shared" ref="R67:R130" si="35">(J67+K67)/P67</f>
        <v>104.3202992751351</v>
      </c>
      <c r="S67" s="33">
        <v>424</v>
      </c>
      <c r="T67" s="43">
        <v>2.2000000000000002</v>
      </c>
      <c r="U67" s="3">
        <f t="shared" ref="U67:U75" si="36">S67/P67</f>
        <v>11.737623507410317</v>
      </c>
      <c r="V67" s="27">
        <f t="shared" ref="V67:V130" si="37">EXP(-58.0931+(90.5069*(100/(AG67+273)))+(22.294*(LN((AG67+273)/100))))</f>
        <v>4.4545598115705215E-2</v>
      </c>
      <c r="W67" s="2">
        <f t="shared" ref="W67:W75" si="38">(((Q67*I67)+(H67*0.83*Q67))-(U67*I67))/H67</f>
        <v>106.82247644452821</v>
      </c>
      <c r="X67" s="2">
        <f t="shared" ref="X67:X75" si="39">((I67/24.451*J67)+(0.025*0.00141*J67))/(H67*55.51)</f>
        <v>0.63280728501492334</v>
      </c>
      <c r="Y67" s="3">
        <f t="shared" ref="Y67:Y75" si="40">Q67/10^6*0.08206*(O67+273)</f>
        <v>2.486668888660708E-3</v>
      </c>
      <c r="Z67" s="22">
        <f t="shared" si="18"/>
        <v>131.69608955759054</v>
      </c>
      <c r="AA67" s="22">
        <f t="shared" si="19"/>
        <v>0.18941050843636731</v>
      </c>
      <c r="AB67" s="25">
        <f t="shared" ref="AB67:AB130" si="41">S67*M67</f>
        <v>285.98187794879999</v>
      </c>
      <c r="AC67" s="25">
        <f t="shared" si="20"/>
        <v>12.739233803481904</v>
      </c>
      <c r="AD67" s="25">
        <f t="shared" si="21"/>
        <v>3121.5100375134716</v>
      </c>
      <c r="AE67" s="22">
        <f t="shared" si="22"/>
        <v>1091.5062380534205</v>
      </c>
      <c r="AF67" s="22">
        <f t="shared" si="23"/>
        <v>1033.783440897326</v>
      </c>
      <c r="AG67" s="17">
        <v>15.842000000000001</v>
      </c>
      <c r="AH67" s="17">
        <v>6.3979999999999997</v>
      </c>
      <c r="AI67" s="17">
        <v>64.602999999999994</v>
      </c>
      <c r="AJ67" s="17">
        <v>0.59802999999999995</v>
      </c>
      <c r="AK67" s="17">
        <v>7.8129499999999998</v>
      </c>
      <c r="AL67" s="17"/>
      <c r="AN67">
        <v>15.8</v>
      </c>
      <c r="AO67">
        <v>512.29999999999995</v>
      </c>
      <c r="AP67">
        <v>50.1</v>
      </c>
      <c r="AQ67">
        <v>4.96</v>
      </c>
      <c r="AR67">
        <v>25.6</v>
      </c>
      <c r="AS67" s="39">
        <v>6.98</v>
      </c>
      <c r="AT67">
        <v>14.5</v>
      </c>
      <c r="AV67" s="39">
        <v>0.23300000000000001</v>
      </c>
    </row>
    <row r="68" spans="1:48" ht="15" customHeight="1" thickBot="1" x14ac:dyDescent="0.25">
      <c r="A68" t="s">
        <v>6</v>
      </c>
      <c r="B68" s="11" t="s">
        <v>14</v>
      </c>
      <c r="C68" s="11" t="s">
        <v>35</v>
      </c>
      <c r="D68" s="15">
        <v>0.72777777777777775</v>
      </c>
      <c r="E68" s="2">
        <v>0.72777777777777775</v>
      </c>
      <c r="F68" s="14">
        <v>15</v>
      </c>
      <c r="G68" s="1">
        <v>42942</v>
      </c>
      <c r="H68">
        <v>0.52900000000000003</v>
      </c>
      <c r="I68">
        <f t="shared" si="30"/>
        <v>0.10099999999999998</v>
      </c>
      <c r="J68" s="14">
        <f t="shared" si="31"/>
        <v>1717.3365999999999</v>
      </c>
      <c r="K68" s="30">
        <v>30</v>
      </c>
      <c r="L68">
        <v>953</v>
      </c>
      <c r="M68">
        <f t="shared" si="32"/>
        <v>0.67411130819999998</v>
      </c>
      <c r="N68">
        <v>9.9067000000000007</v>
      </c>
      <c r="O68">
        <v>17.867000000000001</v>
      </c>
      <c r="P68">
        <f t="shared" si="33"/>
        <v>35.903129601705743</v>
      </c>
      <c r="Q68" s="2">
        <f t="shared" si="34"/>
        <v>47.832504270558353</v>
      </c>
      <c r="R68" s="32">
        <f t="shared" si="35"/>
        <v>48.668086024372222</v>
      </c>
      <c r="S68" s="33">
        <v>424</v>
      </c>
      <c r="T68" s="43">
        <v>2.2000000000000002</v>
      </c>
      <c r="U68" s="3">
        <f t="shared" si="36"/>
        <v>11.809555453902712</v>
      </c>
      <c r="V68" s="27">
        <f t="shared" si="37"/>
        <v>4.5012095286963968E-2</v>
      </c>
      <c r="W68" s="2">
        <f t="shared" si="38"/>
        <v>46.57870601239371</v>
      </c>
      <c r="X68" s="2">
        <f t="shared" si="39"/>
        <v>0.24363723594634601</v>
      </c>
      <c r="Y68" s="3">
        <f t="shared" si="40"/>
        <v>1.1416923294336684E-3</v>
      </c>
      <c r="Z68" s="22">
        <f t="shared" si="18"/>
        <v>58.267691388694409</v>
      </c>
      <c r="AA68" s="22">
        <f t="shared" si="19"/>
        <v>0.15953451254291906</v>
      </c>
      <c r="AB68" s="25">
        <f t="shared" si="41"/>
        <v>285.82319467679997</v>
      </c>
      <c r="AC68" s="25">
        <f t="shared" si="20"/>
        <v>12.865500874016574</v>
      </c>
      <c r="AD68" s="25">
        <f t="shared" si="21"/>
        <v>1379.4952033878353</v>
      </c>
      <c r="AE68" s="22">
        <f t="shared" si="22"/>
        <v>482.63934805841274</v>
      </c>
      <c r="AF68" s="22">
        <f t="shared" si="23"/>
        <v>452.89874027658749</v>
      </c>
      <c r="AG68" s="17">
        <v>15.51</v>
      </c>
      <c r="AH68" s="17">
        <v>6.0869999999999997</v>
      </c>
      <c r="AI68" s="17">
        <v>61.029000000000003</v>
      </c>
      <c r="AJ68" s="17">
        <v>1.0920300000000001</v>
      </c>
      <c r="AK68" s="17">
        <v>17.322800000000001</v>
      </c>
      <c r="AL68" s="17"/>
      <c r="AN68">
        <v>16.7</v>
      </c>
      <c r="AO68">
        <v>512.4</v>
      </c>
      <c r="AP68">
        <v>54.4</v>
      </c>
      <c r="AQ68">
        <v>5.31</v>
      </c>
      <c r="AR68">
        <v>31.7</v>
      </c>
      <c r="AS68" s="39">
        <v>7.58</v>
      </c>
      <c r="AT68">
        <v>-49.6</v>
      </c>
      <c r="AV68" s="39">
        <v>0.29499999999999998</v>
      </c>
    </row>
    <row r="69" spans="1:48" ht="15" customHeight="1" thickBot="1" x14ac:dyDescent="0.25">
      <c r="A69" t="s">
        <v>6</v>
      </c>
      <c r="B69" s="11" t="s">
        <v>17</v>
      </c>
      <c r="C69" s="11" t="s">
        <v>35</v>
      </c>
      <c r="D69" s="15">
        <v>0.73819444444444438</v>
      </c>
      <c r="E69" s="2">
        <v>0.73819444444444438</v>
      </c>
      <c r="F69" s="14">
        <v>15</v>
      </c>
      <c r="G69" s="1">
        <v>42942</v>
      </c>
      <c r="H69">
        <v>0.499</v>
      </c>
      <c r="I69">
        <f t="shared" si="30"/>
        <v>0.13100000000000001</v>
      </c>
      <c r="J69" s="14">
        <f t="shared" si="31"/>
        <v>2864.1363999999999</v>
      </c>
      <c r="K69" s="30">
        <v>30</v>
      </c>
      <c r="L69">
        <v>1622</v>
      </c>
      <c r="M69">
        <f t="shared" si="32"/>
        <v>0.67445153819999992</v>
      </c>
      <c r="N69">
        <v>9.9116999999999997</v>
      </c>
      <c r="O69">
        <v>16.722999999999999</v>
      </c>
      <c r="P69">
        <f t="shared" si="33"/>
        <v>35.743879857786354</v>
      </c>
      <c r="Q69" s="2">
        <f t="shared" si="34"/>
        <v>80.129421075593839</v>
      </c>
      <c r="R69" s="32">
        <f t="shared" si="35"/>
        <v>80.968725597636791</v>
      </c>
      <c r="S69" s="33">
        <v>424</v>
      </c>
      <c r="T69" s="43">
        <v>2.2000000000000002</v>
      </c>
      <c r="U69" s="3">
        <f t="shared" si="36"/>
        <v>11.862170578207026</v>
      </c>
      <c r="V69" s="27">
        <f t="shared" si="37"/>
        <v>4.4389853284680834E-2</v>
      </c>
      <c r="W69" s="2">
        <f t="shared" si="38"/>
        <v>84.429282849772292</v>
      </c>
      <c r="X69" s="2">
        <f t="shared" si="39"/>
        <v>0.55762806058052128</v>
      </c>
      <c r="Y69" s="3">
        <f t="shared" si="40"/>
        <v>1.9050504936830475E-3</v>
      </c>
      <c r="Z69" s="22">
        <f t="shared" si="18"/>
        <v>102.48677527152867</v>
      </c>
      <c r="AA69" s="22">
        <f t="shared" si="19"/>
        <v>0.22033846169863125</v>
      </c>
      <c r="AB69" s="25">
        <f t="shared" si="41"/>
        <v>285.96745219679997</v>
      </c>
      <c r="AC69" s="25">
        <f t="shared" si="20"/>
        <v>12.694053247209931</v>
      </c>
      <c r="AD69" s="25">
        <f t="shared" si="21"/>
        <v>2430.1218580880704</v>
      </c>
      <c r="AE69" s="22">
        <f t="shared" si="22"/>
        <v>849.78966641829038</v>
      </c>
      <c r="AF69" s="22">
        <f t="shared" si="23"/>
        <v>807.36052760811128</v>
      </c>
      <c r="AG69" s="17">
        <v>15.954000000000001</v>
      </c>
      <c r="AH69" s="17">
        <v>5.8250000000000002</v>
      </c>
      <c r="AI69" s="17">
        <v>58.957999999999998</v>
      </c>
      <c r="AJ69" s="17">
        <v>0.16289000000000001</v>
      </c>
      <c r="AK69" s="17">
        <v>4.1120200000000002</v>
      </c>
      <c r="AL69" s="17"/>
      <c r="AN69">
        <v>14.6</v>
      </c>
      <c r="AO69">
        <v>512.4</v>
      </c>
      <c r="AP69">
        <v>54.7</v>
      </c>
      <c r="AQ69">
        <v>5.56</v>
      </c>
      <c r="AR69">
        <v>11.3</v>
      </c>
      <c r="AS69" s="39">
        <v>6.81</v>
      </c>
      <c r="AT69">
        <v>-31.2</v>
      </c>
      <c r="AV69" s="39">
        <v>0.46600000000000003</v>
      </c>
    </row>
    <row r="70" spans="1:48" ht="15" customHeight="1" thickBot="1" x14ac:dyDescent="0.25">
      <c r="A70" t="s">
        <v>6</v>
      </c>
      <c r="B70" s="11" t="s">
        <v>10</v>
      </c>
      <c r="C70" s="11" t="s">
        <v>35</v>
      </c>
      <c r="D70" s="15">
        <v>0.7583333333333333</v>
      </c>
      <c r="E70" s="2">
        <v>0.7583333333333333</v>
      </c>
      <c r="F70" s="14">
        <v>15</v>
      </c>
      <c r="G70" s="1">
        <v>42942</v>
      </c>
      <c r="H70">
        <v>0.505</v>
      </c>
      <c r="I70">
        <f t="shared" si="30"/>
        <v>0.125</v>
      </c>
      <c r="J70" s="14">
        <f t="shared" si="31"/>
        <v>2252.1669999999999</v>
      </c>
      <c r="K70" s="30">
        <v>30</v>
      </c>
      <c r="L70">
        <v>1265</v>
      </c>
      <c r="M70">
        <f t="shared" si="32"/>
        <v>0.67396841159999998</v>
      </c>
      <c r="N70">
        <v>9.9046000000000003</v>
      </c>
      <c r="O70">
        <v>16.882000000000001</v>
      </c>
      <c r="P70">
        <f t="shared" si="33"/>
        <v>35.789132757153091</v>
      </c>
      <c r="Q70" s="2">
        <f t="shared" si="34"/>
        <v>62.92879504183751</v>
      </c>
      <c r="R70" s="32">
        <f t="shared" si="35"/>
        <v>63.767038320979388</v>
      </c>
      <c r="S70" s="33">
        <v>424</v>
      </c>
      <c r="T70" s="43">
        <v>2.2000000000000002</v>
      </c>
      <c r="U70" s="3">
        <f t="shared" si="36"/>
        <v>11.847171678538539</v>
      </c>
      <c r="V70" s="27">
        <f t="shared" si="37"/>
        <v>4.4699357789935258E-2</v>
      </c>
      <c r="W70" s="2">
        <f t="shared" si="38"/>
        <v>64.874866063759541</v>
      </c>
      <c r="X70" s="2">
        <f t="shared" si="39"/>
        <v>0.41355724672044741</v>
      </c>
      <c r="Y70" s="3">
        <f t="shared" si="40"/>
        <v>1.49693236257193E-3</v>
      </c>
      <c r="Z70" s="22">
        <f t="shared" si="18"/>
        <v>79.555881440970197</v>
      </c>
      <c r="AA70" s="22">
        <f t="shared" si="19"/>
        <v>0.2074859601836323</v>
      </c>
      <c r="AB70" s="25">
        <f t="shared" si="41"/>
        <v>285.76260651839999</v>
      </c>
      <c r="AC70" s="25">
        <f t="shared" si="20"/>
        <v>12.773404991750446</v>
      </c>
      <c r="AD70" s="25">
        <f t="shared" si="21"/>
        <v>1884.9451780631775</v>
      </c>
      <c r="AE70" s="22">
        <f t="shared" si="22"/>
        <v>659.61925565716297</v>
      </c>
      <c r="AF70" s="22">
        <f t="shared" si="23"/>
        <v>622.82438779910626</v>
      </c>
      <c r="AG70" s="17">
        <v>15.731999999999999</v>
      </c>
      <c r="AH70" s="17">
        <v>5.306</v>
      </c>
      <c r="AI70" s="17">
        <v>53.451000000000001</v>
      </c>
      <c r="AJ70" s="17">
        <v>1.1173999999999999</v>
      </c>
      <c r="AK70" s="17">
        <v>5.5687199999999999</v>
      </c>
      <c r="AL70" s="17"/>
      <c r="AN70">
        <v>15</v>
      </c>
      <c r="AO70">
        <v>512.6</v>
      </c>
      <c r="AP70">
        <v>48.7</v>
      </c>
      <c r="AQ70">
        <v>4.9000000000000004</v>
      </c>
      <c r="AR70">
        <v>10.1</v>
      </c>
      <c r="AS70" s="39">
        <v>6.46</v>
      </c>
      <c r="AT70">
        <v>208.8</v>
      </c>
      <c r="AV70" s="39">
        <v>0.42399999999999999</v>
      </c>
    </row>
    <row r="71" spans="1:48" ht="15" customHeight="1" thickBot="1" x14ac:dyDescent="0.25">
      <c r="A71" t="s">
        <v>6</v>
      </c>
      <c r="B71" s="11" t="s">
        <v>27</v>
      </c>
      <c r="C71" s="11" t="s">
        <v>35</v>
      </c>
      <c r="D71" s="15">
        <v>0.7680555555555556</v>
      </c>
      <c r="E71" s="2">
        <v>0.7680555555555556</v>
      </c>
      <c r="F71" s="14">
        <v>15</v>
      </c>
      <c r="G71" s="1">
        <v>42942</v>
      </c>
      <c r="H71">
        <v>0.49099999999999999</v>
      </c>
      <c r="I71">
        <f t="shared" si="30"/>
        <v>0.13900000000000001</v>
      </c>
      <c r="J71" s="14">
        <f t="shared" si="31"/>
        <v>592.82139999999993</v>
      </c>
      <c r="K71" s="30">
        <v>30</v>
      </c>
      <c r="L71">
        <v>297</v>
      </c>
      <c r="M71">
        <f t="shared" si="32"/>
        <v>0.67401604380000002</v>
      </c>
      <c r="N71">
        <v>9.9053000000000004</v>
      </c>
      <c r="O71">
        <v>19.02</v>
      </c>
      <c r="P71">
        <f t="shared" si="33"/>
        <v>36.050544612866965</v>
      </c>
      <c r="Q71" s="2">
        <f t="shared" si="34"/>
        <v>16.444173211974537</v>
      </c>
      <c r="R71" s="32">
        <f t="shared" si="35"/>
        <v>17.276338171537798</v>
      </c>
      <c r="S71" s="33">
        <v>424</v>
      </c>
      <c r="T71" s="43">
        <v>2.2000000000000002</v>
      </c>
      <c r="U71" s="3">
        <f t="shared" si="36"/>
        <v>11.761264761827432</v>
      </c>
      <c r="V71" s="27">
        <f t="shared" si="37"/>
        <v>4.2109960167196002E-2</v>
      </c>
      <c r="W71" s="2">
        <f t="shared" si="38"/>
        <v>14.974375119442829</v>
      </c>
      <c r="X71" s="2">
        <f t="shared" si="39"/>
        <v>0.12441534389553303</v>
      </c>
      <c r="Y71" s="3">
        <f t="shared" si="40"/>
        <v>3.940543734792675E-4</v>
      </c>
      <c r="Z71" s="22">
        <f t="shared" si="18"/>
        <v>17.919325324425298</v>
      </c>
      <c r="AA71" s="22">
        <f t="shared" si="19"/>
        <v>0.23558234089468755</v>
      </c>
      <c r="AB71" s="25">
        <f t="shared" si="41"/>
        <v>285.78280257120002</v>
      </c>
      <c r="AC71" s="25">
        <f t="shared" si="20"/>
        <v>12.034302432742873</v>
      </c>
      <c r="AD71" s="25">
        <f t="shared" si="21"/>
        <v>427.40973780666377</v>
      </c>
      <c r="AE71" s="22">
        <f t="shared" si="22"/>
        <v>149.55754298762562</v>
      </c>
      <c r="AF71" s="22">
        <f t="shared" si="23"/>
        <v>148.9020691026551</v>
      </c>
      <c r="AG71" s="17">
        <v>17.664000000000001</v>
      </c>
      <c r="AH71" s="17">
        <v>6.4329999999999998</v>
      </c>
      <c r="AI71" s="17">
        <v>67.484999999999999</v>
      </c>
      <c r="AJ71" s="17">
        <v>0.26449</v>
      </c>
      <c r="AK71" s="17">
        <v>3.5471400000000002</v>
      </c>
      <c r="AL71" s="17"/>
      <c r="AN71">
        <v>17.100000000000001</v>
      </c>
      <c r="AO71">
        <v>512.29999999999995</v>
      </c>
      <c r="AP71">
        <v>60.9</v>
      </c>
      <c r="AQ71">
        <v>5.87</v>
      </c>
      <c r="AR71">
        <v>32.5</v>
      </c>
      <c r="AS71" s="39">
        <v>8.11</v>
      </c>
      <c r="AT71">
        <v>0.3</v>
      </c>
      <c r="AV71" s="39">
        <v>0.22800000000000001</v>
      </c>
    </row>
    <row r="72" spans="1:48" ht="15" customHeight="1" thickBot="1" x14ac:dyDescent="0.25">
      <c r="A72" t="s">
        <v>6</v>
      </c>
      <c r="B72" s="11" t="s">
        <v>9</v>
      </c>
      <c r="C72" s="11" t="s">
        <v>35</v>
      </c>
      <c r="D72" s="15">
        <v>0.80763888888888891</v>
      </c>
      <c r="E72" s="2">
        <v>0.80763888888888891</v>
      </c>
      <c r="F72" s="14">
        <v>15</v>
      </c>
      <c r="G72" s="1">
        <v>42942</v>
      </c>
      <c r="H72">
        <v>0.502</v>
      </c>
      <c r="I72">
        <f t="shared" si="30"/>
        <v>0.128</v>
      </c>
      <c r="J72" s="14">
        <f t="shared" si="31"/>
        <v>1333.3557999999998</v>
      </c>
      <c r="K72" s="30">
        <v>30</v>
      </c>
      <c r="L72">
        <v>729</v>
      </c>
      <c r="M72">
        <f t="shared" si="32"/>
        <v>0.67442431979999995</v>
      </c>
      <c r="N72">
        <v>9.9113000000000007</v>
      </c>
      <c r="O72">
        <v>16.7</v>
      </c>
      <c r="P72">
        <f t="shared" si="33"/>
        <v>35.742484724080676</v>
      </c>
      <c r="Q72" s="2">
        <f t="shared" si="34"/>
        <v>37.304507794940235</v>
      </c>
      <c r="R72" s="32">
        <f t="shared" si="35"/>
        <v>38.143845077493182</v>
      </c>
      <c r="S72" s="33">
        <v>424</v>
      </c>
      <c r="T72" s="43">
        <v>2.2000000000000002</v>
      </c>
      <c r="U72" s="3">
        <f t="shared" si="36"/>
        <v>11.862633593414946</v>
      </c>
      <c r="V72" s="27">
        <f t="shared" si="37"/>
        <v>4.3472274281641347E-2</v>
      </c>
      <c r="W72" s="2">
        <f t="shared" si="38"/>
        <v>37.44991258094629</v>
      </c>
      <c r="X72" s="2">
        <f t="shared" si="39"/>
        <v>0.25217324509122674</v>
      </c>
      <c r="Y72" s="3">
        <f t="shared" si="40"/>
        <v>8.8683193142641476E-4</v>
      </c>
      <c r="Z72" s="22">
        <f t="shared" si="18"/>
        <v>45.039772075832744</v>
      </c>
      <c r="AA72" s="22">
        <f t="shared" si="19"/>
        <v>0.21401428718481696</v>
      </c>
      <c r="AB72" s="25">
        <f t="shared" si="41"/>
        <v>285.95591159519995</v>
      </c>
      <c r="AC72" s="25">
        <f t="shared" si="20"/>
        <v>12.431153821323317</v>
      </c>
      <c r="AD72" s="25">
        <f t="shared" si="21"/>
        <v>1070.447181574915</v>
      </c>
      <c r="AE72" s="22">
        <f t="shared" si="22"/>
        <v>374.33993779091486</v>
      </c>
      <c r="AF72" s="22">
        <f t="shared" si="23"/>
        <v>362.31368964782212</v>
      </c>
      <c r="AG72" s="17">
        <v>16.626000000000001</v>
      </c>
      <c r="AH72" s="17">
        <v>5.9249999999999998</v>
      </c>
      <c r="AI72" s="17">
        <v>60.826999999999998</v>
      </c>
      <c r="AJ72" s="17">
        <v>0.77636000000000005</v>
      </c>
      <c r="AK72" s="17">
        <v>2.7718400000000001</v>
      </c>
      <c r="AL72" s="17"/>
      <c r="AN72">
        <v>16.8</v>
      </c>
      <c r="AO72">
        <v>512.29999999999995</v>
      </c>
      <c r="AP72">
        <v>56</v>
      </c>
      <c r="AQ72">
        <v>5.44</v>
      </c>
      <c r="AR72">
        <v>6.3</v>
      </c>
      <c r="AS72" s="39">
        <v>6.78</v>
      </c>
      <c r="AT72">
        <v>-66.599999999999994</v>
      </c>
      <c r="AV72" s="39">
        <v>0.252</v>
      </c>
    </row>
    <row r="73" spans="1:48" ht="15" customHeight="1" thickBot="1" x14ac:dyDescent="0.25">
      <c r="A73" t="s">
        <v>6</v>
      </c>
      <c r="B73" s="11" t="s">
        <v>11</v>
      </c>
      <c r="C73" s="11" t="s">
        <v>35</v>
      </c>
      <c r="D73" s="15">
        <v>0.92986111111111114</v>
      </c>
      <c r="E73" s="2">
        <v>0.92986111111111114</v>
      </c>
      <c r="F73" s="14">
        <v>21</v>
      </c>
      <c r="G73" s="1">
        <v>42942</v>
      </c>
      <c r="H73">
        <v>0.49</v>
      </c>
      <c r="I73">
        <f t="shared" si="30"/>
        <v>0.14000000000000001</v>
      </c>
      <c r="J73" s="14">
        <f t="shared" si="31"/>
        <v>825.95259999999996</v>
      </c>
      <c r="K73" s="30">
        <v>30</v>
      </c>
      <c r="L73">
        <v>433</v>
      </c>
      <c r="M73">
        <f t="shared" si="32"/>
        <v>0.67453319339999995</v>
      </c>
      <c r="N73">
        <v>9.9129000000000005</v>
      </c>
      <c r="O73">
        <v>10.36</v>
      </c>
      <c r="P73">
        <f t="shared" si="33"/>
        <v>34.954628079241388</v>
      </c>
      <c r="Q73" s="2">
        <f t="shared" si="34"/>
        <v>23.629277305642709</v>
      </c>
      <c r="R73" s="32">
        <f t="shared" si="35"/>
        <v>24.487532754162736</v>
      </c>
      <c r="S73" s="25">
        <v>433</v>
      </c>
      <c r="T73" s="32">
        <v>1.7</v>
      </c>
      <c r="U73" s="3">
        <f t="shared" si="36"/>
        <v>12.387486973639037</v>
      </c>
      <c r="V73" s="27">
        <f t="shared" si="37"/>
        <v>4.2657250165002797E-2</v>
      </c>
      <c r="W73" s="2">
        <f t="shared" si="38"/>
        <v>22.824240258541639</v>
      </c>
      <c r="X73" s="2">
        <f t="shared" si="39"/>
        <v>0.1749382294435983</v>
      </c>
      <c r="Y73" s="3">
        <f t="shared" si="40"/>
        <v>5.4944028094184693E-4</v>
      </c>
      <c r="Z73" s="22">
        <f t="shared" ref="Z73:Z136" si="42">(((Q73*I73)+((H73*V73*Y73)*10^6))-(U73*I73))/H73</f>
        <v>26.649551609723975</v>
      </c>
      <c r="AA73" s="22">
        <f t="shared" si="19"/>
        <v>0.24521584243429118</v>
      </c>
      <c r="AB73" s="25">
        <f t="shared" si="41"/>
        <v>292.07287274219999</v>
      </c>
      <c r="AC73" s="25">
        <f t="shared" si="20"/>
        <v>12.459025598975051</v>
      </c>
      <c r="AD73" s="25">
        <f t="shared" si="21"/>
        <v>634.71707326867283</v>
      </c>
      <c r="AE73" s="22">
        <f t="shared" si="22"/>
        <v>217.31462676059957</v>
      </c>
      <c r="AF73" s="22">
        <f t="shared" si="23"/>
        <v>213.8975588260796</v>
      </c>
      <c r="AG73" s="17">
        <v>17.241</v>
      </c>
      <c r="AH73" s="17">
        <v>6.1760000000000002</v>
      </c>
      <c r="AI73" s="17">
        <v>64.224000000000004</v>
      </c>
      <c r="AJ73" s="17">
        <v>0.54752000000000001</v>
      </c>
      <c r="AK73" s="17">
        <v>7.7141500000000001</v>
      </c>
      <c r="AL73" s="17"/>
      <c r="AN73">
        <v>17.7</v>
      </c>
      <c r="AO73">
        <v>512.29999999999995</v>
      </c>
      <c r="AP73">
        <v>56.1</v>
      </c>
      <c r="AQ73">
        <v>5.34</v>
      </c>
      <c r="AR73">
        <v>8</v>
      </c>
      <c r="AS73" s="39">
        <v>8.14</v>
      </c>
      <c r="AT73">
        <v>85.3</v>
      </c>
      <c r="AV73" s="39">
        <v>0.28399999999999997</v>
      </c>
    </row>
    <row r="74" spans="1:48" ht="15" customHeight="1" thickBot="1" x14ac:dyDescent="0.25">
      <c r="A74" t="s">
        <v>6</v>
      </c>
      <c r="B74" s="11" t="s">
        <v>15</v>
      </c>
      <c r="C74" s="11" t="s">
        <v>35</v>
      </c>
      <c r="D74" s="15">
        <v>0.93611111111111101</v>
      </c>
      <c r="E74" s="2">
        <v>0.93611111111111101</v>
      </c>
      <c r="F74" s="14">
        <v>21</v>
      </c>
      <c r="G74" s="1">
        <v>42942</v>
      </c>
      <c r="H74">
        <v>0.48199999999999998</v>
      </c>
      <c r="I74">
        <f t="shared" si="30"/>
        <v>0.14800000000000002</v>
      </c>
      <c r="J74" s="14">
        <f t="shared" si="31"/>
        <v>1665.9105999999999</v>
      </c>
      <c r="K74" s="30">
        <v>30</v>
      </c>
      <c r="L74">
        <v>923</v>
      </c>
      <c r="M74">
        <f t="shared" si="32"/>
        <v>0.67446514739999985</v>
      </c>
      <c r="N74">
        <v>9.9118999999999993</v>
      </c>
      <c r="O74">
        <v>10.119999999999999</v>
      </c>
      <c r="P74">
        <f t="shared" si="33"/>
        <v>34.928545784187996</v>
      </c>
      <c r="Q74" s="2">
        <f t="shared" si="34"/>
        <v>47.694817021387436</v>
      </c>
      <c r="R74" s="32">
        <f t="shared" si="35"/>
        <v>48.553713357506325</v>
      </c>
      <c r="S74" s="25">
        <v>433</v>
      </c>
      <c r="T74" s="32">
        <v>1.7</v>
      </c>
      <c r="U74" s="3">
        <f t="shared" si="36"/>
        <v>12.396737117982658</v>
      </c>
      <c r="V74" s="27">
        <f t="shared" si="37"/>
        <v>4.4928662654961503E-2</v>
      </c>
      <c r="W74" s="2">
        <f t="shared" si="38"/>
        <v>50.425112703900751</v>
      </c>
      <c r="X74" s="2">
        <f t="shared" si="39"/>
        <v>0.37907081726821579</v>
      </c>
      <c r="Y74" s="3">
        <f t="shared" si="40"/>
        <v>1.1080854421935129E-3</v>
      </c>
      <c r="Z74" s="22">
        <f t="shared" si="42"/>
        <v>60.623211601335363</v>
      </c>
      <c r="AA74" s="22">
        <f t="shared" si="19"/>
        <v>0.26372750569625936</v>
      </c>
      <c r="AB74" s="25">
        <f t="shared" si="41"/>
        <v>292.04340882419996</v>
      </c>
      <c r="AC74" s="25">
        <f t="shared" si="20"/>
        <v>13.121119795667488</v>
      </c>
      <c r="AD74" s="25">
        <f t="shared" si="21"/>
        <v>1435.5559617569461</v>
      </c>
      <c r="AE74" s="22">
        <f t="shared" si="22"/>
        <v>491.55567918367274</v>
      </c>
      <c r="AF74" s="22">
        <f t="shared" si="23"/>
        <v>462.02772739985784</v>
      </c>
      <c r="AG74" s="17">
        <v>15.569000000000001</v>
      </c>
      <c r="AH74" s="17">
        <v>6.806</v>
      </c>
      <c r="AI74" s="17">
        <v>68.323999999999998</v>
      </c>
      <c r="AJ74" s="17">
        <v>5.1138000000000003</v>
      </c>
      <c r="AK74" s="17">
        <v>5.9694200000000004</v>
      </c>
      <c r="AL74" s="17"/>
      <c r="AN74">
        <v>16.2</v>
      </c>
      <c r="AO74">
        <v>512.1</v>
      </c>
      <c r="AP74">
        <v>61.7</v>
      </c>
      <c r="AQ74">
        <v>6.09</v>
      </c>
      <c r="AR74">
        <v>7.9</v>
      </c>
      <c r="AS74" s="39">
        <v>6.92</v>
      </c>
      <c r="AT74">
        <v>20.7</v>
      </c>
      <c r="AU74" t="s">
        <v>89</v>
      </c>
      <c r="AV74" s="39">
        <v>0.28599999999999998</v>
      </c>
    </row>
    <row r="75" spans="1:48" ht="15" customHeight="1" thickBot="1" x14ac:dyDescent="0.25">
      <c r="A75" t="s">
        <v>6</v>
      </c>
      <c r="B75" s="11" t="s">
        <v>18</v>
      </c>
      <c r="C75" s="11" t="s">
        <v>35</v>
      </c>
      <c r="D75" s="15">
        <v>0.9458333333333333</v>
      </c>
      <c r="E75" s="2">
        <v>0.9458333333333333</v>
      </c>
      <c r="F75" s="14">
        <v>21</v>
      </c>
      <c r="G75" s="1">
        <v>42942</v>
      </c>
      <c r="H75">
        <v>0.505</v>
      </c>
      <c r="I75">
        <f t="shared" si="30"/>
        <v>0.125</v>
      </c>
      <c r="J75" s="14">
        <f t="shared" si="31"/>
        <v>1809.9033999999999</v>
      </c>
      <c r="K75" s="30">
        <v>30</v>
      </c>
      <c r="L75">
        <v>1007</v>
      </c>
      <c r="M75">
        <f t="shared" si="32"/>
        <v>0.67441751519999993</v>
      </c>
      <c r="N75">
        <v>9.9111999999999991</v>
      </c>
      <c r="O75">
        <v>10.055</v>
      </c>
      <c r="P75">
        <f t="shared" si="33"/>
        <v>34.922993064934566</v>
      </c>
      <c r="Q75" s="2">
        <f t="shared" si="34"/>
        <v>51.825552198081368</v>
      </c>
      <c r="R75" s="32">
        <f t="shared" si="35"/>
        <v>52.68458509781648</v>
      </c>
      <c r="S75" s="25">
        <v>433</v>
      </c>
      <c r="T75" s="32">
        <v>1.7</v>
      </c>
      <c r="U75" s="3">
        <f t="shared" si="36"/>
        <v>12.398708186176805</v>
      </c>
      <c r="V75" s="27">
        <f t="shared" si="37"/>
        <v>4.6618258681519302E-2</v>
      </c>
      <c r="W75" s="2">
        <f t="shared" si="38"/>
        <v>52.7743281293344</v>
      </c>
      <c r="X75" s="2">
        <f t="shared" si="39"/>
        <v>0.33234598807902638</v>
      </c>
      <c r="Y75" s="3">
        <f t="shared" si="40"/>
        <v>1.2037776664497353E-3</v>
      </c>
      <c r="Z75" s="22">
        <f t="shared" si="42"/>
        <v>65.877138454516299</v>
      </c>
      <c r="AA75" s="22">
        <f t="shared" si="19"/>
        <v>0.21263190587502834</v>
      </c>
      <c r="AB75" s="25">
        <f t="shared" si="41"/>
        <v>292.02278408159998</v>
      </c>
      <c r="AC75" s="25">
        <f t="shared" si="20"/>
        <v>13.613593689213484</v>
      </c>
      <c r="AD75" s="25">
        <f t="shared" si="21"/>
        <v>1553.6763612953121</v>
      </c>
      <c r="AE75" s="22">
        <f t="shared" si="22"/>
        <v>532.03943184829302</v>
      </c>
      <c r="AF75" s="22">
        <f t="shared" si="23"/>
        <v>483.90704143545145</v>
      </c>
      <c r="AG75" s="17">
        <v>14.404999999999999</v>
      </c>
      <c r="AH75" s="17">
        <v>5.6310000000000002</v>
      </c>
      <c r="AI75" s="17">
        <v>55.125</v>
      </c>
      <c r="AJ75" s="17">
        <v>0.60314999999999996</v>
      </c>
      <c r="AK75" s="17">
        <v>3.2153700000000001</v>
      </c>
      <c r="AL75" s="17"/>
      <c r="AN75">
        <v>16.399999999999999</v>
      </c>
      <c r="AO75">
        <v>512.5</v>
      </c>
      <c r="AP75">
        <v>60.5</v>
      </c>
      <c r="AQ75">
        <v>5.93</v>
      </c>
      <c r="AR75">
        <v>36.1</v>
      </c>
      <c r="AS75" s="39">
        <v>7.88</v>
      </c>
      <c r="AT75">
        <v>-71.3</v>
      </c>
      <c r="AV75" s="39">
        <v>0.16900000000000001</v>
      </c>
    </row>
    <row r="76" spans="1:48" ht="15" customHeight="1" thickBot="1" x14ac:dyDescent="0.25">
      <c r="A76" t="s">
        <v>6</v>
      </c>
      <c r="B76" s="10" t="s">
        <v>9</v>
      </c>
      <c r="C76" s="11" t="s">
        <v>35</v>
      </c>
      <c r="D76" s="15">
        <v>0.95277777777777783</v>
      </c>
      <c r="E76" s="2">
        <v>0.95277777777777783</v>
      </c>
      <c r="F76" s="14">
        <v>21</v>
      </c>
      <c r="G76" s="1">
        <v>42942</v>
      </c>
      <c r="H76">
        <v>0.504</v>
      </c>
      <c r="I76">
        <f t="shared" si="30"/>
        <v>0.126</v>
      </c>
      <c r="J76" s="14">
        <f t="shared" si="31"/>
        <v>83.703999999999994</v>
      </c>
      <c r="K76" s="30">
        <v>30</v>
      </c>
      <c r="M76">
        <f t="shared" si="32"/>
        <v>0.67452638880000004</v>
      </c>
      <c r="N76">
        <v>9.9128000000000007</v>
      </c>
      <c r="O76">
        <v>9.8010000000000002</v>
      </c>
      <c r="R76" s="32" t="e">
        <f t="shared" si="35"/>
        <v>#DIV/0!</v>
      </c>
      <c r="S76" s="25">
        <v>433</v>
      </c>
      <c r="T76" s="32">
        <v>1.7</v>
      </c>
      <c r="U76" s="3"/>
      <c r="V76" s="27">
        <f t="shared" si="37"/>
        <v>4.4882097488423735E-2</v>
      </c>
      <c r="W76" s="2"/>
      <c r="X76" s="2"/>
      <c r="Y76" s="3"/>
      <c r="AB76" s="25">
        <f t="shared" si="41"/>
        <v>292.06992635040001</v>
      </c>
      <c r="AC76" s="25">
        <f t="shared" ref="AC76:AC139" si="43">AB76*V76</f>
        <v>13.108710907895393</v>
      </c>
      <c r="AD76" s="25">
        <f t="shared" ref="AD76:AD139" si="44">Z76*0.08206*(AG76+273)</f>
        <v>0</v>
      </c>
      <c r="AE76" s="22">
        <f t="shared" ref="AE76:AE139" si="45">AD76/AB76*100</f>
        <v>0</v>
      </c>
      <c r="AF76" s="22">
        <f t="shared" ref="AF76:AF139" si="46">Z76/AC76*100</f>
        <v>0</v>
      </c>
      <c r="AG76" s="17">
        <v>15.602</v>
      </c>
      <c r="AH76" s="17">
        <v>5.8209999999999997</v>
      </c>
      <c r="AI76" s="17">
        <v>58.476999999999997</v>
      </c>
      <c r="AJ76" s="17">
        <v>0.77636000000000005</v>
      </c>
      <c r="AK76" s="17">
        <v>2.7718400000000001</v>
      </c>
      <c r="AL76" s="17"/>
      <c r="AN76">
        <v>16.8</v>
      </c>
      <c r="AO76">
        <v>512.29999999999995</v>
      </c>
      <c r="AP76">
        <v>56</v>
      </c>
      <c r="AQ76">
        <v>5.44</v>
      </c>
      <c r="AR76">
        <v>6.3</v>
      </c>
      <c r="AS76" s="39">
        <v>6.78</v>
      </c>
      <c r="AT76">
        <v>-66.599999999999994</v>
      </c>
      <c r="AV76" s="39">
        <v>0.252</v>
      </c>
    </row>
    <row r="77" spans="1:48" ht="15" customHeight="1" thickBot="1" x14ac:dyDescent="0.25">
      <c r="A77" t="s">
        <v>6</v>
      </c>
      <c r="B77" s="10" t="s">
        <v>12</v>
      </c>
      <c r="C77" s="11" t="s">
        <v>35</v>
      </c>
      <c r="D77" s="15">
        <v>0.96805555555555556</v>
      </c>
      <c r="E77" s="2">
        <v>0.96805555555555556</v>
      </c>
      <c r="F77" s="14">
        <v>21</v>
      </c>
      <c r="G77" s="1">
        <v>42942</v>
      </c>
      <c r="H77">
        <v>0.498</v>
      </c>
      <c r="I77">
        <f t="shared" si="30"/>
        <v>0.13200000000000001</v>
      </c>
      <c r="J77" s="14">
        <f t="shared" si="31"/>
        <v>4607.4777999999997</v>
      </c>
      <c r="K77" s="30">
        <v>30</v>
      </c>
      <c r="L77">
        <v>2639</v>
      </c>
      <c r="M77">
        <f t="shared" si="32"/>
        <v>0.67464206699999996</v>
      </c>
      <c r="N77">
        <v>9.9145000000000003</v>
      </c>
      <c r="O77">
        <v>9.1809999999999992</v>
      </c>
      <c r="P77">
        <f t="shared" ref="P77:P108" si="47">1.014/M77*0.08206*(O77+273)</f>
        <v>34.803571891759901</v>
      </c>
      <c r="Q77" s="2">
        <f t="shared" ref="Q77:Q108" si="48">J77/P77</f>
        <v>132.38519926429927</v>
      </c>
      <c r="R77" s="32">
        <f t="shared" si="35"/>
        <v>133.24717975564943</v>
      </c>
      <c r="S77" s="25">
        <v>433</v>
      </c>
      <c r="T77" s="32">
        <v>1.7</v>
      </c>
      <c r="U77" s="3">
        <f t="shared" ref="U77:U108" si="49">S77/P77</f>
        <v>12.441251758487384</v>
      </c>
      <c r="V77" s="27">
        <f t="shared" si="37"/>
        <v>4.7856374311847909E-2</v>
      </c>
      <c r="W77" s="2">
        <f t="shared" ref="W77:W108" si="50">(((Q77*I77)+(H77*0.83*Q77))-(U77*I77))/H77</f>
        <v>141.67208701741492</v>
      </c>
      <c r="X77" s="2">
        <f t="shared" ref="X77:X108" si="51">((I77/24.451*J77)+(0.025*0.00141*J77))/(H77*55.51)</f>
        <v>0.9056627531862832</v>
      </c>
      <c r="Y77" s="3">
        <f t="shared" ref="Y77:Y108" si="52">Q77/10^6*0.08206*(O77+273)</f>
        <v>3.0654816041899525E-3</v>
      </c>
      <c r="Z77" s="22">
        <f t="shared" si="42"/>
        <v>178.49520672424487</v>
      </c>
      <c r="AA77" s="22">
        <f t="shared" ref="AA77:AA139" si="53">((((R77*I77)+((H77*V77*Y77))*10^6)-(U77*I77))/H77)-((((Q77*I77)+((H77*V77*Y77))*10^6)-(U77*I77))/H77)</f>
        <v>0.22847675674341872</v>
      </c>
      <c r="AB77" s="25">
        <f t="shared" si="41"/>
        <v>292.12001501099996</v>
      </c>
      <c r="AC77" s="25">
        <f t="shared" si="43"/>
        <v>13.979804782349044</v>
      </c>
      <c r="AD77" s="25">
        <f t="shared" si="44"/>
        <v>4197.7891299926787</v>
      </c>
      <c r="AE77" s="22">
        <f t="shared" si="45"/>
        <v>1437.0083918538098</v>
      </c>
      <c r="AF77" s="22">
        <f t="shared" si="46"/>
        <v>1276.8075770958806</v>
      </c>
      <c r="AG77" s="17">
        <v>13.590999999999999</v>
      </c>
      <c r="AH77" s="17">
        <v>1.3759999999999999</v>
      </c>
      <c r="AI77" s="17">
        <v>13.231</v>
      </c>
      <c r="AJ77" s="17">
        <v>0.59802999999999995</v>
      </c>
      <c r="AK77" s="17">
        <v>7.8129499999999998</v>
      </c>
      <c r="AL77" s="17"/>
      <c r="AN77">
        <v>15.8</v>
      </c>
      <c r="AO77">
        <v>512.29999999999995</v>
      </c>
      <c r="AP77">
        <v>50.1</v>
      </c>
      <c r="AQ77">
        <v>4.96</v>
      </c>
      <c r="AR77">
        <v>25.6</v>
      </c>
      <c r="AS77" s="39">
        <v>6.98</v>
      </c>
      <c r="AT77">
        <v>14.5</v>
      </c>
      <c r="AV77" s="39">
        <v>0.23300000000000001</v>
      </c>
    </row>
    <row r="78" spans="1:48" ht="15" customHeight="1" thickBot="1" x14ac:dyDescent="0.25">
      <c r="A78" t="s">
        <v>6</v>
      </c>
      <c r="B78" s="10" t="s">
        <v>13</v>
      </c>
      <c r="C78" s="11" t="s">
        <v>35</v>
      </c>
      <c r="D78" s="15">
        <v>0.97222222222222221</v>
      </c>
      <c r="E78" s="2">
        <v>0.97222222222222221</v>
      </c>
      <c r="F78" s="14">
        <v>21</v>
      </c>
      <c r="G78" s="1">
        <v>42942</v>
      </c>
      <c r="H78">
        <v>0.52100000000000002</v>
      </c>
      <c r="I78">
        <f t="shared" si="30"/>
        <v>0.10899999999999999</v>
      </c>
      <c r="J78" s="14">
        <f t="shared" si="31"/>
        <v>3793.2328000000002</v>
      </c>
      <c r="K78" s="30">
        <v>30</v>
      </c>
      <c r="L78">
        <v>2164</v>
      </c>
      <c r="M78">
        <f t="shared" si="32"/>
        <v>0.67468969919999999</v>
      </c>
      <c r="N78">
        <v>9.9152000000000005</v>
      </c>
      <c r="O78">
        <v>9.0909999999999993</v>
      </c>
      <c r="P78">
        <f t="shared" si="47"/>
        <v>34.790015191090077</v>
      </c>
      <c r="Q78" s="2">
        <f t="shared" si="48"/>
        <v>109.03222603281498</v>
      </c>
      <c r="R78" s="32">
        <f t="shared" si="35"/>
        <v>109.89454241397262</v>
      </c>
      <c r="S78" s="25">
        <v>433</v>
      </c>
      <c r="T78" s="32">
        <v>1.7</v>
      </c>
      <c r="U78" s="3">
        <f t="shared" si="49"/>
        <v>12.446099768041888</v>
      </c>
      <c r="V78" s="27">
        <f t="shared" si="37"/>
        <v>5.0692474989968976E-2</v>
      </c>
      <c r="W78" s="2">
        <f t="shared" si="50"/>
        <v>110.70382584689145</v>
      </c>
      <c r="X78" s="2">
        <f t="shared" si="51"/>
        <v>0.58931977950936276</v>
      </c>
      <c r="Y78" s="3">
        <f t="shared" si="52"/>
        <v>2.5239202138338996E-3</v>
      </c>
      <c r="Z78" s="22">
        <f t="shared" si="42"/>
        <v>148.15084055610711</v>
      </c>
      <c r="AA78" s="22">
        <f t="shared" si="53"/>
        <v>0.18040784173931002</v>
      </c>
      <c r="AB78" s="25">
        <f t="shared" si="41"/>
        <v>292.1406397536</v>
      </c>
      <c r="AC78" s="25">
        <f t="shared" si="43"/>
        <v>14.809332074262905</v>
      </c>
      <c r="AD78" s="25">
        <f t="shared" si="44"/>
        <v>3462.8490473776151</v>
      </c>
      <c r="AE78" s="22">
        <f t="shared" si="45"/>
        <v>1185.3362990846751</v>
      </c>
      <c r="AF78" s="22">
        <f t="shared" si="46"/>
        <v>1000.3884024829049</v>
      </c>
      <c r="AG78" s="17">
        <v>11.837999999999999</v>
      </c>
      <c r="AH78" s="17">
        <v>6.6280000000000001</v>
      </c>
      <c r="AI78" s="17">
        <v>61.274999999999999</v>
      </c>
      <c r="AJ78" s="17">
        <v>5.4139099999999996</v>
      </c>
      <c r="AK78" s="17">
        <v>6.4334499999999997</v>
      </c>
      <c r="AL78" s="17"/>
      <c r="AN78">
        <v>16.3</v>
      </c>
      <c r="AO78">
        <v>512.4</v>
      </c>
      <c r="AP78">
        <v>92.3</v>
      </c>
      <c r="AQ78">
        <v>9.07</v>
      </c>
      <c r="AR78">
        <v>72.8</v>
      </c>
      <c r="AS78" s="39">
        <v>7.41</v>
      </c>
      <c r="AT78">
        <v>56.1</v>
      </c>
      <c r="AV78" s="39">
        <v>0.185</v>
      </c>
    </row>
    <row r="79" spans="1:48" ht="15" customHeight="1" thickBot="1" x14ac:dyDescent="0.25">
      <c r="A79" t="s">
        <v>6</v>
      </c>
      <c r="B79" s="10" t="s">
        <v>19</v>
      </c>
      <c r="C79" s="11" t="s">
        <v>35</v>
      </c>
      <c r="D79" s="15">
        <v>0.98333333333333339</v>
      </c>
      <c r="E79" s="2">
        <v>0.98333333333333339</v>
      </c>
      <c r="F79" s="14">
        <v>21</v>
      </c>
      <c r="G79" s="1">
        <v>42942</v>
      </c>
      <c r="H79">
        <v>0.49</v>
      </c>
      <c r="I79">
        <f t="shared" si="30"/>
        <v>0.14000000000000001</v>
      </c>
      <c r="J79" s="14">
        <f t="shared" si="31"/>
        <v>1590.4857999999999</v>
      </c>
      <c r="K79" s="30">
        <v>30</v>
      </c>
      <c r="L79">
        <v>879</v>
      </c>
      <c r="M79">
        <f t="shared" si="32"/>
        <v>0.67458082559999999</v>
      </c>
      <c r="N79">
        <v>9.9136000000000006</v>
      </c>
      <c r="O79">
        <v>8.6460000000000008</v>
      </c>
      <c r="P79">
        <f t="shared" si="47"/>
        <v>34.740739821348399</v>
      </c>
      <c r="Q79" s="2">
        <f t="shared" si="48"/>
        <v>45.781575412007683</v>
      </c>
      <c r="R79" s="32">
        <f t="shared" si="35"/>
        <v>46.645114880489722</v>
      </c>
      <c r="S79" s="25">
        <v>433</v>
      </c>
      <c r="T79" s="32">
        <v>1.7</v>
      </c>
      <c r="U79" s="3">
        <f t="shared" si="49"/>
        <v>12.463752995090761</v>
      </c>
      <c r="V79" s="27">
        <f t="shared" si="37"/>
        <v>4.9863907408427485E-2</v>
      </c>
      <c r="W79" s="2">
        <f t="shared" si="50"/>
        <v>47.518085425371204</v>
      </c>
      <c r="X79" s="2">
        <f t="shared" si="51"/>
        <v>0.33686772074715299</v>
      </c>
      <c r="Y79" s="3">
        <f t="shared" si="52"/>
        <v>1.0580978541115153E-3</v>
      </c>
      <c r="Z79" s="22">
        <f t="shared" si="42"/>
        <v>62.280271259877246</v>
      </c>
      <c r="AA79" s="22">
        <f t="shared" si="53"/>
        <v>0.24672556242344257</v>
      </c>
      <c r="AB79" s="25">
        <f t="shared" si="41"/>
        <v>292.09349748479997</v>
      </c>
      <c r="AC79" s="25">
        <f t="shared" si="43"/>
        <v>14.564923113185813</v>
      </c>
      <c r="AD79" s="25">
        <f t="shared" si="44"/>
        <v>1458.267022866836</v>
      </c>
      <c r="AE79" s="22">
        <f t="shared" si="45"/>
        <v>499.24665746546503</v>
      </c>
      <c r="AF79" s="22">
        <f t="shared" si="46"/>
        <v>427.60453162635724</v>
      </c>
      <c r="AG79" s="17">
        <v>12.335000000000001</v>
      </c>
      <c r="AH79" s="17">
        <v>6.5869999999999997</v>
      </c>
      <c r="AI79" s="17">
        <v>61.587000000000003</v>
      </c>
      <c r="AJ79" s="17">
        <v>0.2298</v>
      </c>
      <c r="AK79" s="17">
        <v>9.6664999999999992</v>
      </c>
      <c r="AL79" s="17"/>
      <c r="AN79">
        <v>13</v>
      </c>
      <c r="AO79">
        <v>512.70000000000005</v>
      </c>
      <c r="AP79">
        <v>64.900000000000006</v>
      </c>
      <c r="AQ79">
        <v>6.85</v>
      </c>
      <c r="AR79">
        <v>38.299999999999997</v>
      </c>
      <c r="AS79" s="39">
        <v>7.59</v>
      </c>
      <c r="AT79">
        <v>-35.9</v>
      </c>
      <c r="AV79" s="39">
        <v>0.35499999999999998</v>
      </c>
    </row>
    <row r="80" spans="1:48" ht="15" customHeight="1" thickBot="1" x14ac:dyDescent="0.25">
      <c r="A80" t="s">
        <v>6</v>
      </c>
      <c r="B80" s="10" t="s">
        <v>16</v>
      </c>
      <c r="C80" s="11" t="s">
        <v>35</v>
      </c>
      <c r="D80" s="15">
        <v>0.99236111111111114</v>
      </c>
      <c r="E80" s="2">
        <v>0.99236111111111114</v>
      </c>
      <c r="F80" s="14">
        <v>21</v>
      </c>
      <c r="G80" s="1">
        <v>42942</v>
      </c>
      <c r="H80">
        <v>0.51700000000000002</v>
      </c>
      <c r="I80">
        <f t="shared" si="30"/>
        <v>0.11299999999999999</v>
      </c>
      <c r="J80" s="14">
        <f t="shared" si="31"/>
        <v>5065.1691999999994</v>
      </c>
      <c r="K80" s="30">
        <v>30</v>
      </c>
      <c r="L80">
        <v>2906</v>
      </c>
      <c r="M80">
        <f t="shared" si="32"/>
        <v>0.67466248079999991</v>
      </c>
      <c r="N80">
        <v>9.9147999999999996</v>
      </c>
      <c r="O80">
        <v>8.6029999999999998</v>
      </c>
      <c r="P80">
        <f t="shared" si="47"/>
        <v>34.731231745294359</v>
      </c>
      <c r="Q80" s="2">
        <f t="shared" si="48"/>
        <v>145.83903148457341</v>
      </c>
      <c r="R80" s="32">
        <f t="shared" si="35"/>
        <v>146.70280735696426</v>
      </c>
      <c r="S80" s="25">
        <v>433</v>
      </c>
      <c r="T80" s="32">
        <v>1.7</v>
      </c>
      <c r="U80" s="3">
        <f t="shared" si="49"/>
        <v>12.467165091507761</v>
      </c>
      <c r="V80" s="27">
        <f t="shared" si="37"/>
        <v>5.3729183554616193E-2</v>
      </c>
      <c r="W80" s="2">
        <f t="shared" si="50"/>
        <v>150.19730696859133</v>
      </c>
      <c r="X80" s="2">
        <f t="shared" si="51"/>
        <v>0.82189053535833323</v>
      </c>
      <c r="Y80" s="3">
        <f t="shared" si="52"/>
        <v>3.3700982427453158E-3</v>
      </c>
      <c r="Z80" s="22">
        <f t="shared" si="42"/>
        <v>210.22353791794797</v>
      </c>
      <c r="AA80" s="22">
        <f t="shared" si="53"/>
        <v>0.18879433961348013</v>
      </c>
      <c r="AB80" s="25">
        <f t="shared" si="41"/>
        <v>292.12885418639996</v>
      </c>
      <c r="AC80" s="25">
        <f t="shared" si="43"/>
        <v>15.695844828180793</v>
      </c>
      <c r="AD80" s="25">
        <f t="shared" si="44"/>
        <v>4883.9663732156814</v>
      </c>
      <c r="AE80" s="22">
        <f t="shared" si="45"/>
        <v>1671.8534657652635</v>
      </c>
      <c r="AF80" s="22">
        <f t="shared" si="46"/>
        <v>1339.3579015288574</v>
      </c>
      <c r="AG80" s="17">
        <v>10.113</v>
      </c>
      <c r="AH80" s="17">
        <v>4.5570000000000004</v>
      </c>
      <c r="AI80" s="17">
        <v>40.478000000000002</v>
      </c>
      <c r="AJ80" s="17">
        <v>0.39417000000000002</v>
      </c>
      <c r="AK80" s="17">
        <v>3.3460899999999998</v>
      </c>
      <c r="AL80" s="17"/>
      <c r="AN80">
        <v>10.3</v>
      </c>
      <c r="AO80">
        <v>512.9</v>
      </c>
      <c r="AP80">
        <v>35.4</v>
      </c>
      <c r="AQ80">
        <v>3.97</v>
      </c>
      <c r="AR80">
        <v>11.2</v>
      </c>
      <c r="AS80" s="39">
        <v>6.05</v>
      </c>
      <c r="AT80">
        <v>35.200000000000003</v>
      </c>
      <c r="AV80" s="39">
        <v>0.28799999999999998</v>
      </c>
    </row>
    <row r="81" spans="1:48" ht="15" customHeight="1" thickBot="1" x14ac:dyDescent="0.25">
      <c r="A81" t="s">
        <v>6</v>
      </c>
      <c r="B81" s="10" t="s">
        <v>17</v>
      </c>
      <c r="C81" s="11" t="s">
        <v>35</v>
      </c>
      <c r="D81" s="15">
        <v>0.99930555555555556</v>
      </c>
      <c r="E81" s="2">
        <v>0.99930555555555556</v>
      </c>
      <c r="F81" s="14">
        <v>21</v>
      </c>
      <c r="G81" s="1">
        <v>42942</v>
      </c>
      <c r="H81">
        <v>0.51</v>
      </c>
      <c r="I81">
        <f t="shared" si="30"/>
        <v>0.12</v>
      </c>
      <c r="J81" s="14">
        <f t="shared" si="31"/>
        <v>3088.6966000000002</v>
      </c>
      <c r="K81" s="30">
        <v>30</v>
      </c>
      <c r="L81">
        <v>1753</v>
      </c>
      <c r="M81">
        <f t="shared" si="32"/>
        <v>0.67469650380000001</v>
      </c>
      <c r="N81">
        <v>9.9153000000000002</v>
      </c>
      <c r="O81">
        <v>8.5980000000000008</v>
      </c>
      <c r="P81">
        <f t="shared" si="47"/>
        <v>34.72886371035024</v>
      </c>
      <c r="Q81" s="2">
        <f t="shared" si="48"/>
        <v>88.937450581761368</v>
      </c>
      <c r="R81" s="32">
        <f t="shared" si="35"/>
        <v>89.801285351888296</v>
      </c>
      <c r="S81" s="25">
        <v>433</v>
      </c>
      <c r="T81" s="32">
        <v>1.7</v>
      </c>
      <c r="U81" s="3">
        <f t="shared" si="49"/>
        <v>12.468015182165406</v>
      </c>
      <c r="V81" s="27">
        <f t="shared" si="37"/>
        <v>4.8008699911346653E-2</v>
      </c>
      <c r="W81" s="2">
        <f t="shared" si="50"/>
        <v>91.810892312178638</v>
      </c>
      <c r="X81" s="2">
        <f t="shared" si="51"/>
        <v>0.53929529344525984</v>
      </c>
      <c r="Y81" s="3">
        <f t="shared" si="52"/>
        <v>2.0551605496242084E-3</v>
      </c>
      <c r="Z81" s="22">
        <f t="shared" si="42"/>
        <v>116.65839442586358</v>
      </c>
      <c r="AA81" s="22">
        <f t="shared" si="53"/>
        <v>0.20325524002986128</v>
      </c>
      <c r="AB81" s="25">
        <f t="shared" si="41"/>
        <v>292.14358614539998</v>
      </c>
      <c r="AC81" s="25">
        <f t="shared" si="43"/>
        <v>14.025433758279156</v>
      </c>
      <c r="AD81" s="25">
        <f t="shared" si="44"/>
        <v>2742.5940071320674</v>
      </c>
      <c r="AE81" s="22">
        <f t="shared" si="45"/>
        <v>938.78289211082574</v>
      </c>
      <c r="AF81" s="22">
        <f t="shared" si="46"/>
        <v>831.76318420099199</v>
      </c>
      <c r="AG81" s="17">
        <v>13.493</v>
      </c>
      <c r="AH81" s="17">
        <v>5.8289999999999997</v>
      </c>
      <c r="AI81" s="17">
        <v>55.930999999999997</v>
      </c>
      <c r="AJ81" s="17">
        <v>0.16289000000000001</v>
      </c>
      <c r="AK81" s="17">
        <v>4.1120200000000002</v>
      </c>
      <c r="AL81" s="17"/>
      <c r="AN81">
        <v>14.6</v>
      </c>
      <c r="AO81">
        <v>512.4</v>
      </c>
      <c r="AP81">
        <v>54.7</v>
      </c>
      <c r="AQ81">
        <v>5.56</v>
      </c>
      <c r="AR81">
        <v>11.3</v>
      </c>
      <c r="AS81" s="39">
        <v>6.81</v>
      </c>
      <c r="AT81">
        <v>-31.2</v>
      </c>
      <c r="AV81" s="39">
        <v>0.46600000000000003</v>
      </c>
    </row>
    <row r="82" spans="1:48" ht="15" customHeight="1" thickBot="1" x14ac:dyDescent="0.25">
      <c r="A82" t="s">
        <v>6</v>
      </c>
      <c r="B82" s="10" t="s">
        <v>10</v>
      </c>
      <c r="C82" s="10" t="s">
        <v>34</v>
      </c>
      <c r="D82" s="15">
        <v>6.9444444444444441E-3</v>
      </c>
      <c r="E82" s="2">
        <v>6.9444444444444441E-3</v>
      </c>
      <c r="F82" s="14">
        <v>0</v>
      </c>
      <c r="G82" s="1">
        <v>42942</v>
      </c>
      <c r="H82">
        <v>0.48899999999999999</v>
      </c>
      <c r="I82">
        <f t="shared" si="30"/>
        <v>0.14100000000000001</v>
      </c>
      <c r="J82" s="14">
        <f t="shared" si="31"/>
        <v>2248.7386000000001</v>
      </c>
      <c r="K82" s="30">
        <v>30</v>
      </c>
      <c r="L82">
        <v>1263</v>
      </c>
      <c r="M82">
        <f t="shared" si="32"/>
        <v>0.67471691759999997</v>
      </c>
      <c r="N82">
        <v>9.9155999999999995</v>
      </c>
      <c r="O82">
        <v>8.5749999999999993</v>
      </c>
      <c r="P82">
        <f t="shared" si="47"/>
        <v>34.724976522509536</v>
      </c>
      <c r="Q82" s="2">
        <f t="shared" si="48"/>
        <v>64.758534783812323</v>
      </c>
      <c r="R82" s="32">
        <f t="shared" si="35"/>
        <v>65.622466253443505</v>
      </c>
      <c r="S82" s="25">
        <v>433</v>
      </c>
      <c r="T82" s="32">
        <v>1.7</v>
      </c>
      <c r="U82" s="3">
        <f t="shared" si="49"/>
        <v>12.469410878343412</v>
      </c>
      <c r="V82" s="27">
        <f t="shared" si="37"/>
        <v>4.7202438882058953E-2</v>
      </c>
      <c r="W82" s="2">
        <f t="shared" si="50"/>
        <v>68.826815916926407</v>
      </c>
      <c r="X82" s="2">
        <f t="shared" si="51"/>
        <v>0.48064898318239474</v>
      </c>
      <c r="Y82" s="3">
        <f t="shared" si="52"/>
        <v>1.4963135864695652E-3</v>
      </c>
      <c r="Z82" s="22">
        <f t="shared" si="42"/>
        <v>85.706882660086279</v>
      </c>
      <c r="AA82" s="22">
        <f t="shared" si="53"/>
        <v>0.24910907406543004</v>
      </c>
      <c r="AB82" s="25">
        <f t="shared" si="41"/>
        <v>292.15242532079998</v>
      </c>
      <c r="AC82" s="25">
        <f t="shared" si="43"/>
        <v>13.790307000450353</v>
      </c>
      <c r="AD82" s="25">
        <f t="shared" si="44"/>
        <v>2018.6212118573255</v>
      </c>
      <c r="AE82" s="22">
        <f t="shared" si="45"/>
        <v>690.94795623920106</v>
      </c>
      <c r="AF82" s="22">
        <f t="shared" si="46"/>
        <v>621.5009039123446</v>
      </c>
      <c r="AG82" s="17">
        <v>14.016999999999999</v>
      </c>
      <c r="AH82" s="17">
        <v>5.0609999999999999</v>
      </c>
      <c r="AI82" s="17">
        <v>49.125999999999998</v>
      </c>
      <c r="AJ82" s="17">
        <v>1.1147400000000001</v>
      </c>
      <c r="AK82" s="17">
        <v>5.5687199999999999</v>
      </c>
      <c r="AL82" s="17"/>
      <c r="AN82">
        <v>15</v>
      </c>
      <c r="AO82">
        <v>512.6</v>
      </c>
      <c r="AP82">
        <v>48.7</v>
      </c>
      <c r="AQ82">
        <v>4.9000000000000004</v>
      </c>
      <c r="AR82">
        <v>10.1</v>
      </c>
      <c r="AS82" s="39">
        <v>6.46</v>
      </c>
      <c r="AT82">
        <v>208.8</v>
      </c>
      <c r="AV82" s="39">
        <v>0.42399999999999999</v>
      </c>
    </row>
    <row r="83" spans="1:48" ht="15" customHeight="1" thickBot="1" x14ac:dyDescent="0.25">
      <c r="A83" t="s">
        <v>6</v>
      </c>
      <c r="B83" s="10" t="s">
        <v>27</v>
      </c>
      <c r="C83" s="10" t="s">
        <v>34</v>
      </c>
      <c r="D83" s="15">
        <v>1.3194444444444444E-2</v>
      </c>
      <c r="E83" s="2">
        <v>1.3194444444444444E-2</v>
      </c>
      <c r="F83" s="14">
        <v>0</v>
      </c>
      <c r="G83" s="1">
        <v>42942</v>
      </c>
      <c r="H83">
        <v>0.504</v>
      </c>
      <c r="I83">
        <f t="shared" si="30"/>
        <v>0.126</v>
      </c>
      <c r="J83" s="14">
        <f t="shared" si="31"/>
        <v>822.52419999999995</v>
      </c>
      <c r="K83" s="30">
        <v>30</v>
      </c>
      <c r="L83">
        <v>431</v>
      </c>
      <c r="M83">
        <f t="shared" si="32"/>
        <v>0.67482579119999986</v>
      </c>
      <c r="N83">
        <v>9.9171999999999993</v>
      </c>
      <c r="O83">
        <v>8.6440000000000001</v>
      </c>
      <c r="P83">
        <f t="shared" si="47"/>
        <v>34.727882126862021</v>
      </c>
      <c r="Q83" s="2">
        <f t="shared" si="48"/>
        <v>23.684836207266937</v>
      </c>
      <c r="R83" s="32">
        <f t="shared" si="35"/>
        <v>24.548695393681161</v>
      </c>
      <c r="S83" s="25">
        <v>433</v>
      </c>
      <c r="T83" s="32">
        <v>1.7</v>
      </c>
      <c r="U83" s="3">
        <f t="shared" si="49"/>
        <v>12.468367590578593</v>
      </c>
      <c r="V83" s="27">
        <f t="shared" si="37"/>
        <v>4.3625921009184332E-2</v>
      </c>
      <c r="W83" s="2">
        <f t="shared" si="50"/>
        <v>22.462531206203643</v>
      </c>
      <c r="X83" s="2">
        <f t="shared" si="51"/>
        <v>0.15253921210084356</v>
      </c>
      <c r="Y83" s="3">
        <f t="shared" si="52"/>
        <v>5.4739698623880353E-4</v>
      </c>
      <c r="Z83" s="22">
        <f t="shared" si="42"/>
        <v>26.684814836491693</v>
      </c>
      <c r="AA83" s="22">
        <f t="shared" si="53"/>
        <v>0.21596479660355428</v>
      </c>
      <c r="AB83" s="25">
        <f t="shared" si="41"/>
        <v>292.19956758959995</v>
      </c>
      <c r="AC83" s="25">
        <f t="shared" si="43"/>
        <v>12.747475254581706</v>
      </c>
      <c r="AD83" s="25">
        <f t="shared" si="44"/>
        <v>633.96061170805183</v>
      </c>
      <c r="AE83" s="22">
        <f t="shared" si="45"/>
        <v>216.9615160411401</v>
      </c>
      <c r="AF83" s="22">
        <f t="shared" si="46"/>
        <v>209.33411756889365</v>
      </c>
      <c r="AG83" s="17">
        <v>16.512</v>
      </c>
      <c r="AH83" s="17">
        <v>6.1310000000000002</v>
      </c>
      <c r="AI83" s="17">
        <v>62.790999999999997</v>
      </c>
      <c r="AJ83" s="17">
        <v>0.26449</v>
      </c>
      <c r="AK83" s="17">
        <v>3.5471400000000002</v>
      </c>
      <c r="AL83" s="17"/>
      <c r="AN83">
        <v>17.100000000000001</v>
      </c>
      <c r="AO83">
        <v>512.29999999999995</v>
      </c>
      <c r="AP83">
        <v>60.9</v>
      </c>
      <c r="AQ83">
        <v>5.87</v>
      </c>
      <c r="AR83">
        <v>32.5</v>
      </c>
      <c r="AS83" s="39">
        <v>8.11</v>
      </c>
      <c r="AT83">
        <v>0.3</v>
      </c>
      <c r="AV83" s="39">
        <v>0.22800000000000001</v>
      </c>
    </row>
    <row r="84" spans="1:48" ht="15" customHeight="1" thickBot="1" x14ac:dyDescent="0.25">
      <c r="A84" t="s">
        <v>6</v>
      </c>
      <c r="B84" s="10" t="s">
        <v>14</v>
      </c>
      <c r="C84" s="10" t="s">
        <v>34</v>
      </c>
      <c r="D84" s="15">
        <v>1.8055555555555557E-2</v>
      </c>
      <c r="E84" s="2">
        <v>1.8055555555555557E-2</v>
      </c>
      <c r="F84" s="14">
        <v>0</v>
      </c>
      <c r="G84" s="1">
        <v>42942</v>
      </c>
      <c r="H84">
        <v>0.495</v>
      </c>
      <c r="I84">
        <f t="shared" si="30"/>
        <v>0.13500000000000001</v>
      </c>
      <c r="J84" s="14">
        <f t="shared" si="31"/>
        <v>3277.2586000000001</v>
      </c>
      <c r="K84" s="30">
        <v>30</v>
      </c>
      <c r="L84">
        <v>1863</v>
      </c>
      <c r="M84">
        <f t="shared" si="32"/>
        <v>0.67484620500000003</v>
      </c>
      <c r="N84">
        <v>9.9175000000000004</v>
      </c>
      <c r="O84">
        <v>8.6029999999999998</v>
      </c>
      <c r="P84">
        <f t="shared" si="47"/>
        <v>34.721776305343525</v>
      </c>
      <c r="Q84" s="2">
        <f t="shared" si="48"/>
        <v>94.386259826679563</v>
      </c>
      <c r="R84" s="32">
        <f t="shared" si="35"/>
        <v>95.250270922660945</v>
      </c>
      <c r="S84" s="25">
        <v>433</v>
      </c>
      <c r="T84" s="32">
        <v>1.7</v>
      </c>
      <c r="U84" s="3">
        <f t="shared" si="49"/>
        <v>12.470560151997848</v>
      </c>
      <c r="V84" s="27">
        <f t="shared" si="37"/>
        <v>4.7016081115406436E-2</v>
      </c>
      <c r="W84" s="2">
        <f t="shared" si="50"/>
        <v>100.68124102196633</v>
      </c>
      <c r="X84" s="2">
        <f t="shared" si="51"/>
        <v>0.66272802554733312</v>
      </c>
      <c r="Y84" s="3">
        <f t="shared" si="52"/>
        <v>2.1811099891652988E-3</v>
      </c>
      <c r="Z84" s="22">
        <f t="shared" si="42"/>
        <v>124.88788953804124</v>
      </c>
      <c r="AA84" s="22">
        <f t="shared" si="53"/>
        <v>0.23563938981308752</v>
      </c>
      <c r="AB84" s="25">
        <f t="shared" si="41"/>
        <v>292.20840676500001</v>
      </c>
      <c r="AC84" s="25">
        <f t="shared" si="43"/>
        <v>13.738494155066919</v>
      </c>
      <c r="AD84" s="25">
        <f t="shared" si="44"/>
        <v>2942.6969238762758</v>
      </c>
      <c r="AE84" s="22">
        <f t="shared" si="45"/>
        <v>1007.0541626281317</v>
      </c>
      <c r="AF84" s="22">
        <f t="shared" si="46"/>
        <v>909.03623154347747</v>
      </c>
      <c r="AG84" s="17">
        <v>14.14</v>
      </c>
      <c r="AH84" s="17">
        <v>5.3170000000000002</v>
      </c>
      <c r="AI84" s="17">
        <v>51.750999999999998</v>
      </c>
      <c r="AJ84" s="17">
        <v>1.0920300000000001</v>
      </c>
      <c r="AK84" s="17">
        <v>17.322800000000001</v>
      </c>
      <c r="AL84" s="17"/>
      <c r="AN84">
        <v>16.7</v>
      </c>
      <c r="AO84">
        <v>512.4</v>
      </c>
      <c r="AP84">
        <v>54.4</v>
      </c>
      <c r="AQ84">
        <v>5.31</v>
      </c>
      <c r="AR84">
        <v>31.7</v>
      </c>
      <c r="AS84" s="39">
        <v>7.58</v>
      </c>
      <c r="AT84">
        <v>-49.6</v>
      </c>
      <c r="AV84" s="39">
        <v>0.29499999999999998</v>
      </c>
    </row>
    <row r="85" spans="1:48" ht="15" customHeight="1" thickBot="1" x14ac:dyDescent="0.25">
      <c r="A85" t="s">
        <v>6</v>
      </c>
      <c r="B85" s="10" t="s">
        <v>9</v>
      </c>
      <c r="C85" s="10" t="s">
        <v>34</v>
      </c>
      <c r="D85" s="15">
        <v>0.12847222222222224</v>
      </c>
      <c r="E85" s="2">
        <v>0.12847222222222224</v>
      </c>
      <c r="F85" s="14">
        <v>3</v>
      </c>
      <c r="G85" s="1">
        <v>42942</v>
      </c>
      <c r="H85">
        <v>0.51400000000000001</v>
      </c>
      <c r="I85">
        <f t="shared" si="30"/>
        <v>0.11599999999999999</v>
      </c>
      <c r="J85" s="14">
        <f t="shared" si="31"/>
        <v>1583.6289999999999</v>
      </c>
      <c r="K85" s="30">
        <v>30</v>
      </c>
      <c r="L85">
        <v>875</v>
      </c>
      <c r="M85">
        <f t="shared" si="32"/>
        <v>0.67432905539999999</v>
      </c>
      <c r="N85">
        <v>9.9099000000000004</v>
      </c>
      <c r="O85">
        <v>7.7480000000000002</v>
      </c>
      <c r="P85">
        <f t="shared" si="47"/>
        <v>34.642902045000618</v>
      </c>
      <c r="Q85" s="2">
        <f t="shared" si="48"/>
        <v>45.712942811283227</v>
      </c>
      <c r="R85" s="32">
        <f t="shared" si="35"/>
        <v>46.578921070293696</v>
      </c>
      <c r="S85" s="25">
        <v>453</v>
      </c>
      <c r="T85" s="32">
        <v>2.4</v>
      </c>
      <c r="U85" s="3">
        <f t="shared" si="49"/>
        <v>13.076271711058146</v>
      </c>
      <c r="V85" s="27">
        <f t="shared" si="37"/>
        <v>4.6144480282518212E-2</v>
      </c>
      <c r="W85" s="2">
        <f t="shared" si="50"/>
        <v>45.307216945089031</v>
      </c>
      <c r="X85" s="2">
        <f t="shared" si="51"/>
        <v>0.26527444145520762</v>
      </c>
      <c r="Y85" s="3">
        <f t="shared" si="52"/>
        <v>1.0531430450434385E-3</v>
      </c>
      <c r="Z85" s="22">
        <f t="shared" si="42"/>
        <v>55.962212888402078</v>
      </c>
      <c r="AA85" s="22">
        <f t="shared" si="53"/>
        <v>0.1954347821891389</v>
      </c>
      <c r="AB85" s="25">
        <f t="shared" si="41"/>
        <v>305.4710620962</v>
      </c>
      <c r="AC85" s="25">
        <f t="shared" si="43"/>
        <v>14.095803401777998</v>
      </c>
      <c r="AD85" s="25">
        <f t="shared" si="44"/>
        <v>1321.307775334069</v>
      </c>
      <c r="AE85" s="22">
        <f t="shared" si="45"/>
        <v>432.54760901638474</v>
      </c>
      <c r="AF85" s="22">
        <f t="shared" si="46"/>
        <v>397.01329036231584</v>
      </c>
      <c r="AG85" s="17">
        <v>14.725</v>
      </c>
      <c r="AH85" s="17">
        <v>5.585</v>
      </c>
      <c r="AI85" s="17">
        <v>55.057000000000002</v>
      </c>
      <c r="AJ85" s="17">
        <v>0.77636000000000005</v>
      </c>
      <c r="AK85" s="17">
        <v>2.7718400000000001</v>
      </c>
      <c r="AL85" s="17"/>
      <c r="AN85">
        <v>16.8</v>
      </c>
      <c r="AO85">
        <v>512.29999999999995</v>
      </c>
      <c r="AP85">
        <v>56</v>
      </c>
      <c r="AQ85">
        <v>5.44</v>
      </c>
      <c r="AR85">
        <v>6.3</v>
      </c>
      <c r="AS85" s="39">
        <v>6.78</v>
      </c>
      <c r="AT85">
        <v>-66.599999999999994</v>
      </c>
      <c r="AV85" s="39">
        <v>0.252</v>
      </c>
    </row>
    <row r="86" spans="1:48" ht="16" thickBot="1" x14ac:dyDescent="0.25">
      <c r="A86" t="s">
        <v>6</v>
      </c>
      <c r="B86" s="10" t="s">
        <v>9</v>
      </c>
      <c r="C86" s="10" t="s">
        <v>34</v>
      </c>
      <c r="D86" s="15">
        <v>0.13333333333333333</v>
      </c>
      <c r="E86" s="2">
        <v>0.13333333333333333</v>
      </c>
      <c r="F86" s="14">
        <v>3</v>
      </c>
      <c r="G86" s="1">
        <v>42942</v>
      </c>
      <c r="H86">
        <v>0.502</v>
      </c>
      <c r="I86">
        <f t="shared" si="30"/>
        <v>0.128</v>
      </c>
      <c r="J86" s="14">
        <f t="shared" si="31"/>
        <v>1701.9087999999999</v>
      </c>
      <c r="K86" s="30">
        <v>30</v>
      </c>
      <c r="L86">
        <v>944</v>
      </c>
      <c r="M86">
        <f t="shared" si="32"/>
        <v>0.67432905539999999</v>
      </c>
      <c r="N86">
        <v>9.9099000000000004</v>
      </c>
      <c r="O86">
        <v>7.7480000000000002</v>
      </c>
      <c r="P86">
        <f t="shared" si="47"/>
        <v>34.642902045000618</v>
      </c>
      <c r="Q86" s="2">
        <f t="shared" si="48"/>
        <v>49.127200653953459</v>
      </c>
      <c r="R86" s="32">
        <f t="shared" si="35"/>
        <v>49.993178912963934</v>
      </c>
      <c r="S86" s="25">
        <v>453</v>
      </c>
      <c r="T86" s="32">
        <v>2.4</v>
      </c>
      <c r="U86" s="3">
        <f t="shared" si="49"/>
        <v>13.076271711058146</v>
      </c>
      <c r="V86" s="27">
        <f t="shared" si="37"/>
        <v>4.6144480282518212E-2</v>
      </c>
      <c r="W86" s="2">
        <f t="shared" si="50"/>
        <v>49.967845277224789</v>
      </c>
      <c r="X86" s="2">
        <f t="shared" si="51"/>
        <v>0.32187647509038136</v>
      </c>
      <c r="Y86" s="3">
        <f t="shared" si="52"/>
        <v>1.1318013347938341E-3</v>
      </c>
      <c r="Z86" s="22">
        <f t="shared" si="42"/>
        <v>61.418653111565291</v>
      </c>
      <c r="AA86" s="22">
        <f t="shared" si="53"/>
        <v>0.22080720548475341</v>
      </c>
      <c r="AB86" s="25">
        <f t="shared" si="41"/>
        <v>305.4710620962</v>
      </c>
      <c r="AC86" s="25">
        <f t="shared" si="43"/>
        <v>14.095803401777998</v>
      </c>
      <c r="AD86" s="25">
        <f t="shared" si="44"/>
        <v>1450.1382221730516</v>
      </c>
      <c r="AE86" s="22">
        <f t="shared" si="45"/>
        <v>474.721962932243</v>
      </c>
      <c r="AF86" s="22">
        <f t="shared" si="46"/>
        <v>435.722969176898</v>
      </c>
      <c r="AG86" s="17">
        <v>14.725</v>
      </c>
      <c r="AH86" s="17">
        <v>5.585</v>
      </c>
      <c r="AI86" s="17">
        <v>55.057000000000002</v>
      </c>
      <c r="AJ86" s="17">
        <v>0.77636000000000005</v>
      </c>
      <c r="AK86" s="17">
        <v>2.7718400000000001</v>
      </c>
      <c r="AL86" s="17"/>
      <c r="AN86">
        <v>16.8</v>
      </c>
      <c r="AO86">
        <v>512.29999999999995</v>
      </c>
      <c r="AP86">
        <v>56</v>
      </c>
      <c r="AQ86">
        <v>5.44</v>
      </c>
      <c r="AR86">
        <v>6.3</v>
      </c>
      <c r="AS86" s="39">
        <v>6.78</v>
      </c>
      <c r="AT86">
        <v>-66.599999999999994</v>
      </c>
      <c r="AV86" s="39">
        <v>0.252</v>
      </c>
    </row>
    <row r="87" spans="1:48" ht="16" thickBot="1" x14ac:dyDescent="0.25">
      <c r="A87" t="s">
        <v>6</v>
      </c>
      <c r="B87" s="10" t="s">
        <v>11</v>
      </c>
      <c r="C87" s="10" t="s">
        <v>34</v>
      </c>
      <c r="D87" s="15">
        <v>0.18472222222222223</v>
      </c>
      <c r="E87" s="2">
        <v>0.18472222222222223</v>
      </c>
      <c r="F87" s="14">
        <v>3</v>
      </c>
      <c r="G87" s="1">
        <v>42942</v>
      </c>
      <c r="H87">
        <v>0.51100000000000001</v>
      </c>
      <c r="I87">
        <f t="shared" si="30"/>
        <v>0.11899999999999999</v>
      </c>
      <c r="J87" s="14">
        <f t="shared" si="31"/>
        <v>891.09219999999993</v>
      </c>
      <c r="K87" s="30">
        <v>30</v>
      </c>
      <c r="L87">
        <v>471</v>
      </c>
      <c r="M87">
        <f t="shared" si="32"/>
        <v>0.67409769899999994</v>
      </c>
      <c r="N87">
        <v>9.9064999999999994</v>
      </c>
      <c r="O87">
        <v>7.3780000000000001</v>
      </c>
      <c r="P87">
        <f t="shared" si="47"/>
        <v>34.609119977903973</v>
      </c>
      <c r="Q87" s="2">
        <f t="shared" si="48"/>
        <v>25.747323265339123</v>
      </c>
      <c r="R87" s="32">
        <f t="shared" si="35"/>
        <v>26.614146808357649</v>
      </c>
      <c r="S87" s="25">
        <v>453</v>
      </c>
      <c r="T87" s="32">
        <v>2.4</v>
      </c>
      <c r="U87" s="3">
        <f t="shared" si="49"/>
        <v>13.089035499579754</v>
      </c>
      <c r="V87" s="27">
        <f t="shared" si="37"/>
        <v>4.3650255490482973E-2</v>
      </c>
      <c r="W87" s="2">
        <f t="shared" si="50"/>
        <v>24.318098748832973</v>
      </c>
      <c r="X87" s="2">
        <f t="shared" si="51"/>
        <v>0.1539979850920685</v>
      </c>
      <c r="Y87" s="3">
        <f t="shared" si="52"/>
        <v>5.9238974518426794E-4</v>
      </c>
      <c r="Z87" s="22">
        <f t="shared" si="42"/>
        <v>28.805784165836901</v>
      </c>
      <c r="AA87" s="22">
        <f t="shared" si="53"/>
        <v>0.20186301686732833</v>
      </c>
      <c r="AB87" s="25">
        <f t="shared" si="41"/>
        <v>305.366257647</v>
      </c>
      <c r="AC87" s="25">
        <f t="shared" si="43"/>
        <v>13.3293151644642</v>
      </c>
      <c r="AD87" s="25">
        <f t="shared" si="44"/>
        <v>684.30668396787087</v>
      </c>
      <c r="AE87" s="22">
        <f t="shared" si="45"/>
        <v>224.09374540618754</v>
      </c>
      <c r="AF87" s="22">
        <f t="shared" si="46"/>
        <v>216.1085082798011</v>
      </c>
      <c r="AG87" s="17">
        <v>16.494</v>
      </c>
      <c r="AH87" s="17">
        <v>5.7050000000000001</v>
      </c>
      <c r="AI87" s="17">
        <v>58.405999999999999</v>
      </c>
      <c r="AJ87" s="17">
        <v>0.54752000000000001</v>
      </c>
      <c r="AK87" s="17">
        <v>7.7141500000000001</v>
      </c>
      <c r="AL87" s="17"/>
      <c r="AN87">
        <v>17.7</v>
      </c>
      <c r="AO87">
        <v>512.29999999999995</v>
      </c>
      <c r="AP87">
        <v>56.1</v>
      </c>
      <c r="AQ87">
        <v>5.34</v>
      </c>
      <c r="AR87">
        <v>8</v>
      </c>
      <c r="AS87" s="39">
        <v>8.14</v>
      </c>
      <c r="AT87">
        <v>85.3</v>
      </c>
      <c r="AV87" s="39">
        <v>0.28399999999999997</v>
      </c>
    </row>
    <row r="88" spans="1:48" ht="16" thickBot="1" x14ac:dyDescent="0.25">
      <c r="A88" t="s">
        <v>6</v>
      </c>
      <c r="B88" s="10" t="s">
        <v>15</v>
      </c>
      <c r="C88" s="10" t="s">
        <v>34</v>
      </c>
      <c r="D88" s="15">
        <v>0.19375000000000001</v>
      </c>
      <c r="E88" s="2">
        <v>0.19375000000000001</v>
      </c>
      <c r="F88" s="14">
        <v>3</v>
      </c>
      <c r="G88" s="1">
        <v>42942</v>
      </c>
      <c r="H88">
        <v>0.499</v>
      </c>
      <c r="I88">
        <f t="shared" si="30"/>
        <v>0.13100000000000001</v>
      </c>
      <c r="J88" s="14">
        <f t="shared" si="31"/>
        <v>2166.4570000000003</v>
      </c>
      <c r="K88" s="30">
        <v>30</v>
      </c>
      <c r="L88">
        <v>1215</v>
      </c>
      <c r="M88">
        <f t="shared" si="32"/>
        <v>0.67417935419999997</v>
      </c>
      <c r="N88">
        <v>9.9077000000000002</v>
      </c>
      <c r="O88">
        <v>7.2830000000000004</v>
      </c>
      <c r="P88">
        <f t="shared" si="47"/>
        <v>34.593203064479134</v>
      </c>
      <c r="Q88" s="2">
        <f t="shared" si="48"/>
        <v>62.626666746120243</v>
      </c>
      <c r="R88" s="32">
        <f t="shared" si="35"/>
        <v>63.493889129201747</v>
      </c>
      <c r="S88" s="25">
        <v>453</v>
      </c>
      <c r="T88" s="32">
        <v>2.4</v>
      </c>
      <c r="U88" s="3">
        <f t="shared" si="49"/>
        <v>13.095057984530719</v>
      </c>
      <c r="V88" s="27">
        <f t="shared" si="37"/>
        <v>4.7982224918314206E-2</v>
      </c>
      <c r="W88" s="2">
        <f t="shared" si="50"/>
        <v>64.983421470959627</v>
      </c>
      <c r="X88" s="2">
        <f t="shared" si="51"/>
        <v>0.42179458186456997</v>
      </c>
      <c r="Y88" s="3">
        <f t="shared" si="52"/>
        <v>1.4404147743215675E-3</v>
      </c>
      <c r="Z88" s="22">
        <f t="shared" si="42"/>
        <v>82.117593748840065</v>
      </c>
      <c r="AA88" s="22">
        <f t="shared" si="53"/>
        <v>0.22766759956648741</v>
      </c>
      <c r="AB88" s="25">
        <f t="shared" si="41"/>
        <v>305.4032474526</v>
      </c>
      <c r="AC88" s="25">
        <f t="shared" si="43"/>
        <v>14.653927310054224</v>
      </c>
      <c r="AD88" s="25">
        <f t="shared" si="44"/>
        <v>1930.6676170754724</v>
      </c>
      <c r="AE88" s="22">
        <f t="shared" si="45"/>
        <v>632.16996976272196</v>
      </c>
      <c r="AF88" s="22">
        <f t="shared" si="46"/>
        <v>560.37942601570205</v>
      </c>
      <c r="AG88" s="17">
        <v>13.51</v>
      </c>
      <c r="AH88" s="17">
        <v>4.5990000000000002</v>
      </c>
      <c r="AI88" s="17">
        <v>44.145000000000003</v>
      </c>
      <c r="AJ88" s="17">
        <v>5.1133800000000003</v>
      </c>
      <c r="AK88" s="17">
        <v>5.9694200000000004</v>
      </c>
      <c r="AL88" s="17"/>
      <c r="AN88">
        <v>16.2</v>
      </c>
      <c r="AO88">
        <v>512.1</v>
      </c>
      <c r="AP88">
        <v>61.7</v>
      </c>
      <c r="AQ88">
        <v>6.09</v>
      </c>
      <c r="AR88">
        <v>7.9</v>
      </c>
      <c r="AS88" s="39">
        <v>6.92</v>
      </c>
      <c r="AT88">
        <v>20.7</v>
      </c>
      <c r="AU88" t="s">
        <v>89</v>
      </c>
      <c r="AV88" s="39">
        <v>0.28599999999999998</v>
      </c>
    </row>
    <row r="89" spans="1:48" ht="16" thickBot="1" x14ac:dyDescent="0.25">
      <c r="A89" t="s">
        <v>6</v>
      </c>
      <c r="B89" s="10" t="s">
        <v>18</v>
      </c>
      <c r="C89" s="10" t="s">
        <v>34</v>
      </c>
      <c r="D89" s="15">
        <v>0.20069444444444443</v>
      </c>
      <c r="E89" s="2">
        <v>0.20069444444444443</v>
      </c>
      <c r="F89" s="14">
        <v>3</v>
      </c>
      <c r="G89" s="1">
        <v>42942</v>
      </c>
      <c r="H89">
        <v>0.48499999999999999</v>
      </c>
      <c r="I89">
        <f t="shared" si="30"/>
        <v>0.14500000000000002</v>
      </c>
      <c r="J89" s="14">
        <f t="shared" si="31"/>
        <v>1998.4653999999998</v>
      </c>
      <c r="K89" s="30">
        <v>30</v>
      </c>
      <c r="L89">
        <v>1117</v>
      </c>
      <c r="M89">
        <f t="shared" si="32"/>
        <v>0.67416574500000004</v>
      </c>
      <c r="N89">
        <v>9.9075000000000006</v>
      </c>
      <c r="O89">
        <v>7.2249999999999996</v>
      </c>
      <c r="P89">
        <f t="shared" si="47"/>
        <v>34.586742743804045</v>
      </c>
      <c r="Q89" s="2">
        <f t="shared" si="48"/>
        <v>57.781254939307921</v>
      </c>
      <c r="R89" s="32">
        <f t="shared" si="35"/>
        <v>58.648639307423196</v>
      </c>
      <c r="S89" s="25">
        <v>453</v>
      </c>
      <c r="T89" s="32">
        <v>2.4</v>
      </c>
      <c r="U89" s="3">
        <f t="shared" si="49"/>
        <v>13.097503958540633</v>
      </c>
      <c r="V89" s="27">
        <f t="shared" si="37"/>
        <v>4.9075918559800737E-2</v>
      </c>
      <c r="W89" s="2">
        <f t="shared" si="50"/>
        <v>61.317501171195175</v>
      </c>
      <c r="X89" s="2">
        <f t="shared" si="51"/>
        <v>0.44282170697773204</v>
      </c>
      <c r="Y89" s="3">
        <f t="shared" si="52"/>
        <v>1.3286951826900623E-3</v>
      </c>
      <c r="Z89" s="22">
        <f t="shared" si="42"/>
        <v>78.565996148066674</v>
      </c>
      <c r="AA89" s="22">
        <f t="shared" si="53"/>
        <v>0.25932109974580442</v>
      </c>
      <c r="AB89" s="25">
        <f t="shared" si="41"/>
        <v>305.397082485</v>
      </c>
      <c r="AC89" s="25">
        <f t="shared" si="43"/>
        <v>14.987642348434608</v>
      </c>
      <c r="AD89" s="25">
        <f t="shared" si="44"/>
        <v>1842.7110044168126</v>
      </c>
      <c r="AE89" s="22">
        <f t="shared" si="45"/>
        <v>603.38199350916193</v>
      </c>
      <c r="AF89" s="22">
        <f t="shared" si="46"/>
        <v>524.20517064361718</v>
      </c>
      <c r="AG89" s="17">
        <v>12.819000000000001</v>
      </c>
      <c r="AH89" s="17">
        <v>6.0540000000000003</v>
      </c>
      <c r="AI89" s="17">
        <v>57.223999999999997</v>
      </c>
      <c r="AJ89" s="17">
        <v>0.60314999999999996</v>
      </c>
      <c r="AK89" s="17">
        <v>3.2153700000000001</v>
      </c>
      <c r="AL89" s="17"/>
      <c r="AN89">
        <v>16.399999999999999</v>
      </c>
      <c r="AO89">
        <v>512.5</v>
      </c>
      <c r="AP89">
        <v>60.5</v>
      </c>
      <c r="AQ89">
        <v>5.93</v>
      </c>
      <c r="AR89">
        <v>36.1</v>
      </c>
      <c r="AS89" s="39">
        <v>7.88</v>
      </c>
      <c r="AT89">
        <v>-71.3</v>
      </c>
      <c r="AV89" s="39">
        <v>0.16900000000000001</v>
      </c>
    </row>
    <row r="90" spans="1:48" ht="16" thickBot="1" x14ac:dyDescent="0.25">
      <c r="A90" t="s">
        <v>6</v>
      </c>
      <c r="B90" s="10" t="s">
        <v>16</v>
      </c>
      <c r="C90" s="10" t="s">
        <v>34</v>
      </c>
      <c r="D90" s="15">
        <v>0.21666666666666667</v>
      </c>
      <c r="E90" s="2">
        <v>0.21666666666666667</v>
      </c>
      <c r="F90" s="14">
        <v>3</v>
      </c>
      <c r="G90" s="1">
        <v>42942</v>
      </c>
      <c r="H90">
        <v>0.504</v>
      </c>
      <c r="I90">
        <f t="shared" si="30"/>
        <v>0.126</v>
      </c>
      <c r="J90" s="14">
        <f t="shared" si="31"/>
        <v>5337.7269999999999</v>
      </c>
      <c r="K90" s="30">
        <v>30</v>
      </c>
      <c r="L90">
        <v>3065</v>
      </c>
      <c r="M90">
        <f t="shared" si="32"/>
        <v>0.67396160699999996</v>
      </c>
      <c r="N90">
        <v>9.9045000000000005</v>
      </c>
      <c r="O90">
        <v>6.9980000000000002</v>
      </c>
      <c r="P90">
        <f t="shared" si="47"/>
        <v>34.569192874394695</v>
      </c>
      <c r="Q90" s="2">
        <f t="shared" si="48"/>
        <v>154.40704732084271</v>
      </c>
      <c r="R90" s="32">
        <f t="shared" si="35"/>
        <v>155.27487203717331</v>
      </c>
      <c r="S90" s="25">
        <v>453</v>
      </c>
      <c r="T90" s="32">
        <v>2.4</v>
      </c>
      <c r="U90" s="3">
        <f t="shared" si="49"/>
        <v>13.104153216592334</v>
      </c>
      <c r="V90" s="27">
        <f t="shared" si="37"/>
        <v>5.5565161706202501E-2</v>
      </c>
      <c r="W90" s="2">
        <f t="shared" si="50"/>
        <v>163.483572802362</v>
      </c>
      <c r="X90" s="2">
        <f t="shared" si="51"/>
        <v>0.98989509486699545</v>
      </c>
      <c r="Y90" s="3">
        <f t="shared" si="52"/>
        <v>3.5477545035969321E-3</v>
      </c>
      <c r="Z90" s="22">
        <f t="shared" si="42"/>
        <v>232.45727621233434</v>
      </c>
      <c r="AA90" s="22">
        <f t="shared" si="53"/>
        <v>0.21695617908264353</v>
      </c>
      <c r="AB90" s="25">
        <f t="shared" si="41"/>
        <v>305.304607971</v>
      </c>
      <c r="AC90" s="25">
        <f t="shared" si="43"/>
        <v>16.964299911557376</v>
      </c>
      <c r="AD90" s="25">
        <f t="shared" si="44"/>
        <v>5381.8885680873118</v>
      </c>
      <c r="AE90" s="22">
        <f t="shared" si="45"/>
        <v>1762.7931015697352</v>
      </c>
      <c r="AF90" s="22">
        <f t="shared" si="46"/>
        <v>1370.2733235337741</v>
      </c>
      <c r="AG90" s="17">
        <v>9.1370000000000005</v>
      </c>
      <c r="AH90" s="17">
        <v>4.1139999999999999</v>
      </c>
      <c r="AI90" s="17">
        <v>35.707000000000001</v>
      </c>
      <c r="AJ90" s="17">
        <v>0.39417000000000002</v>
      </c>
      <c r="AK90" s="17">
        <v>3.3460899999999998</v>
      </c>
      <c r="AL90" s="17"/>
      <c r="AN90">
        <v>10.3</v>
      </c>
      <c r="AO90">
        <v>512.9</v>
      </c>
      <c r="AP90">
        <v>35.4</v>
      </c>
      <c r="AQ90">
        <v>3.97</v>
      </c>
      <c r="AR90">
        <v>11.2</v>
      </c>
      <c r="AS90" s="39">
        <v>6.05</v>
      </c>
      <c r="AT90">
        <v>35.200000000000003</v>
      </c>
      <c r="AV90" s="39">
        <v>0.28799999999999998</v>
      </c>
    </row>
    <row r="91" spans="1:48" ht="16" thickBot="1" x14ac:dyDescent="0.25">
      <c r="A91" t="s">
        <v>6</v>
      </c>
      <c r="B91" s="10" t="s">
        <v>19</v>
      </c>
      <c r="C91" s="10" t="s">
        <v>34</v>
      </c>
      <c r="D91" s="15">
        <v>0.22847222222222222</v>
      </c>
      <c r="E91" s="2">
        <v>0.22847222222222222</v>
      </c>
      <c r="F91" s="14">
        <v>3</v>
      </c>
      <c r="G91" s="1">
        <v>42942</v>
      </c>
      <c r="H91">
        <v>0.52100000000000002</v>
      </c>
      <c r="I91">
        <f t="shared" si="30"/>
        <v>0.10899999999999999</v>
      </c>
      <c r="J91" s="14">
        <f t="shared" si="31"/>
        <v>2411.5876000000003</v>
      </c>
      <c r="K91" s="30">
        <v>30</v>
      </c>
      <c r="L91">
        <v>1358</v>
      </c>
      <c r="M91">
        <f t="shared" si="32"/>
        <v>0.67402284839999993</v>
      </c>
      <c r="N91">
        <v>9.9054000000000002</v>
      </c>
      <c r="O91">
        <v>6.7729999999999997</v>
      </c>
      <c r="P91">
        <f t="shared" si="47"/>
        <v>34.538275443601421</v>
      </c>
      <c r="Q91" s="2">
        <f t="shared" si="48"/>
        <v>69.823625210759388</v>
      </c>
      <c r="R91" s="32">
        <f t="shared" si="35"/>
        <v>70.692226772785503</v>
      </c>
      <c r="S91" s="25">
        <v>453</v>
      </c>
      <c r="T91" s="32">
        <v>2.4</v>
      </c>
      <c r="U91" s="3">
        <f t="shared" si="49"/>
        <v>13.11588358659416</v>
      </c>
      <c r="V91" s="27">
        <f t="shared" si="37"/>
        <v>5.313181377545298E-2</v>
      </c>
      <c r="W91" s="2">
        <f t="shared" si="50"/>
        <v>69.817608612135686</v>
      </c>
      <c r="X91" s="2">
        <f t="shared" si="51"/>
        <v>0.37466624054803943</v>
      </c>
      <c r="Y91" s="3">
        <f t="shared" si="52"/>
        <v>1.6030228237851277E-3</v>
      </c>
      <c r="Z91" s="22">
        <f t="shared" si="42"/>
        <v>97.035509838357584</v>
      </c>
      <c r="AA91" s="22">
        <f t="shared" si="53"/>
        <v>0.18172278361006988</v>
      </c>
      <c r="AB91" s="25">
        <f t="shared" si="41"/>
        <v>305.33235032519997</v>
      </c>
      <c r="AC91" s="25">
        <f t="shared" si="43"/>
        <v>16.222861577099895</v>
      </c>
      <c r="AD91" s="25">
        <f t="shared" si="44"/>
        <v>2256.965269932346</v>
      </c>
      <c r="AE91" s="22">
        <f t="shared" si="45"/>
        <v>739.18314503147883</v>
      </c>
      <c r="AF91" s="22">
        <f t="shared" si="46"/>
        <v>598.14052765716986</v>
      </c>
      <c r="AG91" s="17">
        <v>10.441000000000001</v>
      </c>
      <c r="AH91" s="17">
        <v>5.056</v>
      </c>
      <c r="AI91" s="17">
        <v>45.258000000000003</v>
      </c>
      <c r="AJ91" s="17">
        <v>0.2298</v>
      </c>
      <c r="AK91">
        <v>9.6665503200000007</v>
      </c>
      <c r="AN91">
        <v>13</v>
      </c>
      <c r="AO91">
        <v>512.70000000000005</v>
      </c>
      <c r="AP91">
        <v>64.900000000000006</v>
      </c>
      <c r="AQ91">
        <v>6.85</v>
      </c>
      <c r="AR91">
        <v>38.299999999999997</v>
      </c>
      <c r="AS91" s="39">
        <v>7.59</v>
      </c>
      <c r="AT91">
        <v>-35.9</v>
      </c>
      <c r="AV91" s="39">
        <v>0.35499999999999998</v>
      </c>
    </row>
    <row r="92" spans="1:48" ht="16" thickBot="1" x14ac:dyDescent="0.25">
      <c r="A92" t="s">
        <v>6</v>
      </c>
      <c r="B92" s="10" t="s">
        <v>12</v>
      </c>
      <c r="C92" s="10" t="s">
        <v>34</v>
      </c>
      <c r="D92" s="15">
        <v>0.23958333333333334</v>
      </c>
      <c r="E92" s="2">
        <v>0.23958333333333334</v>
      </c>
      <c r="F92" s="14">
        <v>3</v>
      </c>
      <c r="G92" s="1">
        <v>42942</v>
      </c>
      <c r="H92">
        <v>0.48</v>
      </c>
      <c r="I92">
        <f t="shared" si="30"/>
        <v>0.15000000000000002</v>
      </c>
      <c r="J92" s="14">
        <f t="shared" si="31"/>
        <v>5087.4537999999993</v>
      </c>
      <c r="K92" s="30">
        <v>30</v>
      </c>
      <c r="L92">
        <v>2919</v>
      </c>
      <c r="M92">
        <f t="shared" si="32"/>
        <v>0.67405687140000003</v>
      </c>
      <c r="N92">
        <v>9.9059000000000008</v>
      </c>
      <c r="O92">
        <v>6.7160000000000002</v>
      </c>
      <c r="P92">
        <f t="shared" si="47"/>
        <v>34.529495769546422</v>
      </c>
      <c r="Q92" s="2">
        <f t="shared" si="48"/>
        <v>147.3364636991578</v>
      </c>
      <c r="R92" s="32">
        <f t="shared" si="35"/>
        <v>148.20528611696034</v>
      </c>
      <c r="S92" s="25">
        <v>453</v>
      </c>
      <c r="T92" s="32">
        <v>2.4</v>
      </c>
      <c r="U92" s="3">
        <f t="shared" si="49"/>
        <v>13.119218508818399</v>
      </c>
      <c r="V92" s="27">
        <f t="shared" si="37"/>
        <v>5.1610496401692081E-2</v>
      </c>
      <c r="W92" s="2">
        <f t="shared" si="50"/>
        <v>164.23215399228201</v>
      </c>
      <c r="X92" s="2">
        <f t="shared" si="51"/>
        <v>1.1780696145596798</v>
      </c>
      <c r="Y92" s="3">
        <f t="shared" si="52"/>
        <v>3.381886776942841E-3</v>
      </c>
      <c r="Z92" s="22">
        <f t="shared" si="42"/>
        <v>216.48374445431955</v>
      </c>
      <c r="AA92" s="22">
        <f t="shared" si="53"/>
        <v>0.27150700556333618</v>
      </c>
      <c r="AB92" s="25">
        <f t="shared" si="41"/>
        <v>305.3477627442</v>
      </c>
      <c r="AC92" s="25">
        <f t="shared" si="43"/>
        <v>15.759149610374262</v>
      </c>
      <c r="AD92" s="25">
        <f t="shared" si="44"/>
        <v>5050.5094853347409</v>
      </c>
      <c r="AE92" s="22">
        <f t="shared" si="45"/>
        <v>1654.0188275640719</v>
      </c>
      <c r="AF92" s="22">
        <f t="shared" si="46"/>
        <v>1373.7019433574519</v>
      </c>
      <c r="AG92" s="17">
        <v>11.301</v>
      </c>
      <c r="AH92" s="17">
        <v>6.6000000000000003E-2</v>
      </c>
      <c r="AI92" s="17">
        <v>0.60270000000000001</v>
      </c>
      <c r="AJ92" s="17">
        <v>0.59802999999999995</v>
      </c>
      <c r="AK92">
        <v>7.8129528400000012</v>
      </c>
      <c r="AN92">
        <v>15.8</v>
      </c>
      <c r="AO92">
        <v>512.29999999999995</v>
      </c>
      <c r="AP92">
        <v>50.1</v>
      </c>
      <c r="AQ92">
        <v>4.96</v>
      </c>
      <c r="AR92">
        <v>25.6</v>
      </c>
      <c r="AS92" s="39">
        <v>6.98</v>
      </c>
      <c r="AT92">
        <v>14.5</v>
      </c>
      <c r="AV92" s="39">
        <v>0.23300000000000001</v>
      </c>
    </row>
    <row r="93" spans="1:48" ht="16" thickBot="1" x14ac:dyDescent="0.25">
      <c r="A93" t="s">
        <v>6</v>
      </c>
      <c r="B93" s="10" t="s">
        <v>13</v>
      </c>
      <c r="C93" s="10" t="s">
        <v>34</v>
      </c>
      <c r="D93" s="15">
        <v>0.24583333333333335</v>
      </c>
      <c r="E93" s="2">
        <v>0.24583333333333335</v>
      </c>
      <c r="F93" s="14">
        <v>3</v>
      </c>
      <c r="G93" s="1">
        <v>42942</v>
      </c>
      <c r="H93">
        <v>0.50900000000000001</v>
      </c>
      <c r="I93">
        <f t="shared" si="30"/>
        <v>0.121</v>
      </c>
      <c r="J93" s="14">
        <f t="shared" si="31"/>
        <v>4568.0511999999999</v>
      </c>
      <c r="K93" s="30">
        <v>30</v>
      </c>
      <c r="L93">
        <v>2616</v>
      </c>
      <c r="M93">
        <f t="shared" si="32"/>
        <v>0.67405687140000003</v>
      </c>
      <c r="N93">
        <v>9.9059000000000008</v>
      </c>
      <c r="O93">
        <v>6.7160000000000002</v>
      </c>
      <c r="P93">
        <f t="shared" si="47"/>
        <v>34.529495769546422</v>
      </c>
      <c r="Q93" s="2">
        <f t="shared" si="48"/>
        <v>132.29417627432693</v>
      </c>
      <c r="R93" s="32">
        <f t="shared" si="35"/>
        <v>133.16299869212946</v>
      </c>
      <c r="S93" s="25">
        <v>453</v>
      </c>
      <c r="T93" s="32">
        <v>2.4</v>
      </c>
      <c r="U93" s="3">
        <f t="shared" si="49"/>
        <v>13.119218508818399</v>
      </c>
      <c r="V93" s="27">
        <f t="shared" si="37"/>
        <v>5.6723042246792324E-2</v>
      </c>
      <c r="W93" s="2">
        <f t="shared" si="50"/>
        <v>138.13455901815604</v>
      </c>
      <c r="X93" s="2">
        <f t="shared" si="51"/>
        <v>0.80577402760663364</v>
      </c>
      <c r="Y93" s="3">
        <f t="shared" si="52"/>
        <v>3.0366137083501147E-3</v>
      </c>
      <c r="Z93" s="22">
        <f t="shared" si="42"/>
        <v>200.57636037639693</v>
      </c>
      <c r="AA93" s="22">
        <f t="shared" si="53"/>
        <v>0.20653735275860186</v>
      </c>
      <c r="AB93" s="25">
        <f t="shared" si="41"/>
        <v>305.3477627442</v>
      </c>
      <c r="AC93" s="25">
        <f t="shared" si="43"/>
        <v>17.320254046102775</v>
      </c>
      <c r="AD93" s="25">
        <f t="shared" si="44"/>
        <v>4634.0325296210904</v>
      </c>
      <c r="AE93" s="22">
        <f t="shared" si="45"/>
        <v>1517.6245235840074</v>
      </c>
      <c r="AF93" s="22">
        <f t="shared" si="46"/>
        <v>1158.0451409229102</v>
      </c>
      <c r="AG93" s="17">
        <v>8.5449999999999999</v>
      </c>
      <c r="AH93" s="17">
        <v>4.1109999999999998</v>
      </c>
      <c r="AI93" s="17">
        <v>35.176000000000002</v>
      </c>
      <c r="AJ93" s="17">
        <v>5.4139099999999996</v>
      </c>
      <c r="AK93">
        <v>6.4334463200000016</v>
      </c>
      <c r="AN93">
        <v>16.3</v>
      </c>
      <c r="AO93">
        <v>512.4</v>
      </c>
      <c r="AP93">
        <v>92.3</v>
      </c>
      <c r="AQ93">
        <v>9.07</v>
      </c>
      <c r="AR93">
        <v>72.8</v>
      </c>
      <c r="AS93" s="39">
        <v>7.41</v>
      </c>
      <c r="AT93">
        <v>56.1</v>
      </c>
      <c r="AV93" s="39">
        <v>0.185</v>
      </c>
    </row>
    <row r="94" spans="1:48" ht="16" thickBot="1" x14ac:dyDescent="0.25">
      <c r="A94" t="s">
        <v>6</v>
      </c>
      <c r="B94" s="10" t="s">
        <v>27</v>
      </c>
      <c r="C94" s="10" t="s">
        <v>34</v>
      </c>
      <c r="D94" s="15">
        <v>0.25763888888888892</v>
      </c>
      <c r="E94" s="2">
        <v>0.25763888888888892</v>
      </c>
      <c r="F94" s="14">
        <v>3</v>
      </c>
      <c r="G94" s="1">
        <v>42942</v>
      </c>
      <c r="H94">
        <v>0.47199999999999998</v>
      </c>
      <c r="I94">
        <f t="shared" si="30"/>
        <v>0.15800000000000003</v>
      </c>
      <c r="J94" s="14">
        <f t="shared" si="31"/>
        <v>980.23059999999987</v>
      </c>
      <c r="K94" s="30">
        <v>30</v>
      </c>
      <c r="L94">
        <v>523</v>
      </c>
      <c r="M94">
        <f t="shared" si="32"/>
        <v>0.6741181128</v>
      </c>
      <c r="N94">
        <v>9.9068000000000005</v>
      </c>
      <c r="O94">
        <v>7.1449999999999996</v>
      </c>
      <c r="P94">
        <f t="shared" si="47"/>
        <v>34.579311902743463</v>
      </c>
      <c r="Q94" s="2">
        <f t="shared" si="48"/>
        <v>28.347313641085787</v>
      </c>
      <c r="R94" s="32">
        <f t="shared" si="35"/>
        <v>29.21488440375385</v>
      </c>
      <c r="S94" s="25">
        <v>453</v>
      </c>
      <c r="T94" s="32">
        <v>2.4</v>
      </c>
      <c r="U94" s="3">
        <f t="shared" si="49"/>
        <v>13.100318516287762</v>
      </c>
      <c r="V94" s="27">
        <f t="shared" si="37"/>
        <v>4.4586057986601611E-2</v>
      </c>
      <c r="W94" s="2">
        <f t="shared" si="50"/>
        <v>28.632137334215791</v>
      </c>
      <c r="X94" s="2">
        <f t="shared" si="51"/>
        <v>0.24307380004194726</v>
      </c>
      <c r="Y94" s="3">
        <f t="shared" si="52"/>
        <v>6.5166785224932112E-4</v>
      </c>
      <c r="Z94" s="22">
        <f t="shared" si="42"/>
        <v>34.159167660506967</v>
      </c>
      <c r="AA94" s="22">
        <f t="shared" si="53"/>
        <v>0.2904156366558297</v>
      </c>
      <c r="AB94" s="25">
        <f t="shared" si="41"/>
        <v>305.37550509840003</v>
      </c>
      <c r="AC94" s="25">
        <f t="shared" si="43"/>
        <v>13.615489978005019</v>
      </c>
      <c r="AD94" s="25">
        <f t="shared" si="44"/>
        <v>809.57209524315977</v>
      </c>
      <c r="AE94" s="22">
        <f t="shared" si="45"/>
        <v>265.10708348473935</v>
      </c>
      <c r="AF94" s="22">
        <f t="shared" si="46"/>
        <v>250.88460066945063</v>
      </c>
      <c r="AG94" s="17">
        <v>15.813000000000001</v>
      </c>
      <c r="AH94" s="17">
        <v>5.6829999999999998</v>
      </c>
      <c r="AI94" s="17">
        <v>57.347999999999999</v>
      </c>
      <c r="AJ94" s="17">
        <v>0.26449</v>
      </c>
      <c r="AK94" s="17">
        <v>3.5471400000000002</v>
      </c>
      <c r="AL94" s="17"/>
      <c r="AN94">
        <v>17.100000000000001</v>
      </c>
      <c r="AO94">
        <v>512.29999999999995</v>
      </c>
      <c r="AP94">
        <v>60.9</v>
      </c>
      <c r="AQ94">
        <v>5.87</v>
      </c>
      <c r="AR94">
        <v>32.5</v>
      </c>
      <c r="AS94" s="39">
        <v>8.11</v>
      </c>
      <c r="AT94">
        <v>0.3</v>
      </c>
      <c r="AV94" s="39">
        <v>0.22800000000000001</v>
      </c>
    </row>
    <row r="95" spans="1:48" ht="16" thickBot="1" x14ac:dyDescent="0.25">
      <c r="A95" t="s">
        <v>6</v>
      </c>
      <c r="B95" s="10" t="s">
        <v>14</v>
      </c>
      <c r="C95" s="10" t="s">
        <v>34</v>
      </c>
      <c r="D95" s="15">
        <v>0.26527777777777778</v>
      </c>
      <c r="E95" s="2">
        <v>0.26527777777777778</v>
      </c>
      <c r="F95" s="14">
        <v>3</v>
      </c>
      <c r="G95" s="1">
        <v>42942</v>
      </c>
      <c r="H95">
        <v>0.47099999999999997</v>
      </c>
      <c r="I95">
        <f t="shared" si="30"/>
        <v>0.15900000000000003</v>
      </c>
      <c r="J95" s="14">
        <f t="shared" si="31"/>
        <v>2963.56</v>
      </c>
      <c r="K95" s="30">
        <v>30</v>
      </c>
      <c r="L95">
        <v>1680</v>
      </c>
      <c r="M95">
        <f t="shared" si="32"/>
        <v>0.67409089439999992</v>
      </c>
      <c r="N95">
        <v>9.9063999999999997</v>
      </c>
      <c r="O95">
        <v>7.452</v>
      </c>
      <c r="P95">
        <f t="shared" si="47"/>
        <v>34.618603795933431</v>
      </c>
      <c r="Q95" s="2">
        <f t="shared" si="48"/>
        <v>85.605994322281788</v>
      </c>
      <c r="R95" s="32">
        <f t="shared" si="35"/>
        <v>86.472580397700696</v>
      </c>
      <c r="S95" s="25">
        <v>453</v>
      </c>
      <c r="T95" s="32">
        <v>2.4</v>
      </c>
      <c r="U95" s="3">
        <f t="shared" si="49"/>
        <v>13.085449738825483</v>
      </c>
      <c r="V95" s="27">
        <f t="shared" si="37"/>
        <v>4.9426937891826526E-2</v>
      </c>
      <c r="W95" s="2">
        <f t="shared" si="50"/>
        <v>95.534433013119255</v>
      </c>
      <c r="X95" s="2">
        <f t="shared" si="51"/>
        <v>0.74108825160671188</v>
      </c>
      <c r="Y95" s="3">
        <f t="shared" si="52"/>
        <v>1.970127032552331E-3</v>
      </c>
      <c r="Z95" s="22">
        <f t="shared" si="42"/>
        <v>121.85880420259794</v>
      </c>
      <c r="AA95" s="22">
        <f t="shared" si="53"/>
        <v>0.29254179616052056</v>
      </c>
      <c r="AB95" s="25">
        <f t="shared" si="41"/>
        <v>305.36317516319997</v>
      </c>
      <c r="AC95" s="25">
        <f t="shared" si="43"/>
        <v>15.093166693242429</v>
      </c>
      <c r="AD95" s="25">
        <f t="shared" si="44"/>
        <v>2855.9438793172426</v>
      </c>
      <c r="AE95" s="22">
        <f t="shared" si="45"/>
        <v>935.26139089655999</v>
      </c>
      <c r="AF95" s="22">
        <f t="shared" si="46"/>
        <v>807.37731636633305</v>
      </c>
      <c r="AG95" s="17">
        <v>12.602</v>
      </c>
      <c r="AH95" s="17">
        <v>4.6900000000000004</v>
      </c>
      <c r="AI95" s="17">
        <v>44.115000000000002</v>
      </c>
      <c r="AJ95" s="17">
        <v>1.0920300000000001</v>
      </c>
      <c r="AK95" s="17">
        <v>17.322800000000001</v>
      </c>
      <c r="AL95" s="17"/>
      <c r="AN95">
        <v>16.7</v>
      </c>
      <c r="AO95">
        <v>512.4</v>
      </c>
      <c r="AP95">
        <v>54.4</v>
      </c>
      <c r="AQ95">
        <v>5.31</v>
      </c>
      <c r="AR95">
        <v>31.7</v>
      </c>
      <c r="AS95" s="39">
        <v>7.58</v>
      </c>
      <c r="AT95">
        <v>-49.6</v>
      </c>
      <c r="AV95" s="39">
        <v>0.29499999999999998</v>
      </c>
    </row>
    <row r="96" spans="1:48" ht="16" thickBot="1" x14ac:dyDescent="0.25">
      <c r="A96" t="s">
        <v>6</v>
      </c>
      <c r="B96" s="10" t="s">
        <v>17</v>
      </c>
      <c r="C96" s="10" t="s">
        <v>34</v>
      </c>
      <c r="D96" s="15">
        <v>0.27152777777777776</v>
      </c>
      <c r="E96" s="2">
        <v>0.27152777777777776</v>
      </c>
      <c r="F96" s="14">
        <v>3</v>
      </c>
      <c r="G96" s="1">
        <v>42942</v>
      </c>
      <c r="H96">
        <v>0.49</v>
      </c>
      <c r="I96">
        <f t="shared" si="30"/>
        <v>0.14000000000000001</v>
      </c>
      <c r="J96" s="14">
        <f t="shared" si="31"/>
        <v>3589.2429999999999</v>
      </c>
      <c r="K96" s="30">
        <v>30</v>
      </c>
      <c r="L96">
        <v>2045</v>
      </c>
      <c r="M96">
        <f t="shared" si="32"/>
        <v>0.67413172199999993</v>
      </c>
      <c r="N96">
        <v>9.907</v>
      </c>
      <c r="O96">
        <v>7.58</v>
      </c>
      <c r="P96">
        <f t="shared" si="47"/>
        <v>34.632306365787663</v>
      </c>
      <c r="Q96" s="2">
        <f t="shared" si="48"/>
        <v>103.63857844436598</v>
      </c>
      <c r="R96" s="32">
        <f t="shared" si="35"/>
        <v>104.50482164755144</v>
      </c>
      <c r="S96" s="25">
        <v>453</v>
      </c>
      <c r="T96" s="32">
        <v>2.4</v>
      </c>
      <c r="U96" s="3">
        <f t="shared" si="49"/>
        <v>13.080272368100401</v>
      </c>
      <c r="V96" s="27">
        <f t="shared" si="37"/>
        <v>5.0473815935589382E-2</v>
      </c>
      <c r="W96" s="2">
        <f t="shared" si="50"/>
        <v>111.89382184489963</v>
      </c>
      <c r="X96" s="2">
        <f t="shared" si="51"/>
        <v>0.76020805002954051</v>
      </c>
      <c r="Y96" s="3">
        <f t="shared" si="52"/>
        <v>2.3862155466138515E-3</v>
      </c>
      <c r="Z96" s="22">
        <f t="shared" si="42"/>
        <v>146.31520601850522</v>
      </c>
      <c r="AA96" s="22">
        <f t="shared" si="53"/>
        <v>0.24749805805299729</v>
      </c>
      <c r="AB96" s="25">
        <f t="shared" si="41"/>
        <v>305.38167006599997</v>
      </c>
      <c r="AC96" s="25">
        <f t="shared" si="43"/>
        <v>15.413778205014168</v>
      </c>
      <c r="AD96" s="25">
        <f t="shared" si="44"/>
        <v>3421.504142649595</v>
      </c>
      <c r="AE96" s="22">
        <f t="shared" si="45"/>
        <v>1120.4025906041218</v>
      </c>
      <c r="AF96" s="22">
        <f t="shared" si="46"/>
        <v>949.24945767617362</v>
      </c>
      <c r="AG96" s="17">
        <v>11.968</v>
      </c>
      <c r="AH96" s="17">
        <v>5.016</v>
      </c>
      <c r="AI96" s="17">
        <v>46.51</v>
      </c>
      <c r="AJ96" s="17">
        <v>0.16289000000000001</v>
      </c>
      <c r="AK96" s="17">
        <v>4.1120200000000002</v>
      </c>
      <c r="AL96" s="17"/>
      <c r="AN96">
        <v>14.6</v>
      </c>
      <c r="AO96">
        <v>512.4</v>
      </c>
      <c r="AP96">
        <v>54.7</v>
      </c>
      <c r="AQ96">
        <v>5.56</v>
      </c>
      <c r="AR96">
        <v>11.3</v>
      </c>
      <c r="AS96" s="39">
        <v>6.81</v>
      </c>
      <c r="AT96">
        <v>-31.2</v>
      </c>
      <c r="AV96" s="39">
        <v>0.46600000000000003</v>
      </c>
    </row>
    <row r="97" spans="1:48" ht="16" thickBot="1" x14ac:dyDescent="0.25">
      <c r="A97" t="s">
        <v>6</v>
      </c>
      <c r="B97" s="10" t="s">
        <v>10</v>
      </c>
      <c r="C97" s="10" t="s">
        <v>34</v>
      </c>
      <c r="D97" s="15">
        <v>0.28333333333333333</v>
      </c>
      <c r="E97" s="2">
        <v>0.28333333333333333</v>
      </c>
      <c r="F97" s="14">
        <v>3</v>
      </c>
      <c r="G97" s="1">
        <v>42942</v>
      </c>
      <c r="H97">
        <v>0.48</v>
      </c>
      <c r="I97">
        <f t="shared" si="30"/>
        <v>0.15000000000000002</v>
      </c>
      <c r="J97" s="14">
        <f t="shared" si="31"/>
        <v>2452.7284</v>
      </c>
      <c r="K97" s="30">
        <v>30</v>
      </c>
      <c r="L97">
        <v>1382</v>
      </c>
      <c r="M97">
        <f t="shared" si="32"/>
        <v>0.67431544620000006</v>
      </c>
      <c r="N97">
        <v>9.9097000000000008</v>
      </c>
      <c r="O97">
        <v>8.0020000000000007</v>
      </c>
      <c r="P97">
        <f t="shared" si="47"/>
        <v>34.674944181458081</v>
      </c>
      <c r="Q97" s="2">
        <f t="shared" si="48"/>
        <v>70.734891083445802</v>
      </c>
      <c r="R97" s="32">
        <f t="shared" si="35"/>
        <v>71.600069116408349</v>
      </c>
      <c r="S97" s="25">
        <v>453</v>
      </c>
      <c r="T97" s="32">
        <v>2.4</v>
      </c>
      <c r="U97" s="3">
        <f t="shared" si="49"/>
        <v>13.064188297734452</v>
      </c>
      <c r="V97" s="27">
        <f t="shared" si="37"/>
        <v>4.9259867615743073E-2</v>
      </c>
      <c r="W97" s="2">
        <f t="shared" si="50"/>
        <v>76.732054219794833</v>
      </c>
      <c r="X97" s="2">
        <f t="shared" si="51"/>
        <v>0.56796285812120406</v>
      </c>
      <c r="Y97" s="3">
        <f t="shared" si="52"/>
        <v>1.6310775596187499E-3</v>
      </c>
      <c r="Z97" s="22">
        <f t="shared" si="42"/>
        <v>98.368759278363711</v>
      </c>
      <c r="AA97" s="22">
        <f t="shared" si="53"/>
        <v>0.27036813530078518</v>
      </c>
      <c r="AB97" s="25">
        <f t="shared" si="41"/>
        <v>305.4648971286</v>
      </c>
      <c r="AC97" s="25">
        <f t="shared" si="43"/>
        <v>15.047160393811412</v>
      </c>
      <c r="AD97" s="25">
        <f t="shared" si="44"/>
        <v>2306.2508690914192</v>
      </c>
      <c r="AE97" s="22">
        <f t="shared" si="45"/>
        <v>754.99701954967782</v>
      </c>
      <c r="AF97" s="22">
        <f t="shared" si="46"/>
        <v>653.73636423002949</v>
      </c>
      <c r="AG97" s="17">
        <v>12.705</v>
      </c>
      <c r="AH97" s="17">
        <v>4.5990000000000002</v>
      </c>
      <c r="AI97" s="17">
        <v>43.36</v>
      </c>
      <c r="AJ97" s="17">
        <v>1.1147400000000001</v>
      </c>
      <c r="AK97" s="17">
        <v>5.5687199999999999</v>
      </c>
      <c r="AL97" s="17"/>
      <c r="AN97">
        <v>15</v>
      </c>
      <c r="AO97">
        <v>512.6</v>
      </c>
      <c r="AP97">
        <v>48.7</v>
      </c>
      <c r="AQ97">
        <v>4.9000000000000004</v>
      </c>
      <c r="AR97">
        <v>10.1</v>
      </c>
      <c r="AS97" s="39">
        <v>6.46</v>
      </c>
      <c r="AT97">
        <v>208.8</v>
      </c>
      <c r="AV97" s="39">
        <v>0.42399999999999999</v>
      </c>
    </row>
    <row r="98" spans="1:48" x14ac:dyDescent="0.2">
      <c r="A98" t="s">
        <v>6</v>
      </c>
      <c r="B98" s="10" t="s">
        <v>18</v>
      </c>
      <c r="C98" s="10" t="s">
        <v>36</v>
      </c>
      <c r="D98" s="15">
        <v>0.51041666666666663</v>
      </c>
      <c r="E98" s="2">
        <v>0.51041666666666663</v>
      </c>
      <c r="F98" s="14">
        <v>9</v>
      </c>
      <c r="G98" s="1">
        <v>42948</v>
      </c>
      <c r="H98">
        <v>0.495</v>
      </c>
      <c r="I98">
        <f t="shared" si="30"/>
        <v>0.13500000000000001</v>
      </c>
      <c r="J98" s="14">
        <f t="shared" si="31"/>
        <v>1640.1976</v>
      </c>
      <c r="K98" s="30">
        <v>30</v>
      </c>
      <c r="L98">
        <v>908</v>
      </c>
      <c r="M98">
        <f t="shared" si="32"/>
        <v>0.67592813640000005</v>
      </c>
      <c r="N98">
        <v>9.9334000000000007</v>
      </c>
      <c r="O98">
        <v>17.077000000000002</v>
      </c>
      <c r="P98">
        <f t="shared" si="47"/>
        <v>35.709374090023452</v>
      </c>
      <c r="Q98" s="2">
        <f t="shared" si="48"/>
        <v>45.931849599633317</v>
      </c>
      <c r="R98" s="32">
        <f t="shared" si="35"/>
        <v>46.771965136925282</v>
      </c>
      <c r="S98" s="33">
        <v>413</v>
      </c>
      <c r="T98" s="43">
        <v>2.2999999999999998</v>
      </c>
      <c r="U98" s="3">
        <f t="shared" si="49"/>
        <v>11.565590563386118</v>
      </c>
      <c r="V98" s="27">
        <f t="shared" si="37"/>
        <v>4.0835589628348233E-2</v>
      </c>
      <c r="W98" s="2">
        <f t="shared" si="50"/>
        <v>47.496051268490341</v>
      </c>
      <c r="X98" s="2">
        <f t="shared" si="51"/>
        <v>0.33168115477840976</v>
      </c>
      <c r="Y98" s="3">
        <f t="shared" si="52"/>
        <v>1.093348823565831E-3</v>
      </c>
      <c r="Z98" s="22">
        <f t="shared" si="42"/>
        <v>54.020159980566284</v>
      </c>
      <c r="AA98" s="22">
        <f t="shared" si="53"/>
        <v>0.22912241926145072</v>
      </c>
      <c r="AB98" s="25">
        <f t="shared" si="41"/>
        <v>279.15832033320004</v>
      </c>
      <c r="AC98" s="25">
        <f t="shared" si="43"/>
        <v>11.399594610465536</v>
      </c>
      <c r="AD98" s="25">
        <f t="shared" si="44"/>
        <v>1292.995483381233</v>
      </c>
      <c r="AE98" s="22">
        <f t="shared" si="45"/>
        <v>463.17640894168193</v>
      </c>
      <c r="AF98" s="22">
        <f t="shared" si="46"/>
        <v>473.87790378942441</v>
      </c>
      <c r="AG98" s="17">
        <v>18.681999999999999</v>
      </c>
      <c r="AH98" s="17">
        <v>5.9779999999999998</v>
      </c>
      <c r="AI98" s="17">
        <v>64.031999999999996</v>
      </c>
      <c r="AJ98" s="17">
        <v>0.79164000000000001</v>
      </c>
      <c r="AK98" s="17">
        <v>11.75</v>
      </c>
      <c r="AL98" s="17"/>
      <c r="AN98">
        <v>19.3</v>
      </c>
      <c r="AO98">
        <v>513.1</v>
      </c>
      <c r="AP98">
        <v>74.400000000000006</v>
      </c>
      <c r="AQ98">
        <v>6.91</v>
      </c>
      <c r="AR98">
        <v>40.5</v>
      </c>
      <c r="AS98">
        <v>7.64</v>
      </c>
      <c r="AT98">
        <v>16</v>
      </c>
    </row>
    <row r="99" spans="1:48" x14ac:dyDescent="0.2">
      <c r="A99" t="s">
        <v>6</v>
      </c>
      <c r="B99" s="10" t="s">
        <v>9</v>
      </c>
      <c r="C99" s="10" t="s">
        <v>36</v>
      </c>
      <c r="D99" s="15">
        <v>0.51944444444444449</v>
      </c>
      <c r="E99" s="2">
        <v>0.51944444444444449</v>
      </c>
      <c r="F99" s="14">
        <v>9</v>
      </c>
      <c r="G99" s="1">
        <v>42948</v>
      </c>
      <c r="H99">
        <v>0.496</v>
      </c>
      <c r="I99">
        <f t="shared" si="30"/>
        <v>0.13400000000000001</v>
      </c>
      <c r="J99" s="14">
        <f t="shared" si="31"/>
        <v>1304.2143999999998</v>
      </c>
      <c r="K99" s="30">
        <v>30</v>
      </c>
      <c r="L99">
        <v>712</v>
      </c>
      <c r="M99">
        <f t="shared" si="32"/>
        <v>0.67617990659999994</v>
      </c>
      <c r="N99">
        <v>9.9370999999999992</v>
      </c>
      <c r="O99">
        <v>15.946999999999999</v>
      </c>
      <c r="P99">
        <f t="shared" si="47"/>
        <v>35.557023296320473</v>
      </c>
      <c r="Q99" s="2">
        <f t="shared" si="48"/>
        <v>36.679515861918709</v>
      </c>
      <c r="R99" s="32">
        <f t="shared" si="35"/>
        <v>37.523231033180089</v>
      </c>
      <c r="S99" s="33">
        <v>413</v>
      </c>
      <c r="T99" s="43">
        <v>2.2999999999999998</v>
      </c>
      <c r="U99" s="3">
        <f t="shared" si="49"/>
        <v>11.615145524365035</v>
      </c>
      <c r="V99" s="27">
        <f t="shared" si="37"/>
        <v>4.1421578985237024E-2</v>
      </c>
      <c r="W99" s="2">
        <f t="shared" si="50"/>
        <v>37.215420796909044</v>
      </c>
      <c r="X99" s="2">
        <f t="shared" si="51"/>
        <v>0.26126950846272984</v>
      </c>
      <c r="Y99" s="3">
        <f t="shared" si="52"/>
        <v>8.6970766388399894E-4</v>
      </c>
      <c r="Z99" s="22">
        <f t="shared" si="42"/>
        <v>42.79608732515355</v>
      </c>
      <c r="AA99" s="22">
        <f t="shared" si="53"/>
        <v>0.22793917933271501</v>
      </c>
      <c r="AB99" s="25">
        <f t="shared" si="41"/>
        <v>279.26230142579999</v>
      </c>
      <c r="AC99" s="25">
        <f t="shared" si="43"/>
        <v>11.567485476107844</v>
      </c>
      <c r="AD99" s="25">
        <f t="shared" si="44"/>
        <v>1022.6779195980987</v>
      </c>
      <c r="AE99" s="22">
        <f t="shared" si="45"/>
        <v>366.206936767591</v>
      </c>
      <c r="AF99" s="22">
        <f t="shared" si="46"/>
        <v>369.96880102894505</v>
      </c>
      <c r="AG99" s="17">
        <v>18.207999999999998</v>
      </c>
      <c r="AH99" s="17">
        <v>5.8929999999999998</v>
      </c>
      <c r="AI99" s="17">
        <v>62.515000000000001</v>
      </c>
      <c r="AJ99" s="17">
        <v>1.4148000000000001</v>
      </c>
      <c r="AK99" s="17">
        <v>7.6577000000000002</v>
      </c>
      <c r="AL99" s="17"/>
      <c r="AN99">
        <v>19.100000000000001</v>
      </c>
      <c r="AO99">
        <v>513</v>
      </c>
      <c r="AP99">
        <v>59.9</v>
      </c>
      <c r="AQ99">
        <v>5.54</v>
      </c>
      <c r="AR99">
        <v>9.1</v>
      </c>
      <c r="AS99">
        <v>6.8</v>
      </c>
      <c r="AT99">
        <v>37.5</v>
      </c>
    </row>
    <row r="100" spans="1:48" x14ac:dyDescent="0.2">
      <c r="A100" t="s">
        <v>6</v>
      </c>
      <c r="B100" s="10" t="s">
        <v>11</v>
      </c>
      <c r="C100" s="10" t="s">
        <v>36</v>
      </c>
      <c r="D100" s="15">
        <v>0.53541666666666665</v>
      </c>
      <c r="E100" s="2">
        <v>0.53541666666666665</v>
      </c>
      <c r="F100" s="14">
        <v>9</v>
      </c>
      <c r="G100" s="1">
        <v>42948</v>
      </c>
      <c r="H100">
        <v>0.497</v>
      </c>
      <c r="I100">
        <f t="shared" si="30"/>
        <v>0.13300000000000001</v>
      </c>
      <c r="J100" s="14">
        <f t="shared" si="31"/>
        <v>325.40620000000001</v>
      </c>
      <c r="K100" s="30">
        <v>30</v>
      </c>
      <c r="L100">
        <v>141</v>
      </c>
      <c r="M100">
        <f t="shared" si="32"/>
        <v>0.67565595239999987</v>
      </c>
      <c r="N100">
        <v>9.9293999999999993</v>
      </c>
      <c r="O100">
        <v>17.806999999999999</v>
      </c>
      <c r="P100">
        <f t="shared" si="47"/>
        <v>35.813660854947287</v>
      </c>
      <c r="Q100" s="2">
        <f t="shared" si="48"/>
        <v>9.086091514574905</v>
      </c>
      <c r="R100" s="32">
        <f t="shared" si="35"/>
        <v>9.9237606967762506</v>
      </c>
      <c r="S100" s="33">
        <v>413</v>
      </c>
      <c r="T100" s="43">
        <v>2.2999999999999998</v>
      </c>
      <c r="U100" s="3">
        <f t="shared" si="49"/>
        <v>11.531912408305176</v>
      </c>
      <c r="V100" s="27">
        <f t="shared" si="37"/>
        <v>4.0588475232691421E-2</v>
      </c>
      <c r="W100" s="2">
        <f t="shared" si="50"/>
        <v>6.8869405066623104</v>
      </c>
      <c r="X100" s="2">
        <f t="shared" si="51"/>
        <v>6.4574129347276132E-2</v>
      </c>
      <c r="Y100" s="3">
        <f t="shared" si="52"/>
        <v>2.1682705717738146E-4</v>
      </c>
      <c r="Z100" s="22">
        <f t="shared" si="42"/>
        <v>8.1461641895866528</v>
      </c>
      <c r="AA100" s="22">
        <f t="shared" si="53"/>
        <v>0.22416499242007681</v>
      </c>
      <c r="AB100" s="25">
        <f t="shared" si="41"/>
        <v>279.04590834119995</v>
      </c>
      <c r="AC100" s="25">
        <f t="shared" si="43"/>
        <v>11.326047939490675</v>
      </c>
      <c r="AD100" s="25">
        <f t="shared" si="44"/>
        <v>195.11760161522363</v>
      </c>
      <c r="AE100" s="22">
        <f t="shared" si="45"/>
        <v>69.923118663559109</v>
      </c>
      <c r="AF100" s="22">
        <f t="shared" si="46"/>
        <v>71.924154242569642</v>
      </c>
      <c r="AG100" s="17">
        <v>18.885000000000002</v>
      </c>
      <c r="AH100" s="17">
        <v>6.0960000000000001</v>
      </c>
      <c r="AI100" s="17">
        <v>65.564999999999998</v>
      </c>
      <c r="AJ100" s="17">
        <v>0.94147000000000003</v>
      </c>
      <c r="AK100" s="17">
        <v>7.7141500000000001</v>
      </c>
      <c r="AL100" s="17"/>
      <c r="AM100" t="s">
        <v>51</v>
      </c>
      <c r="AN100">
        <v>20.6</v>
      </c>
      <c r="AO100">
        <v>512.6</v>
      </c>
      <c r="AP100">
        <v>59.4</v>
      </c>
      <c r="AQ100">
        <v>5.33</v>
      </c>
      <c r="AR100">
        <v>5.9</v>
      </c>
      <c r="AS100">
        <v>7.64</v>
      </c>
      <c r="AT100">
        <v>-2.8</v>
      </c>
    </row>
    <row r="101" spans="1:48" x14ac:dyDescent="0.2">
      <c r="A101" t="s">
        <v>6</v>
      </c>
      <c r="B101" s="10" t="s">
        <v>15</v>
      </c>
      <c r="C101" s="10" t="s">
        <v>36</v>
      </c>
      <c r="D101" s="15">
        <v>0.5493055555555556</v>
      </c>
      <c r="E101" s="2">
        <v>0.5493055555555556</v>
      </c>
      <c r="F101" s="14">
        <v>9</v>
      </c>
      <c r="G101" s="1">
        <v>42948</v>
      </c>
      <c r="H101">
        <v>0.503</v>
      </c>
      <c r="I101">
        <f t="shared" si="30"/>
        <v>0.127</v>
      </c>
      <c r="J101" s="14">
        <f t="shared" si="31"/>
        <v>1316.2138</v>
      </c>
      <c r="K101" s="30">
        <v>30</v>
      </c>
      <c r="L101">
        <v>719</v>
      </c>
      <c r="M101">
        <f t="shared" si="32"/>
        <v>0.67611866519999997</v>
      </c>
      <c r="N101">
        <v>9.9361999999999995</v>
      </c>
      <c r="O101">
        <v>15.715999999999999</v>
      </c>
      <c r="P101">
        <f t="shared" si="47"/>
        <v>35.531815176753973</v>
      </c>
      <c r="Q101" s="2">
        <f t="shared" si="48"/>
        <v>37.04324683252063</v>
      </c>
      <c r="R101" s="32">
        <f t="shared" si="35"/>
        <v>37.88756057925054</v>
      </c>
      <c r="S101" s="33">
        <v>413</v>
      </c>
      <c r="T101" s="43">
        <v>2.2999999999999998</v>
      </c>
      <c r="U101" s="3">
        <f t="shared" si="49"/>
        <v>11.623385913315161</v>
      </c>
      <c r="V101" s="27">
        <f t="shared" si="37"/>
        <v>4.1984677894136985E-2</v>
      </c>
      <c r="W101" s="2">
        <f t="shared" si="50"/>
        <v>37.164030729320338</v>
      </c>
      <c r="X101" s="2">
        <f t="shared" si="51"/>
        <v>0.24650841421098449</v>
      </c>
      <c r="Y101" s="3">
        <f t="shared" si="52"/>
        <v>8.7762989898798789E-4</v>
      </c>
      <c r="Z101" s="22">
        <f t="shared" si="42"/>
        <v>43.265144477602874</v>
      </c>
      <c r="AA101" s="22">
        <f t="shared" si="53"/>
        <v>0.2131766318781203</v>
      </c>
      <c r="AB101" s="25">
        <f t="shared" si="41"/>
        <v>279.23700872759997</v>
      </c>
      <c r="AC101" s="25">
        <f t="shared" si="43"/>
        <v>11.723675867550602</v>
      </c>
      <c r="AD101" s="25">
        <f t="shared" si="44"/>
        <v>1032.3033065612506</v>
      </c>
      <c r="AE101" s="22">
        <f t="shared" si="45"/>
        <v>369.68713827194676</v>
      </c>
      <c r="AF101" s="22">
        <f t="shared" si="46"/>
        <v>369.04077668467778</v>
      </c>
      <c r="AG101" s="17">
        <v>17.762</v>
      </c>
      <c r="AH101" s="17">
        <v>5.0999999999999996</v>
      </c>
      <c r="AI101" s="17">
        <v>53.609000000000002</v>
      </c>
      <c r="AJ101" s="17">
        <v>3.28769</v>
      </c>
      <c r="AK101" s="17">
        <v>7.9403600000000001</v>
      </c>
      <c r="AL101" s="17"/>
      <c r="AN101">
        <v>20.6</v>
      </c>
      <c r="AO101">
        <v>512.4</v>
      </c>
      <c r="AP101">
        <v>67.7</v>
      </c>
      <c r="AQ101">
        <v>6.08</v>
      </c>
      <c r="AR101">
        <v>8.1</v>
      </c>
      <c r="AS101">
        <v>6.97</v>
      </c>
      <c r="AT101">
        <v>-20</v>
      </c>
    </row>
    <row r="102" spans="1:48" x14ac:dyDescent="0.2">
      <c r="A102" t="s">
        <v>6</v>
      </c>
      <c r="B102" s="10" t="s">
        <v>19</v>
      </c>
      <c r="C102" s="10" t="s">
        <v>36</v>
      </c>
      <c r="D102" s="15">
        <v>0.56527777777777777</v>
      </c>
      <c r="E102" s="2">
        <v>0.56527777777777777</v>
      </c>
      <c r="F102" s="14">
        <v>9</v>
      </c>
      <c r="G102" s="1">
        <v>42948</v>
      </c>
      <c r="H102">
        <v>0.48599999999999999</v>
      </c>
      <c r="I102">
        <f t="shared" si="30"/>
        <v>0.14400000000000002</v>
      </c>
      <c r="J102" s="14">
        <f t="shared" si="31"/>
        <v>911.66259999999988</v>
      </c>
      <c r="K102" s="30">
        <v>30</v>
      </c>
      <c r="L102">
        <v>483</v>
      </c>
      <c r="M102">
        <f t="shared" si="32"/>
        <v>0.67593494099999996</v>
      </c>
      <c r="N102">
        <v>9.9335000000000004</v>
      </c>
      <c r="O102">
        <v>17.105</v>
      </c>
      <c r="P102">
        <f t="shared" si="47"/>
        <v>35.712461457440774</v>
      </c>
      <c r="Q102" s="2">
        <f t="shared" si="48"/>
        <v>25.527856742287163</v>
      </c>
      <c r="R102" s="32">
        <f t="shared" si="35"/>
        <v>26.367899650999899</v>
      </c>
      <c r="S102" s="33">
        <v>413</v>
      </c>
      <c r="T102" s="43">
        <v>2.2999999999999998</v>
      </c>
      <c r="U102" s="3">
        <f t="shared" si="49"/>
        <v>11.564590709945323</v>
      </c>
      <c r="V102" s="27">
        <f t="shared" si="37"/>
        <v>3.997642407952811E-2</v>
      </c>
      <c r="W102" s="2">
        <f t="shared" si="50"/>
        <v>25.325385105681114</v>
      </c>
      <c r="X102" s="2">
        <f t="shared" si="51"/>
        <v>0.20020927214998474</v>
      </c>
      <c r="Y102" s="3">
        <f t="shared" si="52"/>
        <v>6.077165737109531E-4</v>
      </c>
      <c r="Z102" s="22">
        <f t="shared" si="42"/>
        <v>28.431599480409634</v>
      </c>
      <c r="AA102" s="22">
        <f t="shared" si="53"/>
        <v>0.24890160258155092</v>
      </c>
      <c r="AB102" s="25">
        <f t="shared" si="41"/>
        <v>279.16113063299997</v>
      </c>
      <c r="AC102" s="25">
        <f t="shared" si="43"/>
        <v>11.159863744705353</v>
      </c>
      <c r="AD102" s="25">
        <f t="shared" si="44"/>
        <v>682.18824601495658</v>
      </c>
      <c r="AE102" s="22">
        <f t="shared" si="45"/>
        <v>244.37078488258362</v>
      </c>
      <c r="AF102" s="22">
        <f t="shared" si="46"/>
        <v>254.76654671432368</v>
      </c>
      <c r="AG102" s="17">
        <v>19.396000000000001</v>
      </c>
      <c r="AH102" s="17">
        <v>8.4120000000000008</v>
      </c>
      <c r="AI102" s="17">
        <v>91.411000000000001</v>
      </c>
      <c r="AJ102" s="17">
        <v>2.1397300000000001</v>
      </c>
      <c r="AK102" s="17">
        <v>6.5835400000000002</v>
      </c>
      <c r="AL102" s="17"/>
      <c r="AN102">
        <v>22.3</v>
      </c>
      <c r="AO102">
        <v>513</v>
      </c>
      <c r="AP102">
        <v>71.7</v>
      </c>
      <c r="AQ102">
        <v>6.23</v>
      </c>
      <c r="AR102">
        <v>39</v>
      </c>
      <c r="AS102">
        <v>8.09</v>
      </c>
      <c r="AT102">
        <v>-39.5</v>
      </c>
    </row>
    <row r="103" spans="1:48" x14ac:dyDescent="0.2">
      <c r="A103" t="s">
        <v>6</v>
      </c>
      <c r="B103" s="10" t="s">
        <v>16</v>
      </c>
      <c r="C103" s="10" t="s">
        <v>36</v>
      </c>
      <c r="D103" s="15">
        <v>0.58124999999999993</v>
      </c>
      <c r="E103" s="2">
        <v>0.58124999999999993</v>
      </c>
      <c r="F103" s="14">
        <v>9</v>
      </c>
      <c r="G103" s="1">
        <v>42948</v>
      </c>
      <c r="H103">
        <v>0.442</v>
      </c>
      <c r="I103">
        <f t="shared" si="30"/>
        <v>0.188</v>
      </c>
      <c r="J103" s="14">
        <f t="shared" si="31"/>
        <v>3225.8326000000002</v>
      </c>
      <c r="K103" s="30">
        <v>30</v>
      </c>
      <c r="L103">
        <v>1833</v>
      </c>
      <c r="M103">
        <f t="shared" si="32"/>
        <v>0.67565595239999987</v>
      </c>
      <c r="N103">
        <v>9.9293999999999993</v>
      </c>
      <c r="O103">
        <v>17.559999999999999</v>
      </c>
      <c r="P103">
        <f t="shared" si="47"/>
        <v>35.783242143461067</v>
      </c>
      <c r="Q103" s="2">
        <f t="shared" si="48"/>
        <v>90.149254421024565</v>
      </c>
      <c r="R103" s="32">
        <f t="shared" si="35"/>
        <v>90.987635691221513</v>
      </c>
      <c r="S103" s="33">
        <v>413</v>
      </c>
      <c r="T103" s="43">
        <v>2.2999999999999998</v>
      </c>
      <c r="U103" s="3">
        <f t="shared" si="49"/>
        <v>11.541715486378042</v>
      </c>
      <c r="V103" s="27">
        <f t="shared" si="37"/>
        <v>4.6615275219775286E-2</v>
      </c>
      <c r="W103" s="2">
        <f t="shared" si="50"/>
        <v>108.25876198328193</v>
      </c>
      <c r="X103" s="2">
        <f t="shared" si="51"/>
        <v>1.0155377072175242</v>
      </c>
      <c r="Y103" s="3">
        <f t="shared" si="52"/>
        <v>2.1494605499368519E-3</v>
      </c>
      <c r="Z103" s="22">
        <f t="shared" si="42"/>
        <v>133.63257592318746</v>
      </c>
      <c r="AA103" s="22">
        <f t="shared" si="53"/>
        <v>0.35659655836428783</v>
      </c>
      <c r="AB103" s="25">
        <f t="shared" si="41"/>
        <v>279.04590834119995</v>
      </c>
      <c r="AC103" s="25">
        <f t="shared" si="43"/>
        <v>13.007801816277224</v>
      </c>
      <c r="AD103" s="25">
        <f t="shared" si="44"/>
        <v>3151.6733116300547</v>
      </c>
      <c r="AE103" s="22">
        <f t="shared" si="45"/>
        <v>1129.4461654590489</v>
      </c>
      <c r="AF103" s="22">
        <f t="shared" si="46"/>
        <v>1027.3263523739058</v>
      </c>
      <c r="AG103" s="17">
        <v>14.407</v>
      </c>
      <c r="AH103" s="17">
        <v>5.9329999999999998</v>
      </c>
      <c r="AI103" s="17">
        <v>58.084000000000003</v>
      </c>
      <c r="AJ103" s="17">
        <v>0.32799</v>
      </c>
      <c r="AK103" s="17">
        <v>3.7411699999999999</v>
      </c>
      <c r="AL103" s="17"/>
      <c r="AN103">
        <v>15</v>
      </c>
      <c r="AO103">
        <v>513.20000000000005</v>
      </c>
      <c r="AP103">
        <v>62</v>
      </c>
      <c r="AQ103">
        <v>6.26</v>
      </c>
      <c r="AR103">
        <v>13.7</v>
      </c>
      <c r="AS103">
        <v>6.76</v>
      </c>
      <c r="AT103">
        <v>26</v>
      </c>
    </row>
    <row r="104" spans="1:48" x14ac:dyDescent="0.2">
      <c r="A104" t="s">
        <v>6</v>
      </c>
      <c r="B104" s="10" t="s">
        <v>12</v>
      </c>
      <c r="C104" s="10" t="s">
        <v>36</v>
      </c>
      <c r="D104" s="15">
        <v>0.60069444444444442</v>
      </c>
      <c r="E104" s="2">
        <v>0.60069444444444442</v>
      </c>
      <c r="F104" s="14">
        <v>15</v>
      </c>
      <c r="G104" s="1">
        <v>42948</v>
      </c>
      <c r="H104">
        <v>0.41199999999999998</v>
      </c>
      <c r="I104">
        <f t="shared" si="30"/>
        <v>0.21800000000000003</v>
      </c>
      <c r="J104" s="14">
        <f t="shared" si="31"/>
        <v>2788.7116000000001</v>
      </c>
      <c r="K104" s="30">
        <v>30</v>
      </c>
      <c r="L104">
        <v>1578</v>
      </c>
      <c r="M104">
        <f t="shared" si="32"/>
        <v>0.67586009039999995</v>
      </c>
      <c r="N104">
        <v>9.9323999999999995</v>
      </c>
      <c r="O104">
        <v>16.975000000000001</v>
      </c>
      <c r="P104">
        <f t="shared" si="47"/>
        <v>35.700411552219094</v>
      </c>
      <c r="Q104" s="2">
        <f t="shared" si="48"/>
        <v>78.114270361307845</v>
      </c>
      <c r="R104" s="32">
        <f t="shared" si="35"/>
        <v>78.954596808416696</v>
      </c>
      <c r="S104" s="33">
        <v>424</v>
      </c>
      <c r="T104" s="43">
        <v>2.2000000000000002</v>
      </c>
      <c r="U104" s="3">
        <f t="shared" si="49"/>
        <v>11.876613785805073</v>
      </c>
      <c r="V104" s="27">
        <f t="shared" si="37"/>
        <v>4.0278879600313247E-2</v>
      </c>
      <c r="W104" s="2">
        <f t="shared" si="50"/>
        <v>99.88292482090398</v>
      </c>
      <c r="X104" s="2">
        <f t="shared" si="51"/>
        <v>1.0914621879551543</v>
      </c>
      <c r="Y104" s="3">
        <f t="shared" si="52"/>
        <v>1.8587562860705412E-3</v>
      </c>
      <c r="Z104" s="22">
        <f t="shared" si="42"/>
        <v>109.9167010739792</v>
      </c>
      <c r="AA104" s="22">
        <f t="shared" si="53"/>
        <v>0.44463875114013263</v>
      </c>
      <c r="AB104" s="25">
        <f t="shared" si="41"/>
        <v>286.56467832959999</v>
      </c>
      <c r="AC104" s="25">
        <f t="shared" si="43"/>
        <v>11.542504176140453</v>
      </c>
      <c r="AD104" s="25">
        <f t="shared" si="44"/>
        <v>2635.0520376757727</v>
      </c>
      <c r="AE104" s="22">
        <f t="shared" si="45"/>
        <v>919.5313438612269</v>
      </c>
      <c r="AF104" s="22">
        <f t="shared" si="46"/>
        <v>952.27776742925823</v>
      </c>
      <c r="AG104" s="17">
        <v>19.141999999999999</v>
      </c>
      <c r="AH104" s="17">
        <v>5.9939999999999998</v>
      </c>
      <c r="AI104" s="17">
        <v>64.802999999999997</v>
      </c>
      <c r="AJ104" s="17">
        <v>2.74281</v>
      </c>
      <c r="AK104" s="17">
        <v>10.510300000000001</v>
      </c>
      <c r="AL104" s="17"/>
      <c r="AN104">
        <v>19.7</v>
      </c>
      <c r="AO104">
        <v>512.5</v>
      </c>
      <c r="AP104">
        <v>77.400000000000006</v>
      </c>
      <c r="AQ104">
        <v>7.1</v>
      </c>
      <c r="AR104">
        <v>30.5</v>
      </c>
      <c r="AS104">
        <v>7.26</v>
      </c>
      <c r="AT104">
        <v>11.9</v>
      </c>
    </row>
    <row r="105" spans="1:48" x14ac:dyDescent="0.2">
      <c r="A105" t="s">
        <v>6</v>
      </c>
      <c r="B105" s="10" t="s">
        <v>13</v>
      </c>
      <c r="C105" s="10" t="s">
        <v>36</v>
      </c>
      <c r="D105" s="15">
        <v>0.60625000000000007</v>
      </c>
      <c r="E105" s="2">
        <v>0.60625000000000007</v>
      </c>
      <c r="F105" s="14">
        <v>15</v>
      </c>
      <c r="G105" s="1">
        <v>42948</v>
      </c>
      <c r="H105">
        <v>0.47</v>
      </c>
      <c r="I105">
        <f t="shared" si="30"/>
        <v>0.16000000000000003</v>
      </c>
      <c r="J105" s="14">
        <f t="shared" si="31"/>
        <v>155.7004</v>
      </c>
      <c r="K105" s="30">
        <v>30</v>
      </c>
      <c r="L105">
        <v>42</v>
      </c>
      <c r="M105">
        <f t="shared" si="32"/>
        <v>0.67586009039999995</v>
      </c>
      <c r="N105">
        <v>9.9323999999999995</v>
      </c>
      <c r="O105">
        <v>16.975000000000001</v>
      </c>
      <c r="P105">
        <f t="shared" si="47"/>
        <v>35.700411552219094</v>
      </c>
      <c r="Q105" s="2">
        <f t="shared" si="48"/>
        <v>4.3613054648475575</v>
      </c>
      <c r="R105" s="32">
        <f t="shared" si="35"/>
        <v>5.2016319119564072</v>
      </c>
      <c r="S105" s="33">
        <v>424</v>
      </c>
      <c r="T105" s="43">
        <v>2.2000000000000002</v>
      </c>
      <c r="U105" s="3">
        <f t="shared" si="49"/>
        <v>11.876613785805073</v>
      </c>
      <c r="V105" s="27">
        <f t="shared" si="37"/>
        <v>3.6337506856838737E-2</v>
      </c>
      <c r="W105" s="2">
        <f t="shared" si="50"/>
        <v>1.0614807031570834</v>
      </c>
      <c r="X105" s="2">
        <f t="shared" si="51"/>
        <v>3.9262432729378641E-2</v>
      </c>
      <c r="Y105" s="3">
        <f t="shared" si="52"/>
        <v>1.0377878345100213E-4</v>
      </c>
      <c r="Z105" s="22">
        <f t="shared" si="42"/>
        <v>1.212659422578783</v>
      </c>
      <c r="AA105" s="22">
        <f t="shared" si="53"/>
        <v>0.28606857773918293</v>
      </c>
      <c r="AB105" s="25">
        <f t="shared" si="41"/>
        <v>286.56467832959999</v>
      </c>
      <c r="AC105" s="25">
        <f t="shared" si="43"/>
        <v>10.413045963729626</v>
      </c>
      <c r="AD105" s="25">
        <f t="shared" si="44"/>
        <v>29.425651619008821</v>
      </c>
      <c r="AE105" s="22">
        <f t="shared" si="45"/>
        <v>10.268415420397389</v>
      </c>
      <c r="AF105" s="22">
        <f t="shared" si="46"/>
        <v>11.645578313998399</v>
      </c>
      <c r="AG105" s="17">
        <v>22.702999999999999</v>
      </c>
      <c r="AH105" s="17">
        <v>8.8930000000000007</v>
      </c>
      <c r="AI105" s="17">
        <v>103.09</v>
      </c>
      <c r="AJ105" s="17">
        <v>0.74199000000000004</v>
      </c>
      <c r="AK105" s="17">
        <v>8.8924199999999995</v>
      </c>
      <c r="AL105" s="17"/>
      <c r="AN105">
        <v>20.399999999999999</v>
      </c>
      <c r="AO105">
        <v>512.5</v>
      </c>
      <c r="AP105">
        <v>95.3</v>
      </c>
      <c r="AQ105">
        <v>8.6199999999999992</v>
      </c>
      <c r="AR105">
        <v>73.5</v>
      </c>
      <c r="AS105">
        <v>8.3000000000000007</v>
      </c>
      <c r="AT105">
        <v>-14.5</v>
      </c>
    </row>
    <row r="106" spans="1:48" x14ac:dyDescent="0.2">
      <c r="A106" t="s">
        <v>6</v>
      </c>
      <c r="B106" s="10" t="s">
        <v>27</v>
      </c>
      <c r="C106" s="10" t="s">
        <v>36</v>
      </c>
      <c r="D106" s="15">
        <v>0.61736111111111114</v>
      </c>
      <c r="E106" s="2">
        <v>0.61736111111111114</v>
      </c>
      <c r="F106" s="14">
        <v>15</v>
      </c>
      <c r="G106" s="1">
        <v>42948</v>
      </c>
      <c r="H106">
        <v>0.48799999999999999</v>
      </c>
      <c r="I106">
        <f t="shared" si="30"/>
        <v>0.14200000000000002</v>
      </c>
      <c r="J106" s="14">
        <f t="shared" si="31"/>
        <v>340.834</v>
      </c>
      <c r="K106" s="30">
        <v>30</v>
      </c>
      <c r="L106">
        <v>150</v>
      </c>
      <c r="M106">
        <f t="shared" si="32"/>
        <v>0.67558110179999997</v>
      </c>
      <c r="N106">
        <v>9.9283000000000001</v>
      </c>
      <c r="O106">
        <v>16.928999999999998</v>
      </c>
      <c r="P106">
        <f t="shared" si="47"/>
        <v>35.709488776525745</v>
      </c>
      <c r="Q106" s="2">
        <f t="shared" si="48"/>
        <v>9.5446339804240825</v>
      </c>
      <c r="R106" s="32">
        <f t="shared" si="35"/>
        <v>10.384746819556101</v>
      </c>
      <c r="S106" s="33">
        <v>424</v>
      </c>
      <c r="T106" s="43">
        <v>2.2000000000000002</v>
      </c>
      <c r="U106" s="3">
        <f t="shared" si="49"/>
        <v>11.873594793065864</v>
      </c>
      <c r="V106" s="27">
        <f t="shared" si="37"/>
        <v>3.9512921195586859E-2</v>
      </c>
      <c r="W106" s="2">
        <f t="shared" si="50"/>
        <v>7.2443567869586811</v>
      </c>
      <c r="X106" s="2">
        <f t="shared" si="51"/>
        <v>7.351427039498723E-2</v>
      </c>
      <c r="Y106" s="3">
        <f t="shared" si="52"/>
        <v>2.2708186316656924E-4</v>
      </c>
      <c r="Z106" s="22">
        <f t="shared" si="42"/>
        <v>8.2949783474543839</v>
      </c>
      <c r="AA106" s="22">
        <f t="shared" si="53"/>
        <v>0.24445906384579352</v>
      </c>
      <c r="AB106" s="25">
        <f t="shared" si="41"/>
        <v>286.44638716319997</v>
      </c>
      <c r="AC106" s="25">
        <f t="shared" si="43"/>
        <v>11.318333522740083</v>
      </c>
      <c r="AD106" s="25">
        <f t="shared" si="44"/>
        <v>199.29871213734012</v>
      </c>
      <c r="AE106" s="22">
        <f t="shared" si="45"/>
        <v>69.576270139442059</v>
      </c>
      <c r="AF106" s="22">
        <f t="shared" si="46"/>
        <v>73.287982994922658</v>
      </c>
      <c r="AG106" s="17">
        <v>19.791</v>
      </c>
      <c r="AH106" s="17">
        <v>6.4009999999999998</v>
      </c>
      <c r="AI106" s="17">
        <v>70.108999999999995</v>
      </c>
      <c r="AJ106" s="17">
        <v>0.49853999999999998</v>
      </c>
      <c r="AK106" s="17">
        <v>13.340299999999999</v>
      </c>
      <c r="AL106" s="17"/>
      <c r="AN106">
        <v>21</v>
      </c>
      <c r="AO106">
        <v>512.5</v>
      </c>
      <c r="AP106">
        <v>68.400000000000006</v>
      </c>
      <c r="AQ106">
        <v>6.11</v>
      </c>
      <c r="AR106">
        <v>36.1</v>
      </c>
      <c r="AS106">
        <v>8.44</v>
      </c>
      <c r="AT106">
        <v>15.8</v>
      </c>
    </row>
    <row r="107" spans="1:48" x14ac:dyDescent="0.2">
      <c r="A107" t="s">
        <v>6</v>
      </c>
      <c r="B107" s="10" t="s">
        <v>14</v>
      </c>
      <c r="C107" s="10" t="s">
        <v>36</v>
      </c>
      <c r="D107" s="15">
        <v>0.62638888888888888</v>
      </c>
      <c r="E107" s="2">
        <v>0.62638888888888888</v>
      </c>
      <c r="F107" s="14">
        <v>15</v>
      </c>
      <c r="G107" s="1">
        <v>42948</v>
      </c>
      <c r="H107">
        <v>0.46200000000000002</v>
      </c>
      <c r="I107">
        <f t="shared" si="30"/>
        <v>0.16799999999999998</v>
      </c>
      <c r="J107" s="14">
        <f t="shared" si="31"/>
        <v>1873.3288</v>
      </c>
      <c r="K107" s="30">
        <v>30</v>
      </c>
      <c r="L107">
        <v>1044</v>
      </c>
      <c r="M107">
        <f t="shared" si="32"/>
        <v>0.67529530859999987</v>
      </c>
      <c r="N107">
        <v>9.9240999999999993</v>
      </c>
      <c r="O107">
        <v>18.164999999999999</v>
      </c>
      <c r="P107">
        <f t="shared" si="47"/>
        <v>35.876899469104359</v>
      </c>
      <c r="Q107" s="2">
        <f t="shared" si="48"/>
        <v>52.215459744876505</v>
      </c>
      <c r="R107" s="32">
        <f t="shared" si="35"/>
        <v>53.051652404887015</v>
      </c>
      <c r="S107" s="33">
        <v>424</v>
      </c>
      <c r="T107" s="43">
        <v>2.2000000000000002</v>
      </c>
      <c r="U107" s="3">
        <f t="shared" si="49"/>
        <v>11.818189594815196</v>
      </c>
      <c r="V107" s="27">
        <f t="shared" si="37"/>
        <v>4.3414530726614706E-2</v>
      </c>
      <c r="W107" s="2">
        <f t="shared" si="50"/>
        <v>58.028748006451607</v>
      </c>
      <c r="X107" s="2">
        <f t="shared" si="51"/>
        <v>0.50447058376066578</v>
      </c>
      <c r="Y107" s="3">
        <f t="shared" si="52"/>
        <v>1.2475839744627883E-3</v>
      </c>
      <c r="Z107" s="22">
        <f t="shared" si="42"/>
        <v>68.853189211550941</v>
      </c>
      <c r="AA107" s="22">
        <f t="shared" si="53"/>
        <v>0.30407005818562993</v>
      </c>
      <c r="AB107" s="25">
        <f t="shared" si="41"/>
        <v>286.32521084639995</v>
      </c>
      <c r="AC107" s="25">
        <f t="shared" si="43"/>
        <v>12.430674664095465</v>
      </c>
      <c r="AD107" s="25">
        <f t="shared" si="44"/>
        <v>1636.6567042570446</v>
      </c>
      <c r="AE107" s="22">
        <f t="shared" si="45"/>
        <v>571.60761339141527</v>
      </c>
      <c r="AF107" s="22">
        <f t="shared" si="46"/>
        <v>553.89744380025684</v>
      </c>
      <c r="AG107" s="17">
        <v>16.669</v>
      </c>
      <c r="AH107" s="17">
        <v>6.274</v>
      </c>
      <c r="AI107" s="17">
        <v>64.468000000000004</v>
      </c>
      <c r="AJ107" s="17">
        <v>0.64015999999999995</v>
      </c>
      <c r="AK107" s="17">
        <v>13.802099999999999</v>
      </c>
      <c r="AL107" s="17"/>
      <c r="AN107">
        <v>17.3</v>
      </c>
      <c r="AO107">
        <v>512.5</v>
      </c>
      <c r="AP107">
        <v>41.2</v>
      </c>
      <c r="AQ107">
        <v>3.83</v>
      </c>
      <c r="AR107">
        <v>50.5</v>
      </c>
      <c r="AS107">
        <v>6.95</v>
      </c>
      <c r="AT107">
        <v>122.6</v>
      </c>
    </row>
    <row r="108" spans="1:48" x14ac:dyDescent="0.2">
      <c r="A108" t="s">
        <v>6</v>
      </c>
      <c r="B108" s="10" t="s">
        <v>17</v>
      </c>
      <c r="C108" s="10" t="s">
        <v>36</v>
      </c>
      <c r="D108" s="15">
        <v>0.63611111111111118</v>
      </c>
      <c r="E108" s="2">
        <v>0.63611111111111118</v>
      </c>
      <c r="F108" s="14">
        <v>15</v>
      </c>
      <c r="G108" s="1">
        <v>42948</v>
      </c>
      <c r="H108">
        <v>0.46400000000000002</v>
      </c>
      <c r="I108">
        <f t="shared" si="30"/>
        <v>0.16599999999999998</v>
      </c>
      <c r="J108" s="14">
        <f t="shared" si="31"/>
        <v>885.94959999999992</v>
      </c>
      <c r="K108" s="30">
        <v>30</v>
      </c>
      <c r="L108">
        <v>468</v>
      </c>
      <c r="M108">
        <f t="shared" si="32"/>
        <v>0.67547903279999999</v>
      </c>
      <c r="N108">
        <v>9.9268000000000001</v>
      </c>
      <c r="O108">
        <v>17.352</v>
      </c>
      <c r="P108">
        <f t="shared" si="47"/>
        <v>35.766991925023078</v>
      </c>
      <c r="Q108" s="2">
        <f t="shared" si="48"/>
        <v>24.770033830554741</v>
      </c>
      <c r="R108" s="32">
        <f t="shared" si="35"/>
        <v>25.608796007225564</v>
      </c>
      <c r="S108" s="33">
        <v>424</v>
      </c>
      <c r="T108" s="43">
        <v>2.2000000000000002</v>
      </c>
      <c r="U108" s="3">
        <f t="shared" si="49"/>
        <v>11.854505430280923</v>
      </c>
      <c r="V108" s="27">
        <f t="shared" si="37"/>
        <v>4.1229801493798617E-2</v>
      </c>
      <c r="W108" s="2">
        <f t="shared" si="50"/>
        <v>25.17976970532046</v>
      </c>
      <c r="X108" s="2">
        <f t="shared" si="51"/>
        <v>0.23473635764497172</v>
      </c>
      <c r="Y108" s="3">
        <f t="shared" si="52"/>
        <v>5.901778884788429E-4</v>
      </c>
      <c r="Z108" s="22">
        <f t="shared" si="42"/>
        <v>28.953558813971938</v>
      </c>
      <c r="AA108" s="22">
        <f t="shared" si="53"/>
        <v>0.30007439941240577</v>
      </c>
      <c r="AB108" s="25">
        <f t="shared" si="41"/>
        <v>286.40310990720002</v>
      </c>
      <c r="AC108" s="25">
        <f t="shared" si="43"/>
        <v>11.808343368680445</v>
      </c>
      <c r="AD108" s="25">
        <f t="shared" si="44"/>
        <v>692.25543586702167</v>
      </c>
      <c r="AE108" s="22">
        <f t="shared" si="45"/>
        <v>241.70667563327976</v>
      </c>
      <c r="AF108" s="22">
        <f t="shared" si="46"/>
        <v>245.19577310705719</v>
      </c>
      <c r="AG108" s="17">
        <v>18.361999999999998</v>
      </c>
      <c r="AH108" s="17">
        <v>5.81</v>
      </c>
      <c r="AI108" s="17">
        <v>61.828000000000003</v>
      </c>
      <c r="AJ108" s="17">
        <v>0.57030999999999998</v>
      </c>
      <c r="AK108" s="17">
        <v>0.98602000000000001</v>
      </c>
      <c r="AL108" s="17"/>
      <c r="AN108">
        <v>19.2</v>
      </c>
      <c r="AO108">
        <v>513</v>
      </c>
      <c r="AP108">
        <v>67.5</v>
      </c>
      <c r="AQ108">
        <v>6.24</v>
      </c>
      <c r="AR108">
        <v>14.2</v>
      </c>
      <c r="AS108">
        <v>6.66</v>
      </c>
      <c r="AT108">
        <v>34.200000000000003</v>
      </c>
    </row>
    <row r="109" spans="1:48" x14ac:dyDescent="0.2">
      <c r="A109" t="s">
        <v>6</v>
      </c>
      <c r="B109" s="10" t="s">
        <v>10</v>
      </c>
      <c r="C109" s="10" t="s">
        <v>36</v>
      </c>
      <c r="D109" s="15">
        <v>0.64861111111111114</v>
      </c>
      <c r="E109" s="2">
        <v>0.64861111111111114</v>
      </c>
      <c r="F109" s="14">
        <v>15</v>
      </c>
      <c r="G109" s="1">
        <v>42948</v>
      </c>
      <c r="H109">
        <v>0.37</v>
      </c>
      <c r="I109">
        <f t="shared" si="30"/>
        <v>0.26</v>
      </c>
      <c r="J109" s="14">
        <f t="shared" si="31"/>
        <v>1508.2041999999999</v>
      </c>
      <c r="K109" s="30">
        <v>30</v>
      </c>
      <c r="L109">
        <v>831</v>
      </c>
      <c r="M109">
        <f t="shared" si="32"/>
        <v>0.67529530859999987</v>
      </c>
      <c r="N109">
        <v>9.9240999999999993</v>
      </c>
      <c r="O109">
        <v>18.286000000000001</v>
      </c>
      <c r="P109">
        <f t="shared" ref="P109:P140" si="54">1.014/M109*0.08206*(O109+273)</f>
        <v>35.89180890133612</v>
      </c>
      <c r="Q109" s="2">
        <f t="shared" ref="Q109:Q140" si="55">J109/P109</f>
        <v>42.020846710343847</v>
      </c>
      <c r="R109" s="32">
        <f t="shared" si="35"/>
        <v>42.856692016510159</v>
      </c>
      <c r="S109" s="33">
        <v>424</v>
      </c>
      <c r="T109" s="43">
        <v>2.2000000000000002</v>
      </c>
      <c r="U109" s="3">
        <f t="shared" ref="U109:U140" si="56">S109/P109</f>
        <v>11.813280327150522</v>
      </c>
      <c r="V109" s="27">
        <f t="shared" si="37"/>
        <v>4.1824427166909491E-2</v>
      </c>
      <c r="W109" s="2">
        <f t="shared" ref="W109:W140" si="57">(((Q109*I109)+(H109*0.83*Q109))-(U109*I109))/H109</f>
        <v>56.10424130912665</v>
      </c>
      <c r="X109" s="2">
        <f t="shared" ref="X109:X140" si="58">((I109/24.451*J109)+(0.025*0.00141*J109))/(H109*55.51)</f>
        <v>0.78343184034349966</v>
      </c>
      <c r="Y109" s="3">
        <f t="shared" ref="Y109:Y140" si="59">Q109/10^6*0.08206*(O109+273)</f>
        <v>1.0044213221605679E-3</v>
      </c>
      <c r="Z109" s="22">
        <f t="shared" si="42"/>
        <v>63.236284973136854</v>
      </c>
      <c r="AA109" s="22">
        <f t="shared" si="53"/>
        <v>0.58735075568444728</v>
      </c>
      <c r="AB109" s="25">
        <f t="shared" si="41"/>
        <v>286.32521084639995</v>
      </c>
      <c r="AC109" s="25">
        <f t="shared" si="43"/>
        <v>11.975387927095259</v>
      </c>
      <c r="AD109" s="25">
        <f t="shared" si="44"/>
        <v>1509.4671505755941</v>
      </c>
      <c r="AE109" s="22">
        <f t="shared" si="45"/>
        <v>527.18625304194825</v>
      </c>
      <c r="AF109" s="22">
        <f t="shared" si="46"/>
        <v>528.05207946591668</v>
      </c>
      <c r="AG109" s="17">
        <v>17.888000000000002</v>
      </c>
      <c r="AH109" s="17">
        <v>5.5049999999999999</v>
      </c>
      <c r="AI109" s="17">
        <v>58.017000000000003</v>
      </c>
      <c r="AJ109" s="17">
        <v>1.1855899999999999</v>
      </c>
      <c r="AK109" s="17">
        <v>8.8521000000000001</v>
      </c>
      <c r="AL109" s="17"/>
      <c r="AN109">
        <v>17.3</v>
      </c>
      <c r="AO109">
        <v>513</v>
      </c>
      <c r="AP109">
        <v>57.4</v>
      </c>
      <c r="AQ109">
        <v>5.5</v>
      </c>
      <c r="AR109">
        <v>9.1</v>
      </c>
      <c r="AS109">
        <v>6.86</v>
      </c>
      <c r="AT109">
        <v>33.799999999999997</v>
      </c>
    </row>
    <row r="110" spans="1:48" x14ac:dyDescent="0.2">
      <c r="A110" t="s">
        <v>6</v>
      </c>
      <c r="B110" s="10" t="s">
        <v>11</v>
      </c>
      <c r="C110" s="10" t="s">
        <v>36</v>
      </c>
      <c r="D110" s="15">
        <v>0.6958333333333333</v>
      </c>
      <c r="E110" s="2">
        <v>0.6958333333333333</v>
      </c>
      <c r="F110" s="14">
        <v>15</v>
      </c>
      <c r="G110" s="1">
        <v>42948</v>
      </c>
      <c r="H110">
        <v>0.48499999999999999</v>
      </c>
      <c r="I110">
        <f t="shared" si="30"/>
        <v>0.14500000000000002</v>
      </c>
      <c r="J110" s="14">
        <f t="shared" si="31"/>
        <v>515.68239999999992</v>
      </c>
      <c r="K110" s="30">
        <v>30</v>
      </c>
      <c r="L110">
        <v>252</v>
      </c>
      <c r="M110">
        <f t="shared" si="32"/>
        <v>0.67492105559999993</v>
      </c>
      <c r="N110">
        <v>9.9185999999999996</v>
      </c>
      <c r="O110">
        <v>20.687000000000001</v>
      </c>
      <c r="P110">
        <f t="shared" si="54"/>
        <v>36.207722948212613</v>
      </c>
      <c r="Q110" s="2">
        <f t="shared" si="55"/>
        <v>14.242331690881889</v>
      </c>
      <c r="R110" s="32">
        <f t="shared" si="35"/>
        <v>15.070884208335377</v>
      </c>
      <c r="S110" s="33">
        <v>424</v>
      </c>
      <c r="T110" s="43">
        <v>2.2000000000000002</v>
      </c>
      <c r="U110" s="3">
        <f t="shared" si="56"/>
        <v>11.710208913342635</v>
      </c>
      <c r="V110" s="27">
        <f t="shared" si="37"/>
        <v>3.9299815648870619E-2</v>
      </c>
      <c r="W110" s="2">
        <f t="shared" si="57"/>
        <v>12.578161700840612</v>
      </c>
      <c r="X110" s="2">
        <f t="shared" si="58"/>
        <v>0.11426535612093838</v>
      </c>
      <c r="Y110" s="3">
        <f t="shared" si="59"/>
        <v>3.4323955597864042E-4</v>
      </c>
      <c r="Z110" s="22">
        <f t="shared" si="42"/>
        <v>14.24627767076942</v>
      </c>
      <c r="AA110" s="22">
        <f t="shared" si="53"/>
        <v>0.24771157738300076</v>
      </c>
      <c r="AB110" s="25">
        <f t="shared" si="41"/>
        <v>286.16652757439999</v>
      </c>
      <c r="AC110" s="25">
        <f t="shared" si="43"/>
        <v>11.24629177855137</v>
      </c>
      <c r="AD110" s="25">
        <f t="shared" si="44"/>
        <v>342.50229064071664</v>
      </c>
      <c r="AE110" s="22">
        <f t="shared" si="45"/>
        <v>119.6863565923761</v>
      </c>
      <c r="AF110" s="22">
        <f t="shared" si="46"/>
        <v>126.67533397932591</v>
      </c>
      <c r="AG110" s="17">
        <v>19.975000000000001</v>
      </c>
      <c r="AH110" s="17">
        <v>6.673</v>
      </c>
      <c r="AI110" s="17">
        <v>73.356999999999999</v>
      </c>
      <c r="AJ110" s="17">
        <v>0.94147000000000003</v>
      </c>
      <c r="AK110" s="17">
        <v>7.7141500000000001</v>
      </c>
      <c r="AL110" s="17"/>
      <c r="AM110" t="s">
        <v>51</v>
      </c>
      <c r="AN110">
        <v>20.6</v>
      </c>
      <c r="AO110">
        <v>512.6</v>
      </c>
      <c r="AP110">
        <v>59.4</v>
      </c>
      <c r="AQ110">
        <v>5.33</v>
      </c>
      <c r="AR110">
        <v>5.9</v>
      </c>
      <c r="AS110">
        <v>7.64</v>
      </c>
      <c r="AT110">
        <v>-2.8</v>
      </c>
    </row>
    <row r="111" spans="1:48" x14ac:dyDescent="0.2">
      <c r="A111" t="s">
        <v>6</v>
      </c>
      <c r="B111" s="10" t="s">
        <v>15</v>
      </c>
      <c r="C111" s="10" t="s">
        <v>36</v>
      </c>
      <c r="D111" s="15">
        <v>0.71736111111111101</v>
      </c>
      <c r="E111" s="2">
        <v>0.71736111111111101</v>
      </c>
      <c r="F111" s="14">
        <v>15</v>
      </c>
      <c r="G111" s="1">
        <v>42948</v>
      </c>
      <c r="H111">
        <v>0.46300000000000002</v>
      </c>
      <c r="I111">
        <f t="shared" si="30"/>
        <v>0.16699999999999998</v>
      </c>
      <c r="J111" s="14">
        <f t="shared" si="31"/>
        <v>978.51639999999998</v>
      </c>
      <c r="K111" s="30">
        <v>30</v>
      </c>
      <c r="L111">
        <v>522</v>
      </c>
      <c r="M111">
        <f t="shared" si="32"/>
        <v>0.67508436599999988</v>
      </c>
      <c r="N111">
        <v>9.9209999999999994</v>
      </c>
      <c r="O111">
        <v>23.879000000000001</v>
      </c>
      <c r="P111">
        <f t="shared" si="54"/>
        <v>36.592400082866092</v>
      </c>
      <c r="Q111" s="2">
        <f t="shared" si="55"/>
        <v>26.740973474931408</v>
      </c>
      <c r="R111" s="32">
        <f t="shared" si="35"/>
        <v>27.560815844714828</v>
      </c>
      <c r="S111" s="33">
        <v>424</v>
      </c>
      <c r="T111" s="43">
        <v>2.2000000000000002</v>
      </c>
      <c r="U111" s="3">
        <f t="shared" si="56"/>
        <v>11.587105492939022</v>
      </c>
      <c r="V111" s="27">
        <f t="shared" si="37"/>
        <v>3.8190687447808618E-2</v>
      </c>
      <c r="W111" s="2">
        <f t="shared" si="57"/>
        <v>27.660873973378227</v>
      </c>
      <c r="X111" s="2">
        <f t="shared" si="58"/>
        <v>0.26137942217600252</v>
      </c>
      <c r="Y111" s="3">
        <f t="shared" si="59"/>
        <v>6.5146067407751708E-4</v>
      </c>
      <c r="Z111" s="22">
        <f t="shared" si="42"/>
        <v>30.345596977418328</v>
      </c>
      <c r="AA111" s="22">
        <f t="shared" si="53"/>
        <v>0.29570988283765232</v>
      </c>
      <c r="AB111" s="25">
        <f t="shared" si="41"/>
        <v>286.23577118399993</v>
      </c>
      <c r="AC111" s="25">
        <f t="shared" si="43"/>
        <v>10.931540873670606</v>
      </c>
      <c r="AD111" s="25">
        <f t="shared" si="44"/>
        <v>732.00236155538789</v>
      </c>
      <c r="AE111" s="22">
        <f t="shared" si="45"/>
        <v>255.73406095523868</v>
      </c>
      <c r="AF111" s="22">
        <f t="shared" si="46"/>
        <v>277.59670231401554</v>
      </c>
      <c r="AG111" s="17">
        <v>20.957999999999998</v>
      </c>
      <c r="AH111" s="17">
        <v>7.0339999999999998</v>
      </c>
      <c r="AI111" s="17">
        <v>78.838999999999999</v>
      </c>
      <c r="AJ111" s="17">
        <v>3.28769</v>
      </c>
      <c r="AK111" s="17">
        <v>7.9403600000000001</v>
      </c>
      <c r="AL111" s="17"/>
      <c r="AN111">
        <v>20.6</v>
      </c>
      <c r="AO111">
        <v>512.4</v>
      </c>
      <c r="AP111">
        <v>67.7</v>
      </c>
      <c r="AQ111">
        <v>6.08</v>
      </c>
      <c r="AR111">
        <v>8.1</v>
      </c>
      <c r="AS111">
        <v>6.97</v>
      </c>
      <c r="AT111">
        <v>-20</v>
      </c>
    </row>
    <row r="112" spans="1:48" x14ac:dyDescent="0.2">
      <c r="A112" t="s">
        <v>6</v>
      </c>
      <c r="B112" s="10" t="s">
        <v>18</v>
      </c>
      <c r="C112" s="10" t="s">
        <v>36</v>
      </c>
      <c r="D112" s="15">
        <v>0.72638888888888886</v>
      </c>
      <c r="E112" s="2">
        <v>0.72638888888888886</v>
      </c>
      <c r="F112" s="14">
        <v>15</v>
      </c>
      <c r="G112" s="1">
        <v>42948</v>
      </c>
      <c r="H112">
        <v>0.48</v>
      </c>
      <c r="I112">
        <f t="shared" si="30"/>
        <v>0.15000000000000002</v>
      </c>
      <c r="J112" s="14">
        <f t="shared" si="31"/>
        <v>1160.2215999999999</v>
      </c>
      <c r="K112" s="30">
        <v>30</v>
      </c>
      <c r="L112">
        <v>628</v>
      </c>
      <c r="M112">
        <f t="shared" si="32"/>
        <v>0.67509797520000003</v>
      </c>
      <c r="N112">
        <v>9.9212000000000007</v>
      </c>
      <c r="O112">
        <v>23.46</v>
      </c>
      <c r="P112">
        <f t="shared" si="54"/>
        <v>36.540018801111039</v>
      </c>
      <c r="Q112" s="2">
        <f t="shared" si="55"/>
        <v>31.752079995227646</v>
      </c>
      <c r="R112" s="32">
        <f t="shared" si="35"/>
        <v>32.573097635182656</v>
      </c>
      <c r="S112" s="33">
        <v>424</v>
      </c>
      <c r="T112" s="43">
        <v>2.2000000000000002</v>
      </c>
      <c r="U112" s="3">
        <f t="shared" si="56"/>
        <v>11.603715978030856</v>
      </c>
      <c r="V112" s="27">
        <f t="shared" si="37"/>
        <v>3.8919735592518705E-2</v>
      </c>
      <c r="W112" s="2">
        <f t="shared" si="57"/>
        <v>32.650590151412942</v>
      </c>
      <c r="X112" s="2">
        <f t="shared" si="58"/>
        <v>0.26866520401931021</v>
      </c>
      <c r="Y112" s="3">
        <f t="shared" si="59"/>
        <v>7.7244896739970853E-4</v>
      </c>
      <c r="Z112" s="22">
        <f t="shared" si="42"/>
        <v>36.359873325284759</v>
      </c>
      <c r="AA112" s="22">
        <f t="shared" si="53"/>
        <v>0.25656801248593553</v>
      </c>
      <c r="AB112" s="25">
        <f t="shared" si="41"/>
        <v>286.2415414848</v>
      </c>
      <c r="AC112" s="25">
        <f t="shared" si="43"/>
        <v>11.140445110183389</v>
      </c>
      <c r="AD112" s="25">
        <f t="shared" si="44"/>
        <v>875.13751628630746</v>
      </c>
      <c r="AE112" s="22">
        <f t="shared" si="45"/>
        <v>305.73393077286062</v>
      </c>
      <c r="AF112" s="22">
        <f t="shared" si="46"/>
        <v>326.37720455216368</v>
      </c>
      <c r="AG112" s="17">
        <v>20.306999999999999</v>
      </c>
      <c r="AH112" s="17">
        <v>6.3940000000000001</v>
      </c>
      <c r="AI112" s="17">
        <v>70.754000000000005</v>
      </c>
      <c r="AJ112" s="17">
        <v>0.79164000000000001</v>
      </c>
      <c r="AK112" s="17">
        <v>11.75</v>
      </c>
      <c r="AL112" s="17"/>
      <c r="AN112">
        <v>19.3</v>
      </c>
      <c r="AO112">
        <v>513.1</v>
      </c>
      <c r="AP112">
        <v>74.400000000000006</v>
      </c>
      <c r="AQ112">
        <v>6.91</v>
      </c>
      <c r="AR112">
        <v>40.5</v>
      </c>
      <c r="AS112">
        <v>7.64</v>
      </c>
      <c r="AT112">
        <v>16</v>
      </c>
    </row>
    <row r="113" spans="1:46" x14ac:dyDescent="0.2">
      <c r="A113" t="s">
        <v>6</v>
      </c>
      <c r="B113" s="10" t="s">
        <v>9</v>
      </c>
      <c r="C113" s="10" t="s">
        <v>36</v>
      </c>
      <c r="D113" s="15">
        <v>0.73888888888888893</v>
      </c>
      <c r="E113" s="2">
        <v>0.73888888888888893</v>
      </c>
      <c r="F113" s="14">
        <v>15</v>
      </c>
      <c r="G113" s="1">
        <v>42948</v>
      </c>
      <c r="H113">
        <v>0.55000000000000004</v>
      </c>
      <c r="I113">
        <f t="shared" si="30"/>
        <v>7.999999999999996E-2</v>
      </c>
      <c r="J113" s="14">
        <f t="shared" si="31"/>
        <v>1041.9418000000001</v>
      </c>
      <c r="K113" s="30">
        <v>30</v>
      </c>
      <c r="L113">
        <v>559</v>
      </c>
      <c r="M113">
        <f t="shared" si="32"/>
        <v>0.67500951539999998</v>
      </c>
      <c r="N113">
        <v>9.9199000000000002</v>
      </c>
      <c r="O113">
        <v>24.276</v>
      </c>
      <c r="P113">
        <f t="shared" si="54"/>
        <v>36.645396184055038</v>
      </c>
      <c r="Q113" s="2">
        <f t="shared" si="55"/>
        <v>28.433088695964614</v>
      </c>
      <c r="R113" s="32">
        <f t="shared" si="35"/>
        <v>29.251745420245122</v>
      </c>
      <c r="S113" s="33">
        <v>424</v>
      </c>
      <c r="T113" s="43">
        <v>2.2000000000000002</v>
      </c>
      <c r="U113" s="3">
        <f t="shared" si="56"/>
        <v>11.570348369831208</v>
      </c>
      <c r="V113" s="27">
        <f t="shared" si="37"/>
        <v>3.8703629335177417E-2</v>
      </c>
      <c r="W113" s="2">
        <f t="shared" si="57"/>
        <v>26.052225846906396</v>
      </c>
      <c r="X113" s="2">
        <f t="shared" si="58"/>
        <v>0.11286436649944911</v>
      </c>
      <c r="Y113" s="3">
        <f t="shared" si="59"/>
        <v>6.9361008825740008E-4</v>
      </c>
      <c r="Z113" s="22">
        <f t="shared" si="42"/>
        <v>29.29798998830988</v>
      </c>
      <c r="AA113" s="22">
        <f t="shared" si="53"/>
        <v>0.11907734171352757</v>
      </c>
      <c r="AB113" s="25">
        <f t="shared" si="41"/>
        <v>286.20403452959999</v>
      </c>
      <c r="AC113" s="25">
        <f t="shared" si="43"/>
        <v>11.077134866665956</v>
      </c>
      <c r="AD113" s="25">
        <f t="shared" si="44"/>
        <v>705.62585426623104</v>
      </c>
      <c r="AE113" s="22">
        <f t="shared" si="45"/>
        <v>246.54643860139339</v>
      </c>
      <c r="AF113" s="22">
        <f t="shared" si="46"/>
        <v>264.49068591261192</v>
      </c>
      <c r="AG113" s="17">
        <v>20.498000000000001</v>
      </c>
      <c r="AH113" s="17">
        <v>6.22</v>
      </c>
      <c r="AI113" s="17">
        <v>69.087999999999994</v>
      </c>
      <c r="AJ113" s="17">
        <v>1.4148000000000001</v>
      </c>
      <c r="AK113" s="17">
        <v>7.6577000000000002</v>
      </c>
      <c r="AL113" s="17"/>
      <c r="AN113">
        <v>19.100000000000001</v>
      </c>
      <c r="AO113">
        <v>513</v>
      </c>
      <c r="AP113">
        <v>59.9</v>
      </c>
      <c r="AQ113">
        <v>5.54</v>
      </c>
      <c r="AR113">
        <v>9.1</v>
      </c>
      <c r="AS113">
        <v>6.8</v>
      </c>
      <c r="AT113">
        <v>37.5</v>
      </c>
    </row>
    <row r="114" spans="1:46" x14ac:dyDescent="0.2">
      <c r="A114" t="s">
        <v>6</v>
      </c>
      <c r="B114" s="10" t="s">
        <v>16</v>
      </c>
      <c r="C114" s="10" t="s">
        <v>36</v>
      </c>
      <c r="D114" s="15">
        <v>0.76180555555555562</v>
      </c>
      <c r="E114" s="2">
        <v>0.76180555555555562</v>
      </c>
      <c r="F114" s="14">
        <v>15</v>
      </c>
      <c r="G114" s="1">
        <v>42948</v>
      </c>
      <c r="H114">
        <v>0.46</v>
      </c>
      <c r="I114">
        <f t="shared" si="30"/>
        <v>0.16999999999999998</v>
      </c>
      <c r="J114" s="14">
        <f t="shared" si="31"/>
        <v>1573.3437999999999</v>
      </c>
      <c r="K114" s="30">
        <v>30</v>
      </c>
      <c r="L114">
        <v>869</v>
      </c>
      <c r="M114">
        <f t="shared" si="32"/>
        <v>0.67513199819999992</v>
      </c>
      <c r="N114">
        <v>9.9216999999999995</v>
      </c>
      <c r="O114">
        <v>20.725999999999999</v>
      </c>
      <c r="P114">
        <f t="shared" si="54"/>
        <v>36.201216655412857</v>
      </c>
      <c r="Q114" s="2">
        <f t="shared" si="55"/>
        <v>43.461075216784224</v>
      </c>
      <c r="R114" s="32">
        <f t="shared" si="35"/>
        <v>44.289776646505764</v>
      </c>
      <c r="S114" s="33">
        <v>424</v>
      </c>
      <c r="T114" s="43">
        <v>2.2000000000000002</v>
      </c>
      <c r="U114" s="3">
        <f t="shared" si="56"/>
        <v>11.712313540064486</v>
      </c>
      <c r="V114" s="27">
        <f t="shared" si="37"/>
        <v>4.6078428364944579E-2</v>
      </c>
      <c r="W114" s="2">
        <f t="shared" si="57"/>
        <v>47.805930440892539</v>
      </c>
      <c r="X114" s="2">
        <f t="shared" si="58"/>
        <v>0.43056941217829692</v>
      </c>
      <c r="Y114" s="3">
        <f t="shared" si="59"/>
        <v>1.0475490567550109E-3</v>
      </c>
      <c r="Z114" s="22">
        <f t="shared" si="42"/>
        <v>60.002652181412671</v>
      </c>
      <c r="AA114" s="22">
        <f t="shared" si="53"/>
        <v>0.30625922402752082</v>
      </c>
      <c r="AB114" s="25">
        <f t="shared" si="41"/>
        <v>286.25596723679996</v>
      </c>
      <c r="AC114" s="25">
        <f t="shared" si="43"/>
        <v>13.190225080358809</v>
      </c>
      <c r="AD114" s="25">
        <f t="shared" si="44"/>
        <v>1416.9270016891946</v>
      </c>
      <c r="AE114" s="22">
        <f t="shared" si="45"/>
        <v>494.9860138695617</v>
      </c>
      <c r="AF114" s="22">
        <f t="shared" si="46"/>
        <v>454.9024130813425</v>
      </c>
      <c r="AG114" s="17">
        <v>14.77</v>
      </c>
      <c r="AH114" s="17">
        <v>6.726</v>
      </c>
      <c r="AI114" s="17">
        <v>66.37</v>
      </c>
      <c r="AJ114" s="17">
        <v>0.32799</v>
      </c>
      <c r="AK114" s="17">
        <v>3.7411699999999999</v>
      </c>
      <c r="AL114" s="17"/>
      <c r="AN114">
        <v>15</v>
      </c>
      <c r="AO114">
        <v>513.20000000000005</v>
      </c>
      <c r="AP114">
        <v>62</v>
      </c>
      <c r="AQ114">
        <v>6.26</v>
      </c>
      <c r="AR114">
        <v>13.7</v>
      </c>
      <c r="AS114">
        <v>6.76</v>
      </c>
      <c r="AT114">
        <v>26</v>
      </c>
    </row>
    <row r="115" spans="1:46" x14ac:dyDescent="0.2">
      <c r="A115" t="s">
        <v>6</v>
      </c>
      <c r="B115" s="10" t="s">
        <v>12</v>
      </c>
      <c r="C115" s="10" t="s">
        <v>36</v>
      </c>
      <c r="D115" s="15">
        <v>0.77222222222222225</v>
      </c>
      <c r="E115" s="2">
        <v>0.77222222222222225</v>
      </c>
      <c r="F115" s="14">
        <v>15</v>
      </c>
      <c r="G115" s="1">
        <v>42948</v>
      </c>
      <c r="H115">
        <v>0.48199999999999998</v>
      </c>
      <c r="I115">
        <f t="shared" si="30"/>
        <v>0.14800000000000002</v>
      </c>
      <c r="J115" s="14">
        <f t="shared" si="31"/>
        <v>3596.0998</v>
      </c>
      <c r="K115" s="30">
        <v>30</v>
      </c>
      <c r="L115">
        <v>2049</v>
      </c>
      <c r="M115">
        <f t="shared" si="32"/>
        <v>0.67503673379999996</v>
      </c>
      <c r="N115">
        <v>9.9202999999999992</v>
      </c>
      <c r="O115">
        <v>20.925000000000001</v>
      </c>
      <c r="P115">
        <f t="shared" si="54"/>
        <v>36.230855407412797</v>
      </c>
      <c r="Q115" s="2">
        <f t="shared" si="55"/>
        <v>99.255172409322739</v>
      </c>
      <c r="R115" s="32">
        <f t="shared" si="35"/>
        <v>100.08319591753562</v>
      </c>
      <c r="S115" s="33">
        <v>424</v>
      </c>
      <c r="T115" s="43">
        <v>2.2000000000000002</v>
      </c>
      <c r="U115" s="3">
        <f t="shared" si="56"/>
        <v>11.702732249408884</v>
      </c>
      <c r="V115" s="27">
        <f t="shared" si="37"/>
        <v>4.1329257627472825E-2</v>
      </c>
      <c r="W115" s="2">
        <f t="shared" si="57"/>
        <v>109.2651149745662</v>
      </c>
      <c r="X115" s="2">
        <f t="shared" si="58"/>
        <v>0.81827709732086895</v>
      </c>
      <c r="Y115" s="3">
        <f t="shared" si="59"/>
        <v>2.3939836917266596E-3</v>
      </c>
      <c r="Z115" s="22">
        <f t="shared" si="42"/>
        <v>125.82489062616793</v>
      </c>
      <c r="AA115" s="22">
        <f t="shared" si="53"/>
        <v>0.25424788218984418</v>
      </c>
      <c r="AB115" s="25">
        <f t="shared" si="41"/>
        <v>286.21557513119996</v>
      </c>
      <c r="AC115" s="25">
        <f t="shared" si="43"/>
        <v>11.829077241592667</v>
      </c>
      <c r="AD115" s="25">
        <f t="shared" si="44"/>
        <v>3007.5421464399406</v>
      </c>
      <c r="AE115" s="22">
        <f t="shared" si="45"/>
        <v>1050.7961158512414</v>
      </c>
      <c r="AF115" s="22">
        <f t="shared" si="46"/>
        <v>1063.6915125023468</v>
      </c>
      <c r="AG115" s="17">
        <v>18.282</v>
      </c>
      <c r="AH115" s="17">
        <v>7.8570000000000002</v>
      </c>
      <c r="AI115" s="17">
        <v>83.475999999999999</v>
      </c>
      <c r="AJ115" s="17">
        <v>2.74281</v>
      </c>
      <c r="AK115" s="17">
        <v>10.510300000000001</v>
      </c>
      <c r="AL115" s="17"/>
      <c r="AN115">
        <v>19.7</v>
      </c>
      <c r="AO115">
        <v>512.5</v>
      </c>
      <c r="AP115">
        <v>77.400000000000006</v>
      </c>
      <c r="AQ115">
        <v>7.1</v>
      </c>
      <c r="AR115">
        <v>30.5</v>
      </c>
      <c r="AS115">
        <v>7.26</v>
      </c>
      <c r="AT115">
        <v>11.9</v>
      </c>
    </row>
    <row r="116" spans="1:46" x14ac:dyDescent="0.2">
      <c r="A116" t="s">
        <v>6</v>
      </c>
      <c r="B116" s="10" t="s">
        <v>13</v>
      </c>
      <c r="C116" s="10" t="s">
        <v>36</v>
      </c>
      <c r="D116" s="15">
        <v>0.78194444444444444</v>
      </c>
      <c r="E116" s="2">
        <v>0.78194444444444444</v>
      </c>
      <c r="F116" s="14">
        <v>15</v>
      </c>
      <c r="G116" s="1">
        <v>42948</v>
      </c>
      <c r="H116">
        <v>0.50900000000000001</v>
      </c>
      <c r="I116">
        <f t="shared" si="30"/>
        <v>0.121</v>
      </c>
      <c r="J116" s="14">
        <f t="shared" si="31"/>
        <v>702.53019999999992</v>
      </c>
      <c r="K116" s="30">
        <v>30</v>
      </c>
      <c r="L116">
        <v>361</v>
      </c>
      <c r="M116">
        <f t="shared" si="32"/>
        <v>0.67511158439999996</v>
      </c>
      <c r="N116">
        <v>9.9214000000000002</v>
      </c>
      <c r="O116">
        <v>22.367000000000001</v>
      </c>
      <c r="P116">
        <f t="shared" si="54"/>
        <v>36.404567796185489</v>
      </c>
      <c r="Q116" s="2">
        <f t="shared" si="55"/>
        <v>19.29785855261855</v>
      </c>
      <c r="R116" s="32">
        <f t="shared" si="35"/>
        <v>20.121930964848737</v>
      </c>
      <c r="S116" s="33">
        <v>424</v>
      </c>
      <c r="T116" s="43">
        <v>2.2000000000000002</v>
      </c>
      <c r="U116" s="3">
        <f t="shared" si="56"/>
        <v>11.646890092853326</v>
      </c>
      <c r="V116" s="27">
        <f t="shared" si="37"/>
        <v>4.2093308606952991E-2</v>
      </c>
      <c r="W116" s="2">
        <f t="shared" si="57"/>
        <v>17.83601863724234</v>
      </c>
      <c r="X116" s="2">
        <f t="shared" si="58"/>
        <v>0.12392168213204216</v>
      </c>
      <c r="Y116" s="3">
        <f t="shared" si="59"/>
        <v>4.677379451783519E-4</v>
      </c>
      <c r="Z116" s="22">
        <f t="shared" si="42"/>
        <v>21.507433712143367</v>
      </c>
      <c r="AA116" s="22">
        <f t="shared" si="53"/>
        <v>0.19589933571680618</v>
      </c>
      <c r="AB116" s="25">
        <f t="shared" si="41"/>
        <v>286.2473117856</v>
      </c>
      <c r="AC116" s="25">
        <f t="shared" si="43"/>
        <v>12.049096432901953</v>
      </c>
      <c r="AD116" s="25">
        <f t="shared" si="44"/>
        <v>513.0158403284139</v>
      </c>
      <c r="AE116" s="22">
        <f t="shared" si="45"/>
        <v>179.22119062996271</v>
      </c>
      <c r="AF116" s="22">
        <f t="shared" si="46"/>
        <v>178.49831173575751</v>
      </c>
      <c r="AG116" s="17">
        <v>17.677</v>
      </c>
      <c r="AH116" s="17">
        <v>9.7870000000000008</v>
      </c>
      <c r="AI116" s="17">
        <v>102.69</v>
      </c>
      <c r="AJ116" s="17">
        <v>0.74199000000000004</v>
      </c>
      <c r="AK116" s="17">
        <v>8.8924199999999995</v>
      </c>
      <c r="AL116" s="17"/>
      <c r="AN116">
        <v>20.399999999999999</v>
      </c>
      <c r="AO116">
        <v>512.5</v>
      </c>
      <c r="AP116">
        <v>95.3</v>
      </c>
      <c r="AQ116">
        <v>8.6199999999999992</v>
      </c>
      <c r="AR116">
        <v>73.5</v>
      </c>
      <c r="AS116">
        <v>8.3000000000000007</v>
      </c>
      <c r="AT116">
        <v>-14.5</v>
      </c>
    </row>
    <row r="117" spans="1:46" x14ac:dyDescent="0.2">
      <c r="A117" t="s">
        <v>6</v>
      </c>
      <c r="B117" s="10" t="s">
        <v>27</v>
      </c>
      <c r="C117" s="10" t="s">
        <v>36</v>
      </c>
      <c r="D117" s="15">
        <v>0.79027777777777775</v>
      </c>
      <c r="E117" s="2">
        <v>0.79027777777777775</v>
      </c>
      <c r="F117" s="14">
        <v>15</v>
      </c>
      <c r="G117" s="1">
        <v>42948</v>
      </c>
      <c r="H117">
        <v>0.499</v>
      </c>
      <c r="I117">
        <f t="shared" si="30"/>
        <v>0.13100000000000001</v>
      </c>
      <c r="J117" s="14">
        <f t="shared" si="31"/>
        <v>320.2636</v>
      </c>
      <c r="K117" s="30">
        <v>30</v>
      </c>
      <c r="L117">
        <v>138</v>
      </c>
      <c r="M117">
        <f t="shared" si="32"/>
        <v>0.6751251935999999</v>
      </c>
      <c r="N117">
        <v>9.9215999999999998</v>
      </c>
      <c r="O117">
        <v>20.774999999999999</v>
      </c>
      <c r="P117">
        <f t="shared" si="54"/>
        <v>36.207620753496947</v>
      </c>
      <c r="Q117" s="2">
        <f t="shared" si="55"/>
        <v>8.8451986994773417</v>
      </c>
      <c r="R117" s="32">
        <f t="shared" si="35"/>
        <v>9.6737535554907019</v>
      </c>
      <c r="S117" s="33">
        <v>424</v>
      </c>
      <c r="T117" s="43">
        <v>2.2000000000000002</v>
      </c>
      <c r="U117" s="3">
        <f t="shared" si="56"/>
        <v>11.710241964988818</v>
      </c>
      <c r="V117" s="27">
        <f t="shared" si="37"/>
        <v>4.001552306272043E-2</v>
      </c>
      <c r="W117" s="2">
        <f t="shared" si="57"/>
        <v>6.5893692937485522</v>
      </c>
      <c r="X117" s="2">
        <f t="shared" si="58"/>
        <v>6.2353165213268433E-2</v>
      </c>
      <c r="Y117" s="3">
        <f t="shared" si="59"/>
        <v>2.1323276622587072E-4</v>
      </c>
      <c r="Z117" s="22">
        <f t="shared" si="42"/>
        <v>7.7804750478213629</v>
      </c>
      <c r="AA117" s="22">
        <f t="shared" si="53"/>
        <v>0.21751640508567061</v>
      </c>
      <c r="AB117" s="25">
        <f t="shared" si="41"/>
        <v>286.25308208639996</v>
      </c>
      <c r="AC117" s="25">
        <f t="shared" si="43"/>
        <v>11.454566808003142</v>
      </c>
      <c r="AD117" s="25">
        <f t="shared" si="44"/>
        <v>186.66377154689252</v>
      </c>
      <c r="AE117" s="22">
        <f t="shared" si="45"/>
        <v>65.209349078921591</v>
      </c>
      <c r="AF117" s="22">
        <f t="shared" si="46"/>
        <v>67.924655539005258</v>
      </c>
      <c r="AG117" s="17">
        <v>19.363</v>
      </c>
      <c r="AH117" s="17">
        <v>6.5330000000000004</v>
      </c>
      <c r="AI117" s="17">
        <v>70.944999999999993</v>
      </c>
      <c r="AJ117" s="17">
        <v>0.49853999999999998</v>
      </c>
      <c r="AK117" s="17">
        <v>13.340299999999999</v>
      </c>
      <c r="AL117" s="17"/>
      <c r="AN117">
        <v>21</v>
      </c>
      <c r="AO117">
        <v>512.5</v>
      </c>
      <c r="AP117">
        <v>68.400000000000006</v>
      </c>
      <c r="AQ117">
        <v>6.11</v>
      </c>
      <c r="AR117">
        <v>36.1</v>
      </c>
      <c r="AS117">
        <v>8.44</v>
      </c>
      <c r="AT117">
        <v>15.8</v>
      </c>
    </row>
    <row r="118" spans="1:46" x14ac:dyDescent="0.2">
      <c r="A118" t="s">
        <v>6</v>
      </c>
      <c r="B118" s="10" t="s">
        <v>14</v>
      </c>
      <c r="C118" s="10" t="s">
        <v>36</v>
      </c>
      <c r="D118" s="15">
        <v>0.79999999999999993</v>
      </c>
      <c r="E118" s="2">
        <v>0.79999999999999993</v>
      </c>
      <c r="F118" s="14">
        <v>15</v>
      </c>
      <c r="G118" s="1">
        <v>42948</v>
      </c>
      <c r="H118">
        <v>0.48499999999999999</v>
      </c>
      <c r="I118">
        <f t="shared" si="30"/>
        <v>0.14500000000000002</v>
      </c>
      <c r="J118" s="14">
        <f t="shared" si="31"/>
        <v>2639.5762</v>
      </c>
      <c r="K118" s="30">
        <v>30</v>
      </c>
      <c r="L118">
        <v>1491</v>
      </c>
      <c r="M118">
        <f t="shared" si="32"/>
        <v>0.67502992919999993</v>
      </c>
      <c r="N118">
        <v>9.9201999999999995</v>
      </c>
      <c r="O118">
        <v>20.59</v>
      </c>
      <c r="P118">
        <f t="shared" si="54"/>
        <v>36.189926222311271</v>
      </c>
      <c r="Q118" s="2">
        <f t="shared" si="55"/>
        <v>72.936766540648208</v>
      </c>
      <c r="R118" s="32">
        <f t="shared" si="35"/>
        <v>73.765726506350063</v>
      </c>
      <c r="S118" s="33">
        <v>424</v>
      </c>
      <c r="T118" s="43">
        <v>2.2000000000000002</v>
      </c>
      <c r="U118" s="3">
        <f t="shared" si="56"/>
        <v>11.715967515252956</v>
      </c>
      <c r="V118" s="27">
        <f t="shared" si="37"/>
        <v>4.3154110911194012E-2</v>
      </c>
      <c r="W118" s="2">
        <f t="shared" si="57"/>
        <v>78.840641710557193</v>
      </c>
      <c r="X118" s="2">
        <f t="shared" si="58"/>
        <v>0.58487959740598727</v>
      </c>
      <c r="Y118" s="3">
        <f t="shared" si="59"/>
        <v>1.7571922439881702E-3</v>
      </c>
      <c r="Z118" s="22">
        <f t="shared" si="42"/>
        <v>94.133194471174576</v>
      </c>
      <c r="AA118" s="22">
        <f t="shared" si="53"/>
        <v>0.24783339180777375</v>
      </c>
      <c r="AB118" s="25">
        <f t="shared" si="41"/>
        <v>286.21268998079995</v>
      </c>
      <c r="AC118" s="25">
        <f t="shared" si="43"/>
        <v>12.351254167622628</v>
      </c>
      <c r="AD118" s="25">
        <f t="shared" si="44"/>
        <v>2239.0747405967199</v>
      </c>
      <c r="AE118" s="22">
        <f t="shared" si="45"/>
        <v>782.31148337515162</v>
      </c>
      <c r="AF118" s="22">
        <f t="shared" si="46"/>
        <v>762.13470465156297</v>
      </c>
      <c r="AG118" s="17">
        <v>16.864000000000001</v>
      </c>
      <c r="AH118" s="17">
        <v>6.3250000000000002</v>
      </c>
      <c r="AI118" s="17">
        <v>65.257999999999996</v>
      </c>
      <c r="AJ118" s="17">
        <v>0.64015999999999995</v>
      </c>
      <c r="AK118" s="17">
        <v>13.802099999999999</v>
      </c>
      <c r="AL118" s="17"/>
      <c r="AN118">
        <v>17.3</v>
      </c>
      <c r="AO118">
        <v>512.5</v>
      </c>
      <c r="AP118">
        <v>41.2</v>
      </c>
      <c r="AQ118">
        <v>3.83</v>
      </c>
      <c r="AR118">
        <v>50.5</v>
      </c>
      <c r="AS118">
        <v>6.95</v>
      </c>
      <c r="AT118">
        <v>122.6</v>
      </c>
    </row>
    <row r="119" spans="1:46" x14ac:dyDescent="0.2">
      <c r="A119" t="s">
        <v>6</v>
      </c>
      <c r="B119" s="10" t="s">
        <v>17</v>
      </c>
      <c r="C119" s="10" t="s">
        <v>36</v>
      </c>
      <c r="D119" s="15">
        <v>0.80763888888888891</v>
      </c>
      <c r="E119" s="2">
        <v>0.80763888888888891</v>
      </c>
      <c r="F119" s="14">
        <v>15</v>
      </c>
      <c r="G119" s="1">
        <v>42948</v>
      </c>
      <c r="H119">
        <v>0.48299999999999998</v>
      </c>
      <c r="I119">
        <f t="shared" si="30"/>
        <v>0.14700000000000002</v>
      </c>
      <c r="J119" s="14">
        <f t="shared" si="31"/>
        <v>2725.2862</v>
      </c>
      <c r="K119" s="30">
        <v>30</v>
      </c>
      <c r="L119">
        <v>1541</v>
      </c>
      <c r="M119">
        <f t="shared" si="32"/>
        <v>0.67528169939999994</v>
      </c>
      <c r="N119">
        <v>9.9238999999999997</v>
      </c>
      <c r="O119">
        <v>17.181999999999999</v>
      </c>
      <c r="P119">
        <f t="shared" si="54"/>
        <v>35.756496333802474</v>
      </c>
      <c r="Q119" s="2">
        <f t="shared" si="55"/>
        <v>76.217931828618376</v>
      </c>
      <c r="R119" s="32">
        <f t="shared" si="35"/>
        <v>77.056940206842498</v>
      </c>
      <c r="S119" s="33">
        <v>424</v>
      </c>
      <c r="T119" s="43">
        <v>2.2000000000000002</v>
      </c>
      <c r="U119" s="3">
        <f t="shared" si="56"/>
        <v>11.857985078900775</v>
      </c>
      <c r="V119" s="27">
        <f t="shared" si="37"/>
        <v>4.2351884043224347E-2</v>
      </c>
      <c r="W119" s="2">
        <f t="shared" si="57"/>
        <v>82.848693298102077</v>
      </c>
      <c r="X119" s="2">
        <f t="shared" si="58"/>
        <v>0.6146861237728487</v>
      </c>
      <c r="Y119" s="3">
        <f t="shared" si="59"/>
        <v>1.8149269196127888E-3</v>
      </c>
      <c r="Z119" s="22">
        <f t="shared" si="42"/>
        <v>96.453384326716034</v>
      </c>
      <c r="AA119" s="22">
        <f t="shared" si="53"/>
        <v>0.25535037598125143</v>
      </c>
      <c r="AB119" s="25">
        <f t="shared" si="41"/>
        <v>286.31944054559995</v>
      </c>
      <c r="AC119" s="25">
        <f t="shared" si="43"/>
        <v>12.126167745308116</v>
      </c>
      <c r="AD119" s="25">
        <f t="shared" si="44"/>
        <v>2299.1072913822886</v>
      </c>
      <c r="AE119" s="22">
        <f t="shared" si="45"/>
        <v>802.98679230484424</v>
      </c>
      <c r="AF119" s="22">
        <f t="shared" si="46"/>
        <v>795.41522394027572</v>
      </c>
      <c r="AG119" s="17">
        <v>17.475999999999999</v>
      </c>
      <c r="AH119" s="17">
        <v>6.1849999999999996</v>
      </c>
      <c r="AI119" s="17">
        <v>64.631</v>
      </c>
      <c r="AJ119" s="17">
        <v>0.57030999999999998</v>
      </c>
      <c r="AK119" s="17">
        <v>0.98602000000000001</v>
      </c>
      <c r="AL119" s="17"/>
      <c r="AN119">
        <v>19.2</v>
      </c>
      <c r="AO119">
        <v>513</v>
      </c>
      <c r="AP119">
        <v>67.5</v>
      </c>
      <c r="AQ119">
        <v>6.24</v>
      </c>
      <c r="AR119">
        <v>14.2</v>
      </c>
      <c r="AS119">
        <v>6.66</v>
      </c>
      <c r="AT119">
        <v>34.200000000000003</v>
      </c>
    </row>
    <row r="120" spans="1:46" x14ac:dyDescent="0.2">
      <c r="A120" t="s">
        <v>6</v>
      </c>
      <c r="B120" s="10" t="s">
        <v>10</v>
      </c>
      <c r="C120" s="10" t="s">
        <v>36</v>
      </c>
      <c r="D120" s="15">
        <v>0.81666666666666676</v>
      </c>
      <c r="E120" s="2">
        <v>0.81666666666666676</v>
      </c>
      <c r="F120" s="14">
        <v>15</v>
      </c>
      <c r="G120" s="1">
        <v>42948</v>
      </c>
      <c r="H120">
        <v>0.49099999999999999</v>
      </c>
      <c r="I120">
        <f t="shared" si="30"/>
        <v>0.13900000000000001</v>
      </c>
      <c r="J120" s="14">
        <f t="shared" si="31"/>
        <v>1737.9069999999999</v>
      </c>
      <c r="K120" s="30">
        <v>30</v>
      </c>
      <c r="L120">
        <v>965</v>
      </c>
      <c r="M120">
        <f t="shared" si="32"/>
        <v>0.6752340671999999</v>
      </c>
      <c r="N120">
        <v>9.9231999999999996</v>
      </c>
      <c r="O120">
        <v>14.009</v>
      </c>
      <c r="P120">
        <f t="shared" si="54"/>
        <v>35.368011064060255</v>
      </c>
      <c r="Q120" s="2">
        <f t="shared" si="55"/>
        <v>49.137821090708734</v>
      </c>
      <c r="R120" s="32">
        <f t="shared" si="35"/>
        <v>49.986045208985068</v>
      </c>
      <c r="S120" s="33">
        <v>424</v>
      </c>
      <c r="T120" s="43">
        <v>2.2000000000000002</v>
      </c>
      <c r="U120" s="3">
        <f t="shared" si="56"/>
        <v>11.988234204972134</v>
      </c>
      <c r="V120" s="27">
        <f t="shared" si="37"/>
        <v>4.2872327279592358E-2</v>
      </c>
      <c r="W120" s="2">
        <f t="shared" si="57"/>
        <v>51.301280664386795</v>
      </c>
      <c r="X120" s="2">
        <f t="shared" si="58"/>
        <v>0.3647342978230107</v>
      </c>
      <c r="Y120" s="3">
        <f t="shared" si="59"/>
        <v>1.1572919250743097E-3</v>
      </c>
      <c r="Z120" s="22">
        <f t="shared" si="42"/>
        <v>60.132687328913832</v>
      </c>
      <c r="AA120" s="22">
        <f t="shared" si="53"/>
        <v>0.24012862004156688</v>
      </c>
      <c r="AB120" s="25">
        <f t="shared" si="41"/>
        <v>286.29924449279997</v>
      </c>
      <c r="AC120" s="25">
        <f t="shared" si="43"/>
        <v>12.274314909795351</v>
      </c>
      <c r="AD120" s="25">
        <f t="shared" si="44"/>
        <v>1431.3815690419042</v>
      </c>
      <c r="AE120" s="22">
        <f t="shared" si="45"/>
        <v>499.95995329212315</v>
      </c>
      <c r="AF120" s="22">
        <f t="shared" si="46"/>
        <v>489.90666909585121</v>
      </c>
      <c r="AG120" s="17">
        <v>17.077000000000002</v>
      </c>
      <c r="AH120" s="17">
        <v>5.8739999999999997</v>
      </c>
      <c r="AI120" s="17">
        <v>60.875</v>
      </c>
      <c r="AJ120" s="17">
        <v>1.1855899999999999</v>
      </c>
      <c r="AK120" s="17">
        <v>8.8521000000000001</v>
      </c>
      <c r="AL120" s="17"/>
      <c r="AN120">
        <v>17.3</v>
      </c>
      <c r="AO120">
        <v>513</v>
      </c>
      <c r="AP120">
        <v>57.4</v>
      </c>
      <c r="AQ120">
        <v>5.5</v>
      </c>
      <c r="AR120">
        <v>9.1</v>
      </c>
      <c r="AS120">
        <v>6.86</v>
      </c>
      <c r="AT120">
        <v>33.799999999999997</v>
      </c>
    </row>
    <row r="121" spans="1:46" x14ac:dyDescent="0.2">
      <c r="A121" t="s">
        <v>6</v>
      </c>
      <c r="B121" s="10" t="s">
        <v>11</v>
      </c>
      <c r="C121" s="10" t="s">
        <v>36</v>
      </c>
      <c r="D121" s="15">
        <v>0.89722222222222225</v>
      </c>
      <c r="E121" s="2">
        <v>0.89722222222222225</v>
      </c>
      <c r="F121" s="14">
        <v>21</v>
      </c>
      <c r="G121" s="1">
        <v>42948</v>
      </c>
      <c r="H121">
        <v>0.54300000000000004</v>
      </c>
      <c r="I121">
        <f t="shared" si="30"/>
        <v>8.6999999999999966E-2</v>
      </c>
      <c r="J121" s="14">
        <f t="shared" si="31"/>
        <v>580.822</v>
      </c>
      <c r="K121" s="30">
        <v>30</v>
      </c>
      <c r="L121">
        <v>290</v>
      </c>
      <c r="M121">
        <f t="shared" si="32"/>
        <v>0.67600298699999994</v>
      </c>
      <c r="N121">
        <v>9.9344999999999999</v>
      </c>
      <c r="O121">
        <v>10.746</v>
      </c>
      <c r="P121">
        <f t="shared" si="54"/>
        <v>34.926140813990216</v>
      </c>
      <c r="Q121" s="2">
        <f t="shared" si="55"/>
        <v>16.630007967194089</v>
      </c>
      <c r="R121" s="32">
        <f t="shared" si="35"/>
        <v>17.488963445836124</v>
      </c>
      <c r="S121" s="25">
        <v>433</v>
      </c>
      <c r="T121" s="32">
        <v>1.7</v>
      </c>
      <c r="U121" s="3">
        <f t="shared" si="56"/>
        <v>12.397590741733339</v>
      </c>
      <c r="V121" s="27">
        <f t="shared" si="37"/>
        <v>4.0355639836758328E-2</v>
      </c>
      <c r="W121" s="2">
        <f t="shared" si="57"/>
        <v>14.48102870966812</v>
      </c>
      <c r="X121" s="2">
        <f t="shared" si="58"/>
        <v>6.9243012611915622E-2</v>
      </c>
      <c r="Y121" s="3">
        <f t="shared" si="59"/>
        <v>3.8721637762851474E-4</v>
      </c>
      <c r="Z121" s="22">
        <f t="shared" si="42"/>
        <v>16.304486771367571</v>
      </c>
      <c r="AA121" s="22">
        <f t="shared" si="53"/>
        <v>0.13762270099789831</v>
      </c>
      <c r="AB121" s="25">
        <f t="shared" si="41"/>
        <v>292.709293371</v>
      </c>
      <c r="AC121" s="25">
        <f t="shared" si="43"/>
        <v>11.812470820152107</v>
      </c>
      <c r="AD121" s="25">
        <f t="shared" si="44"/>
        <v>390.78464566424719</v>
      </c>
      <c r="AE121" s="22">
        <f t="shared" si="45"/>
        <v>133.50606028382558</v>
      </c>
      <c r="AF121" s="22">
        <f t="shared" si="46"/>
        <v>138.0277422023517</v>
      </c>
      <c r="AG121" s="17">
        <v>19.077999999999999</v>
      </c>
      <c r="AH121" s="17">
        <v>6.516</v>
      </c>
      <c r="AI121" s="17">
        <v>70.355999999999995</v>
      </c>
      <c r="AJ121" s="17">
        <v>0.94147000000000003</v>
      </c>
      <c r="AK121" s="17">
        <v>7.7141500000000001</v>
      </c>
      <c r="AL121" s="17"/>
      <c r="AM121" t="s">
        <v>51</v>
      </c>
      <c r="AN121">
        <v>20.6</v>
      </c>
      <c r="AO121">
        <v>512.6</v>
      </c>
      <c r="AP121">
        <v>59.4</v>
      </c>
      <c r="AQ121">
        <v>5.33</v>
      </c>
      <c r="AR121">
        <v>5.9</v>
      </c>
      <c r="AS121">
        <v>7.64</v>
      </c>
      <c r="AT121">
        <v>-2.8</v>
      </c>
    </row>
    <row r="122" spans="1:46" x14ac:dyDescent="0.2">
      <c r="A122" t="s">
        <v>6</v>
      </c>
      <c r="B122" s="10" t="s">
        <v>15</v>
      </c>
      <c r="C122" s="10" t="s">
        <v>36</v>
      </c>
      <c r="D122" s="15">
        <v>0.90763888888888899</v>
      </c>
      <c r="E122" s="2">
        <v>0.90763888888888899</v>
      </c>
      <c r="F122" s="14">
        <v>21</v>
      </c>
      <c r="G122" s="1">
        <v>42948</v>
      </c>
      <c r="H122">
        <v>0.52800000000000002</v>
      </c>
      <c r="I122">
        <f t="shared" si="30"/>
        <v>0.10199999999999998</v>
      </c>
      <c r="J122" s="14">
        <f t="shared" si="31"/>
        <v>1095.0819999999999</v>
      </c>
      <c r="K122" s="30">
        <v>30</v>
      </c>
      <c r="L122">
        <v>590</v>
      </c>
      <c r="M122">
        <f t="shared" si="32"/>
        <v>0.67600979159999997</v>
      </c>
      <c r="N122">
        <v>9.9345999999999997</v>
      </c>
      <c r="O122">
        <v>10.763</v>
      </c>
      <c r="P122">
        <f t="shared" si="54"/>
        <v>34.9278817530666</v>
      </c>
      <c r="Q122" s="2">
        <f t="shared" si="55"/>
        <v>31.352659967816507</v>
      </c>
      <c r="R122" s="32">
        <f t="shared" si="35"/>
        <v>32.211572632835654</v>
      </c>
      <c r="S122" s="25">
        <v>433</v>
      </c>
      <c r="T122" s="32">
        <v>1.7</v>
      </c>
      <c r="U122" s="3">
        <f t="shared" si="56"/>
        <v>12.396972798442993</v>
      </c>
      <c r="V122" s="27">
        <f t="shared" si="37"/>
        <v>4.1632337699876051E-2</v>
      </c>
      <c r="W122" s="2">
        <f t="shared" si="57"/>
        <v>29.68460188555304</v>
      </c>
      <c r="X122" s="2">
        <f t="shared" si="58"/>
        <v>0.15718076477036347</v>
      </c>
      <c r="Y122" s="3">
        <f t="shared" si="59"/>
        <v>7.3006524122772303E-4</v>
      </c>
      <c r="Z122" s="22">
        <f t="shared" si="42"/>
        <v>34.056216777999374</v>
      </c>
      <c r="AA122" s="22">
        <f t="shared" si="53"/>
        <v>0.16592631028778726</v>
      </c>
      <c r="AB122" s="25">
        <f t="shared" si="41"/>
        <v>292.71223976279998</v>
      </c>
      <c r="AC122" s="25">
        <f t="shared" si="43"/>
        <v>12.186294814691976</v>
      </c>
      <c r="AD122" s="25">
        <f t="shared" si="44"/>
        <v>813.35585242751699</v>
      </c>
      <c r="AE122" s="22">
        <f t="shared" si="45"/>
        <v>277.86875365602123</v>
      </c>
      <c r="AF122" s="22">
        <f t="shared" si="46"/>
        <v>279.46326012842474</v>
      </c>
      <c r="AG122" s="17">
        <v>18.04</v>
      </c>
      <c r="AH122" s="17">
        <v>6.3319999999999999</v>
      </c>
      <c r="AI122" s="17">
        <v>66.941000000000003</v>
      </c>
      <c r="AJ122" s="17">
        <v>3.28769</v>
      </c>
      <c r="AK122" s="17">
        <v>7.9403600000000001</v>
      </c>
      <c r="AL122" s="17"/>
      <c r="AN122">
        <v>20.6</v>
      </c>
      <c r="AO122">
        <v>512.4</v>
      </c>
      <c r="AP122">
        <v>67.7</v>
      </c>
      <c r="AQ122">
        <v>6.08</v>
      </c>
      <c r="AR122">
        <v>8.1</v>
      </c>
      <c r="AS122">
        <v>6.97</v>
      </c>
      <c r="AT122">
        <v>-20</v>
      </c>
    </row>
    <row r="123" spans="1:46" x14ac:dyDescent="0.2">
      <c r="A123" t="s">
        <v>6</v>
      </c>
      <c r="B123" s="10" t="s">
        <v>18</v>
      </c>
      <c r="C123" s="10" t="s">
        <v>36</v>
      </c>
      <c r="D123" s="15">
        <v>0.91736111111111107</v>
      </c>
      <c r="E123" s="2">
        <v>0.91736111111111107</v>
      </c>
      <c r="F123" s="14">
        <v>21</v>
      </c>
      <c r="G123" s="1">
        <v>42948</v>
      </c>
      <c r="H123">
        <v>0.45700000000000002</v>
      </c>
      <c r="I123">
        <f t="shared" si="30"/>
        <v>0.17299999999999999</v>
      </c>
      <c r="J123" s="14">
        <f t="shared" si="31"/>
        <v>1223.6469999999999</v>
      </c>
      <c r="K123" s="30">
        <v>30</v>
      </c>
      <c r="L123">
        <v>665</v>
      </c>
      <c r="M123">
        <f t="shared" si="32"/>
        <v>0.67603020540000003</v>
      </c>
      <c r="N123">
        <v>9.9349000000000007</v>
      </c>
      <c r="O123">
        <v>10.692</v>
      </c>
      <c r="P123">
        <f t="shared" si="54"/>
        <v>34.918088050981034</v>
      </c>
      <c r="Q123" s="2">
        <f t="shared" si="55"/>
        <v>35.043356274646349</v>
      </c>
      <c r="R123" s="32">
        <f t="shared" si="35"/>
        <v>35.902509844458059</v>
      </c>
      <c r="S123" s="25">
        <v>433</v>
      </c>
      <c r="T123" s="32">
        <v>1.7</v>
      </c>
      <c r="U123" s="3">
        <f t="shared" si="56"/>
        <v>12.400449857615694</v>
      </c>
      <c r="V123" s="27">
        <f t="shared" si="37"/>
        <v>4.2646800208989318E-2</v>
      </c>
      <c r="W123" s="2">
        <f t="shared" si="57"/>
        <v>37.657589231252537</v>
      </c>
      <c r="X123" s="2">
        <f t="shared" si="58"/>
        <v>0.34298609406977282</v>
      </c>
      <c r="Y123" s="3">
        <f t="shared" si="59"/>
        <v>8.1580111710758774E-4</v>
      </c>
      <c r="Z123" s="22">
        <f t="shared" si="42"/>
        <v>43.36291077485366</v>
      </c>
      <c r="AA123" s="22">
        <f t="shared" si="53"/>
        <v>0.32523756581493757</v>
      </c>
      <c r="AB123" s="25">
        <f t="shared" si="41"/>
        <v>292.72107893820004</v>
      </c>
      <c r="AC123" s="25">
        <f t="shared" si="43"/>
        <v>12.483617370437209</v>
      </c>
      <c r="AD123" s="25">
        <f t="shared" si="44"/>
        <v>1032.8105646275906</v>
      </c>
      <c r="AE123" s="22">
        <f t="shared" si="45"/>
        <v>352.83095032785116</v>
      </c>
      <c r="AF123" s="22">
        <f t="shared" si="46"/>
        <v>347.35853789897902</v>
      </c>
      <c r="AG123" s="17">
        <v>17.248999999999999</v>
      </c>
      <c r="AH123" s="17">
        <v>6.9790000000000001</v>
      </c>
      <c r="AI123" s="17">
        <v>72.585999999999999</v>
      </c>
      <c r="AJ123" s="17">
        <v>0.79164000000000001</v>
      </c>
      <c r="AK123" s="17">
        <v>11.75</v>
      </c>
      <c r="AL123" s="17"/>
      <c r="AN123">
        <v>19.3</v>
      </c>
      <c r="AO123">
        <v>513.1</v>
      </c>
      <c r="AP123">
        <v>74.400000000000006</v>
      </c>
      <c r="AQ123">
        <v>6.91</v>
      </c>
      <c r="AR123">
        <v>40.5</v>
      </c>
      <c r="AS123">
        <v>7.64</v>
      </c>
      <c r="AT123">
        <v>16</v>
      </c>
    </row>
    <row r="124" spans="1:46" x14ac:dyDescent="0.2">
      <c r="A124" t="s">
        <v>6</v>
      </c>
      <c r="B124" s="10" t="s">
        <v>9</v>
      </c>
      <c r="C124" s="10" t="s">
        <v>36</v>
      </c>
      <c r="D124" s="15">
        <v>0.92499999999999993</v>
      </c>
      <c r="E124" s="2">
        <v>0.92499999999999993</v>
      </c>
      <c r="F124" s="14">
        <v>21</v>
      </c>
      <c r="G124" s="1">
        <v>42948</v>
      </c>
      <c r="H124">
        <v>0.46</v>
      </c>
      <c r="I124">
        <f t="shared" si="30"/>
        <v>0.16999999999999998</v>
      </c>
      <c r="J124" s="14">
        <f t="shared" si="31"/>
        <v>193.4128</v>
      </c>
      <c r="K124" s="30">
        <v>30</v>
      </c>
      <c r="L124">
        <v>64</v>
      </c>
      <c r="M124">
        <f t="shared" si="32"/>
        <v>0.67604381459999996</v>
      </c>
      <c r="N124">
        <v>9.9351000000000003</v>
      </c>
      <c r="O124">
        <v>10.535</v>
      </c>
      <c r="P124">
        <f t="shared" si="54"/>
        <v>34.898061249712377</v>
      </c>
      <c r="Q124" s="2">
        <f t="shared" si="55"/>
        <v>5.5422219193220679</v>
      </c>
      <c r="R124" s="32">
        <f t="shared" si="35"/>
        <v>6.4018685279211986</v>
      </c>
      <c r="S124" s="25">
        <v>433</v>
      </c>
      <c r="T124" s="32">
        <v>1.7</v>
      </c>
      <c r="U124" s="3">
        <f t="shared" si="56"/>
        <v>12.407566050780792</v>
      </c>
      <c r="V124" s="27">
        <f t="shared" si="37"/>
        <v>4.223580824382174E-2</v>
      </c>
      <c r="W124" s="2">
        <f t="shared" si="57"/>
        <v>2.062851796628657</v>
      </c>
      <c r="X124" s="2">
        <f t="shared" si="58"/>
        <v>5.2930348474223197E-2</v>
      </c>
      <c r="Y124" s="3">
        <f t="shared" si="59"/>
        <v>1.2895022396890228E-4</v>
      </c>
      <c r="Z124" s="22">
        <f t="shared" si="42"/>
        <v>2.909124536139764</v>
      </c>
      <c r="AA124" s="22">
        <f t="shared" si="53"/>
        <v>0.31769548578663498</v>
      </c>
      <c r="AB124" s="25">
        <f t="shared" si="41"/>
        <v>292.7269717218</v>
      </c>
      <c r="AC124" s="25">
        <f t="shared" si="43"/>
        <v>12.363560245436574</v>
      </c>
      <c r="AD124" s="25">
        <f t="shared" si="44"/>
        <v>69.364717318172978</v>
      </c>
      <c r="AE124" s="22">
        <f t="shared" si="45"/>
        <v>23.696045810256042</v>
      </c>
      <c r="AF124" s="22">
        <f t="shared" si="46"/>
        <v>23.529828612381536</v>
      </c>
      <c r="AG124" s="17">
        <v>17.565999999999999</v>
      </c>
      <c r="AH124" s="17">
        <v>6.3920000000000003</v>
      </c>
      <c r="AI124" s="17">
        <v>66.918999999999997</v>
      </c>
      <c r="AJ124" s="17">
        <v>1.4148000000000001</v>
      </c>
      <c r="AK124" s="17">
        <v>7.6577000000000002</v>
      </c>
      <c r="AL124" s="17"/>
      <c r="AN124">
        <v>19.100000000000001</v>
      </c>
      <c r="AO124">
        <v>513</v>
      </c>
      <c r="AP124">
        <v>59.9</v>
      </c>
      <c r="AQ124">
        <v>5.54</v>
      </c>
      <c r="AR124">
        <v>9.1</v>
      </c>
      <c r="AS124">
        <v>6.8</v>
      </c>
      <c r="AT124">
        <v>37.5</v>
      </c>
    </row>
    <row r="125" spans="1:46" x14ac:dyDescent="0.2">
      <c r="A125" t="s">
        <v>6</v>
      </c>
      <c r="B125" s="10" t="s">
        <v>19</v>
      </c>
      <c r="C125" s="10" t="s">
        <v>36</v>
      </c>
      <c r="D125" s="15">
        <v>0.93402777777777779</v>
      </c>
      <c r="E125" s="2">
        <v>0.93402777777777779</v>
      </c>
      <c r="F125" s="14">
        <v>21</v>
      </c>
      <c r="G125" s="1">
        <v>42948</v>
      </c>
      <c r="H125">
        <v>0.45600000000000002</v>
      </c>
      <c r="I125">
        <f t="shared" si="30"/>
        <v>0.17399999999999999</v>
      </c>
      <c r="J125" s="14">
        <f t="shared" si="31"/>
        <v>2960.1316000000002</v>
      </c>
      <c r="K125" s="30">
        <v>30</v>
      </c>
      <c r="L125">
        <v>1678</v>
      </c>
      <c r="M125">
        <f t="shared" si="32"/>
        <v>0.67605061919999998</v>
      </c>
      <c r="N125">
        <v>9.9352</v>
      </c>
      <c r="O125">
        <v>9.1509999999999998</v>
      </c>
      <c r="P125">
        <f t="shared" si="54"/>
        <v>34.727366188380827</v>
      </c>
      <c r="Q125" s="2">
        <f t="shared" si="55"/>
        <v>85.239162219863616</v>
      </c>
      <c r="R125" s="32">
        <f t="shared" si="35"/>
        <v>86.103034240484561</v>
      </c>
      <c r="S125" s="25">
        <v>433</v>
      </c>
      <c r="T125" s="32">
        <v>1.7</v>
      </c>
      <c r="U125" s="3">
        <f t="shared" si="56"/>
        <v>12.468552830962293</v>
      </c>
      <c r="V125" s="27">
        <f t="shared" si="37"/>
        <v>4.4228023398931504E-2</v>
      </c>
      <c r="W125" s="2">
        <f t="shared" si="57"/>
        <v>98.516237172462297</v>
      </c>
      <c r="X125" s="2">
        <f t="shared" si="58"/>
        <v>0.83632197988312429</v>
      </c>
      <c r="Y125" s="3">
        <f t="shared" si="59"/>
        <v>1.9735688373703022E-3</v>
      </c>
      <c r="Z125" s="22">
        <f t="shared" si="42"/>
        <v>115.05478124859127</v>
      </c>
      <c r="AA125" s="22">
        <f t="shared" si="53"/>
        <v>0.3296353762895734</v>
      </c>
      <c r="AB125" s="25">
        <f t="shared" si="41"/>
        <v>292.72991811359998</v>
      </c>
      <c r="AC125" s="25">
        <f t="shared" si="43"/>
        <v>12.946865667895603</v>
      </c>
      <c r="AD125" s="25">
        <f t="shared" si="44"/>
        <v>2729.2335950057636</v>
      </c>
      <c r="AE125" s="22">
        <f t="shared" si="45"/>
        <v>932.33845470712265</v>
      </c>
      <c r="AF125" s="22">
        <f t="shared" si="46"/>
        <v>888.6689968050963</v>
      </c>
      <c r="AG125" s="17">
        <v>16.071000000000002</v>
      </c>
      <c r="AH125" s="17">
        <v>4.8979999999999997</v>
      </c>
      <c r="AI125" s="17">
        <v>49.698</v>
      </c>
      <c r="AJ125" s="17">
        <v>2.1397300000000001</v>
      </c>
      <c r="AK125" s="17">
        <v>6.5835400000000002</v>
      </c>
      <c r="AL125" s="17"/>
      <c r="AN125">
        <v>22.3</v>
      </c>
      <c r="AO125">
        <v>513</v>
      </c>
      <c r="AP125">
        <v>71.7</v>
      </c>
      <c r="AQ125">
        <v>6.23</v>
      </c>
      <c r="AR125">
        <v>39</v>
      </c>
      <c r="AS125">
        <v>8.09</v>
      </c>
      <c r="AT125">
        <v>-39.5</v>
      </c>
    </row>
    <row r="126" spans="1:46" x14ac:dyDescent="0.2">
      <c r="A126" t="s">
        <v>6</v>
      </c>
      <c r="B126" s="10" t="s">
        <v>12</v>
      </c>
      <c r="C126" s="10" t="s">
        <v>36</v>
      </c>
      <c r="D126" s="15">
        <v>0.95208333333333339</v>
      </c>
      <c r="E126" s="2">
        <v>0.95208333333333339</v>
      </c>
      <c r="F126" s="14">
        <v>21</v>
      </c>
      <c r="G126" s="1">
        <v>42948</v>
      </c>
      <c r="H126">
        <v>0.48499999999999999</v>
      </c>
      <c r="I126">
        <f t="shared" si="30"/>
        <v>0.14500000000000002</v>
      </c>
      <c r="J126" s="14">
        <f t="shared" si="31"/>
        <v>4681.1884</v>
      </c>
      <c r="K126" s="30">
        <v>30</v>
      </c>
      <c r="L126">
        <v>2682</v>
      </c>
      <c r="M126">
        <f t="shared" si="32"/>
        <v>0.67603020540000003</v>
      </c>
      <c r="N126">
        <v>9.9349000000000007</v>
      </c>
      <c r="O126">
        <v>8.9550000000000001</v>
      </c>
      <c r="P126">
        <f t="shared" si="54"/>
        <v>34.704290274009693</v>
      </c>
      <c r="Q126" s="2">
        <f t="shared" si="55"/>
        <v>134.8878874352252</v>
      </c>
      <c r="R126" s="32">
        <f t="shared" si="35"/>
        <v>135.75233387003578</v>
      </c>
      <c r="S126" s="25">
        <v>433</v>
      </c>
      <c r="T126" s="32">
        <v>1.7</v>
      </c>
      <c r="U126" s="3">
        <f t="shared" si="56"/>
        <v>12.476843542433052</v>
      </c>
      <c r="V126" s="27">
        <f t="shared" si="37"/>
        <v>4.6047652151041285E-2</v>
      </c>
      <c r="W126" s="2">
        <f t="shared" si="57"/>
        <v>148.55406278660774</v>
      </c>
      <c r="X126" s="2">
        <f t="shared" si="58"/>
        <v>1.0372618099729713</v>
      </c>
      <c r="Y126" s="3">
        <f t="shared" si="59"/>
        <v>3.120931711605619E-3</v>
      </c>
      <c r="Z126" s="22">
        <f t="shared" si="42"/>
        <v>180.30869405854031</v>
      </c>
      <c r="AA126" s="22">
        <f t="shared" si="53"/>
        <v>0.25844274855160165</v>
      </c>
      <c r="AB126" s="25">
        <f t="shared" si="41"/>
        <v>292.72107893820004</v>
      </c>
      <c r="AC126" s="25">
        <f t="shared" si="43"/>
        <v>13.479118420223733</v>
      </c>
      <c r="AD126" s="25">
        <f t="shared" si="44"/>
        <v>4258.1934616500203</v>
      </c>
      <c r="AE126" s="22">
        <f t="shared" si="45"/>
        <v>1454.6931423920516</v>
      </c>
      <c r="AF126" s="22">
        <f t="shared" si="46"/>
        <v>1337.6890716236283</v>
      </c>
      <c r="AG126" s="17">
        <v>14.791</v>
      </c>
      <c r="AH126" s="17">
        <v>2.1779999999999999</v>
      </c>
      <c r="AI126" s="17">
        <v>21.501000000000001</v>
      </c>
      <c r="AJ126" s="17">
        <v>2.74281</v>
      </c>
      <c r="AK126" s="17">
        <v>10.510300000000001</v>
      </c>
      <c r="AL126" s="17"/>
      <c r="AN126">
        <v>19.7</v>
      </c>
      <c r="AO126">
        <v>512.5</v>
      </c>
      <c r="AP126">
        <v>77.400000000000006</v>
      </c>
      <c r="AQ126">
        <v>7.1</v>
      </c>
      <c r="AR126">
        <v>30.5</v>
      </c>
      <c r="AS126">
        <v>7.26</v>
      </c>
      <c r="AT126">
        <v>11.9</v>
      </c>
    </row>
    <row r="127" spans="1:46" x14ac:dyDescent="0.2">
      <c r="A127" t="s">
        <v>6</v>
      </c>
      <c r="B127" s="10" t="s">
        <v>13</v>
      </c>
      <c r="C127" s="10" t="s">
        <v>36</v>
      </c>
      <c r="D127" s="15">
        <v>0.95972222222222225</v>
      </c>
      <c r="E127" s="2">
        <v>0.95972222222222225</v>
      </c>
      <c r="F127" s="14">
        <v>21</v>
      </c>
      <c r="G127" s="1">
        <v>42948</v>
      </c>
      <c r="H127">
        <v>0.44900000000000001</v>
      </c>
      <c r="I127">
        <f t="shared" si="30"/>
        <v>0.18099999999999999</v>
      </c>
      <c r="J127" s="14">
        <f t="shared" si="31"/>
        <v>2620.7200000000003</v>
      </c>
      <c r="K127" s="30">
        <v>30</v>
      </c>
      <c r="L127">
        <v>1480</v>
      </c>
      <c r="M127">
        <f t="shared" si="32"/>
        <v>0.67606422839999991</v>
      </c>
      <c r="N127">
        <v>9.9353999999999996</v>
      </c>
      <c r="O127">
        <v>8.5009999999999994</v>
      </c>
      <c r="P127">
        <f t="shared" si="54"/>
        <v>34.646666226187804</v>
      </c>
      <c r="Q127" s="2">
        <f t="shared" si="55"/>
        <v>75.641332499088179</v>
      </c>
      <c r="R127" s="32">
        <f t="shared" si="35"/>
        <v>76.507216674037295</v>
      </c>
      <c r="S127" s="25">
        <v>433</v>
      </c>
      <c r="T127" s="32">
        <v>1.7</v>
      </c>
      <c r="U127" s="3">
        <f t="shared" si="56"/>
        <v>12.497594925098895</v>
      </c>
      <c r="V127" s="27">
        <f t="shared" si="37"/>
        <v>4.8291919450944909E-2</v>
      </c>
      <c r="W127" s="2">
        <f t="shared" si="57"/>
        <v>88.236685708969375</v>
      </c>
      <c r="X127" s="2">
        <f t="shared" si="58"/>
        <v>0.78207453968136542</v>
      </c>
      <c r="Y127" s="3">
        <f t="shared" si="59"/>
        <v>1.7473126673101065E-3</v>
      </c>
      <c r="Z127" s="22">
        <f t="shared" si="42"/>
        <v>109.83546232008156</v>
      </c>
      <c r="AA127" s="22">
        <f t="shared" si="53"/>
        <v>0.34905353154962881</v>
      </c>
      <c r="AB127" s="25">
        <f t="shared" si="41"/>
        <v>292.73581089719994</v>
      </c>
      <c r="AC127" s="25">
        <f t="shared" si="43"/>
        <v>14.136774200254621</v>
      </c>
      <c r="AD127" s="25">
        <f t="shared" si="44"/>
        <v>2580.558125451817</v>
      </c>
      <c r="AE127" s="22">
        <f t="shared" si="45"/>
        <v>881.53141139197066</v>
      </c>
      <c r="AF127" s="22">
        <f t="shared" si="46"/>
        <v>776.94855109239336</v>
      </c>
      <c r="AG127" s="17">
        <v>13.311999999999999</v>
      </c>
      <c r="AH127" s="17">
        <v>7.9809999999999999</v>
      </c>
      <c r="AI127" s="17">
        <v>76.272999999999996</v>
      </c>
      <c r="AJ127" s="17">
        <v>0.74199000000000004</v>
      </c>
      <c r="AK127" s="17">
        <v>8.8924199999999995</v>
      </c>
      <c r="AL127" s="17"/>
      <c r="AN127">
        <v>20.399999999999999</v>
      </c>
      <c r="AO127">
        <v>512.5</v>
      </c>
      <c r="AP127">
        <v>95.3</v>
      </c>
      <c r="AQ127">
        <v>8.6199999999999992</v>
      </c>
      <c r="AR127">
        <v>73.5</v>
      </c>
      <c r="AS127">
        <v>8.3000000000000007</v>
      </c>
      <c r="AT127">
        <v>-14.5</v>
      </c>
    </row>
    <row r="128" spans="1:46" x14ac:dyDescent="0.2">
      <c r="A128" t="s">
        <v>6</v>
      </c>
      <c r="B128" s="10" t="s">
        <v>27</v>
      </c>
      <c r="C128" s="10" t="s">
        <v>36</v>
      </c>
      <c r="D128" s="15">
        <v>0.96736111111111101</v>
      </c>
      <c r="E128" s="2">
        <v>0.96736111111111101</v>
      </c>
      <c r="F128" s="14">
        <v>21</v>
      </c>
      <c r="G128" s="1">
        <v>42948</v>
      </c>
      <c r="H128">
        <v>0.438</v>
      </c>
      <c r="I128">
        <f t="shared" si="30"/>
        <v>0.192</v>
      </c>
      <c r="J128" s="14">
        <f t="shared" si="31"/>
        <v>652.81839999999988</v>
      </c>
      <c r="K128" s="30">
        <v>30</v>
      </c>
      <c r="L128">
        <v>332</v>
      </c>
      <c r="M128">
        <f t="shared" si="32"/>
        <v>0.67604381459999996</v>
      </c>
      <c r="N128">
        <v>9.9351000000000003</v>
      </c>
      <c r="O128">
        <v>8.6769999999999996</v>
      </c>
      <c r="P128">
        <f t="shared" si="54"/>
        <v>34.669374851906234</v>
      </c>
      <c r="Q128" s="2">
        <f t="shared" si="55"/>
        <v>18.829829000049184</v>
      </c>
      <c r="R128" s="32">
        <f t="shared" si="35"/>
        <v>19.695146016238489</v>
      </c>
      <c r="S128" s="25">
        <v>433</v>
      </c>
      <c r="T128" s="32">
        <v>1.7</v>
      </c>
      <c r="U128" s="3">
        <f t="shared" si="56"/>
        <v>12.489408933665622</v>
      </c>
      <c r="V128" s="27">
        <f t="shared" si="37"/>
        <v>4.1574468666416391E-2</v>
      </c>
      <c r="W128" s="2">
        <f t="shared" si="57"/>
        <v>18.408120290921286</v>
      </c>
      <c r="X128" s="2">
        <f t="shared" si="58"/>
        <v>0.21178581039567301</v>
      </c>
      <c r="Y128" s="3">
        <f t="shared" si="59"/>
        <v>4.3524047473083688E-4</v>
      </c>
      <c r="Z128" s="22">
        <f t="shared" si="42"/>
        <v>20.874253699933835</v>
      </c>
      <c r="AA128" s="22">
        <f t="shared" si="53"/>
        <v>0.37931704819257206</v>
      </c>
      <c r="AB128" s="25">
        <f t="shared" si="41"/>
        <v>292.7269717218</v>
      </c>
      <c r="AC128" s="25">
        <f t="shared" si="43"/>
        <v>12.169968313662931</v>
      </c>
      <c r="AD128" s="25">
        <f t="shared" si="44"/>
        <v>498.61321920566303</v>
      </c>
      <c r="AE128" s="22">
        <f t="shared" si="45"/>
        <v>170.33388357514656</v>
      </c>
      <c r="AF128" s="22">
        <f t="shared" si="46"/>
        <v>171.52266268843783</v>
      </c>
      <c r="AG128" s="17">
        <v>18.085999999999999</v>
      </c>
      <c r="AH128" s="17">
        <v>6.343</v>
      </c>
      <c r="AI128" s="17">
        <v>67.120999999999995</v>
      </c>
      <c r="AJ128" s="17">
        <v>0.49853999999999998</v>
      </c>
      <c r="AK128" s="17">
        <v>13.340299999999999</v>
      </c>
      <c r="AL128" s="17"/>
      <c r="AN128">
        <v>21</v>
      </c>
      <c r="AO128">
        <v>512.5</v>
      </c>
      <c r="AP128">
        <v>68.400000000000006</v>
      </c>
      <c r="AQ128">
        <v>6.11</v>
      </c>
      <c r="AR128">
        <v>36.1</v>
      </c>
      <c r="AS128">
        <v>8.44</v>
      </c>
      <c r="AT128">
        <v>15.8</v>
      </c>
    </row>
    <row r="129" spans="1:46" x14ac:dyDescent="0.2">
      <c r="A129" t="s">
        <v>6</v>
      </c>
      <c r="B129" s="10" t="s">
        <v>14</v>
      </c>
      <c r="C129" s="10" t="s">
        <v>36</v>
      </c>
      <c r="D129" s="15">
        <v>0.97569444444444453</v>
      </c>
      <c r="E129" s="2">
        <v>0.97569444444444453</v>
      </c>
      <c r="F129" s="14">
        <v>21</v>
      </c>
      <c r="G129" s="1">
        <v>42948</v>
      </c>
      <c r="H129">
        <v>0.47199999999999998</v>
      </c>
      <c r="I129">
        <f t="shared" si="30"/>
        <v>0.15800000000000003</v>
      </c>
      <c r="J129" s="14">
        <f t="shared" si="31"/>
        <v>8018.7357999999995</v>
      </c>
      <c r="K129" s="30">
        <v>30</v>
      </c>
      <c r="L129">
        <v>4629</v>
      </c>
      <c r="M129">
        <f t="shared" si="32"/>
        <v>0.67613907900000003</v>
      </c>
      <c r="N129">
        <v>9.9365000000000006</v>
      </c>
      <c r="O129">
        <v>10.003</v>
      </c>
      <c r="P129">
        <f t="shared" si="54"/>
        <v>34.827673888259305</v>
      </c>
      <c r="Q129" s="2">
        <f t="shared" si="55"/>
        <v>230.24034926154459</v>
      </c>
      <c r="R129" s="32">
        <f t="shared" si="35"/>
        <v>231.10173323155223</v>
      </c>
      <c r="S129" s="25">
        <v>433</v>
      </c>
      <c r="T129" s="32">
        <v>1.7</v>
      </c>
      <c r="U129" s="3">
        <f t="shared" si="56"/>
        <v>12.432641967110179</v>
      </c>
      <c r="V129" s="27">
        <f t="shared" si="37"/>
        <v>4.5464346618026473E-2</v>
      </c>
      <c r="W129" s="2">
        <f t="shared" si="57"/>
        <v>264.00969698988001</v>
      </c>
      <c r="X129" s="2">
        <f t="shared" si="58"/>
        <v>1.9884551476340409</v>
      </c>
      <c r="Y129" s="3">
        <f t="shared" si="59"/>
        <v>5.3469237066630449E-3</v>
      </c>
      <c r="Z129" s="22">
        <f t="shared" si="42"/>
        <v>316.00459984266956</v>
      </c>
      <c r="AA129" s="22">
        <f t="shared" si="53"/>
        <v>0.28834463402802157</v>
      </c>
      <c r="AB129" s="25">
        <f t="shared" si="41"/>
        <v>292.76822120700001</v>
      </c>
      <c r="AC129" s="25">
        <f t="shared" si="43"/>
        <v>13.310515887698097</v>
      </c>
      <c r="AD129" s="25">
        <f t="shared" si="44"/>
        <v>7473.2299375001412</v>
      </c>
      <c r="AE129" s="22">
        <f t="shared" si="45"/>
        <v>2552.6096741955607</v>
      </c>
      <c r="AF129" s="22">
        <f t="shared" si="46"/>
        <v>2374.0973115454431</v>
      </c>
      <c r="AG129" s="17">
        <v>15.193</v>
      </c>
      <c r="AH129" s="17">
        <v>5.6340000000000003</v>
      </c>
      <c r="AI129" s="17">
        <v>56.103999999999999</v>
      </c>
      <c r="AJ129" s="17">
        <v>0.64015999999999995</v>
      </c>
      <c r="AK129" s="17">
        <v>13.802099999999999</v>
      </c>
      <c r="AL129" s="17"/>
      <c r="AN129">
        <v>17.3</v>
      </c>
      <c r="AO129">
        <v>512.5</v>
      </c>
      <c r="AP129">
        <v>41.2</v>
      </c>
      <c r="AQ129">
        <v>3.83</v>
      </c>
      <c r="AR129">
        <v>50.5</v>
      </c>
      <c r="AS129">
        <v>6.95</v>
      </c>
      <c r="AT129">
        <v>122.6</v>
      </c>
    </row>
    <row r="130" spans="1:46" x14ac:dyDescent="0.2">
      <c r="A130" t="s">
        <v>6</v>
      </c>
      <c r="B130" s="10" t="s">
        <v>17</v>
      </c>
      <c r="C130" s="10" t="s">
        <v>36</v>
      </c>
      <c r="D130" s="15">
        <v>0.98333333333333339</v>
      </c>
      <c r="E130" s="2">
        <v>0.98333333333333339</v>
      </c>
      <c r="F130" s="14">
        <v>21</v>
      </c>
      <c r="G130" s="1">
        <v>42948</v>
      </c>
      <c r="H130">
        <v>0.495</v>
      </c>
      <c r="I130">
        <f t="shared" si="30"/>
        <v>0.13500000000000001</v>
      </c>
      <c r="J130" s="14">
        <f t="shared" si="31"/>
        <v>3289.2580000000003</v>
      </c>
      <c r="K130" s="30">
        <v>30</v>
      </c>
      <c r="L130">
        <v>1870</v>
      </c>
      <c r="M130">
        <f t="shared" si="32"/>
        <v>0.67615268819999996</v>
      </c>
      <c r="N130">
        <v>9.9367000000000001</v>
      </c>
      <c r="O130">
        <v>10.086</v>
      </c>
      <c r="P130">
        <f t="shared" si="54"/>
        <v>34.837187060435916</v>
      </c>
      <c r="Q130" s="2">
        <f t="shared" si="55"/>
        <v>94.4180135524077</v>
      </c>
      <c r="R130" s="32">
        <f t="shared" si="35"/>
        <v>95.279162299806728</v>
      </c>
      <c r="S130" s="25">
        <v>433</v>
      </c>
      <c r="T130" s="32">
        <v>1.7</v>
      </c>
      <c r="U130" s="3">
        <f t="shared" si="56"/>
        <v>12.429246920792631</v>
      </c>
      <c r="V130" s="27">
        <f t="shared" si="37"/>
        <v>4.4904665543892268E-2</v>
      </c>
      <c r="W130" s="2">
        <f t="shared" si="57"/>
        <v>100.72752396621159</v>
      </c>
      <c r="X130" s="2">
        <f t="shared" si="58"/>
        <v>0.66515454711317867</v>
      </c>
      <c r="Y130" s="3">
        <f t="shared" si="59"/>
        <v>2.1933339633958141E-3</v>
      </c>
      <c r="Z130" s="22">
        <f t="shared" si="42"/>
        <v>120.85150077006189</v>
      </c>
      <c r="AA130" s="22">
        <f t="shared" si="53"/>
        <v>0.23485874929065176</v>
      </c>
      <c r="AB130" s="25">
        <f t="shared" si="41"/>
        <v>292.77411399059997</v>
      </c>
      <c r="AC130" s="25">
        <f t="shared" si="43"/>
        <v>13.146923668657282</v>
      </c>
      <c r="AD130" s="25">
        <f t="shared" si="44"/>
        <v>2861.9287615728581</v>
      </c>
      <c r="AE130" s="22">
        <f t="shared" si="45"/>
        <v>977.52110750636427</v>
      </c>
      <c r="AF130" s="22">
        <f t="shared" si="46"/>
        <v>919.23786747295128</v>
      </c>
      <c r="AG130" s="17">
        <v>15.586</v>
      </c>
      <c r="AH130" s="17">
        <v>6.3</v>
      </c>
      <c r="AI130" s="17">
        <v>63.267000000000003</v>
      </c>
      <c r="AJ130" s="17">
        <v>0.57030999999999998</v>
      </c>
      <c r="AK130" s="17">
        <v>0.98602000000000001</v>
      </c>
      <c r="AL130" s="17"/>
      <c r="AN130">
        <v>19.2</v>
      </c>
      <c r="AO130">
        <v>513</v>
      </c>
      <c r="AP130">
        <v>67.5</v>
      </c>
      <c r="AQ130">
        <v>6.24</v>
      </c>
      <c r="AR130">
        <v>14.2</v>
      </c>
      <c r="AS130">
        <v>6.66</v>
      </c>
      <c r="AT130">
        <v>34.200000000000003</v>
      </c>
    </row>
    <row r="131" spans="1:46" x14ac:dyDescent="0.2">
      <c r="A131" t="s">
        <v>6</v>
      </c>
      <c r="B131" s="10" t="s">
        <v>10</v>
      </c>
      <c r="C131" s="10" t="s">
        <v>36</v>
      </c>
      <c r="D131" s="15">
        <v>0.99097222222222225</v>
      </c>
      <c r="E131" s="2">
        <v>0.99097222222222225</v>
      </c>
      <c r="F131" s="14">
        <v>21</v>
      </c>
      <c r="G131" s="1">
        <v>42948</v>
      </c>
      <c r="H131">
        <v>0.44400000000000001</v>
      </c>
      <c r="I131">
        <f t="shared" ref="I131:I194" si="60">0.63-H131</f>
        <v>0.186</v>
      </c>
      <c r="J131" s="14">
        <f t="shared" ref="J131:J194" si="61">L131*1.7142+83.704</f>
        <v>1924.7547999999999</v>
      </c>
      <c r="K131" s="30">
        <v>30</v>
      </c>
      <c r="L131">
        <v>1074</v>
      </c>
      <c r="M131">
        <f t="shared" ref="M131:M194" si="62">0.068046*N131</f>
        <v>0.67612546979999988</v>
      </c>
      <c r="N131">
        <v>9.9362999999999992</v>
      </c>
      <c r="O131">
        <v>9.843</v>
      </c>
      <c r="P131">
        <f t="shared" si="54"/>
        <v>34.808684161952577</v>
      </c>
      <c r="Q131" s="2">
        <f t="shared" si="55"/>
        <v>55.295247330947419</v>
      </c>
      <c r="R131" s="32">
        <f t="shared" ref="R131:R194" si="63">(J131+K131)/P131</f>
        <v>56.157101225234847</v>
      </c>
      <c r="S131" s="25">
        <v>433</v>
      </c>
      <c r="T131" s="32">
        <v>1.7</v>
      </c>
      <c r="U131" s="3">
        <f t="shared" si="56"/>
        <v>12.4394245408819</v>
      </c>
      <c r="V131" s="27">
        <f t="shared" ref="V131:V194" si="64">EXP(-58.0931+(90.5069*(100/(AG131+273)))+(22.294*(LN((AG131+273)/100))))</f>
        <v>4.5098599255593307E-2</v>
      </c>
      <c r="W131" s="2">
        <f t="shared" si="57"/>
        <v>63.848170237281373</v>
      </c>
      <c r="X131" s="2">
        <f t="shared" si="58"/>
        <v>0.59682271426788813</v>
      </c>
      <c r="Y131" s="3">
        <f t="shared" si="59"/>
        <v>1.2834080309662768E-3</v>
      </c>
      <c r="Z131" s="22">
        <f t="shared" si="42"/>
        <v>75.833019422553207</v>
      </c>
      <c r="AA131" s="22">
        <f t="shared" si="53"/>
        <v>0.36104690166095565</v>
      </c>
      <c r="AB131" s="25">
        <f t="shared" ref="AB131:AB194" si="65">S131*M131</f>
        <v>292.76232842339994</v>
      </c>
      <c r="AC131" s="25">
        <f t="shared" si="43"/>
        <v>13.203170926701308</v>
      </c>
      <c r="AD131" s="25">
        <f t="shared" si="44"/>
        <v>1794.9770443092812</v>
      </c>
      <c r="AE131" s="22">
        <f t="shared" si="45"/>
        <v>613.1174915760821</v>
      </c>
      <c r="AF131" s="22">
        <f t="shared" si="46"/>
        <v>574.35459893345023</v>
      </c>
      <c r="AG131" s="17">
        <v>15.449</v>
      </c>
      <c r="AH131" s="17">
        <v>5.6470000000000002</v>
      </c>
      <c r="AI131" s="17">
        <v>56.543999999999997</v>
      </c>
      <c r="AJ131" s="17">
        <v>1.1855899999999999</v>
      </c>
      <c r="AK131" s="17">
        <v>8.8521000000000001</v>
      </c>
      <c r="AL131" s="17"/>
      <c r="AN131">
        <v>17.3</v>
      </c>
      <c r="AO131">
        <v>513</v>
      </c>
      <c r="AP131">
        <v>57.4</v>
      </c>
      <c r="AQ131">
        <v>5.5</v>
      </c>
      <c r="AR131">
        <v>9.1</v>
      </c>
      <c r="AS131">
        <v>6.86</v>
      </c>
      <c r="AT131">
        <v>33.799999999999997</v>
      </c>
    </row>
    <row r="132" spans="1:46" x14ac:dyDescent="0.2">
      <c r="A132" t="s">
        <v>6</v>
      </c>
      <c r="B132" s="10" t="s">
        <v>11</v>
      </c>
      <c r="C132" s="10" t="s">
        <v>37</v>
      </c>
      <c r="D132" s="15">
        <v>0.17152777777777775</v>
      </c>
      <c r="E132" s="2">
        <v>0.17152777777777775</v>
      </c>
      <c r="F132" s="14">
        <v>3</v>
      </c>
      <c r="G132" s="1">
        <v>42948</v>
      </c>
      <c r="H132">
        <v>0.48899999999999999</v>
      </c>
      <c r="I132">
        <f t="shared" si="60"/>
        <v>0.14100000000000001</v>
      </c>
      <c r="J132" s="14">
        <f t="shared" si="61"/>
        <v>575.67939999999999</v>
      </c>
      <c r="K132" s="30">
        <v>30</v>
      </c>
      <c r="L132">
        <v>287</v>
      </c>
      <c r="M132">
        <f t="shared" si="62"/>
        <v>0.67545861900000004</v>
      </c>
      <c r="N132">
        <v>9.9265000000000008</v>
      </c>
      <c r="O132">
        <v>7.21</v>
      </c>
      <c r="P132">
        <f t="shared" si="54"/>
        <v>34.518693522511697</v>
      </c>
      <c r="Q132" s="2">
        <f t="shared" si="55"/>
        <v>16.677322959067531</v>
      </c>
      <c r="R132" s="32">
        <f t="shared" si="63"/>
        <v>17.546417265329012</v>
      </c>
      <c r="S132" s="25">
        <v>453</v>
      </c>
      <c r="T132" s="32">
        <v>2.4</v>
      </c>
      <c r="U132" s="3">
        <f t="shared" si="56"/>
        <v>13.123324024548371</v>
      </c>
      <c r="V132" s="27">
        <f t="shared" si="64"/>
        <v>4.1937523951246294E-2</v>
      </c>
      <c r="W132" s="2">
        <f t="shared" si="57"/>
        <v>14.866950754936482</v>
      </c>
      <c r="X132" s="2">
        <f t="shared" si="58"/>
        <v>0.12304663523321523</v>
      </c>
      <c r="Y132" s="3">
        <f t="shared" si="59"/>
        <v>3.8347890780152723E-4</v>
      </c>
      <c r="Z132" s="22">
        <f t="shared" si="42"/>
        <v>17.106928579634751</v>
      </c>
      <c r="AA132" s="22">
        <f t="shared" si="53"/>
        <v>0.25059774475024099</v>
      </c>
      <c r="AB132" s="25">
        <f t="shared" si="65"/>
        <v>305.98275440700002</v>
      </c>
      <c r="AC132" s="25">
        <f t="shared" si="43"/>
        <v>12.832159091611876</v>
      </c>
      <c r="AD132" s="25">
        <f t="shared" si="44"/>
        <v>408.22205403383657</v>
      </c>
      <c r="AE132" s="22">
        <f t="shared" si="45"/>
        <v>133.41341894414219</v>
      </c>
      <c r="AF132" s="22">
        <f t="shared" si="46"/>
        <v>133.31294022700519</v>
      </c>
      <c r="AG132" s="17">
        <v>17.798999999999999</v>
      </c>
      <c r="AH132" s="17">
        <v>5.9379999999999997</v>
      </c>
      <c r="AI132" s="17">
        <v>62.465000000000003</v>
      </c>
      <c r="AJ132" s="23">
        <v>0.94147082400000004</v>
      </c>
      <c r="AK132" s="17">
        <v>7.7141500000000001</v>
      </c>
      <c r="AL132" s="17"/>
      <c r="AM132" t="s">
        <v>51</v>
      </c>
      <c r="AN132">
        <v>20.6</v>
      </c>
      <c r="AO132">
        <v>512.6</v>
      </c>
      <c r="AP132">
        <v>59.4</v>
      </c>
      <c r="AQ132">
        <v>5.33</v>
      </c>
      <c r="AR132">
        <v>5.9</v>
      </c>
      <c r="AS132">
        <v>7.64</v>
      </c>
      <c r="AT132">
        <v>-2.8</v>
      </c>
    </row>
    <row r="133" spans="1:46" x14ac:dyDescent="0.2">
      <c r="A133" t="s">
        <v>6</v>
      </c>
      <c r="B133" s="10" t="s">
        <v>15</v>
      </c>
      <c r="C133" s="10" t="s">
        <v>37</v>
      </c>
      <c r="D133" s="15">
        <v>0.18194444444444444</v>
      </c>
      <c r="E133" s="2">
        <v>0.18194444444444444</v>
      </c>
      <c r="F133" s="14">
        <v>3</v>
      </c>
      <c r="G133" s="1">
        <v>42948</v>
      </c>
      <c r="H133">
        <v>0.45600000000000002</v>
      </c>
      <c r="I133">
        <f t="shared" si="60"/>
        <v>0.17399999999999999</v>
      </c>
      <c r="J133" s="14">
        <f t="shared" si="61"/>
        <v>2247.0244000000002</v>
      </c>
      <c r="K133" s="30">
        <v>30</v>
      </c>
      <c r="L133">
        <v>1262</v>
      </c>
      <c r="M133">
        <f t="shared" si="62"/>
        <v>0.67544500979999988</v>
      </c>
      <c r="N133">
        <v>9.9262999999999995</v>
      </c>
      <c r="O133">
        <v>7.3970000000000002</v>
      </c>
      <c r="P133">
        <f t="shared" si="54"/>
        <v>34.542425765183289</v>
      </c>
      <c r="Q133" s="2">
        <f t="shared" si="55"/>
        <v>65.051146531372652</v>
      </c>
      <c r="R133" s="32">
        <f t="shared" si="63"/>
        <v>65.91964372968576</v>
      </c>
      <c r="S133" s="25">
        <v>453</v>
      </c>
      <c r="T133" s="32">
        <v>2.4</v>
      </c>
      <c r="U133" s="3">
        <f t="shared" si="56"/>
        <v>13.114307694527842</v>
      </c>
      <c r="V133" s="27">
        <f t="shared" si="64"/>
        <v>4.7899823158514897E-2</v>
      </c>
      <c r="W133" s="2">
        <f t="shared" si="57"/>
        <v>73.81045591404586</v>
      </c>
      <c r="X133" s="2">
        <f t="shared" si="58"/>
        <v>0.63484876653919364</v>
      </c>
      <c r="Y133" s="3">
        <f t="shared" si="59"/>
        <v>1.4967864081645355E-3</v>
      </c>
      <c r="Z133" s="22">
        <f t="shared" si="42"/>
        <v>91.513808550156512</v>
      </c>
      <c r="AA133" s="22">
        <f t="shared" si="53"/>
        <v>0.33140024672472634</v>
      </c>
      <c r="AB133" s="25">
        <f t="shared" si="65"/>
        <v>305.97658943939996</v>
      </c>
      <c r="AC133" s="25">
        <f t="shared" si="43"/>
        <v>14.656224524792774</v>
      </c>
      <c r="AD133" s="25">
        <f t="shared" si="44"/>
        <v>2151.9801328949702</v>
      </c>
      <c r="AE133" s="22">
        <f t="shared" si="45"/>
        <v>703.3152885447073</v>
      </c>
      <c r="AF133" s="22">
        <f t="shared" si="46"/>
        <v>624.4023376917421</v>
      </c>
      <c r="AG133" s="17">
        <v>13.563000000000001</v>
      </c>
      <c r="AH133" s="17">
        <v>4.016</v>
      </c>
      <c r="AI133" s="17">
        <v>38.594000000000001</v>
      </c>
      <c r="AJ133" s="23">
        <v>3.287693985882354</v>
      </c>
      <c r="AK133">
        <v>7.9403640400000022</v>
      </c>
      <c r="AN133">
        <v>20.6</v>
      </c>
      <c r="AO133">
        <v>512.4</v>
      </c>
      <c r="AP133">
        <v>67.7</v>
      </c>
      <c r="AQ133">
        <v>6.08</v>
      </c>
      <c r="AR133">
        <v>8.1</v>
      </c>
      <c r="AS133">
        <v>6.97</v>
      </c>
      <c r="AT133">
        <v>-20</v>
      </c>
    </row>
    <row r="134" spans="1:46" x14ac:dyDescent="0.2">
      <c r="A134" t="s">
        <v>6</v>
      </c>
      <c r="B134" s="10" t="s">
        <v>9</v>
      </c>
      <c r="C134" s="10" t="s">
        <v>37</v>
      </c>
      <c r="D134" s="15">
        <v>0.19166666666666665</v>
      </c>
      <c r="E134" s="2">
        <v>0.19166666666666665</v>
      </c>
      <c r="F134" s="14">
        <v>3</v>
      </c>
      <c r="G134" s="1">
        <v>42948</v>
      </c>
      <c r="H134">
        <v>0.46500000000000002</v>
      </c>
      <c r="I134">
        <f t="shared" si="60"/>
        <v>0.16499999999999998</v>
      </c>
      <c r="J134" s="14">
        <f t="shared" si="61"/>
        <v>1518.4893999999999</v>
      </c>
      <c r="K134" s="30">
        <v>30</v>
      </c>
      <c r="L134">
        <v>837</v>
      </c>
      <c r="M134">
        <f t="shared" si="62"/>
        <v>0.67539057299999994</v>
      </c>
      <c r="N134">
        <v>9.9254999999999995</v>
      </c>
      <c r="O134">
        <v>7.18</v>
      </c>
      <c r="P134">
        <f t="shared" si="54"/>
        <v>34.518475269272081</v>
      </c>
      <c r="Q134" s="2">
        <f t="shared" si="55"/>
        <v>43.990627863906269</v>
      </c>
      <c r="R134" s="32">
        <f t="shared" si="63"/>
        <v>44.859727665272807</v>
      </c>
      <c r="S134" s="25">
        <v>453</v>
      </c>
      <c r="T134" s="32">
        <v>2.4</v>
      </c>
      <c r="U134" s="3">
        <f t="shared" si="56"/>
        <v>13.123407000634671</v>
      </c>
      <c r="V134" s="27">
        <f t="shared" si="64"/>
        <v>4.4653146767630263E-2</v>
      </c>
      <c r="W134" s="2">
        <f t="shared" si="57"/>
        <v>47.465105949493413</v>
      </c>
      <c r="X134" s="2">
        <f t="shared" si="58"/>
        <v>0.39905944012444672</v>
      </c>
      <c r="Y134" s="3">
        <f t="shared" si="59"/>
        <v>1.0114136350694537E-3</v>
      </c>
      <c r="Z134" s="22">
        <f t="shared" si="42"/>
        <v>56.115686311989961</v>
      </c>
      <c r="AA134" s="22">
        <f t="shared" si="53"/>
        <v>0.30839025209780146</v>
      </c>
      <c r="AB134" s="25">
        <f t="shared" si="65"/>
        <v>305.95192956899996</v>
      </c>
      <c r="AC134" s="25">
        <f t="shared" si="43"/>
        <v>13.661716414884232</v>
      </c>
      <c r="AD134" s="25">
        <f t="shared" si="44"/>
        <v>1329.7204397157789</v>
      </c>
      <c r="AE134" s="22">
        <f t="shared" si="45"/>
        <v>434.61743862474742</v>
      </c>
      <c r="AF134" s="22">
        <f t="shared" si="46"/>
        <v>410.75136247779795</v>
      </c>
      <c r="AG134" s="17">
        <v>15.765000000000001</v>
      </c>
      <c r="AH134" s="17">
        <v>5.6859999999999999</v>
      </c>
      <c r="AI134" s="17">
        <v>57.32</v>
      </c>
      <c r="AJ134" s="23">
        <v>1.4148014720000004</v>
      </c>
      <c r="AK134">
        <v>7.6576981600000007</v>
      </c>
      <c r="AN134">
        <v>19.100000000000001</v>
      </c>
      <c r="AO134">
        <v>513</v>
      </c>
      <c r="AP134">
        <v>59.9</v>
      </c>
      <c r="AQ134">
        <v>5.54</v>
      </c>
      <c r="AR134">
        <v>9.1</v>
      </c>
      <c r="AS134">
        <v>6.8</v>
      </c>
      <c r="AT134">
        <v>37.5</v>
      </c>
    </row>
    <row r="135" spans="1:46" x14ac:dyDescent="0.2">
      <c r="A135" t="s">
        <v>6</v>
      </c>
      <c r="B135" s="10" t="s">
        <v>18</v>
      </c>
      <c r="C135" s="10" t="s">
        <v>37</v>
      </c>
      <c r="D135" s="15">
        <v>0.19930555555555554</v>
      </c>
      <c r="E135" s="2">
        <v>0.19930555555555554</v>
      </c>
      <c r="F135" s="14">
        <v>3</v>
      </c>
      <c r="G135" s="1">
        <v>42948</v>
      </c>
      <c r="H135">
        <v>0.47199999999999998</v>
      </c>
      <c r="I135">
        <f t="shared" si="60"/>
        <v>0.15800000000000003</v>
      </c>
      <c r="J135" s="14">
        <f t="shared" si="61"/>
        <v>1749.9063999999998</v>
      </c>
      <c r="K135" s="30">
        <v>30</v>
      </c>
      <c r="L135">
        <v>972</v>
      </c>
      <c r="M135">
        <f t="shared" si="62"/>
        <v>0.67536335459999997</v>
      </c>
      <c r="N135">
        <v>9.9251000000000005</v>
      </c>
      <c r="O135">
        <v>6.6840000000000002</v>
      </c>
      <c r="P135">
        <f t="shared" si="54"/>
        <v>34.458756235513405</v>
      </c>
      <c r="Q135" s="2">
        <f t="shared" si="55"/>
        <v>50.782633825783172</v>
      </c>
      <c r="R135" s="32">
        <f t="shared" si="63"/>
        <v>51.653239827780475</v>
      </c>
      <c r="S135" s="25">
        <v>453</v>
      </c>
      <c r="T135" s="32">
        <v>2.4</v>
      </c>
      <c r="U135" s="3">
        <f t="shared" si="56"/>
        <v>13.146150630159292</v>
      </c>
      <c r="V135" s="27">
        <f t="shared" si="64"/>
        <v>4.584325520318918E-2</v>
      </c>
      <c r="W135" s="2">
        <f t="shared" si="57"/>
        <v>54.748239348511412</v>
      </c>
      <c r="X135" s="2">
        <f t="shared" si="58"/>
        <v>0.43393503361935842</v>
      </c>
      <c r="Y135" s="3">
        <f t="shared" si="59"/>
        <v>1.1655055784418238E-3</v>
      </c>
      <c r="Z135" s="22">
        <f t="shared" si="42"/>
        <v>66.029222946360548</v>
      </c>
      <c r="AA135" s="22">
        <f t="shared" si="53"/>
        <v>0.29143167016010807</v>
      </c>
      <c r="AB135" s="25">
        <f t="shared" si="65"/>
        <v>305.93959963379996</v>
      </c>
      <c r="AC135" s="25">
        <f t="shared" si="43"/>
        <v>14.025267142773815</v>
      </c>
      <c r="AD135" s="25">
        <f t="shared" si="44"/>
        <v>1560.1132473693501</v>
      </c>
      <c r="AE135" s="22">
        <f t="shared" si="45"/>
        <v>509.94158625975723</v>
      </c>
      <c r="AF135" s="22">
        <f t="shared" si="46"/>
        <v>470.78763116737161</v>
      </c>
      <c r="AG135" s="17">
        <v>14.930999999999999</v>
      </c>
      <c r="AH135" s="17">
        <v>6.0869999999999997</v>
      </c>
      <c r="AI135" s="17">
        <v>60.274000000000001</v>
      </c>
      <c r="AJ135" s="23">
        <v>0.79164358736842122</v>
      </c>
      <c r="AK135">
        <v>11.750043480000002</v>
      </c>
      <c r="AN135">
        <v>19.3</v>
      </c>
      <c r="AO135">
        <v>513.1</v>
      </c>
      <c r="AP135">
        <v>74.400000000000006</v>
      </c>
      <c r="AQ135">
        <v>6.91</v>
      </c>
      <c r="AR135">
        <v>40.5</v>
      </c>
      <c r="AS135">
        <v>7.64</v>
      </c>
      <c r="AT135">
        <v>16</v>
      </c>
    </row>
    <row r="136" spans="1:46" x14ac:dyDescent="0.2">
      <c r="A136" t="s">
        <v>6</v>
      </c>
      <c r="B136" s="10" t="s">
        <v>19</v>
      </c>
      <c r="C136" s="10" t="s">
        <v>37</v>
      </c>
      <c r="D136" s="15">
        <v>0.21041666666666667</v>
      </c>
      <c r="E136" s="2">
        <v>0.21041666666666667</v>
      </c>
      <c r="F136" s="14">
        <v>3</v>
      </c>
      <c r="G136" s="1">
        <v>42948</v>
      </c>
      <c r="H136">
        <v>0.47399999999999998</v>
      </c>
      <c r="I136">
        <f t="shared" si="60"/>
        <v>0.15600000000000003</v>
      </c>
      <c r="J136" s="14">
        <f t="shared" si="61"/>
        <v>8092.4463999999998</v>
      </c>
      <c r="K136" s="30">
        <v>30</v>
      </c>
      <c r="L136">
        <v>4672</v>
      </c>
      <c r="M136">
        <f t="shared" si="62"/>
        <v>0.67532933159999997</v>
      </c>
      <c r="N136">
        <v>9.9245999999999999</v>
      </c>
      <c r="O136">
        <v>6.3140000000000001</v>
      </c>
      <c r="P136">
        <f t="shared" si="54"/>
        <v>34.414903733999168</v>
      </c>
      <c r="Q136" s="2">
        <f t="shared" si="55"/>
        <v>235.14365934446334</v>
      </c>
      <c r="R136" s="32">
        <f t="shared" si="63"/>
        <v>236.01537469871442</v>
      </c>
      <c r="S136" s="25">
        <v>453</v>
      </c>
      <c r="T136" s="32">
        <v>2.4</v>
      </c>
      <c r="U136" s="3">
        <f t="shared" si="56"/>
        <v>13.162901849191352</v>
      </c>
      <c r="V136" s="27">
        <f t="shared" si="64"/>
        <v>5.2386141205578655E-2</v>
      </c>
      <c r="W136" s="2">
        <f t="shared" si="57"/>
        <v>268.22619541890543</v>
      </c>
      <c r="X136" s="2">
        <f t="shared" si="58"/>
        <v>1.9731091101603335</v>
      </c>
      <c r="Y136" s="3">
        <f t="shared" si="59"/>
        <v>5.3896118523874027E-3</v>
      </c>
      <c r="Z136" s="22">
        <f t="shared" si="42"/>
        <v>355.39792570542767</v>
      </c>
      <c r="AA136" s="22">
        <f t="shared" si="53"/>
        <v>0.28689366089275836</v>
      </c>
      <c r="AB136" s="25">
        <f t="shared" si="65"/>
        <v>305.92418721479999</v>
      </c>
      <c r="AC136" s="25">
        <f t="shared" si="43"/>
        <v>16.026187669636393</v>
      </c>
      <c r="AD136" s="25">
        <f t="shared" si="44"/>
        <v>8278.421593044779</v>
      </c>
      <c r="AE136" s="22">
        <f t="shared" si="45"/>
        <v>2706.0369656983717</v>
      </c>
      <c r="AF136" s="22">
        <f t="shared" si="46"/>
        <v>2217.607412515038</v>
      </c>
      <c r="AG136" s="17">
        <v>10.858000000000001</v>
      </c>
      <c r="AH136" s="17">
        <v>2.1920000000000002</v>
      </c>
      <c r="AI136" s="17">
        <v>19.812000000000001</v>
      </c>
      <c r="AJ136" s="23">
        <v>2.1397317633802824</v>
      </c>
      <c r="AK136">
        <v>6.5835448000000021</v>
      </c>
      <c r="AN136">
        <v>22.3</v>
      </c>
      <c r="AO136">
        <v>513</v>
      </c>
      <c r="AP136">
        <v>71.7</v>
      </c>
      <c r="AQ136">
        <v>6.23</v>
      </c>
      <c r="AR136">
        <v>39</v>
      </c>
      <c r="AS136">
        <v>8.09</v>
      </c>
      <c r="AT136">
        <v>-39.5</v>
      </c>
    </row>
    <row r="137" spans="1:46" x14ac:dyDescent="0.2">
      <c r="A137" t="s">
        <v>6</v>
      </c>
      <c r="B137" s="10" t="s">
        <v>16</v>
      </c>
      <c r="C137" s="10" t="s">
        <v>37</v>
      </c>
      <c r="D137" s="15">
        <v>0.22152777777777777</v>
      </c>
      <c r="E137" s="2">
        <v>0.22152777777777777</v>
      </c>
      <c r="F137" s="14">
        <v>3</v>
      </c>
      <c r="G137" s="1">
        <v>42948</v>
      </c>
      <c r="H137">
        <v>0.48599999999999999</v>
      </c>
      <c r="I137">
        <f t="shared" si="60"/>
        <v>0.14400000000000002</v>
      </c>
      <c r="J137" s="14">
        <f t="shared" si="61"/>
        <v>3949.2249999999999</v>
      </c>
      <c r="K137" s="30">
        <v>30</v>
      </c>
      <c r="L137">
        <v>2255</v>
      </c>
      <c r="M137">
        <f t="shared" si="62"/>
        <v>0.67533613619999988</v>
      </c>
      <c r="N137">
        <v>9.9246999999999996</v>
      </c>
      <c r="O137">
        <v>6.2480000000000002</v>
      </c>
      <c r="P137">
        <f t="shared" si="54"/>
        <v>34.406425047924159</v>
      </c>
      <c r="Q137" s="2">
        <f t="shared" si="55"/>
        <v>114.78161402991411</v>
      </c>
      <c r="R137" s="32">
        <f t="shared" si="63"/>
        <v>115.65354419871873</v>
      </c>
      <c r="S137" s="25">
        <v>453</v>
      </c>
      <c r="T137" s="32">
        <v>2.4</v>
      </c>
      <c r="U137" s="3">
        <f t="shared" si="56"/>
        <v>13.166145548949753</v>
      </c>
      <c r="V137" s="27">
        <f t="shared" si="64"/>
        <v>5.1594911807898991E-2</v>
      </c>
      <c r="W137" s="2">
        <f t="shared" si="57"/>
        <v>125.37702660215147</v>
      </c>
      <c r="X137" s="2">
        <f t="shared" si="58"/>
        <v>0.86728518073081384</v>
      </c>
      <c r="Y137" s="3">
        <f t="shared" si="59"/>
        <v>2.6302311168485649E-3</v>
      </c>
      <c r="Z137" s="22">
        <f t="shared" ref="Z137:Z200" si="66">(((Q137*I137)+((H137*V137*Y137)*10^6))-(U137*I137))/H137</f>
        <v>165.81482946551614</v>
      </c>
      <c r="AA137" s="22">
        <f t="shared" si="53"/>
        <v>0.25834967964581779</v>
      </c>
      <c r="AB137" s="25">
        <f t="shared" si="65"/>
        <v>305.92726969859996</v>
      </c>
      <c r="AC137" s="25">
        <f t="shared" si="43"/>
        <v>15.784290499730593</v>
      </c>
      <c r="AD137" s="25">
        <f t="shared" si="44"/>
        <v>3868.5393304078734</v>
      </c>
      <c r="AE137" s="22">
        <f t="shared" si="45"/>
        <v>1264.5290935388548</v>
      </c>
      <c r="AF137" s="22">
        <f t="shared" si="46"/>
        <v>1050.5054343009353</v>
      </c>
      <c r="AG137" s="17">
        <v>11.31</v>
      </c>
      <c r="AH137" s="17">
        <v>6.0890000000000004</v>
      </c>
      <c r="AI137" s="17">
        <v>55.615000000000002</v>
      </c>
      <c r="AJ137" s="23">
        <v>0.32799409548387098</v>
      </c>
      <c r="AK137">
        <v>3.7411743600000005</v>
      </c>
      <c r="AN137">
        <v>15</v>
      </c>
      <c r="AO137">
        <v>513.20000000000005</v>
      </c>
      <c r="AP137">
        <v>62</v>
      </c>
      <c r="AQ137">
        <v>6.26</v>
      </c>
      <c r="AR137">
        <v>13.7</v>
      </c>
      <c r="AS137">
        <v>6.76</v>
      </c>
      <c r="AT137">
        <v>26</v>
      </c>
    </row>
    <row r="138" spans="1:46" x14ac:dyDescent="0.2">
      <c r="A138" t="s">
        <v>6</v>
      </c>
      <c r="B138" s="10" t="s">
        <v>12</v>
      </c>
      <c r="C138" s="10" t="s">
        <v>37</v>
      </c>
      <c r="D138" s="15">
        <v>0.23263888888888887</v>
      </c>
      <c r="E138" s="2">
        <v>0.23263888888888887</v>
      </c>
      <c r="F138" s="14">
        <v>3</v>
      </c>
      <c r="G138" s="1">
        <v>42948</v>
      </c>
      <c r="H138">
        <v>0.48899999999999999</v>
      </c>
      <c r="I138">
        <f t="shared" si="60"/>
        <v>0.14100000000000001</v>
      </c>
      <c r="J138" s="14">
        <f t="shared" si="61"/>
        <v>6885.6495999999997</v>
      </c>
      <c r="K138" s="30">
        <v>30</v>
      </c>
      <c r="L138">
        <v>3968</v>
      </c>
      <c r="M138">
        <f t="shared" si="62"/>
        <v>0.67534974539999992</v>
      </c>
      <c r="N138">
        <v>9.9248999999999992</v>
      </c>
      <c r="O138">
        <v>6.181</v>
      </c>
      <c r="P138">
        <f t="shared" si="54"/>
        <v>34.397476741893207</v>
      </c>
      <c r="Q138" s="2">
        <f t="shared" si="55"/>
        <v>200.17891578697873</v>
      </c>
      <c r="R138" s="32">
        <f t="shared" si="63"/>
        <v>201.0510727834093</v>
      </c>
      <c r="S138" s="25">
        <v>453</v>
      </c>
      <c r="T138" s="32">
        <v>2.4</v>
      </c>
      <c r="U138" s="3">
        <f t="shared" si="56"/>
        <v>13.16957064610162</v>
      </c>
      <c r="V138" s="27">
        <f t="shared" si="64"/>
        <v>5.052415335488112E-2</v>
      </c>
      <c r="W138" s="2">
        <f t="shared" si="57"/>
        <v>220.07144011313852</v>
      </c>
      <c r="X138" s="2">
        <f t="shared" si="58"/>
        <v>1.4717497528571186</v>
      </c>
      <c r="Y138" s="3">
        <f t="shared" si="59"/>
        <v>4.5860174598359093E-3</v>
      </c>
      <c r="Z138" s="22">
        <f t="shared" si="66"/>
        <v>285.62758943885802</v>
      </c>
      <c r="AA138" s="22">
        <f t="shared" si="53"/>
        <v>0.25148085173151458</v>
      </c>
      <c r="AB138" s="25">
        <f t="shared" si="65"/>
        <v>305.93343466619996</v>
      </c>
      <c r="AC138" s="25">
        <f t="shared" si="43"/>
        <v>15.457027769460591</v>
      </c>
      <c r="AD138" s="25">
        <f t="shared" si="44"/>
        <v>6678.547803766176</v>
      </c>
      <c r="AE138" s="22">
        <f t="shared" si="45"/>
        <v>2183.0068397241557</v>
      </c>
      <c r="AF138" s="22">
        <f t="shared" si="46"/>
        <v>1847.8817124414447</v>
      </c>
      <c r="AG138" s="17">
        <v>11.938000000000001</v>
      </c>
      <c r="AH138" s="17">
        <v>0.157</v>
      </c>
      <c r="AI138" s="17">
        <v>1.4547000000000001</v>
      </c>
      <c r="AJ138" s="23">
        <v>2.7428147345454539</v>
      </c>
      <c r="AK138">
        <v>10.510311840000004</v>
      </c>
      <c r="AN138">
        <v>19.7</v>
      </c>
      <c r="AO138">
        <v>512.5</v>
      </c>
      <c r="AP138">
        <v>77.400000000000006</v>
      </c>
      <c r="AQ138">
        <v>7.1</v>
      </c>
      <c r="AR138">
        <v>30.5</v>
      </c>
      <c r="AS138">
        <v>7.26</v>
      </c>
      <c r="AT138">
        <v>11.9</v>
      </c>
    </row>
    <row r="139" spans="1:46" x14ac:dyDescent="0.2">
      <c r="A139" t="s">
        <v>6</v>
      </c>
      <c r="B139" s="10" t="s">
        <v>13</v>
      </c>
      <c r="C139" s="10" t="s">
        <v>37</v>
      </c>
      <c r="D139" s="15">
        <v>0.24097222222222223</v>
      </c>
      <c r="E139" s="2">
        <v>0.24097222222222223</v>
      </c>
      <c r="F139" s="14">
        <v>3</v>
      </c>
      <c r="G139" s="1">
        <v>42948</v>
      </c>
      <c r="H139">
        <v>0.44500000000000001</v>
      </c>
      <c r="I139">
        <f t="shared" si="60"/>
        <v>0.185</v>
      </c>
      <c r="J139" s="14">
        <f t="shared" si="61"/>
        <v>3558.3874000000001</v>
      </c>
      <c r="K139" s="30">
        <v>30</v>
      </c>
      <c r="L139">
        <v>2027</v>
      </c>
      <c r="M139">
        <f t="shared" si="62"/>
        <v>0.67536335459999997</v>
      </c>
      <c r="N139">
        <v>9.9251000000000005</v>
      </c>
      <c r="O139">
        <v>6.15</v>
      </c>
      <c r="P139">
        <f t="shared" si="54"/>
        <v>34.392964213696764</v>
      </c>
      <c r="Q139" s="2">
        <f t="shared" si="55"/>
        <v>103.46265526548876</v>
      </c>
      <c r="R139" s="32">
        <f t="shared" si="63"/>
        <v>104.33492669326098</v>
      </c>
      <c r="S139" s="25">
        <v>453</v>
      </c>
      <c r="T139" s="32">
        <v>2.4</v>
      </c>
      <c r="U139" s="3">
        <f t="shared" si="56"/>
        <v>13.171298559360459</v>
      </c>
      <c r="V139" s="27">
        <f t="shared" si="64"/>
        <v>5.5771913329708427E-2</v>
      </c>
      <c r="W139" s="2">
        <f t="shared" si="57"/>
        <v>123.41086002908318</v>
      </c>
      <c r="X139" s="2">
        <f t="shared" si="58"/>
        <v>1.095004063985477</v>
      </c>
      <c r="Y139" s="3">
        <f t="shared" si="59"/>
        <v>2.3700241138366589E-3</v>
      </c>
      <c r="Z139" s="22">
        <f t="shared" si="66"/>
        <v>169.71763562494468</v>
      </c>
      <c r="AA139" s="22">
        <f t="shared" si="53"/>
        <v>0.36262969469180462</v>
      </c>
      <c r="AB139" s="25">
        <f t="shared" si="65"/>
        <v>305.93959963379996</v>
      </c>
      <c r="AC139" s="25">
        <f t="shared" si="43"/>
        <v>17.062836834901987</v>
      </c>
      <c r="AD139" s="25">
        <f t="shared" si="44"/>
        <v>3927.8400394613755</v>
      </c>
      <c r="AE139" s="22">
        <f t="shared" si="45"/>
        <v>1283.8612733241712</v>
      </c>
      <c r="AF139" s="22">
        <f t="shared" si="46"/>
        <v>994.66247768241976</v>
      </c>
      <c r="AG139" s="17">
        <v>9.0299999999999994</v>
      </c>
      <c r="AH139" s="17">
        <v>5.0190000000000001</v>
      </c>
      <c r="AI139" s="17">
        <v>43.45</v>
      </c>
      <c r="AJ139" s="23">
        <v>0.7419913199999999</v>
      </c>
      <c r="AK139">
        <v>8.8924203200000012</v>
      </c>
      <c r="AN139">
        <v>20.399999999999999</v>
      </c>
      <c r="AO139">
        <v>512.5</v>
      </c>
      <c r="AP139">
        <v>95.3</v>
      </c>
      <c r="AQ139">
        <v>8.6199999999999992</v>
      </c>
      <c r="AR139">
        <v>73.5</v>
      </c>
      <c r="AS139">
        <v>8.3000000000000007</v>
      </c>
      <c r="AT139">
        <v>-14.5</v>
      </c>
    </row>
    <row r="140" spans="1:46" x14ac:dyDescent="0.2">
      <c r="A140" t="s">
        <v>6</v>
      </c>
      <c r="B140" s="10" t="s">
        <v>27</v>
      </c>
      <c r="C140" s="10" t="s">
        <v>37</v>
      </c>
      <c r="D140" s="15">
        <v>0.24861111111111112</v>
      </c>
      <c r="E140" s="2">
        <v>0.24861111111111112</v>
      </c>
      <c r="F140" s="14">
        <v>3</v>
      </c>
      <c r="G140" s="1">
        <v>42948</v>
      </c>
      <c r="H140">
        <v>0.46</v>
      </c>
      <c r="I140">
        <f t="shared" si="60"/>
        <v>0.16999999999999998</v>
      </c>
      <c r="J140" s="14">
        <f t="shared" si="61"/>
        <v>748.81359999999995</v>
      </c>
      <c r="K140" s="30">
        <v>30</v>
      </c>
      <c r="L140">
        <v>388</v>
      </c>
      <c r="M140">
        <f t="shared" si="62"/>
        <v>0.67538376839999992</v>
      </c>
      <c r="N140">
        <v>9.9253999999999998</v>
      </c>
      <c r="O140">
        <v>6.19</v>
      </c>
      <c r="P140">
        <f t="shared" si="54"/>
        <v>34.396852762148797</v>
      </c>
      <c r="Q140" s="2">
        <f t="shared" si="55"/>
        <v>21.76982891946481</v>
      </c>
      <c r="R140" s="32">
        <f t="shared" si="63"/>
        <v>22.642001737351592</v>
      </c>
      <c r="S140" s="25">
        <v>453</v>
      </c>
      <c r="T140" s="32">
        <v>2.4</v>
      </c>
      <c r="U140" s="3">
        <f t="shared" si="56"/>
        <v>13.169809550090383</v>
      </c>
      <c r="V140" s="27">
        <f t="shared" si="64"/>
        <v>4.3237989264898198E-2</v>
      </c>
      <c r="W140" s="2">
        <f t="shared" si="57"/>
        <v>21.247226030968083</v>
      </c>
      <c r="X140" s="2">
        <f t="shared" si="58"/>
        <v>0.20492420765449637</v>
      </c>
      <c r="Y140" s="3">
        <f t="shared" si="59"/>
        <v>4.9875399506624273E-4</v>
      </c>
      <c r="Z140" s="22">
        <f t="shared" si="66"/>
        <v>24.743387912311583</v>
      </c>
      <c r="AA140" s="22">
        <f t="shared" ref="AA140:AA203" si="67">((((R140*I140)+((H140*V140*Y140))*10^6)-(U140*I140))/H140)-((((Q140*I140)+((H140*V140*Y140))*10^6)-(U140*I140))/H140)</f>
        <v>0.32232473704511122</v>
      </c>
      <c r="AB140" s="25">
        <f t="shared" si="65"/>
        <v>305.94884708519999</v>
      </c>
      <c r="AC140" s="25">
        <f t="shared" ref="AC140:AC203" si="68">AB140*V140</f>
        <v>13.228612965877858</v>
      </c>
      <c r="AD140" s="25">
        <f t="shared" ref="AD140:AD203" si="69">Z140*0.08206*(AG140+273)</f>
        <v>588.42424146443886</v>
      </c>
      <c r="AE140" s="22">
        <f t="shared" ref="AE140:AE203" si="70">AD140/AB140*100</f>
        <v>192.32765446590349</v>
      </c>
      <c r="AF140" s="22">
        <f t="shared" ref="AF140:AF203" si="71">Z140/AC140*100</f>
        <v>187.04446169931163</v>
      </c>
      <c r="AG140" s="17">
        <v>16.800999999999998</v>
      </c>
      <c r="AH140" s="17">
        <v>6.056</v>
      </c>
      <c r="AI140" s="17">
        <v>62.4</v>
      </c>
      <c r="AJ140" s="17">
        <v>0.49853999999999998</v>
      </c>
      <c r="AK140">
        <v>13.340292160000001</v>
      </c>
      <c r="AN140">
        <v>21</v>
      </c>
      <c r="AO140">
        <v>512.5</v>
      </c>
      <c r="AP140">
        <v>68.400000000000006</v>
      </c>
      <c r="AQ140">
        <v>6.11</v>
      </c>
      <c r="AR140">
        <v>36.1</v>
      </c>
      <c r="AS140">
        <v>8.44</v>
      </c>
      <c r="AT140">
        <v>15.8</v>
      </c>
    </row>
    <row r="141" spans="1:46" x14ac:dyDescent="0.2">
      <c r="A141" t="s">
        <v>6</v>
      </c>
      <c r="B141" s="10" t="s">
        <v>14</v>
      </c>
      <c r="C141" s="10" t="s">
        <v>37</v>
      </c>
      <c r="D141" s="15">
        <v>0.25555555555555559</v>
      </c>
      <c r="E141" s="2">
        <v>0.25555555555555559</v>
      </c>
      <c r="F141" s="14">
        <v>3</v>
      </c>
      <c r="G141" s="1">
        <v>42948</v>
      </c>
      <c r="H141">
        <v>0.439</v>
      </c>
      <c r="I141">
        <f t="shared" si="60"/>
        <v>0.191</v>
      </c>
      <c r="J141" s="14">
        <f t="shared" si="61"/>
        <v>3332.1130000000003</v>
      </c>
      <c r="K141" s="30">
        <v>30</v>
      </c>
      <c r="L141">
        <v>1895</v>
      </c>
      <c r="M141">
        <f t="shared" si="62"/>
        <v>0.67540418219999998</v>
      </c>
      <c r="N141">
        <v>9.9257000000000009</v>
      </c>
      <c r="O141">
        <v>6.1440000000000001</v>
      </c>
      <c r="P141">
        <f t="shared" ref="P141:P172" si="72">1.014/M141*0.08206*(O141+273)</f>
        <v>34.39014599717413</v>
      </c>
      <c r="Q141" s="2">
        <f t="shared" ref="Q141:Q172" si="73">J141/P141</f>
        <v>96.891504917536636</v>
      </c>
      <c r="R141" s="32">
        <f t="shared" si="63"/>
        <v>97.76384782653345</v>
      </c>
      <c r="S141" s="25">
        <v>453</v>
      </c>
      <c r="T141" s="32">
        <v>2.4</v>
      </c>
      <c r="U141" s="3">
        <f t="shared" ref="U141:U172" si="74">S141/P141</f>
        <v>13.172377925851883</v>
      </c>
      <c r="V141" s="27">
        <f t="shared" si="64"/>
        <v>4.8636309881120769E-2</v>
      </c>
      <c r="W141" s="2">
        <f t="shared" ref="W141:W172" si="75">(((Q141*I141)+(H141*0.83*Q141))-(U141*I141))/H141</f>
        <v>116.84444396859818</v>
      </c>
      <c r="X141" s="2">
        <f t="shared" ref="X141:X172" si="76">((I141/24.451*J141)+(0.025*0.00141*J141))/(H141*55.51)</f>
        <v>1.0729415988852316</v>
      </c>
      <c r="Y141" s="3">
        <f t="shared" ref="Y141:Y172" si="77">Q141/10^6*0.08206*(O141+273)</f>
        <v>2.2194507453283914E-3</v>
      </c>
      <c r="Z141" s="22">
        <f t="shared" si="66"/>
        <v>144.37038910271889</v>
      </c>
      <c r="AA141" s="22">
        <f t="shared" si="67"/>
        <v>0.37953871439268028</v>
      </c>
      <c r="AB141" s="25">
        <f t="shared" si="65"/>
        <v>305.95809453660002</v>
      </c>
      <c r="AC141" s="25">
        <f t="shared" si="68"/>
        <v>14.880672696519321</v>
      </c>
      <c r="AD141" s="25">
        <f t="shared" si="69"/>
        <v>3389.3653823221644</v>
      </c>
      <c r="AE141" s="22">
        <f t="shared" si="70"/>
        <v>1107.7874528718226</v>
      </c>
      <c r="AF141" s="22">
        <f t="shared" si="71"/>
        <v>970.18724923966636</v>
      </c>
      <c r="AG141" s="17">
        <v>13.093999999999999</v>
      </c>
      <c r="AH141" s="17">
        <v>4.9740000000000002</v>
      </c>
      <c r="AI141" s="17">
        <v>47.305</v>
      </c>
      <c r="AJ141" s="23">
        <v>0.64015593600000009</v>
      </c>
      <c r="AK141">
        <v>13.80208032</v>
      </c>
      <c r="AN141">
        <v>17.3</v>
      </c>
      <c r="AO141">
        <v>512.5</v>
      </c>
      <c r="AP141">
        <v>41.2</v>
      </c>
      <c r="AQ141">
        <v>3.83</v>
      </c>
      <c r="AR141">
        <v>50.5</v>
      </c>
      <c r="AS141">
        <v>6.95</v>
      </c>
      <c r="AT141">
        <v>122.6</v>
      </c>
    </row>
    <row r="142" spans="1:46" x14ac:dyDescent="0.2">
      <c r="A142" t="s">
        <v>6</v>
      </c>
      <c r="B142" s="10" t="s">
        <v>17</v>
      </c>
      <c r="C142" s="10" t="s">
        <v>37</v>
      </c>
      <c r="D142" s="15">
        <v>0.26180555555555557</v>
      </c>
      <c r="E142" s="2">
        <v>0.26180555555555557</v>
      </c>
      <c r="F142" s="14">
        <v>3</v>
      </c>
      <c r="G142" s="1">
        <v>42948</v>
      </c>
      <c r="H142">
        <v>0.442</v>
      </c>
      <c r="I142">
        <f t="shared" si="60"/>
        <v>0.188</v>
      </c>
      <c r="J142" s="14">
        <f t="shared" si="61"/>
        <v>3692.0950000000003</v>
      </c>
      <c r="K142" s="30">
        <v>30</v>
      </c>
      <c r="L142">
        <v>2105</v>
      </c>
      <c r="M142">
        <f t="shared" si="62"/>
        <v>0.67547222819999997</v>
      </c>
      <c r="N142">
        <v>9.9267000000000003</v>
      </c>
      <c r="O142">
        <v>6.2789999999999999</v>
      </c>
      <c r="P142">
        <f t="shared" si="72"/>
        <v>34.40331172206141</v>
      </c>
      <c r="Q142" s="2">
        <f t="shared" si="73"/>
        <v>107.31801141203547</v>
      </c>
      <c r="R142" s="32">
        <f t="shared" si="63"/>
        <v>108.19002048611431</v>
      </c>
      <c r="S142" s="25">
        <v>453</v>
      </c>
      <c r="T142" s="32">
        <v>2.4</v>
      </c>
      <c r="U142" s="3">
        <f t="shared" si="74"/>
        <v>13.167337018590276</v>
      </c>
      <c r="V142" s="27">
        <f t="shared" si="64"/>
        <v>4.8103875743848022E-2</v>
      </c>
      <c r="W142" s="2">
        <f t="shared" si="75"/>
        <v>129.11993767553628</v>
      </c>
      <c r="X142" s="2">
        <f t="shared" si="76"/>
        <v>1.1623237024541464</v>
      </c>
      <c r="Y142" s="3">
        <f t="shared" si="77"/>
        <v>2.4594749865641807E-3</v>
      </c>
      <c r="Z142" s="22">
        <f t="shared" si="66"/>
        <v>158.35626735233245</v>
      </c>
      <c r="AA142" s="22">
        <f t="shared" si="67"/>
        <v>0.37089978716474548</v>
      </c>
      <c r="AB142" s="25">
        <f t="shared" si="65"/>
        <v>305.98891937459996</v>
      </c>
      <c r="AC142" s="25">
        <f t="shared" si="68"/>
        <v>14.719252956590086</v>
      </c>
      <c r="AD142" s="25">
        <f t="shared" si="69"/>
        <v>3722.1022925038055</v>
      </c>
      <c r="AE142" s="22">
        <f t="shared" si="70"/>
        <v>1216.4173461285068</v>
      </c>
      <c r="AF142" s="22">
        <f t="shared" si="71"/>
        <v>1075.8444590860393</v>
      </c>
      <c r="AG142" s="17">
        <v>13.432</v>
      </c>
      <c r="AH142" s="17">
        <v>5.6580000000000004</v>
      </c>
      <c r="AI142" s="17">
        <v>54.216999999999999</v>
      </c>
      <c r="AJ142" s="23">
        <v>0.57031296000000009</v>
      </c>
      <c r="AK142">
        <v>0.98602168000000001</v>
      </c>
      <c r="AN142">
        <v>19.2</v>
      </c>
      <c r="AO142">
        <v>513</v>
      </c>
      <c r="AP142">
        <v>67.5</v>
      </c>
      <c r="AQ142">
        <v>6.24</v>
      </c>
      <c r="AR142">
        <v>14.2</v>
      </c>
      <c r="AS142">
        <v>6.66</v>
      </c>
      <c r="AT142">
        <v>34.200000000000003</v>
      </c>
    </row>
    <row r="143" spans="1:46" x14ac:dyDescent="0.2">
      <c r="A143" t="s">
        <v>6</v>
      </c>
      <c r="B143" s="10" t="s">
        <v>10</v>
      </c>
      <c r="C143" s="10" t="s">
        <v>37</v>
      </c>
      <c r="D143" s="15">
        <v>0.26944444444444443</v>
      </c>
      <c r="E143" s="2">
        <v>0.26944444444444443</v>
      </c>
      <c r="F143" s="14">
        <v>3</v>
      </c>
      <c r="G143" s="1">
        <v>42948</v>
      </c>
      <c r="H143">
        <v>0.42299999999999999</v>
      </c>
      <c r="I143">
        <f t="shared" si="60"/>
        <v>0.20700000000000002</v>
      </c>
      <c r="J143" s="14">
        <f t="shared" si="61"/>
        <v>2130.4587999999999</v>
      </c>
      <c r="K143" s="30">
        <v>30</v>
      </c>
      <c r="L143">
        <v>1194</v>
      </c>
      <c r="M143">
        <f t="shared" si="62"/>
        <v>0.67549264199999992</v>
      </c>
      <c r="N143">
        <v>9.9269999999999996</v>
      </c>
      <c r="O143">
        <v>6.2249999999999996</v>
      </c>
      <c r="P143">
        <f t="shared" si="72"/>
        <v>34.39562018056742</v>
      </c>
      <c r="Q143" s="2">
        <f t="shared" si="73"/>
        <v>61.939828059958941</v>
      </c>
      <c r="R143" s="32">
        <f t="shared" si="63"/>
        <v>62.812032132527143</v>
      </c>
      <c r="S143" s="25">
        <v>453</v>
      </c>
      <c r="T143" s="32">
        <v>2.4</v>
      </c>
      <c r="U143" s="3">
        <f t="shared" si="74"/>
        <v>13.170281495779877</v>
      </c>
      <c r="V143" s="27">
        <f t="shared" si="64"/>
        <v>4.7952660665359179E-2</v>
      </c>
      <c r="W143" s="2">
        <f t="shared" si="75"/>
        <v>75.276005608406734</v>
      </c>
      <c r="X143" s="2">
        <f t="shared" si="76"/>
        <v>0.771329262169267</v>
      </c>
      <c r="Y143" s="3">
        <f t="shared" si="77"/>
        <v>1.4192398850928494E-3</v>
      </c>
      <c r="Z143" s="22">
        <f t="shared" si="66"/>
        <v>91.922276931241569</v>
      </c>
      <c r="AA143" s="22">
        <f t="shared" si="67"/>
        <v>0.42682326955467431</v>
      </c>
      <c r="AB143" s="25">
        <f t="shared" si="65"/>
        <v>305.99816682599999</v>
      </c>
      <c r="AC143" s="25">
        <f t="shared" si="68"/>
        <v>14.673426258029146</v>
      </c>
      <c r="AD143" s="25">
        <f t="shared" si="69"/>
        <v>2161.3289470054106</v>
      </c>
      <c r="AE143" s="22">
        <f t="shared" si="70"/>
        <v>706.32088075037677</v>
      </c>
      <c r="AF143" s="22">
        <f t="shared" si="71"/>
        <v>626.45407633368973</v>
      </c>
      <c r="AG143" s="17">
        <v>13.529</v>
      </c>
      <c r="AH143" s="17">
        <v>5.1970000000000001</v>
      </c>
      <c r="AI143" s="17">
        <v>49.905999999999999</v>
      </c>
      <c r="AJ143" s="23">
        <v>1.1855896640000003</v>
      </c>
      <c r="AK143">
        <v>8.8520986400000012</v>
      </c>
      <c r="AN143">
        <v>17.3</v>
      </c>
      <c r="AO143">
        <v>513</v>
      </c>
      <c r="AP143">
        <v>57.4</v>
      </c>
      <c r="AQ143">
        <v>5.5</v>
      </c>
      <c r="AR143">
        <v>9.1</v>
      </c>
      <c r="AS143">
        <v>6.86</v>
      </c>
      <c r="AT143">
        <v>33.799999999999997</v>
      </c>
    </row>
    <row r="144" spans="1:46" x14ac:dyDescent="0.2">
      <c r="A144" t="s">
        <v>6</v>
      </c>
      <c r="B144" s="10" t="s">
        <v>18</v>
      </c>
      <c r="C144" s="10" t="s">
        <v>38</v>
      </c>
      <c r="D144" s="15">
        <v>0.4770833333333333</v>
      </c>
      <c r="E144" s="2">
        <v>0.4770833333333333</v>
      </c>
      <c r="F144" s="14">
        <v>9</v>
      </c>
      <c r="G144" s="1">
        <v>42962</v>
      </c>
      <c r="H144">
        <v>0.497</v>
      </c>
      <c r="I144">
        <f t="shared" si="60"/>
        <v>0.13300000000000001</v>
      </c>
      <c r="J144" s="14">
        <f t="shared" si="61"/>
        <v>1280.2156</v>
      </c>
      <c r="K144" s="30">
        <v>30</v>
      </c>
      <c r="L144">
        <v>698</v>
      </c>
      <c r="M144">
        <f t="shared" si="62"/>
        <v>0.66803480039999985</v>
      </c>
      <c r="N144">
        <v>9.8173999999999992</v>
      </c>
      <c r="O144">
        <v>12.031000000000001</v>
      </c>
      <c r="P144">
        <f t="shared" si="72"/>
        <v>35.502789465217816</v>
      </c>
      <c r="Q144" s="2">
        <f t="shared" si="73"/>
        <v>36.059577832728635</v>
      </c>
      <c r="R144" s="32">
        <f t="shared" si="63"/>
        <v>36.904581857817732</v>
      </c>
      <c r="S144" s="33">
        <v>413</v>
      </c>
      <c r="T144" s="43">
        <v>2.2999999999999998</v>
      </c>
      <c r="U144" s="3">
        <f t="shared" si="74"/>
        <v>11.632888745393295</v>
      </c>
      <c r="V144" s="27">
        <f t="shared" si="64"/>
        <v>4.709927715030688E-2</v>
      </c>
      <c r="W144" s="2">
        <f t="shared" si="75"/>
        <v>36.46616921608549</v>
      </c>
      <c r="X144" s="2">
        <f t="shared" si="76"/>
        <v>0.2540480413304993</v>
      </c>
      <c r="Y144" s="3">
        <f t="shared" si="77"/>
        <v>8.4342068324947327E-4</v>
      </c>
      <c r="Z144" s="22">
        <f t="shared" si="66"/>
        <v>46.261224129588861</v>
      </c>
      <c r="AA144" s="22">
        <f t="shared" si="67"/>
        <v>0.22612783769989875</v>
      </c>
      <c r="AB144" s="25">
        <f t="shared" si="65"/>
        <v>275.89837256519996</v>
      </c>
      <c r="AC144" s="25">
        <f t="shared" si="68"/>
        <v>12.994613914766978</v>
      </c>
      <c r="AD144" s="25">
        <f t="shared" si="69"/>
        <v>1089.830943609682</v>
      </c>
      <c r="AE144" s="22">
        <f t="shared" si="70"/>
        <v>395.01173329760559</v>
      </c>
      <c r="AF144" s="22">
        <f t="shared" si="71"/>
        <v>356.0030673709972</v>
      </c>
      <c r="AG144" s="17">
        <v>14.085000000000001</v>
      </c>
      <c r="AH144" s="17">
        <v>6.4119999999999999</v>
      </c>
      <c r="AI144" s="17">
        <v>62.332999999999998</v>
      </c>
      <c r="AJ144" s="17">
        <v>5.9429999999999997E-2</v>
      </c>
      <c r="AK144" s="17">
        <v>11.3925</v>
      </c>
      <c r="AL144" s="17"/>
      <c r="AN144">
        <v>11.8</v>
      </c>
      <c r="AO144">
        <v>508.5</v>
      </c>
      <c r="AP144">
        <v>47.7</v>
      </c>
      <c r="AQ144">
        <v>5.18</v>
      </c>
      <c r="AR144">
        <v>45.1</v>
      </c>
      <c r="AS144">
        <v>7.03</v>
      </c>
      <c r="AT144">
        <v>66.8</v>
      </c>
    </row>
    <row r="145" spans="1:46" x14ac:dyDescent="0.2">
      <c r="A145" t="s">
        <v>6</v>
      </c>
      <c r="B145" s="10" t="s">
        <v>14</v>
      </c>
      <c r="C145" s="10" t="s">
        <v>38</v>
      </c>
      <c r="D145" s="15">
        <v>0.48958333333333331</v>
      </c>
      <c r="E145" s="2">
        <v>0.48958333333333331</v>
      </c>
      <c r="F145" s="14">
        <v>9</v>
      </c>
      <c r="G145" s="1">
        <v>42962</v>
      </c>
      <c r="H145">
        <v>0.38900000000000001</v>
      </c>
      <c r="I145">
        <f t="shared" si="60"/>
        <v>0.24099999999999999</v>
      </c>
      <c r="J145" s="14">
        <f t="shared" si="61"/>
        <v>2087.6037999999999</v>
      </c>
      <c r="K145" s="30">
        <v>30</v>
      </c>
      <c r="L145">
        <v>1169</v>
      </c>
      <c r="M145">
        <f t="shared" si="62"/>
        <v>0.66800758199999999</v>
      </c>
      <c r="N145">
        <v>9.8170000000000002</v>
      </c>
      <c r="O145">
        <v>13.753</v>
      </c>
      <c r="P145">
        <f t="shared" si="72"/>
        <v>35.718733049529966</v>
      </c>
      <c r="Q145" s="2">
        <f t="shared" si="73"/>
        <v>58.44562843551001</v>
      </c>
      <c r="R145" s="32">
        <f t="shared" si="63"/>
        <v>59.285523847208964</v>
      </c>
      <c r="S145" s="33">
        <v>413</v>
      </c>
      <c r="T145" s="43">
        <v>2.2999999999999998</v>
      </c>
      <c r="U145" s="3">
        <f t="shared" si="74"/>
        <v>11.562560167722264</v>
      </c>
      <c r="V145" s="27">
        <f t="shared" si="64"/>
        <v>4.8593460455541998E-2</v>
      </c>
      <c r="W145" s="2">
        <f t="shared" si="75"/>
        <v>77.555679962750546</v>
      </c>
      <c r="X145" s="2">
        <f t="shared" si="76"/>
        <v>0.95630864238377744</v>
      </c>
      <c r="Y145" s="3">
        <f t="shared" si="77"/>
        <v>1.3752812294004057E-3</v>
      </c>
      <c r="Z145" s="22">
        <f t="shared" si="66"/>
        <v>95.875482397395032</v>
      </c>
      <c r="AA145" s="22">
        <f t="shared" si="67"/>
        <v>0.52034651470293625</v>
      </c>
      <c r="AB145" s="25">
        <f t="shared" si="65"/>
        <v>275.88713136600001</v>
      </c>
      <c r="AC145" s="25">
        <f t="shared" si="68"/>
        <v>13.406310408226641</v>
      </c>
      <c r="AD145" s="25">
        <f t="shared" si="69"/>
        <v>2251.0690090539965</v>
      </c>
      <c r="AE145" s="22">
        <f t="shared" si="70"/>
        <v>815.93838679907901</v>
      </c>
      <c r="AF145" s="22">
        <f t="shared" si="71"/>
        <v>715.15189099725796</v>
      </c>
      <c r="AG145" s="17">
        <v>13.121</v>
      </c>
      <c r="AH145" s="17">
        <v>5.7930000000000001</v>
      </c>
      <c r="AI145" s="17">
        <v>55.128</v>
      </c>
      <c r="AJ145" s="17">
        <v>5.0400000000000002E-3</v>
      </c>
      <c r="AK145" s="17">
        <v>23.893899999999999</v>
      </c>
      <c r="AL145" s="17"/>
      <c r="AN145">
        <v>10.9</v>
      </c>
      <c r="AO145">
        <v>508</v>
      </c>
      <c r="AP145">
        <v>42.4</v>
      </c>
      <c r="AQ145">
        <v>4.7</v>
      </c>
      <c r="AR145">
        <v>41.6</v>
      </c>
      <c r="AS145">
        <v>6.6</v>
      </c>
      <c r="AT145">
        <v>80.3</v>
      </c>
    </row>
    <row r="146" spans="1:46" x14ac:dyDescent="0.2">
      <c r="A146" t="s">
        <v>6</v>
      </c>
      <c r="B146" s="10" t="s">
        <v>11</v>
      </c>
      <c r="C146" s="10" t="s">
        <v>38</v>
      </c>
      <c r="D146" s="15">
        <v>0.49861111111111112</v>
      </c>
      <c r="E146" s="2">
        <v>0.49861111111111112</v>
      </c>
      <c r="F146" s="14">
        <v>9</v>
      </c>
      <c r="G146" s="1">
        <v>42962</v>
      </c>
      <c r="H146">
        <v>0.34799999999999998</v>
      </c>
      <c r="I146">
        <f t="shared" si="60"/>
        <v>0.28200000000000003</v>
      </c>
      <c r="J146" s="14">
        <f t="shared" si="61"/>
        <v>567.10839999999996</v>
      </c>
      <c r="K146" s="30">
        <v>30</v>
      </c>
      <c r="L146">
        <v>282</v>
      </c>
      <c r="M146">
        <f t="shared" si="62"/>
        <v>0.66802799579999994</v>
      </c>
      <c r="N146">
        <v>9.8172999999999995</v>
      </c>
      <c r="O146">
        <v>13.635999999999999</v>
      </c>
      <c r="P146">
        <f t="shared" si="72"/>
        <v>35.703068153120661</v>
      </c>
      <c r="Q146" s="2">
        <f t="shared" si="73"/>
        <v>15.884024240376981</v>
      </c>
      <c r="R146" s="32">
        <f t="shared" si="63"/>
        <v>16.724288160310646</v>
      </c>
      <c r="S146" s="33">
        <v>413</v>
      </c>
      <c r="T146" s="43">
        <v>2.2999999999999998</v>
      </c>
      <c r="U146" s="3">
        <f t="shared" si="74"/>
        <v>11.567633297753469</v>
      </c>
      <c r="V146" s="27">
        <f t="shared" si="64"/>
        <v>4.4623776887166837E-2</v>
      </c>
      <c r="W146" s="2">
        <f t="shared" si="75"/>
        <v>16.681505193707807</v>
      </c>
      <c r="X146" s="2">
        <f t="shared" si="76"/>
        <v>0.33962013786516559</v>
      </c>
      <c r="Y146" s="3">
        <f t="shared" si="77"/>
        <v>3.7361369610783496E-4</v>
      </c>
      <c r="Z146" s="22">
        <f t="shared" si="66"/>
        <v>20.169819291300694</v>
      </c>
      <c r="AA146" s="22">
        <f t="shared" si="67"/>
        <v>0.68090352132555054</v>
      </c>
      <c r="AB146" s="25">
        <f t="shared" si="65"/>
        <v>275.89556226539997</v>
      </c>
      <c r="AC146" s="25">
        <f t="shared" si="68"/>
        <v>12.311502014690655</v>
      </c>
      <c r="AD146" s="25">
        <f t="shared" si="69"/>
        <v>477.97992326235152</v>
      </c>
      <c r="AE146" s="22">
        <f t="shared" si="70"/>
        <v>173.24668774576188</v>
      </c>
      <c r="AF146" s="22">
        <f t="shared" si="71"/>
        <v>163.82907030541952</v>
      </c>
      <c r="AG146" s="17">
        <v>15.786</v>
      </c>
      <c r="AH146" s="17">
        <v>6.6260000000000003</v>
      </c>
      <c r="AI146" s="17">
        <v>66.825999999999993</v>
      </c>
      <c r="AJ146" s="17">
        <v>0.64458000000000004</v>
      </c>
      <c r="AK146" s="17">
        <v>24.278300000000002</v>
      </c>
      <c r="AL146" s="17"/>
      <c r="AN146">
        <v>13.3</v>
      </c>
      <c r="AO146">
        <v>507.8</v>
      </c>
      <c r="AP146">
        <v>45.4</v>
      </c>
      <c r="AQ146">
        <v>4.7699999999999996</v>
      </c>
      <c r="AR146">
        <v>15.5</v>
      </c>
      <c r="AS146">
        <v>7.08</v>
      </c>
      <c r="AT146">
        <v>65.2</v>
      </c>
    </row>
    <row r="147" spans="1:46" x14ac:dyDescent="0.2">
      <c r="A147" t="s">
        <v>6</v>
      </c>
      <c r="B147" s="10" t="s">
        <v>9</v>
      </c>
      <c r="C147" s="10" t="s">
        <v>38</v>
      </c>
      <c r="D147" s="15">
        <v>0.51111111111111118</v>
      </c>
      <c r="E147" s="2">
        <v>0.51111111111111118</v>
      </c>
      <c r="F147" s="14">
        <v>9</v>
      </c>
      <c r="G147" s="1">
        <v>42962</v>
      </c>
      <c r="H147">
        <v>0.38900000000000001</v>
      </c>
      <c r="I147">
        <f t="shared" si="60"/>
        <v>0.24099999999999999</v>
      </c>
      <c r="J147" s="14">
        <f t="shared" si="61"/>
        <v>952.8033999999999</v>
      </c>
      <c r="K147" s="30">
        <v>30</v>
      </c>
      <c r="L147">
        <v>507</v>
      </c>
      <c r="M147">
        <f t="shared" si="62"/>
        <v>0.66802799579999994</v>
      </c>
      <c r="N147">
        <v>9.8172999999999995</v>
      </c>
      <c r="O147">
        <v>14.912000000000001</v>
      </c>
      <c r="P147">
        <f t="shared" si="72"/>
        <v>35.862005324178661</v>
      </c>
      <c r="Q147" s="2">
        <f t="shared" si="73"/>
        <v>26.56860349517618</v>
      </c>
      <c r="R147" s="32">
        <f t="shared" si="63"/>
        <v>27.405143441250349</v>
      </c>
      <c r="S147" s="33">
        <v>413</v>
      </c>
      <c r="T147" s="43">
        <v>2.2999999999999998</v>
      </c>
      <c r="U147" s="3">
        <f t="shared" si="74"/>
        <v>11.516366590954402</v>
      </c>
      <c r="V147" s="27">
        <f t="shared" si="64"/>
        <v>4.4978128735553971E-2</v>
      </c>
      <c r="W147" s="2">
        <f t="shared" si="75"/>
        <v>31.377362736259592</v>
      </c>
      <c r="X147" s="2">
        <f t="shared" si="76"/>
        <v>0.43646889601975586</v>
      </c>
      <c r="Y147" s="3">
        <f t="shared" si="77"/>
        <v>6.2771138628542951E-4</v>
      </c>
      <c r="Z147" s="22">
        <f t="shared" si="66"/>
        <v>37.558705376382456</v>
      </c>
      <c r="AA147" s="22">
        <f t="shared" si="67"/>
        <v>0.51826767867319745</v>
      </c>
      <c r="AB147" s="25">
        <f t="shared" si="65"/>
        <v>275.89556226539997</v>
      </c>
      <c r="AC147" s="25">
        <f t="shared" si="68"/>
        <v>12.409266117141206</v>
      </c>
      <c r="AD147" s="25">
        <f t="shared" si="69"/>
        <v>889.28122456949313</v>
      </c>
      <c r="AE147" s="22">
        <f t="shared" si="70"/>
        <v>322.3253093552994</v>
      </c>
      <c r="AF147" s="22">
        <f t="shared" si="71"/>
        <v>302.66661236720313</v>
      </c>
      <c r="AG147" s="17">
        <v>15.534000000000001</v>
      </c>
      <c r="AH147" s="17">
        <v>6.4279999999999999</v>
      </c>
      <c r="AI147" s="17">
        <v>64.480999999999995</v>
      </c>
      <c r="AJ147" s="17">
        <v>0.95572000000000001</v>
      </c>
      <c r="AK147" s="17">
        <v>10.114699999999999</v>
      </c>
      <c r="AL147" s="17"/>
      <c r="AN147">
        <v>11.6</v>
      </c>
      <c r="AO147">
        <v>508.3</v>
      </c>
      <c r="AP147">
        <v>50.5</v>
      </c>
      <c r="AQ147">
        <v>5.5</v>
      </c>
      <c r="AR147">
        <v>16.2</v>
      </c>
      <c r="AS147">
        <v>7.03</v>
      </c>
      <c r="AT147">
        <v>65.099999999999994</v>
      </c>
    </row>
    <row r="148" spans="1:46" x14ac:dyDescent="0.2">
      <c r="A148" t="s">
        <v>6</v>
      </c>
      <c r="B148" s="10" t="s">
        <v>19</v>
      </c>
      <c r="C148" s="10" t="s">
        <v>38</v>
      </c>
      <c r="D148" s="15">
        <v>0.51944444444444449</v>
      </c>
      <c r="E148" s="2">
        <v>0.51944444444444449</v>
      </c>
      <c r="F148" s="14">
        <v>9</v>
      </c>
      <c r="G148" s="1">
        <v>42962</v>
      </c>
      <c r="H148">
        <v>0.41399999999999998</v>
      </c>
      <c r="I148">
        <f t="shared" si="60"/>
        <v>0.21600000000000003</v>
      </c>
      <c r="J148" s="14">
        <f t="shared" si="61"/>
        <v>3913.2267999999999</v>
      </c>
      <c r="K148" s="30">
        <v>30</v>
      </c>
      <c r="L148">
        <v>2234</v>
      </c>
      <c r="M148">
        <f t="shared" si="62"/>
        <v>0.66799397279999995</v>
      </c>
      <c r="N148">
        <v>9.8168000000000006</v>
      </c>
      <c r="O148">
        <v>14.565</v>
      </c>
      <c r="P148">
        <f t="shared" si="72"/>
        <v>35.820607743363759</v>
      </c>
      <c r="Q148" s="2">
        <f t="shared" si="73"/>
        <v>109.24512582355548</v>
      </c>
      <c r="R148" s="32">
        <f t="shared" si="63"/>
        <v>110.08263255194309</v>
      </c>
      <c r="S148" s="33">
        <v>413</v>
      </c>
      <c r="T148" s="43">
        <v>2.2999999999999998</v>
      </c>
      <c r="U148" s="3">
        <f t="shared" si="74"/>
        <v>11.529675960802583</v>
      </c>
      <c r="V148" s="27">
        <f t="shared" si="64"/>
        <v>4.0196371744325804E-2</v>
      </c>
      <c r="W148" s="2">
        <f t="shared" si="75"/>
        <v>141.65542827498737</v>
      </c>
      <c r="X148" s="2">
        <f t="shared" si="76"/>
        <v>1.5102542933054486</v>
      </c>
      <c r="Y148" s="3">
        <f t="shared" si="77"/>
        <v>2.5779210222874071E-3</v>
      </c>
      <c r="Z148" s="22">
        <f t="shared" si="66"/>
        <v>154.60504558081334</v>
      </c>
      <c r="AA148" s="22">
        <f t="shared" si="67"/>
        <v>0.43696003220225066</v>
      </c>
      <c r="AB148" s="25">
        <f t="shared" si="65"/>
        <v>275.88151076639997</v>
      </c>
      <c r="AC148" s="25">
        <f t="shared" si="68"/>
        <v>11.089435764152435</v>
      </c>
      <c r="AD148" s="25">
        <f t="shared" si="69"/>
        <v>3707.2488255840867</v>
      </c>
      <c r="AE148" s="22">
        <f t="shared" si="70"/>
        <v>1343.7829941141522</v>
      </c>
      <c r="AF148" s="22">
        <f t="shared" si="71"/>
        <v>1394.1651213724288</v>
      </c>
      <c r="AG148" s="17">
        <v>19.210999999999999</v>
      </c>
      <c r="AH148" s="17">
        <v>10.87</v>
      </c>
      <c r="AI148" s="17">
        <v>117.68</v>
      </c>
      <c r="AN148">
        <v>8.9</v>
      </c>
      <c r="AO148">
        <v>508.9</v>
      </c>
      <c r="AP148">
        <v>52.6</v>
      </c>
      <c r="AQ148">
        <v>6.09</v>
      </c>
      <c r="AR148">
        <v>12.9</v>
      </c>
      <c r="AS148">
        <v>6.67</v>
      </c>
      <c r="AT148">
        <v>82.5</v>
      </c>
    </row>
    <row r="149" spans="1:46" x14ac:dyDescent="0.2">
      <c r="A149" t="s">
        <v>6</v>
      </c>
      <c r="B149" s="10" t="s">
        <v>16</v>
      </c>
      <c r="C149" s="10" t="s">
        <v>38</v>
      </c>
      <c r="D149" s="15">
        <v>0.52569444444444446</v>
      </c>
      <c r="E149" s="2">
        <v>0.52569444444444446</v>
      </c>
      <c r="F149" s="14">
        <v>9</v>
      </c>
      <c r="G149" s="1">
        <v>42962</v>
      </c>
      <c r="H149">
        <v>0.41199999999999998</v>
      </c>
      <c r="I149">
        <f t="shared" si="60"/>
        <v>0.21800000000000003</v>
      </c>
      <c r="J149" s="14">
        <f t="shared" si="61"/>
        <v>2687.5738000000001</v>
      </c>
      <c r="K149" s="30">
        <v>30</v>
      </c>
      <c r="L149">
        <v>1519</v>
      </c>
      <c r="M149">
        <f t="shared" si="62"/>
        <v>0.66783746700000002</v>
      </c>
      <c r="N149">
        <v>9.8145000000000007</v>
      </c>
      <c r="O149">
        <v>13.48</v>
      </c>
      <c r="P149">
        <f t="shared" si="72"/>
        <v>35.693817225142297</v>
      </c>
      <c r="Q149" s="2">
        <f t="shared" si="73"/>
        <v>75.295219422676524</v>
      </c>
      <c r="R149" s="32">
        <f t="shared" si="63"/>
        <v>76.135701117609059</v>
      </c>
      <c r="S149" s="33">
        <v>413</v>
      </c>
      <c r="T149" s="43">
        <v>2.2999999999999998</v>
      </c>
      <c r="U149" s="3">
        <f t="shared" si="74"/>
        <v>11.570631333571344</v>
      </c>
      <c r="V149" s="27">
        <f t="shared" si="64"/>
        <v>5.0452025791036435E-2</v>
      </c>
      <c r="W149" s="2">
        <f t="shared" si="75"/>
        <v>96.213382129134459</v>
      </c>
      <c r="X149" s="2">
        <f t="shared" si="76"/>
        <v>1.0518782867468075</v>
      </c>
      <c r="Y149" s="3">
        <f t="shared" si="77"/>
        <v>1.7700813402046988E-3</v>
      </c>
      <c r="Z149" s="22">
        <f t="shared" si="66"/>
        <v>123.02253943655275</v>
      </c>
      <c r="AA149" s="22">
        <f t="shared" si="67"/>
        <v>0.44472089683324612</v>
      </c>
      <c r="AB149" s="25">
        <f t="shared" si="65"/>
        <v>275.81687387099998</v>
      </c>
      <c r="AC149" s="25">
        <f t="shared" si="68"/>
        <v>13.915520034142734</v>
      </c>
      <c r="AD149" s="25">
        <f t="shared" si="69"/>
        <v>2876.9486226944655</v>
      </c>
      <c r="AE149" s="22">
        <f t="shared" si="70"/>
        <v>1043.0647633400483</v>
      </c>
      <c r="AF149" s="22">
        <f t="shared" si="71"/>
        <v>884.06713608049188</v>
      </c>
      <c r="AG149" s="17">
        <v>11.981</v>
      </c>
      <c r="AH149" s="17">
        <v>7.8639999999999999</v>
      </c>
      <c r="AI149" s="17">
        <v>72.938999999999993</v>
      </c>
      <c r="AJ149" s="17">
        <v>0.82604999999999995</v>
      </c>
      <c r="AK149" s="17">
        <v>9.1997900000000001</v>
      </c>
      <c r="AL149" s="17"/>
      <c r="AN149">
        <v>8.9</v>
      </c>
      <c r="AO149">
        <v>508.9</v>
      </c>
      <c r="AP149">
        <v>52.6</v>
      </c>
      <c r="AQ149">
        <v>6.09</v>
      </c>
      <c r="AR149">
        <v>12.9</v>
      </c>
      <c r="AS149">
        <v>6.67</v>
      </c>
      <c r="AT149">
        <v>82.5</v>
      </c>
    </row>
    <row r="150" spans="1:46" x14ac:dyDescent="0.2">
      <c r="A150" t="s">
        <v>6</v>
      </c>
      <c r="B150" s="10" t="s">
        <v>10</v>
      </c>
      <c r="C150" s="10" t="s">
        <v>38</v>
      </c>
      <c r="D150" s="15">
        <v>0.53472222222222221</v>
      </c>
      <c r="E150" s="2">
        <v>0.53472222222222221</v>
      </c>
      <c r="F150" s="14">
        <v>9</v>
      </c>
      <c r="G150" s="1">
        <v>42962</v>
      </c>
      <c r="H150">
        <v>0.45</v>
      </c>
      <c r="I150">
        <f t="shared" si="60"/>
        <v>0.18</v>
      </c>
      <c r="J150" s="14">
        <f t="shared" si="61"/>
        <v>918.51939999999991</v>
      </c>
      <c r="K150" s="30">
        <v>30</v>
      </c>
      <c r="L150">
        <v>487</v>
      </c>
      <c r="M150">
        <f t="shared" si="62"/>
        <v>0.66793273139999987</v>
      </c>
      <c r="N150">
        <v>9.8158999999999992</v>
      </c>
      <c r="O150">
        <v>12.664999999999999</v>
      </c>
      <c r="P150">
        <f t="shared" si="72"/>
        <v>35.587196376464334</v>
      </c>
      <c r="Q150" s="2">
        <f t="shared" si="73"/>
        <v>25.810389508724114</v>
      </c>
      <c r="R150" s="32">
        <f t="shared" si="63"/>
        <v>26.653389324799555</v>
      </c>
      <c r="S150" s="33">
        <v>413</v>
      </c>
      <c r="T150" s="43">
        <v>2.2999999999999998</v>
      </c>
      <c r="U150" s="3">
        <f t="shared" si="74"/>
        <v>11.605297467971891</v>
      </c>
      <c r="V150" s="27">
        <f t="shared" si="64"/>
        <v>4.6615275219775286E-2</v>
      </c>
      <c r="W150" s="2">
        <f t="shared" si="75"/>
        <v>27.104660108541907</v>
      </c>
      <c r="X150" s="2">
        <f t="shared" si="76"/>
        <v>0.27199132343233545</v>
      </c>
      <c r="Y150" s="3">
        <f t="shared" si="77"/>
        <v>6.0503863085393389E-4</v>
      </c>
      <c r="Z150" s="22">
        <f t="shared" si="66"/>
        <v>33.886079112153034</v>
      </c>
      <c r="AA150" s="22">
        <f t="shared" si="67"/>
        <v>0.33719992643017349</v>
      </c>
      <c r="AB150" s="25">
        <f t="shared" si="65"/>
        <v>275.85621806819995</v>
      </c>
      <c r="AC150" s="25">
        <f t="shared" si="68"/>
        <v>12.859113526335488</v>
      </c>
      <c r="AD150" s="25">
        <f t="shared" si="69"/>
        <v>799.19024561006154</v>
      </c>
      <c r="AE150" s="22">
        <f t="shared" si="70"/>
        <v>289.71260869402545</v>
      </c>
      <c r="AF150" s="22">
        <f t="shared" si="71"/>
        <v>263.51800256490685</v>
      </c>
      <c r="AG150" s="17">
        <v>14.407</v>
      </c>
      <c r="AH150" s="17">
        <v>7.0650000000000004</v>
      </c>
      <c r="AI150" s="17">
        <v>69.167000000000002</v>
      </c>
      <c r="AJ150" s="17">
        <v>3.2054</v>
      </c>
      <c r="AK150" s="17">
        <v>12.5318</v>
      </c>
      <c r="AL150" s="17"/>
      <c r="AN150">
        <v>10</v>
      </c>
      <c r="AO150">
        <v>508</v>
      </c>
      <c r="AP150">
        <v>49.4</v>
      </c>
      <c r="AQ150">
        <v>5.64</v>
      </c>
      <c r="AR150">
        <v>19.3</v>
      </c>
      <c r="AS150">
        <v>6.88</v>
      </c>
      <c r="AT150">
        <v>70.900000000000006</v>
      </c>
    </row>
    <row r="151" spans="1:46" x14ac:dyDescent="0.2">
      <c r="A151" t="s">
        <v>6</v>
      </c>
      <c r="B151" s="10" t="s">
        <v>12</v>
      </c>
      <c r="C151" s="10" t="s">
        <v>38</v>
      </c>
      <c r="D151" s="15">
        <v>0.54027777777777775</v>
      </c>
      <c r="E151" s="2">
        <v>0.54027777777777775</v>
      </c>
      <c r="F151" s="14">
        <v>9</v>
      </c>
      <c r="G151" s="1">
        <v>42962</v>
      </c>
      <c r="H151">
        <v>0.39500000000000002</v>
      </c>
      <c r="I151">
        <f t="shared" si="60"/>
        <v>0.23499999999999999</v>
      </c>
      <c r="J151" s="14">
        <f t="shared" si="61"/>
        <v>2502.4402</v>
      </c>
      <c r="K151" s="30">
        <v>30</v>
      </c>
      <c r="L151">
        <v>1411</v>
      </c>
      <c r="M151">
        <f t="shared" si="62"/>
        <v>0.66797355899999988</v>
      </c>
      <c r="N151">
        <v>9.8164999999999996</v>
      </c>
      <c r="O151">
        <v>12.926</v>
      </c>
      <c r="P151">
        <f t="shared" si="72"/>
        <v>35.61753375606294</v>
      </c>
      <c r="Q151" s="2">
        <f t="shared" si="73"/>
        <v>70.258660162679732</v>
      </c>
      <c r="R151" s="32">
        <f t="shared" si="63"/>
        <v>71.100941950224708</v>
      </c>
      <c r="S151" s="33">
        <v>413</v>
      </c>
      <c r="T151" s="43">
        <v>2.2999999999999998</v>
      </c>
      <c r="U151" s="3">
        <f t="shared" si="74"/>
        <v>11.595412608535753</v>
      </c>
      <c r="V151" s="27">
        <f t="shared" si="64"/>
        <v>4.6715375324648707E-2</v>
      </c>
      <c r="W151" s="2">
        <f t="shared" si="75"/>
        <v>93.21560736597057</v>
      </c>
      <c r="X151" s="2">
        <f t="shared" si="76"/>
        <v>1.1009219939323653</v>
      </c>
      <c r="Y151" s="3">
        <f t="shared" si="77"/>
        <v>1.6484850952452382E-3</v>
      </c>
      <c r="Z151" s="22">
        <f t="shared" si="66"/>
        <v>111.91051937241699</v>
      </c>
      <c r="AA151" s="22">
        <f t="shared" si="67"/>
        <v>0.5011043546153644</v>
      </c>
      <c r="AB151" s="25">
        <f t="shared" si="65"/>
        <v>275.87307986699994</v>
      </c>
      <c r="AC151" s="25">
        <f t="shared" si="68"/>
        <v>12.887514467953691</v>
      </c>
      <c r="AD151" s="25">
        <f t="shared" si="69"/>
        <v>2638.7516103087519</v>
      </c>
      <c r="AE151" s="22">
        <f t="shared" si="70"/>
        <v>956.50928013016346</v>
      </c>
      <c r="AF151" s="22">
        <f t="shared" si="71"/>
        <v>868.36386993547558</v>
      </c>
      <c r="AG151" s="17">
        <v>14.34</v>
      </c>
      <c r="AH151" s="17">
        <v>8.0519999999999996</v>
      </c>
      <c r="AI151" s="17">
        <v>78.713999999999999</v>
      </c>
      <c r="AJ151" s="17">
        <v>2.74281</v>
      </c>
      <c r="AK151" s="17">
        <v>15.3423</v>
      </c>
      <c r="AL151" s="17"/>
      <c r="AN151">
        <v>8.3000000000000007</v>
      </c>
      <c r="AO151">
        <v>507.9</v>
      </c>
      <c r="AP151">
        <v>22.4</v>
      </c>
      <c r="AQ151">
        <v>2.61</v>
      </c>
      <c r="AR151">
        <v>32.5</v>
      </c>
      <c r="AS151">
        <v>6.22</v>
      </c>
      <c r="AT151">
        <v>92.4</v>
      </c>
    </row>
    <row r="152" spans="1:46" x14ac:dyDescent="0.2">
      <c r="A152" t="s">
        <v>6</v>
      </c>
      <c r="B152" s="10" t="s">
        <v>13</v>
      </c>
      <c r="C152" s="10" t="s">
        <v>38</v>
      </c>
      <c r="D152" s="15">
        <v>0.54652777777777783</v>
      </c>
      <c r="E152" s="2">
        <v>0.54652777777777783</v>
      </c>
      <c r="F152" s="14">
        <v>9</v>
      </c>
      <c r="G152" s="1">
        <v>42962</v>
      </c>
      <c r="H152">
        <v>0.35099999999999998</v>
      </c>
      <c r="I152">
        <f t="shared" si="60"/>
        <v>0.27900000000000003</v>
      </c>
      <c r="J152" s="14">
        <f t="shared" si="61"/>
        <v>321.9778</v>
      </c>
      <c r="K152" s="30">
        <v>30</v>
      </c>
      <c r="L152">
        <v>139</v>
      </c>
      <c r="M152">
        <f t="shared" si="62"/>
        <v>0.66800758199999999</v>
      </c>
      <c r="N152">
        <v>9.8170000000000002</v>
      </c>
      <c r="O152">
        <v>12.656000000000001</v>
      </c>
      <c r="P152">
        <f t="shared" si="72"/>
        <v>35.582087747980083</v>
      </c>
      <c r="Q152" s="2">
        <f t="shared" si="73"/>
        <v>9.0488731937399596</v>
      </c>
      <c r="R152" s="32">
        <f t="shared" si="63"/>
        <v>9.891994041861162</v>
      </c>
      <c r="S152" s="33">
        <v>413</v>
      </c>
      <c r="T152" s="43">
        <v>2.2999999999999998</v>
      </c>
      <c r="U152" s="3">
        <f t="shared" si="74"/>
        <v>11.606963675801882</v>
      </c>
      <c r="V152" s="27">
        <f t="shared" si="64"/>
        <v>4.2309267057586218E-2</v>
      </c>
      <c r="W152" s="2">
        <f t="shared" si="75"/>
        <v>5.477210777883152</v>
      </c>
      <c r="X152" s="2">
        <f t="shared" si="76"/>
        <v>0.18914494278242633</v>
      </c>
      <c r="Y152" s="3">
        <f t="shared" si="77"/>
        <v>2.1211401541980235E-4</v>
      </c>
      <c r="Z152" s="22">
        <f t="shared" si="66"/>
        <v>6.941034552132364</v>
      </c>
      <c r="AA152" s="22">
        <f t="shared" si="67"/>
        <v>0.67017298183992935</v>
      </c>
      <c r="AB152" s="25">
        <f t="shared" si="65"/>
        <v>275.88713136600001</v>
      </c>
      <c r="AC152" s="25">
        <f t="shared" si="68"/>
        <v>11.672582318715465</v>
      </c>
      <c r="AD152" s="25">
        <f t="shared" si="69"/>
        <v>165.46849253024683</v>
      </c>
      <c r="AE152" s="22">
        <f t="shared" si="70"/>
        <v>59.97687957062827</v>
      </c>
      <c r="AF152" s="22">
        <f t="shared" si="71"/>
        <v>59.464430085905839</v>
      </c>
      <c r="AG152" s="17">
        <v>17.509</v>
      </c>
      <c r="AH152" s="17">
        <v>9.9700000000000006</v>
      </c>
      <c r="AI152" s="17">
        <v>104.25</v>
      </c>
      <c r="AJ152" s="17">
        <v>7.9831099999999999</v>
      </c>
      <c r="AK152" s="17">
        <v>22.9969</v>
      </c>
      <c r="AL152" s="17"/>
      <c r="AN152">
        <v>6.6</v>
      </c>
      <c r="AO152">
        <v>507.7</v>
      </c>
      <c r="AP152">
        <v>38.200000000000003</v>
      </c>
      <c r="AQ152">
        <v>4.6399999999999997</v>
      </c>
      <c r="AR152">
        <v>60.5</v>
      </c>
      <c r="AS152">
        <v>6.77</v>
      </c>
      <c r="AT152">
        <v>82.9</v>
      </c>
    </row>
    <row r="153" spans="1:46" x14ac:dyDescent="0.2">
      <c r="A153" t="s">
        <v>6</v>
      </c>
      <c r="B153" s="10" t="s">
        <v>27</v>
      </c>
      <c r="C153" s="10" t="s">
        <v>38</v>
      </c>
      <c r="D153" s="15">
        <v>0.55625000000000002</v>
      </c>
      <c r="E153" s="2">
        <v>0.55625000000000002</v>
      </c>
      <c r="F153" s="14">
        <v>9</v>
      </c>
      <c r="G153" s="1">
        <v>42962</v>
      </c>
      <c r="H153">
        <v>0.443</v>
      </c>
      <c r="I153">
        <f t="shared" si="60"/>
        <v>0.187</v>
      </c>
      <c r="J153" s="14">
        <f t="shared" si="61"/>
        <v>315.12099999999998</v>
      </c>
      <c r="K153" s="30">
        <v>30</v>
      </c>
      <c r="L153">
        <v>135</v>
      </c>
      <c r="M153">
        <f t="shared" si="62"/>
        <v>0.6679803635999999</v>
      </c>
      <c r="N153">
        <v>9.8165999999999993</v>
      </c>
      <c r="O153">
        <v>12.587</v>
      </c>
      <c r="P153">
        <f t="shared" si="72"/>
        <v>35.57494244443086</v>
      </c>
      <c r="Q153" s="2">
        <f t="shared" si="73"/>
        <v>8.8579482733451655</v>
      </c>
      <c r="R153" s="32">
        <f t="shared" si="63"/>
        <v>9.7012384640984166</v>
      </c>
      <c r="S153" s="33">
        <v>413</v>
      </c>
      <c r="T153" s="43">
        <v>2.2999999999999998</v>
      </c>
      <c r="U153" s="3">
        <f t="shared" si="74"/>
        <v>11.609294959369745</v>
      </c>
      <c r="V153" s="27">
        <f t="shared" si="64"/>
        <v>4.4218369260372814E-2</v>
      </c>
      <c r="W153" s="2">
        <f t="shared" si="75"/>
        <v>6.1906933867713034</v>
      </c>
      <c r="X153" s="2">
        <f t="shared" si="76"/>
        <v>9.8456517878910257E-2</v>
      </c>
      <c r="Y153" s="3">
        <f t="shared" si="77"/>
        <v>2.0758840252267809E-4</v>
      </c>
      <c r="Z153" s="22">
        <f t="shared" si="66"/>
        <v>8.0178169568135029</v>
      </c>
      <c r="AA153" s="22">
        <f t="shared" si="67"/>
        <v>0.35597125433602095</v>
      </c>
      <c r="AB153" s="25">
        <f t="shared" si="65"/>
        <v>275.87589016679993</v>
      </c>
      <c r="AC153" s="25">
        <f t="shared" si="68"/>
        <v>12.198781981429613</v>
      </c>
      <c r="AD153" s="25">
        <f t="shared" si="69"/>
        <v>190.19657466923664</v>
      </c>
      <c r="AE153" s="22">
        <f t="shared" si="70"/>
        <v>68.942804155245355</v>
      </c>
      <c r="AF153" s="22">
        <f t="shared" si="71"/>
        <v>65.726373083961533</v>
      </c>
      <c r="AG153" s="17">
        <v>16.077999999999999</v>
      </c>
      <c r="AH153" s="17">
        <v>6.8259999999999996</v>
      </c>
      <c r="AI153" s="17">
        <v>69.271000000000001</v>
      </c>
      <c r="AJ153" s="17">
        <v>0.89193999999999996</v>
      </c>
      <c r="AK153" s="17">
        <v>12.1126</v>
      </c>
      <c r="AL153" s="17"/>
      <c r="AN153">
        <v>13.4</v>
      </c>
      <c r="AO153">
        <v>507.8</v>
      </c>
      <c r="AP153">
        <v>20.2</v>
      </c>
      <c r="AQ153">
        <v>5.3</v>
      </c>
      <c r="AR153">
        <v>36.299999999999997</v>
      </c>
      <c r="AS153">
        <v>6.99</v>
      </c>
      <c r="AT153">
        <v>72.2</v>
      </c>
    </row>
    <row r="154" spans="1:46" x14ac:dyDescent="0.2">
      <c r="A154" t="s">
        <v>6</v>
      </c>
      <c r="B154" s="10" t="s">
        <v>15</v>
      </c>
      <c r="C154" s="10" t="s">
        <v>38</v>
      </c>
      <c r="D154" s="15">
        <v>0.56319444444444444</v>
      </c>
      <c r="E154" s="2">
        <v>0.56319444444444444</v>
      </c>
      <c r="F154" s="14">
        <v>9</v>
      </c>
      <c r="G154" s="1">
        <v>42962</v>
      </c>
      <c r="H154">
        <v>0.47299999999999998</v>
      </c>
      <c r="I154">
        <f t="shared" si="60"/>
        <v>0.15700000000000003</v>
      </c>
      <c r="J154" s="14">
        <f t="shared" si="61"/>
        <v>1035.085</v>
      </c>
      <c r="K154" s="30">
        <v>30</v>
      </c>
      <c r="L154">
        <v>555</v>
      </c>
      <c r="M154">
        <f t="shared" si="62"/>
        <v>0.66796675439999997</v>
      </c>
      <c r="N154">
        <v>9.8163999999999998</v>
      </c>
      <c r="O154">
        <v>12.733000000000001</v>
      </c>
      <c r="P154">
        <f t="shared" si="72"/>
        <v>35.593854519116469</v>
      </c>
      <c r="Q154" s="2">
        <f t="shared" si="73"/>
        <v>29.080441384736364</v>
      </c>
      <c r="R154" s="32">
        <f t="shared" si="63"/>
        <v>29.923283510302952</v>
      </c>
      <c r="S154" s="33">
        <v>413</v>
      </c>
      <c r="T154" s="43">
        <v>2.2999999999999998</v>
      </c>
      <c r="U154" s="3">
        <f t="shared" si="74"/>
        <v>11.603126595300017</v>
      </c>
      <c r="V154" s="27">
        <f t="shared" si="64"/>
        <v>4.4640556142234417E-2</v>
      </c>
      <c r="W154" s="2">
        <f t="shared" si="75"/>
        <v>29.937904662103925</v>
      </c>
      <c r="X154" s="2">
        <f t="shared" si="76"/>
        <v>0.25452142185726251</v>
      </c>
      <c r="Y154" s="3">
        <f t="shared" si="77"/>
        <v>6.818563786766508E-4</v>
      </c>
      <c r="Z154" s="22">
        <f t="shared" si="66"/>
        <v>36.239586266028425</v>
      </c>
      <c r="AA154" s="22">
        <f t="shared" si="67"/>
        <v>0.27975943702738704</v>
      </c>
      <c r="AB154" s="25">
        <f t="shared" si="65"/>
        <v>275.87026956720001</v>
      </c>
      <c r="AC154" s="25">
        <f t="shared" si="68"/>
        <v>12.315002256587935</v>
      </c>
      <c r="AD154" s="25">
        <f t="shared" si="69"/>
        <v>858.76202633672267</v>
      </c>
      <c r="AE154" s="22">
        <f t="shared" si="70"/>
        <v>311.29198071397627</v>
      </c>
      <c r="AF154" s="22">
        <f t="shared" si="71"/>
        <v>294.27186054019592</v>
      </c>
      <c r="AG154" s="17">
        <v>15.773999999999999</v>
      </c>
      <c r="AH154" s="17">
        <v>6.6289999999999996</v>
      </c>
      <c r="AI154" s="17">
        <v>66.838999999999999</v>
      </c>
      <c r="AJ154" s="17">
        <v>2.4430100000000001</v>
      </c>
      <c r="AK154" s="17">
        <v>7.74709</v>
      </c>
      <c r="AL154" s="17"/>
      <c r="AN154">
        <v>9.4</v>
      </c>
      <c r="AO154">
        <v>507.9</v>
      </c>
      <c r="AP154">
        <v>37.1</v>
      </c>
      <c r="AQ154">
        <v>4.25</v>
      </c>
      <c r="AR154">
        <v>9.6999999999999993</v>
      </c>
      <c r="AS154">
        <v>8.25</v>
      </c>
      <c r="AT154">
        <v>94.7</v>
      </c>
    </row>
    <row r="155" spans="1:46" x14ac:dyDescent="0.2">
      <c r="A155" t="s">
        <v>6</v>
      </c>
      <c r="B155" s="10" t="s">
        <v>17</v>
      </c>
      <c r="C155" s="10" t="s">
        <v>38</v>
      </c>
      <c r="D155" s="15">
        <v>0.5708333333333333</v>
      </c>
      <c r="E155" s="2">
        <v>0.5708333333333333</v>
      </c>
      <c r="F155" s="14">
        <v>9</v>
      </c>
      <c r="G155" s="1">
        <v>42962</v>
      </c>
      <c r="H155">
        <v>0.49299999999999999</v>
      </c>
      <c r="I155">
        <f t="shared" si="60"/>
        <v>0.13700000000000001</v>
      </c>
      <c r="J155" s="14">
        <f t="shared" si="61"/>
        <v>2577.8650000000002</v>
      </c>
      <c r="K155" s="30">
        <v>30</v>
      </c>
      <c r="L155">
        <v>1455</v>
      </c>
      <c r="M155">
        <f t="shared" si="62"/>
        <v>0.66789190379999996</v>
      </c>
      <c r="N155">
        <v>9.8153000000000006</v>
      </c>
      <c r="O155">
        <v>12.704000000000001</v>
      </c>
      <c r="P155">
        <f t="shared" si="72"/>
        <v>35.594230575489725</v>
      </c>
      <c r="Q155" s="2">
        <f t="shared" si="73"/>
        <v>72.423675363139452</v>
      </c>
      <c r="R155" s="32">
        <f t="shared" si="63"/>
        <v>73.266508584000192</v>
      </c>
      <c r="S155" s="33">
        <v>413</v>
      </c>
      <c r="T155" s="43">
        <v>2.2999999999999998</v>
      </c>
      <c r="U155" s="3">
        <f t="shared" si="74"/>
        <v>11.603004007182918</v>
      </c>
      <c r="V155" s="27">
        <f t="shared" si="64"/>
        <v>4.6928582308603979E-2</v>
      </c>
      <c r="W155" s="2">
        <f t="shared" si="75"/>
        <v>77.013135289267922</v>
      </c>
      <c r="X155" s="2">
        <f t="shared" si="76"/>
        <v>0.53111632468289505</v>
      </c>
      <c r="Y155" s="3">
        <f t="shared" si="77"/>
        <v>1.6979636711926894E-3</v>
      </c>
      <c r="Z155" s="22">
        <f t="shared" si="66"/>
        <v>96.584512638447663</v>
      </c>
      <c r="AA155" s="22">
        <f t="shared" si="67"/>
        <v>0.23421531695319686</v>
      </c>
      <c r="AB155" s="25">
        <f t="shared" si="65"/>
        <v>275.83935626939996</v>
      </c>
      <c r="AC155" s="25">
        <f t="shared" si="68"/>
        <v>12.944749934640873</v>
      </c>
      <c r="AD155" s="25">
        <f t="shared" si="69"/>
        <v>2276.252399312069</v>
      </c>
      <c r="AE155" s="22">
        <f t="shared" si="70"/>
        <v>825.20943715114936</v>
      </c>
      <c r="AF155" s="22">
        <f t="shared" si="71"/>
        <v>746.12884085139501</v>
      </c>
      <c r="AG155" s="17">
        <v>14.198</v>
      </c>
      <c r="AH155" s="17">
        <v>6.6890000000000001</v>
      </c>
      <c r="AI155" s="17">
        <v>65.186999999999998</v>
      </c>
      <c r="AJ155" s="17">
        <v>1.15866</v>
      </c>
      <c r="AK155" s="17">
        <v>20.985199999999999</v>
      </c>
      <c r="AL155" s="17"/>
      <c r="AN155">
        <v>10.4</v>
      </c>
      <c r="AO155">
        <v>508.2</v>
      </c>
      <c r="AP155">
        <v>47.7</v>
      </c>
      <c r="AQ155">
        <v>5.38</v>
      </c>
      <c r="AR155">
        <v>19.2</v>
      </c>
      <c r="AS155">
        <v>6.35</v>
      </c>
      <c r="AT155">
        <v>88.7</v>
      </c>
    </row>
    <row r="156" spans="1:46" x14ac:dyDescent="0.2">
      <c r="A156" t="s">
        <v>6</v>
      </c>
      <c r="B156" s="10" t="s">
        <v>18</v>
      </c>
      <c r="C156" s="10" t="s">
        <v>38</v>
      </c>
      <c r="D156" s="15">
        <v>0.70833333333333337</v>
      </c>
      <c r="E156" s="2">
        <v>0.70833333333333337</v>
      </c>
      <c r="F156" s="14">
        <v>15</v>
      </c>
      <c r="G156" s="1">
        <v>42962</v>
      </c>
      <c r="H156">
        <v>0.439</v>
      </c>
      <c r="I156">
        <f t="shared" si="60"/>
        <v>0.191</v>
      </c>
      <c r="J156" s="14">
        <f t="shared" si="61"/>
        <v>923.66199999999992</v>
      </c>
      <c r="K156" s="30">
        <v>30</v>
      </c>
      <c r="L156">
        <v>490</v>
      </c>
      <c r="M156">
        <f t="shared" si="62"/>
        <v>0.66780344399999991</v>
      </c>
      <c r="N156">
        <v>9.8140000000000001</v>
      </c>
      <c r="O156">
        <v>12.002000000000001</v>
      </c>
      <c r="P156">
        <f t="shared" si="72"/>
        <v>35.511475765434959</v>
      </c>
      <c r="Q156" s="2">
        <f t="shared" si="73"/>
        <v>26.010239791246438</v>
      </c>
      <c r="R156" s="32">
        <f t="shared" si="63"/>
        <v>26.855037123752695</v>
      </c>
      <c r="S156" s="33">
        <v>424</v>
      </c>
      <c r="T156" s="43">
        <v>2.2000000000000002</v>
      </c>
      <c r="U156" s="3">
        <f t="shared" si="74"/>
        <v>11.939802299421748</v>
      </c>
      <c r="V156" s="27">
        <f t="shared" si="64"/>
        <v>4.4112381536392929E-2</v>
      </c>
      <c r="W156" s="2">
        <f t="shared" si="75"/>
        <v>27.710261124544378</v>
      </c>
      <c r="X156" s="2">
        <f t="shared" si="76"/>
        <v>0.29741950021188673</v>
      </c>
      <c r="Y156" s="3">
        <f t="shared" si="77"/>
        <v>6.083083478224141E-4</v>
      </c>
      <c r="Z156" s="22">
        <f t="shared" si="66"/>
        <v>32.955692028724975</v>
      </c>
      <c r="AA156" s="22">
        <f t="shared" si="67"/>
        <v>0.36755419250271615</v>
      </c>
      <c r="AB156" s="25">
        <f t="shared" si="65"/>
        <v>283.14866025599997</v>
      </c>
      <c r="AC156" s="25">
        <f t="shared" si="68"/>
        <v>12.490361732731168</v>
      </c>
      <c r="AD156" s="25">
        <f t="shared" si="69"/>
        <v>781.97461473012333</v>
      </c>
      <c r="AE156" s="22">
        <f t="shared" si="70"/>
        <v>276.17104528169961</v>
      </c>
      <c r="AF156" s="22">
        <f t="shared" si="71"/>
        <v>263.84897998881905</v>
      </c>
      <c r="AG156" s="17">
        <v>16.155000000000001</v>
      </c>
      <c r="AH156" s="17">
        <v>7.2789999999999999</v>
      </c>
      <c r="AI156" s="17">
        <v>73.989000000000004</v>
      </c>
      <c r="AJ156" s="17">
        <v>5.9429999999999997E-2</v>
      </c>
      <c r="AK156" s="17">
        <v>11.3925</v>
      </c>
      <c r="AL156" s="17"/>
      <c r="AN156">
        <v>11.8</v>
      </c>
      <c r="AO156">
        <v>508.5</v>
      </c>
      <c r="AP156">
        <v>47.7</v>
      </c>
      <c r="AQ156">
        <v>5.18</v>
      </c>
      <c r="AR156">
        <v>45.1</v>
      </c>
      <c r="AS156">
        <v>7.03</v>
      </c>
      <c r="AT156">
        <v>66.8</v>
      </c>
    </row>
    <row r="157" spans="1:46" x14ac:dyDescent="0.2">
      <c r="A157" t="s">
        <v>6</v>
      </c>
      <c r="B157" s="10" t="s">
        <v>11</v>
      </c>
      <c r="C157" s="10" t="s">
        <v>38</v>
      </c>
      <c r="D157" s="15">
        <v>0.71944444444444444</v>
      </c>
      <c r="E157" s="2">
        <v>0.71944444444444444</v>
      </c>
      <c r="F157" s="14">
        <v>15</v>
      </c>
      <c r="G157" s="1">
        <v>42962</v>
      </c>
      <c r="H157">
        <v>0.49299999999999999</v>
      </c>
      <c r="I157">
        <f t="shared" si="60"/>
        <v>0.13700000000000001</v>
      </c>
      <c r="J157" s="14">
        <f t="shared" si="61"/>
        <v>337.40559999999999</v>
      </c>
      <c r="K157" s="30">
        <v>30</v>
      </c>
      <c r="L157">
        <v>148</v>
      </c>
      <c r="M157">
        <f t="shared" si="62"/>
        <v>0.66778983479999998</v>
      </c>
      <c r="N157">
        <v>9.8138000000000005</v>
      </c>
      <c r="O157">
        <v>10.356999999999999</v>
      </c>
      <c r="P157">
        <f t="shared" si="72"/>
        <v>35.307226985480312</v>
      </c>
      <c r="Q157" s="2">
        <f t="shared" si="73"/>
        <v>9.5562758338046248</v>
      </c>
      <c r="R157" s="32">
        <f t="shared" si="63"/>
        <v>10.4059602344611</v>
      </c>
      <c r="S157" s="33">
        <v>424</v>
      </c>
      <c r="T157" s="43">
        <v>2.2000000000000002</v>
      </c>
      <c r="U157" s="3">
        <f t="shared" si="74"/>
        <v>12.008872862611529</v>
      </c>
      <c r="V157" s="27">
        <f t="shared" si="64"/>
        <v>4.3650255490482973E-2</v>
      </c>
      <c r="W157" s="2">
        <f t="shared" si="75"/>
        <v>7.2501556095090649</v>
      </c>
      <c r="X157" s="2">
        <f t="shared" si="76"/>
        <v>6.9515518539344373E-2</v>
      </c>
      <c r="Y157" s="3">
        <f t="shared" si="77"/>
        <v>2.2220515767711527E-4</v>
      </c>
      <c r="Z157" s="22">
        <f t="shared" si="66"/>
        <v>9.0177585713603587</v>
      </c>
      <c r="AA157" s="22">
        <f t="shared" si="67"/>
        <v>0.2361191945029173</v>
      </c>
      <c r="AB157" s="25">
        <f t="shared" si="65"/>
        <v>283.14288995520002</v>
      </c>
      <c r="AC157" s="25">
        <f t="shared" si="68"/>
        <v>12.359259486858186</v>
      </c>
      <c r="AD157" s="25">
        <f t="shared" si="69"/>
        <v>214.22476920829791</v>
      </c>
      <c r="AE157" s="22">
        <f t="shared" si="70"/>
        <v>75.659596906068657</v>
      </c>
      <c r="AF157" s="22">
        <f t="shared" si="71"/>
        <v>72.963583141442228</v>
      </c>
      <c r="AG157" s="17">
        <v>16.494</v>
      </c>
      <c r="AH157" s="17">
        <v>6.9969999999999999</v>
      </c>
      <c r="AI157" s="17">
        <v>71.632999999999996</v>
      </c>
      <c r="AJ157" s="17">
        <v>0.64458000000000004</v>
      </c>
      <c r="AK157" s="17">
        <v>24.278300000000002</v>
      </c>
      <c r="AL157" s="17"/>
      <c r="AN157">
        <v>13.3</v>
      </c>
      <c r="AO157">
        <v>507.8</v>
      </c>
      <c r="AP157">
        <v>45.4</v>
      </c>
      <c r="AQ157">
        <v>4.7699999999999996</v>
      </c>
      <c r="AR157">
        <v>15.5</v>
      </c>
      <c r="AS157">
        <v>7.08</v>
      </c>
      <c r="AT157">
        <v>65.2</v>
      </c>
    </row>
    <row r="158" spans="1:46" x14ac:dyDescent="0.2">
      <c r="A158" t="s">
        <v>6</v>
      </c>
      <c r="B158" s="10" t="s">
        <v>14</v>
      </c>
      <c r="C158" s="10" t="s">
        <v>38</v>
      </c>
      <c r="D158" s="15">
        <v>0.7284722222222223</v>
      </c>
      <c r="E158" s="2">
        <v>0.7284722222222223</v>
      </c>
      <c r="F158" s="14">
        <v>15</v>
      </c>
      <c r="G158" s="1">
        <v>42962</v>
      </c>
      <c r="H158">
        <v>0.47299999999999998</v>
      </c>
      <c r="I158">
        <f t="shared" si="60"/>
        <v>0.15700000000000003</v>
      </c>
      <c r="J158" s="14">
        <f t="shared" si="61"/>
        <v>2005.3221999999998</v>
      </c>
      <c r="K158" s="30">
        <v>30</v>
      </c>
      <c r="L158">
        <v>1121</v>
      </c>
      <c r="M158">
        <f t="shared" si="62"/>
        <v>0.66786468539999999</v>
      </c>
      <c r="N158">
        <v>9.8148999999999997</v>
      </c>
      <c r="O158">
        <v>11.47</v>
      </c>
      <c r="P158">
        <f t="shared" si="72"/>
        <v>35.44193791385036</v>
      </c>
      <c r="Q158" s="2">
        <f t="shared" si="73"/>
        <v>56.580489613022536</v>
      </c>
      <c r="R158" s="32">
        <f t="shared" si="63"/>
        <v>57.426944456234601</v>
      </c>
      <c r="S158" s="33">
        <v>424</v>
      </c>
      <c r="T158" s="43">
        <v>2.2000000000000002</v>
      </c>
      <c r="U158" s="3">
        <f t="shared" si="74"/>
        <v>11.96322845073054</v>
      </c>
      <c r="V158" s="27">
        <f t="shared" si="64"/>
        <v>4.6153297819834627E-2</v>
      </c>
      <c r="W158" s="2">
        <f t="shared" si="75"/>
        <v>61.771341267772428</v>
      </c>
      <c r="X158" s="2">
        <f t="shared" si="76"/>
        <v>0.49309714431755231</v>
      </c>
      <c r="Y158" s="3">
        <f t="shared" si="77"/>
        <v>1.3207927812905677E-3</v>
      </c>
      <c r="Z158" s="22">
        <f t="shared" si="66"/>
        <v>75.768477482155021</v>
      </c>
      <c r="AA158" s="22">
        <f t="shared" si="67"/>
        <v>0.28095858432196508</v>
      </c>
      <c r="AB158" s="25">
        <f t="shared" si="65"/>
        <v>283.17462660960001</v>
      </c>
      <c r="AC158" s="25">
        <f t="shared" si="68"/>
        <v>13.069442876933337</v>
      </c>
      <c r="AD158" s="25">
        <f t="shared" si="69"/>
        <v>1788.9105087947901</v>
      </c>
      <c r="AE158" s="22">
        <f t="shared" si="70"/>
        <v>631.73403995022466</v>
      </c>
      <c r="AF158" s="22">
        <f t="shared" si="71"/>
        <v>579.73762306181504</v>
      </c>
      <c r="AG158" s="17">
        <v>14.718999999999999</v>
      </c>
      <c r="AH158" s="17">
        <v>7.2089999999999996</v>
      </c>
      <c r="AI158" s="17">
        <v>71.057000000000002</v>
      </c>
      <c r="AJ158" s="17">
        <v>5.0400000000000002E-3</v>
      </c>
      <c r="AK158" s="17">
        <v>23.893899999999999</v>
      </c>
      <c r="AL158" s="17"/>
      <c r="AN158">
        <v>10.9</v>
      </c>
      <c r="AO158">
        <v>508</v>
      </c>
      <c r="AP158">
        <v>42.4</v>
      </c>
      <c r="AQ158">
        <v>4.7</v>
      </c>
      <c r="AR158">
        <v>41.6</v>
      </c>
      <c r="AS158">
        <v>6.6</v>
      </c>
      <c r="AT158">
        <v>80.3</v>
      </c>
    </row>
    <row r="159" spans="1:46" x14ac:dyDescent="0.2">
      <c r="A159" t="s">
        <v>6</v>
      </c>
      <c r="B159" s="10" t="s">
        <v>16</v>
      </c>
      <c r="C159" s="10" t="s">
        <v>38</v>
      </c>
      <c r="D159" s="15">
        <v>0.73819444444444438</v>
      </c>
      <c r="E159" s="2">
        <v>0.73819444444444438</v>
      </c>
      <c r="F159" s="14">
        <v>15</v>
      </c>
      <c r="G159" s="1">
        <v>42962</v>
      </c>
      <c r="H159">
        <v>0.44400000000000001</v>
      </c>
      <c r="I159">
        <f t="shared" si="60"/>
        <v>0.186</v>
      </c>
      <c r="J159" s="14">
        <f t="shared" si="61"/>
        <v>2351.5906</v>
      </c>
      <c r="K159" s="30">
        <v>30</v>
      </c>
      <c r="L159">
        <v>1323</v>
      </c>
      <c r="M159">
        <f t="shared" si="62"/>
        <v>0.66796675439999997</v>
      </c>
      <c r="N159">
        <v>9.8163999999999998</v>
      </c>
      <c r="O159">
        <v>13.097</v>
      </c>
      <c r="P159">
        <f t="shared" si="72"/>
        <v>35.639198119767975</v>
      </c>
      <c r="Q159" s="2">
        <f t="shared" si="73"/>
        <v>65.983263486942604</v>
      </c>
      <c r="R159" s="32">
        <f t="shared" si="63"/>
        <v>66.825033268046639</v>
      </c>
      <c r="S159" s="33">
        <v>424</v>
      </c>
      <c r="T159" s="43">
        <v>2.2000000000000002</v>
      </c>
      <c r="U159" s="3">
        <f t="shared" si="74"/>
        <v>11.897012906270193</v>
      </c>
      <c r="V159" s="27">
        <f t="shared" si="64"/>
        <v>4.9715984560068739E-2</v>
      </c>
      <c r="W159" s="2">
        <f t="shared" si="75"/>
        <v>77.423862315795404</v>
      </c>
      <c r="X159" s="2">
        <f t="shared" si="76"/>
        <v>0.72917479397316054</v>
      </c>
      <c r="Y159" s="3">
        <f t="shared" si="77"/>
        <v>1.5490969829975822E-3</v>
      </c>
      <c r="Z159" s="22">
        <f t="shared" si="66"/>
        <v>99.672635310389907</v>
      </c>
      <c r="AA159" s="22">
        <f t="shared" si="67"/>
        <v>0.35263328667871008</v>
      </c>
      <c r="AB159" s="25">
        <f t="shared" si="65"/>
        <v>283.21790386559996</v>
      </c>
      <c r="AC159" s="25">
        <f t="shared" si="68"/>
        <v>14.0804569357172</v>
      </c>
      <c r="AD159" s="25">
        <f t="shared" si="69"/>
        <v>2334.5300222603873</v>
      </c>
      <c r="AE159" s="22">
        <f t="shared" si="70"/>
        <v>824.28758577643816</v>
      </c>
      <c r="AF159" s="22">
        <f t="shared" si="71"/>
        <v>707.87926674137441</v>
      </c>
      <c r="AG159" s="17">
        <v>12.425000000000001</v>
      </c>
      <c r="AH159" s="17">
        <v>8.6780000000000008</v>
      </c>
      <c r="AI159" s="17">
        <v>81.302999999999997</v>
      </c>
      <c r="AJ159" s="17">
        <v>0.82604999999999995</v>
      </c>
      <c r="AK159" s="17">
        <v>9.1997900000000001</v>
      </c>
      <c r="AL159" s="17"/>
      <c r="AN159">
        <v>8.9</v>
      </c>
      <c r="AO159">
        <v>508.9</v>
      </c>
      <c r="AP159">
        <v>52.6</v>
      </c>
      <c r="AQ159">
        <v>6.09</v>
      </c>
      <c r="AR159">
        <v>12.9</v>
      </c>
      <c r="AS159">
        <v>6.67</v>
      </c>
      <c r="AT159">
        <v>82.5</v>
      </c>
    </row>
    <row r="160" spans="1:46" x14ac:dyDescent="0.2">
      <c r="A160" t="s">
        <v>6</v>
      </c>
      <c r="B160" s="10" t="s">
        <v>9</v>
      </c>
      <c r="C160" s="10" t="s">
        <v>38</v>
      </c>
      <c r="D160" s="15">
        <v>0.74583333333333324</v>
      </c>
      <c r="E160" s="2">
        <v>0.74583333333333324</v>
      </c>
      <c r="F160" s="14">
        <v>15</v>
      </c>
      <c r="G160" s="1">
        <v>42962</v>
      </c>
      <c r="H160">
        <v>0.44400000000000001</v>
      </c>
      <c r="I160">
        <f t="shared" si="60"/>
        <v>0.186</v>
      </c>
      <c r="J160" s="14">
        <f t="shared" si="61"/>
        <v>843.0945999999999</v>
      </c>
      <c r="K160" s="30">
        <v>30</v>
      </c>
      <c r="L160">
        <v>443</v>
      </c>
      <c r="M160">
        <f t="shared" si="62"/>
        <v>0.66800758199999999</v>
      </c>
      <c r="N160">
        <v>9.8170000000000002</v>
      </c>
      <c r="O160">
        <v>12.797000000000001</v>
      </c>
      <c r="P160">
        <f t="shared" si="72"/>
        <v>35.599651091205729</v>
      </c>
      <c r="Q160" s="2">
        <f t="shared" si="73"/>
        <v>23.682664693538854</v>
      </c>
      <c r="R160" s="32">
        <f t="shared" si="63"/>
        <v>24.525369581941849</v>
      </c>
      <c r="S160" s="33">
        <v>424</v>
      </c>
      <c r="T160" s="43">
        <v>2.2000000000000002</v>
      </c>
      <c r="U160" s="3">
        <f t="shared" si="74"/>
        <v>11.910229089428963</v>
      </c>
      <c r="V160" s="27">
        <f t="shared" si="64"/>
        <v>4.4333043025801627E-2</v>
      </c>
      <c r="W160" s="2">
        <f t="shared" si="75"/>
        <v>24.588307691953556</v>
      </c>
      <c r="X160" s="2">
        <f t="shared" si="76"/>
        <v>0.26142447212320208</v>
      </c>
      <c r="Y160" s="3">
        <f t="shared" si="77"/>
        <v>5.5541773682766973E-4</v>
      </c>
      <c r="Z160" s="22">
        <f t="shared" si="66"/>
        <v>29.555054420390753</v>
      </c>
      <c r="AA160" s="22">
        <f t="shared" si="67"/>
        <v>0.35302502081747278</v>
      </c>
      <c r="AB160" s="25">
        <f t="shared" si="65"/>
        <v>283.23521476799999</v>
      </c>
      <c r="AC160" s="25">
        <f t="shared" si="68"/>
        <v>12.556678962731908</v>
      </c>
      <c r="AD160" s="25">
        <f t="shared" si="69"/>
        <v>700.89603785924089</v>
      </c>
      <c r="AE160" s="22">
        <f t="shared" si="70"/>
        <v>247.46076805221762</v>
      </c>
      <c r="AF160" s="22">
        <f t="shared" si="71"/>
        <v>235.37317875299547</v>
      </c>
      <c r="AG160" s="17">
        <v>15.994999999999999</v>
      </c>
      <c r="AH160" s="17">
        <v>6.9610000000000003</v>
      </c>
      <c r="AI160" s="17">
        <v>70.516999999999996</v>
      </c>
      <c r="AJ160" s="17">
        <v>0.95572000000000001</v>
      </c>
      <c r="AK160" s="17">
        <v>10.114699999999999</v>
      </c>
      <c r="AL160" s="17"/>
      <c r="AN160">
        <v>11.6</v>
      </c>
      <c r="AO160">
        <v>508.3</v>
      </c>
      <c r="AP160">
        <v>50.5</v>
      </c>
      <c r="AQ160">
        <v>5.5</v>
      </c>
      <c r="AR160">
        <v>16.2</v>
      </c>
      <c r="AS160">
        <v>7.03</v>
      </c>
      <c r="AT160">
        <v>65.099999999999994</v>
      </c>
    </row>
    <row r="161" spans="1:46" x14ac:dyDescent="0.2">
      <c r="A161" t="s">
        <v>6</v>
      </c>
      <c r="B161" s="10" t="s">
        <v>10</v>
      </c>
      <c r="C161" s="10" t="s">
        <v>38</v>
      </c>
      <c r="D161" s="15">
        <v>0.75208333333333333</v>
      </c>
      <c r="E161" s="2">
        <v>0.75208333333333333</v>
      </c>
      <c r="F161" s="14">
        <v>15</v>
      </c>
      <c r="G161" s="1">
        <v>42962</v>
      </c>
      <c r="H161">
        <v>0.46</v>
      </c>
      <c r="I161">
        <f t="shared" si="60"/>
        <v>0.16999999999999998</v>
      </c>
      <c r="J161" s="14">
        <f t="shared" si="61"/>
        <v>651.10419999999988</v>
      </c>
      <c r="K161" s="30">
        <v>30</v>
      </c>
      <c r="L161">
        <v>331</v>
      </c>
      <c r="M161">
        <f t="shared" si="62"/>
        <v>0.66795994979999995</v>
      </c>
      <c r="N161">
        <v>9.8163</v>
      </c>
      <c r="O161">
        <v>12.536</v>
      </c>
      <c r="P161">
        <f t="shared" si="72"/>
        <v>35.5696765133208</v>
      </c>
      <c r="Q161" s="2">
        <f t="shared" si="73"/>
        <v>18.305035744594477</v>
      </c>
      <c r="R161" s="32">
        <f t="shared" si="63"/>
        <v>19.148450780679077</v>
      </c>
      <c r="S161" s="33">
        <v>424</v>
      </c>
      <c r="T161" s="43">
        <v>2.2000000000000002</v>
      </c>
      <c r="U161" s="3">
        <f t="shared" si="74"/>
        <v>11.920265843329009</v>
      </c>
      <c r="V161" s="27">
        <f t="shared" si="64"/>
        <v>4.6408615597008984E-2</v>
      </c>
      <c r="W161" s="2">
        <f t="shared" si="75"/>
        <v>17.552768544568043</v>
      </c>
      <c r="X161" s="2">
        <f t="shared" si="76"/>
        <v>0.178184547243152</v>
      </c>
      <c r="Y161" s="3">
        <f t="shared" si="77"/>
        <v>4.2890683308340142E-4</v>
      </c>
      <c r="Z161" s="22">
        <f t="shared" si="66"/>
        <v>22.264561220052698</v>
      </c>
      <c r="AA161" s="22">
        <f t="shared" si="67"/>
        <v>0.3116968611616997</v>
      </c>
      <c r="AB161" s="25">
        <f t="shared" si="65"/>
        <v>283.21501871519996</v>
      </c>
      <c r="AC161" s="25">
        <f t="shared" si="68"/>
        <v>13.143616934853421</v>
      </c>
      <c r="AD161" s="25">
        <f t="shared" si="69"/>
        <v>525.35513781889915</v>
      </c>
      <c r="AE161" s="22">
        <f t="shared" si="70"/>
        <v>185.49692039714688</v>
      </c>
      <c r="AF161" s="22">
        <f t="shared" si="71"/>
        <v>169.39447741369369</v>
      </c>
      <c r="AG161" s="17">
        <v>14.545999999999999</v>
      </c>
      <c r="AH161" s="17">
        <v>7.4729999999999999</v>
      </c>
      <c r="AI161" s="17">
        <v>73.382999999999996</v>
      </c>
      <c r="AJ161" s="17">
        <v>3.2054</v>
      </c>
      <c r="AK161" s="17">
        <v>12.5318</v>
      </c>
      <c r="AL161" s="17"/>
      <c r="AN161">
        <v>10</v>
      </c>
      <c r="AO161">
        <v>508</v>
      </c>
      <c r="AP161">
        <v>49.4</v>
      </c>
      <c r="AQ161">
        <v>5.64</v>
      </c>
      <c r="AR161">
        <v>19.3</v>
      </c>
      <c r="AS161">
        <v>6.88</v>
      </c>
      <c r="AT161">
        <v>70.900000000000006</v>
      </c>
    </row>
    <row r="162" spans="1:46" x14ac:dyDescent="0.2">
      <c r="A162" t="s">
        <v>6</v>
      </c>
      <c r="B162" s="10" t="s">
        <v>13</v>
      </c>
      <c r="C162" s="10" t="s">
        <v>38</v>
      </c>
      <c r="D162" s="15">
        <v>0.76250000000000007</v>
      </c>
      <c r="E162" s="2">
        <v>0.76250000000000007</v>
      </c>
      <c r="F162" s="14">
        <v>15</v>
      </c>
      <c r="G162" s="1">
        <v>42962</v>
      </c>
      <c r="H162">
        <v>0.315</v>
      </c>
      <c r="I162">
        <f t="shared" si="60"/>
        <v>0.315</v>
      </c>
      <c r="J162" s="14">
        <f t="shared" si="61"/>
        <v>227.6968</v>
      </c>
      <c r="K162" s="30">
        <v>30</v>
      </c>
      <c r="L162">
        <v>84</v>
      </c>
      <c r="M162">
        <f t="shared" si="62"/>
        <v>0.66768096119999998</v>
      </c>
      <c r="N162">
        <v>9.8122000000000007</v>
      </c>
      <c r="O162">
        <v>12.071999999999999</v>
      </c>
      <c r="P162">
        <f t="shared" si="72"/>
        <v>35.526713827286528</v>
      </c>
      <c r="Q162" s="2">
        <f t="shared" si="73"/>
        <v>6.4091714507271975</v>
      </c>
      <c r="R162" s="32">
        <f t="shared" si="63"/>
        <v>7.253606434099015</v>
      </c>
      <c r="S162" s="33">
        <v>424</v>
      </c>
      <c r="T162" s="43">
        <v>2.2000000000000002</v>
      </c>
      <c r="U162" s="3">
        <f t="shared" si="74"/>
        <v>11.934681098321681</v>
      </c>
      <c r="V162" s="27">
        <f t="shared" si="64"/>
        <v>4.5837435105285061E-2</v>
      </c>
      <c r="W162" s="2">
        <f t="shared" si="75"/>
        <v>-0.20589734349090946</v>
      </c>
      <c r="X162" s="2">
        <f t="shared" si="76"/>
        <v>0.16821927649667207</v>
      </c>
      <c r="Y162" s="3">
        <f t="shared" si="77"/>
        <v>1.4992980107116777E-4</v>
      </c>
      <c r="Z162" s="22">
        <f t="shared" si="66"/>
        <v>1.3468878793534691</v>
      </c>
      <c r="AA162" s="22">
        <f t="shared" si="67"/>
        <v>0.84443498337181633</v>
      </c>
      <c r="AB162" s="25">
        <f t="shared" si="65"/>
        <v>283.0967275488</v>
      </c>
      <c r="AC162" s="25">
        <f t="shared" si="68"/>
        <v>12.976427877536686</v>
      </c>
      <c r="AD162" s="25">
        <f t="shared" si="69"/>
        <v>31.82419421610707</v>
      </c>
      <c r="AE162" s="22">
        <f t="shared" si="70"/>
        <v>11.241456053433623</v>
      </c>
      <c r="AF162" s="22">
        <f t="shared" si="71"/>
        <v>10.379496515254772</v>
      </c>
      <c r="AG162" s="17">
        <v>14.935</v>
      </c>
      <c r="AH162" s="17">
        <v>9.3729999999999993</v>
      </c>
      <c r="AI162" s="17">
        <v>92.82</v>
      </c>
      <c r="AJ162" s="17">
        <v>7.9831099999999999</v>
      </c>
      <c r="AK162" s="17">
        <v>22.9969</v>
      </c>
      <c r="AL162" s="17"/>
      <c r="AN162">
        <v>6.6</v>
      </c>
      <c r="AO162">
        <v>507.7</v>
      </c>
      <c r="AP162">
        <v>38.200000000000003</v>
      </c>
      <c r="AQ162">
        <v>4.6399999999999997</v>
      </c>
      <c r="AR162">
        <v>60.5</v>
      </c>
      <c r="AS162">
        <v>6.77</v>
      </c>
      <c r="AT162">
        <v>82.9</v>
      </c>
    </row>
    <row r="163" spans="1:46" x14ac:dyDescent="0.2">
      <c r="A163" t="s">
        <v>6</v>
      </c>
      <c r="B163" s="10" t="s">
        <v>12</v>
      </c>
      <c r="C163" s="10" t="s">
        <v>38</v>
      </c>
      <c r="D163" s="15">
        <v>0.76736111111111116</v>
      </c>
      <c r="E163" s="2">
        <v>0.76736111111111116</v>
      </c>
      <c r="F163" s="14">
        <v>15</v>
      </c>
      <c r="G163" s="1">
        <v>42962</v>
      </c>
      <c r="H163">
        <v>0.44700000000000001</v>
      </c>
      <c r="I163">
        <f t="shared" si="60"/>
        <v>0.183</v>
      </c>
      <c r="J163" s="14">
        <f t="shared" si="61"/>
        <v>1873.3288</v>
      </c>
      <c r="K163" s="30">
        <v>30</v>
      </c>
      <c r="L163">
        <v>1044</v>
      </c>
      <c r="M163">
        <f t="shared" si="62"/>
        <v>0.66759930599999995</v>
      </c>
      <c r="N163">
        <v>9.8109999999999999</v>
      </c>
      <c r="O163">
        <v>11.215</v>
      </c>
      <c r="P163">
        <f t="shared" si="72"/>
        <v>35.424243626460573</v>
      </c>
      <c r="Q163" s="2">
        <f t="shared" si="73"/>
        <v>52.882676049593734</v>
      </c>
      <c r="R163" s="32">
        <f t="shared" si="63"/>
        <v>53.729553694077616</v>
      </c>
      <c r="S163" s="33">
        <v>424</v>
      </c>
      <c r="T163" s="43">
        <v>2.2000000000000002</v>
      </c>
      <c r="U163" s="3">
        <f t="shared" si="74"/>
        <v>11.969204042038825</v>
      </c>
      <c r="V163" s="27">
        <f t="shared" si="64"/>
        <v>4.5946744887172361E-2</v>
      </c>
      <c r="W163" s="2">
        <f t="shared" si="75"/>
        <v>60.642431808819509</v>
      </c>
      <c r="X163" s="2">
        <f t="shared" si="76"/>
        <v>0.56771500393713792</v>
      </c>
      <c r="Y163" s="3">
        <f t="shared" si="77"/>
        <v>1.2333658844080992E-3</v>
      </c>
      <c r="Z163" s="22">
        <f t="shared" si="66"/>
        <v>73.418958331097372</v>
      </c>
      <c r="AA163" s="22">
        <f t="shared" si="67"/>
        <v>0.3467082974061384</v>
      </c>
      <c r="AB163" s="25">
        <f t="shared" si="65"/>
        <v>283.06210574399995</v>
      </c>
      <c r="AC163" s="25">
        <f t="shared" si="68"/>
        <v>13.005782359845371</v>
      </c>
      <c r="AD163" s="25">
        <f t="shared" si="69"/>
        <v>1734.2873331862659</v>
      </c>
      <c r="AE163" s="22">
        <f t="shared" si="70"/>
        <v>612.68792183534003</v>
      </c>
      <c r="AF163" s="22">
        <f t="shared" si="71"/>
        <v>564.51012557133288</v>
      </c>
      <c r="AG163" s="17">
        <v>14.86</v>
      </c>
      <c r="AH163" s="17">
        <v>8.4649999999999999</v>
      </c>
      <c r="AI163" s="17">
        <v>83.691999999999993</v>
      </c>
      <c r="AJ163" s="17">
        <v>2.74281</v>
      </c>
      <c r="AK163" s="17">
        <v>15.3423</v>
      </c>
      <c r="AL163" s="17"/>
      <c r="AN163">
        <v>8.3000000000000007</v>
      </c>
      <c r="AO163">
        <v>507.9</v>
      </c>
      <c r="AP163">
        <v>22.4</v>
      </c>
      <c r="AQ163">
        <v>2.61</v>
      </c>
      <c r="AR163">
        <v>32.5</v>
      </c>
      <c r="AS163">
        <v>6.22</v>
      </c>
      <c r="AT163">
        <v>92.4</v>
      </c>
    </row>
    <row r="164" spans="1:46" x14ac:dyDescent="0.2">
      <c r="A164" t="s">
        <v>6</v>
      </c>
      <c r="B164" s="10" t="s">
        <v>27</v>
      </c>
      <c r="C164" s="10" t="s">
        <v>38</v>
      </c>
      <c r="D164" s="15">
        <v>0.77430555555555547</v>
      </c>
      <c r="E164" s="2">
        <v>0.77430555555555547</v>
      </c>
      <c r="F164" s="14">
        <v>15</v>
      </c>
      <c r="G164" s="1">
        <v>42962</v>
      </c>
      <c r="H164">
        <v>0.439</v>
      </c>
      <c r="I164">
        <f t="shared" si="60"/>
        <v>0.191</v>
      </c>
      <c r="J164" s="14">
        <f t="shared" si="61"/>
        <v>263.69499999999999</v>
      </c>
      <c r="K164" s="30">
        <v>30</v>
      </c>
      <c r="L164">
        <v>105</v>
      </c>
      <c r="M164">
        <f t="shared" si="62"/>
        <v>0.66738836339999996</v>
      </c>
      <c r="N164">
        <v>9.8079000000000001</v>
      </c>
      <c r="O164">
        <v>9.9469999999999992</v>
      </c>
      <c r="P164">
        <f t="shared" si="72"/>
        <v>35.277348156831827</v>
      </c>
      <c r="Q164" s="2">
        <f t="shared" si="73"/>
        <v>7.4749099288216394</v>
      </c>
      <c r="R164" s="32">
        <f t="shared" si="63"/>
        <v>8.3253139860265506</v>
      </c>
      <c r="S164" s="33">
        <v>424</v>
      </c>
      <c r="T164" s="43">
        <v>2.2000000000000002</v>
      </c>
      <c r="U164" s="3">
        <f t="shared" si="74"/>
        <v>12.019044008496085</v>
      </c>
      <c r="V164" s="27">
        <f t="shared" si="64"/>
        <v>4.4254243390754198E-2</v>
      </c>
      <c r="W164" s="2">
        <f t="shared" si="75"/>
        <v>4.2271146276695255</v>
      </c>
      <c r="X164" s="2">
        <f t="shared" si="76"/>
        <v>8.4909885984671321E-2</v>
      </c>
      <c r="Y164" s="3">
        <f t="shared" si="77"/>
        <v>1.7355717405006212E-4</v>
      </c>
      <c r="Z164" s="22">
        <f t="shared" si="66"/>
        <v>5.7035808093705018</v>
      </c>
      <c r="AA164" s="22">
        <f t="shared" si="67"/>
        <v>0.36999356475202205</v>
      </c>
      <c r="AB164" s="25">
        <f t="shared" si="65"/>
        <v>282.97266608159998</v>
      </c>
      <c r="AC164" s="25">
        <f t="shared" si="68"/>
        <v>12.522741237705741</v>
      </c>
      <c r="AD164" s="25">
        <f t="shared" si="69"/>
        <v>135.28669597543993</v>
      </c>
      <c r="AE164" s="22">
        <f t="shared" si="70"/>
        <v>47.809103914095971</v>
      </c>
      <c r="AF164" s="22">
        <f t="shared" si="71"/>
        <v>45.545785072976877</v>
      </c>
      <c r="AG164" s="17">
        <v>16.052</v>
      </c>
      <c r="AH164" s="17">
        <v>7.0389999999999997</v>
      </c>
      <c r="AI164" s="17">
        <v>71.393000000000001</v>
      </c>
      <c r="AJ164" s="17">
        <v>0.89193999999999996</v>
      </c>
      <c r="AK164" s="17">
        <v>12.1126</v>
      </c>
      <c r="AL164" s="17"/>
      <c r="AN164">
        <v>13.4</v>
      </c>
      <c r="AO164">
        <v>507.8</v>
      </c>
      <c r="AP164">
        <v>20.2</v>
      </c>
      <c r="AQ164">
        <v>5.3</v>
      </c>
      <c r="AR164">
        <v>36.299999999999997</v>
      </c>
      <c r="AS164">
        <v>6.99</v>
      </c>
      <c r="AT164">
        <v>72.2</v>
      </c>
    </row>
    <row r="165" spans="1:46" x14ac:dyDescent="0.2">
      <c r="A165" t="s">
        <v>6</v>
      </c>
      <c r="B165" s="10" t="s">
        <v>15</v>
      </c>
      <c r="C165" s="10" t="s">
        <v>38</v>
      </c>
      <c r="D165" s="15">
        <v>0.78263888888888899</v>
      </c>
      <c r="E165" s="2">
        <v>0.78263888888888899</v>
      </c>
      <c r="F165" s="14">
        <v>15</v>
      </c>
      <c r="G165" s="1">
        <v>42962</v>
      </c>
      <c r="H165">
        <v>0.39200000000000002</v>
      </c>
      <c r="I165">
        <f t="shared" si="60"/>
        <v>0.23799999999999999</v>
      </c>
      <c r="J165" s="14">
        <f t="shared" si="61"/>
        <v>591.10719999999992</v>
      </c>
      <c r="K165" s="30">
        <v>30</v>
      </c>
      <c r="L165">
        <v>296</v>
      </c>
      <c r="M165">
        <f t="shared" si="62"/>
        <v>0.66747001859999999</v>
      </c>
      <c r="N165">
        <v>9.8091000000000008</v>
      </c>
      <c r="O165">
        <v>9.4770000000000003</v>
      </c>
      <c r="P165">
        <f t="shared" si="72"/>
        <v>35.214440861299231</v>
      </c>
      <c r="Q165" s="2">
        <f t="shared" si="73"/>
        <v>16.785931724096418</v>
      </c>
      <c r="R165" s="32">
        <f t="shared" si="63"/>
        <v>17.637854948382795</v>
      </c>
      <c r="S165" s="33">
        <v>424</v>
      </c>
      <c r="T165" s="43">
        <v>2.2000000000000002</v>
      </c>
      <c r="U165" s="3">
        <f t="shared" si="74"/>
        <v>12.040514903247468</v>
      </c>
      <c r="V165" s="27">
        <f t="shared" si="64"/>
        <v>4.408354178244453E-2</v>
      </c>
      <c r="W165" s="2">
        <f t="shared" si="75"/>
        <v>16.813469257944032</v>
      </c>
      <c r="X165" s="2">
        <f t="shared" si="76"/>
        <v>0.2653745115145193</v>
      </c>
      <c r="Y165" s="3">
        <f t="shared" si="77"/>
        <v>3.8909894849959949E-4</v>
      </c>
      <c r="Z165" s="22">
        <f t="shared" si="66"/>
        <v>20.034005680631331</v>
      </c>
      <c r="AA165" s="22">
        <f t="shared" si="67"/>
        <v>0.51723910045958377</v>
      </c>
      <c r="AB165" s="25">
        <f t="shared" si="65"/>
        <v>283.00728788639998</v>
      </c>
      <c r="AC165" s="25">
        <f t="shared" si="68"/>
        <v>12.475963600276421</v>
      </c>
      <c r="AD165" s="25">
        <f t="shared" si="69"/>
        <v>475.40259860718623</v>
      </c>
      <c r="AE165" s="22">
        <f t="shared" si="70"/>
        <v>167.98245803408932</v>
      </c>
      <c r="AF165" s="22">
        <f t="shared" si="71"/>
        <v>160.58082824309821</v>
      </c>
      <c r="AG165" s="17">
        <v>16.175999999999998</v>
      </c>
      <c r="AH165" s="17">
        <v>8.2590000000000003</v>
      </c>
      <c r="AI165" s="17">
        <v>83.988</v>
      </c>
      <c r="AJ165" s="17">
        <v>2.4430100000000001</v>
      </c>
      <c r="AK165" s="17">
        <v>7.74709</v>
      </c>
      <c r="AL165" s="17"/>
      <c r="AN165">
        <v>9.4</v>
      </c>
      <c r="AO165">
        <v>507.9</v>
      </c>
      <c r="AP165">
        <v>37.1</v>
      </c>
      <c r="AQ165">
        <v>4.25</v>
      </c>
      <c r="AR165">
        <v>9.6999999999999993</v>
      </c>
      <c r="AS165">
        <v>8.25</v>
      </c>
      <c r="AT165">
        <v>94.7</v>
      </c>
    </row>
    <row r="166" spans="1:46" x14ac:dyDescent="0.2">
      <c r="A166" t="s">
        <v>6</v>
      </c>
      <c r="B166" s="10" t="s">
        <v>17</v>
      </c>
      <c r="C166" s="10" t="s">
        <v>38</v>
      </c>
      <c r="D166" s="15">
        <v>0.78888888888888886</v>
      </c>
      <c r="E166" s="2">
        <v>0.78888888888888886</v>
      </c>
      <c r="F166" s="14">
        <v>15</v>
      </c>
      <c r="G166" s="1">
        <v>42962</v>
      </c>
      <c r="H166">
        <v>0.47199999999999998</v>
      </c>
      <c r="I166">
        <f t="shared" si="60"/>
        <v>0.15800000000000003</v>
      </c>
      <c r="J166" s="14">
        <f t="shared" si="61"/>
        <v>2300.1646000000001</v>
      </c>
      <c r="K166" s="30">
        <v>30</v>
      </c>
      <c r="L166">
        <v>1293</v>
      </c>
      <c r="M166">
        <f t="shared" si="62"/>
        <v>0.66755167379999991</v>
      </c>
      <c r="N166">
        <v>9.8102999999999998</v>
      </c>
      <c r="O166">
        <v>9.1050000000000004</v>
      </c>
      <c r="P166">
        <f t="shared" si="72"/>
        <v>35.163764438755273</v>
      </c>
      <c r="Q166" s="2">
        <f t="shared" si="73"/>
        <v>65.412922555723426</v>
      </c>
      <c r="R166" s="32">
        <f t="shared" si="63"/>
        <v>66.266073533123787</v>
      </c>
      <c r="S166" s="33">
        <v>424</v>
      </c>
      <c r="T166" s="43">
        <v>2.2000000000000002</v>
      </c>
      <c r="U166" s="3">
        <f t="shared" si="74"/>
        <v>12.057867147258388</v>
      </c>
      <c r="V166" s="27">
        <f t="shared" si="64"/>
        <v>4.6836817335870279E-2</v>
      </c>
      <c r="W166" s="2">
        <f t="shared" si="75"/>
        <v>72.153104438490871</v>
      </c>
      <c r="X166" s="2">
        <f t="shared" si="76"/>
        <v>0.5703859378027637</v>
      </c>
      <c r="Y166" s="3">
        <f t="shared" si="77"/>
        <v>1.5142788251928084E-3</v>
      </c>
      <c r="Z166" s="22">
        <f t="shared" si="66"/>
        <v>88.784379448372235</v>
      </c>
      <c r="AA166" s="22">
        <f t="shared" si="67"/>
        <v>0.28558867463824811</v>
      </c>
      <c r="AB166" s="25">
        <f t="shared" si="65"/>
        <v>283.04190969119998</v>
      </c>
      <c r="AC166" s="25">
        <f t="shared" si="68"/>
        <v>13.256782222602626</v>
      </c>
      <c r="AD166" s="25">
        <f t="shared" si="69"/>
        <v>2092.8674353120741</v>
      </c>
      <c r="AE166" s="22">
        <f t="shared" si="70"/>
        <v>739.41962785490045</v>
      </c>
      <c r="AF166" s="22">
        <f t="shared" si="71"/>
        <v>669.72797740462329</v>
      </c>
      <c r="AG166" s="17">
        <v>14.259</v>
      </c>
      <c r="AH166" s="17">
        <v>7.4729999999999999</v>
      </c>
      <c r="AI166" s="17">
        <v>72.924999999999997</v>
      </c>
      <c r="AJ166" s="17">
        <v>1.15866</v>
      </c>
      <c r="AK166" s="17">
        <v>20.985199999999999</v>
      </c>
      <c r="AL166" s="17"/>
      <c r="AN166">
        <v>10.4</v>
      </c>
      <c r="AO166">
        <v>508.2</v>
      </c>
      <c r="AP166">
        <v>47.7</v>
      </c>
      <c r="AQ166">
        <v>5.38</v>
      </c>
      <c r="AR166">
        <v>19.2</v>
      </c>
      <c r="AS166">
        <v>6.35</v>
      </c>
      <c r="AT166">
        <v>88.7</v>
      </c>
    </row>
    <row r="167" spans="1:46" x14ac:dyDescent="0.2">
      <c r="A167" t="s">
        <v>6</v>
      </c>
      <c r="B167" s="10" t="s">
        <v>19</v>
      </c>
      <c r="C167" s="10" t="s">
        <v>38</v>
      </c>
      <c r="D167" s="15">
        <v>0.88541666666666663</v>
      </c>
      <c r="E167" s="2">
        <v>0.88541666666666663</v>
      </c>
      <c r="F167" s="14">
        <v>21</v>
      </c>
      <c r="G167" s="1">
        <v>42962</v>
      </c>
      <c r="H167">
        <v>0.28399999999999997</v>
      </c>
      <c r="I167">
        <f t="shared" si="60"/>
        <v>0.34600000000000003</v>
      </c>
      <c r="J167" s="14">
        <f t="shared" si="61"/>
        <v>3716.0938000000001</v>
      </c>
      <c r="K167" s="30">
        <v>30</v>
      </c>
      <c r="L167">
        <v>2119</v>
      </c>
      <c r="M167">
        <f t="shared" si="62"/>
        <v>0.66814367399999997</v>
      </c>
      <c r="N167">
        <v>9.8190000000000008</v>
      </c>
      <c r="O167">
        <v>7.4630000000000001</v>
      </c>
      <c r="P167">
        <f t="shared" si="72"/>
        <v>34.928117710383347</v>
      </c>
      <c r="Q167" s="2">
        <f t="shared" si="73"/>
        <v>106.39261556586224</v>
      </c>
      <c r="R167" s="32">
        <f t="shared" si="63"/>
        <v>107.25152242848661</v>
      </c>
      <c r="S167" s="25">
        <v>433</v>
      </c>
      <c r="T167" s="32">
        <v>1.7</v>
      </c>
      <c r="U167" s="3">
        <f t="shared" si="74"/>
        <v>12.396889050545051</v>
      </c>
      <c r="V167" s="27">
        <f t="shared" si="64"/>
        <v>6.0823485813002919E-2</v>
      </c>
      <c r="W167" s="2">
        <f t="shared" si="75"/>
        <v>202.82179125170705</v>
      </c>
      <c r="X167" s="2">
        <f t="shared" si="76"/>
        <v>3.3439291761019976</v>
      </c>
      <c r="Y167" s="3">
        <f t="shared" si="77"/>
        <v>2.4486041069631376E-3</v>
      </c>
      <c r="Z167" s="22">
        <f t="shared" si="66"/>
        <v>263.44855749357453</v>
      </c>
      <c r="AA167" s="22">
        <f t="shared" si="67"/>
        <v>1.046414698831029</v>
      </c>
      <c r="AB167" s="25">
        <f t="shared" si="65"/>
        <v>289.30621084199998</v>
      </c>
      <c r="AC167" s="25">
        <f t="shared" si="68"/>
        <v>17.596612210762018</v>
      </c>
      <c r="AD167" s="25">
        <f t="shared" si="69"/>
        <v>6044.1250085946349</v>
      </c>
      <c r="AE167" s="22">
        <f t="shared" si="70"/>
        <v>2089.1791403315356</v>
      </c>
      <c r="AF167" s="22">
        <f t="shared" si="71"/>
        <v>1497.1549883474186</v>
      </c>
      <c r="AG167" s="17">
        <v>6.58</v>
      </c>
      <c r="AH167" s="17">
        <v>8.1549999999999994</v>
      </c>
      <c r="AI167" s="17">
        <v>66.48</v>
      </c>
      <c r="AN167">
        <v>8.9</v>
      </c>
      <c r="AO167">
        <v>508.9</v>
      </c>
      <c r="AP167">
        <v>52.6</v>
      </c>
      <c r="AQ167">
        <v>6.09</v>
      </c>
      <c r="AR167">
        <v>12.9</v>
      </c>
      <c r="AS167">
        <v>6.67</v>
      </c>
      <c r="AT167">
        <v>82.5</v>
      </c>
    </row>
    <row r="168" spans="1:46" x14ac:dyDescent="0.2">
      <c r="A168" t="s">
        <v>6</v>
      </c>
      <c r="B168" s="10" t="s">
        <v>27</v>
      </c>
      <c r="C168" s="10" t="s">
        <v>38</v>
      </c>
      <c r="D168" s="15">
        <v>0.95277777777777783</v>
      </c>
      <c r="E168" s="2">
        <v>0.95277777777777783</v>
      </c>
      <c r="F168" s="14">
        <v>21</v>
      </c>
      <c r="G168" s="1">
        <v>42962</v>
      </c>
      <c r="H168">
        <v>0.442</v>
      </c>
      <c r="I168">
        <f t="shared" si="60"/>
        <v>0.188</v>
      </c>
      <c r="J168" s="14">
        <f t="shared" si="61"/>
        <v>423.11559999999997</v>
      </c>
      <c r="K168" s="30">
        <v>30</v>
      </c>
      <c r="L168">
        <v>198</v>
      </c>
      <c r="M168">
        <f t="shared" si="62"/>
        <v>0.66827976599999994</v>
      </c>
      <c r="N168">
        <v>9.8209999999999997</v>
      </c>
      <c r="O168">
        <v>6.6059999999999999</v>
      </c>
      <c r="P168">
        <f t="shared" si="72"/>
        <v>34.814297994232554</v>
      </c>
      <c r="Q168" s="2">
        <f t="shared" si="73"/>
        <v>12.153500842386499</v>
      </c>
      <c r="R168" s="32">
        <f t="shared" si="63"/>
        <v>13.015215762071794</v>
      </c>
      <c r="S168" s="25">
        <v>433</v>
      </c>
      <c r="T168" s="32">
        <v>1.7</v>
      </c>
      <c r="U168" s="3">
        <f t="shared" si="74"/>
        <v>12.437418674124411</v>
      </c>
      <c r="V168" s="27">
        <f t="shared" si="64"/>
        <v>4.5299501639020565E-2</v>
      </c>
      <c r="W168" s="2">
        <f t="shared" si="75"/>
        <v>9.9666442684868386</v>
      </c>
      <c r="X168" s="2">
        <f t="shared" si="76"/>
        <v>0.13320277261503496</v>
      </c>
      <c r="Y168" s="3">
        <f t="shared" si="77"/>
        <v>2.7885561554137032E-4</v>
      </c>
      <c r="Z168" s="22">
        <f t="shared" si="66"/>
        <v>12.511258982572441</v>
      </c>
      <c r="AA168" s="22">
        <f t="shared" si="67"/>
        <v>0.36652127805618839</v>
      </c>
      <c r="AB168" s="25">
        <f t="shared" si="65"/>
        <v>289.36513867799999</v>
      </c>
      <c r="AC168" s="25">
        <f t="shared" si="68"/>
        <v>13.108096573819473</v>
      </c>
      <c r="AD168" s="25">
        <f t="shared" si="69"/>
        <v>295.99830225257944</v>
      </c>
      <c r="AE168" s="22">
        <f t="shared" si="70"/>
        <v>102.29231606989144</v>
      </c>
      <c r="AF168" s="22">
        <f t="shared" si="71"/>
        <v>95.446801998399337</v>
      </c>
      <c r="AG168" s="17">
        <v>15.308</v>
      </c>
      <c r="AH168" s="17">
        <v>6.8689999999999998</v>
      </c>
      <c r="AI168" s="17">
        <v>68.572000000000003</v>
      </c>
      <c r="AJ168" s="17">
        <v>0.89193999999999996</v>
      </c>
      <c r="AK168" s="17">
        <v>12.1126</v>
      </c>
      <c r="AL168" s="17"/>
      <c r="AN168">
        <v>13.4</v>
      </c>
      <c r="AO168">
        <v>507.8</v>
      </c>
      <c r="AP168">
        <v>20.2</v>
      </c>
      <c r="AQ168">
        <v>5.3</v>
      </c>
      <c r="AR168">
        <v>36.299999999999997</v>
      </c>
      <c r="AS168">
        <v>6.99</v>
      </c>
      <c r="AT168">
        <v>72.2</v>
      </c>
    </row>
    <row r="169" spans="1:46" x14ac:dyDescent="0.2">
      <c r="A169" t="s">
        <v>6</v>
      </c>
      <c r="B169" s="10" t="s">
        <v>15</v>
      </c>
      <c r="C169" s="10" t="s">
        <v>38</v>
      </c>
      <c r="D169" s="15">
        <v>0.95972222222222225</v>
      </c>
      <c r="E169" s="2">
        <v>0.95972222222222225</v>
      </c>
      <c r="F169" s="14">
        <v>21</v>
      </c>
      <c r="G169" s="1">
        <v>42962</v>
      </c>
      <c r="H169">
        <v>0.41699999999999998</v>
      </c>
      <c r="I169">
        <f t="shared" si="60"/>
        <v>0.21300000000000002</v>
      </c>
      <c r="J169" s="14">
        <f t="shared" si="61"/>
        <v>1043.6559999999999</v>
      </c>
      <c r="K169" s="30">
        <v>30</v>
      </c>
      <c r="L169">
        <v>560</v>
      </c>
      <c r="M169">
        <f t="shared" si="62"/>
        <v>0.66819130619999989</v>
      </c>
      <c r="N169">
        <v>9.8196999999999992</v>
      </c>
      <c r="O169">
        <v>6.298</v>
      </c>
      <c r="P169">
        <f t="shared" si="72"/>
        <v>34.780552184203202</v>
      </c>
      <c r="Q169" s="2">
        <f t="shared" si="73"/>
        <v>30.006884148147961</v>
      </c>
      <c r="R169" s="32">
        <f t="shared" si="63"/>
        <v>30.869435146220543</v>
      </c>
      <c r="S169" s="25">
        <v>433</v>
      </c>
      <c r="T169" s="32">
        <v>1.7</v>
      </c>
      <c r="U169" s="3">
        <f t="shared" si="74"/>
        <v>12.449486072180935</v>
      </c>
      <c r="V169" s="27">
        <f t="shared" si="64"/>
        <v>4.7968217452110183E-2</v>
      </c>
      <c r="W169" s="2">
        <f t="shared" si="75"/>
        <v>33.873881205507118</v>
      </c>
      <c r="X169" s="2">
        <f t="shared" si="76"/>
        <v>0.39435457412038516</v>
      </c>
      <c r="Y169" s="3">
        <f t="shared" si="77"/>
        <v>6.8773359552610168E-4</v>
      </c>
      <c r="Z169" s="22">
        <f t="shared" si="66"/>
        <v>41.957522021861955</v>
      </c>
      <c r="AA169" s="22">
        <f t="shared" si="67"/>
        <v>0.44058360333202984</v>
      </c>
      <c r="AB169" s="25">
        <f t="shared" si="65"/>
        <v>289.32683558459996</v>
      </c>
      <c r="AC169" s="25">
        <f t="shared" si="68"/>
        <v>13.878492564053021</v>
      </c>
      <c r="AD169" s="25">
        <f t="shared" si="69"/>
        <v>986.49473231404386</v>
      </c>
      <c r="AE169" s="22">
        <f t="shared" si="70"/>
        <v>340.96205777828379</v>
      </c>
      <c r="AF169" s="22">
        <f t="shared" si="71"/>
        <v>302.32045611738141</v>
      </c>
      <c r="AG169" s="17">
        <v>13.519</v>
      </c>
      <c r="AH169" s="17">
        <v>6.8849999999999998</v>
      </c>
      <c r="AI169" s="17">
        <v>66.102000000000004</v>
      </c>
      <c r="AJ169" s="17">
        <v>2.4430100000000001</v>
      </c>
      <c r="AK169" s="17">
        <v>7.74709</v>
      </c>
      <c r="AL169" s="17"/>
      <c r="AN169">
        <v>9.4</v>
      </c>
      <c r="AO169">
        <v>507.9</v>
      </c>
      <c r="AP169">
        <v>37.1</v>
      </c>
      <c r="AQ169">
        <v>4.25</v>
      </c>
      <c r="AR169">
        <v>9.6999999999999993</v>
      </c>
      <c r="AS169">
        <v>8.25</v>
      </c>
      <c r="AT169">
        <v>94.7</v>
      </c>
    </row>
    <row r="170" spans="1:46" x14ac:dyDescent="0.2">
      <c r="A170" t="s">
        <v>6</v>
      </c>
      <c r="B170" s="10" t="s">
        <v>17</v>
      </c>
      <c r="C170" s="10" t="s">
        <v>38</v>
      </c>
      <c r="D170" s="15">
        <v>0.96527777777777779</v>
      </c>
      <c r="E170" s="2">
        <v>0.96527777777777779</v>
      </c>
      <c r="F170" s="14">
        <v>21</v>
      </c>
      <c r="G170" s="1">
        <v>42962</v>
      </c>
      <c r="H170">
        <v>0.42399999999999999</v>
      </c>
      <c r="I170">
        <f t="shared" si="60"/>
        <v>0.20600000000000002</v>
      </c>
      <c r="J170" s="14">
        <f t="shared" si="61"/>
        <v>2617.2916</v>
      </c>
      <c r="K170" s="30">
        <v>30</v>
      </c>
      <c r="L170">
        <v>1478</v>
      </c>
      <c r="M170">
        <f t="shared" si="62"/>
        <v>0.66817769699999996</v>
      </c>
      <c r="N170">
        <v>9.8194999999999997</v>
      </c>
      <c r="O170">
        <v>6.1260000000000003</v>
      </c>
      <c r="P170">
        <f t="shared" si="72"/>
        <v>34.759841248996374</v>
      </c>
      <c r="Q170" s="2">
        <f t="shared" si="73"/>
        <v>75.296419832629979</v>
      </c>
      <c r="R170" s="32">
        <f t="shared" si="63"/>
        <v>76.159484763942515</v>
      </c>
      <c r="S170" s="25">
        <v>433</v>
      </c>
      <c r="T170" s="32">
        <v>1.7</v>
      </c>
      <c r="U170" s="3">
        <f t="shared" si="74"/>
        <v>12.45690384194439</v>
      </c>
      <c r="V170" s="27">
        <f t="shared" si="64"/>
        <v>4.8642662666540659E-2</v>
      </c>
      <c r="W170" s="2">
        <f t="shared" si="75"/>
        <v>93.026548022595222</v>
      </c>
      <c r="X170" s="2">
        <f t="shared" si="76"/>
        <v>0.94080346086085942</v>
      </c>
      <c r="Y170" s="3">
        <f t="shared" si="77"/>
        <v>1.7246704868495515E-3</v>
      </c>
      <c r="Z170" s="22">
        <f t="shared" si="66"/>
        <v>114.42308426427353</v>
      </c>
      <c r="AA170" s="22">
        <f t="shared" si="67"/>
        <v>0.41931928266600949</v>
      </c>
      <c r="AB170" s="25">
        <f t="shared" si="65"/>
        <v>289.320942801</v>
      </c>
      <c r="AC170" s="25">
        <f t="shared" si="68"/>
        <v>14.073341023034548</v>
      </c>
      <c r="AD170" s="25">
        <f t="shared" si="69"/>
        <v>2686.2587325382428</v>
      </c>
      <c r="AE170" s="22">
        <f t="shared" si="70"/>
        <v>928.47019871143527</v>
      </c>
      <c r="AF170" s="22">
        <f t="shared" si="71"/>
        <v>813.04847283236779</v>
      </c>
      <c r="AG170" s="17">
        <v>13.09</v>
      </c>
      <c r="AH170" s="17">
        <v>7.2549999999999999</v>
      </c>
      <c r="AI170" s="17">
        <v>68.992999999999995</v>
      </c>
      <c r="AJ170" s="17">
        <v>1.15866</v>
      </c>
      <c r="AK170" s="17">
        <v>20.985199999999999</v>
      </c>
      <c r="AL170" s="17"/>
      <c r="AN170">
        <v>10.4</v>
      </c>
      <c r="AO170">
        <v>508.2</v>
      </c>
      <c r="AP170">
        <v>47.7</v>
      </c>
      <c r="AQ170">
        <v>5.38</v>
      </c>
      <c r="AR170">
        <v>19.2</v>
      </c>
      <c r="AS170">
        <v>6.35</v>
      </c>
      <c r="AT170">
        <v>88.7</v>
      </c>
    </row>
    <row r="171" spans="1:46" x14ac:dyDescent="0.2">
      <c r="A171" t="s">
        <v>6</v>
      </c>
      <c r="B171" s="10" t="s">
        <v>18</v>
      </c>
      <c r="C171" s="10" t="s">
        <v>39</v>
      </c>
      <c r="D171" s="15">
        <v>0.18263888888888891</v>
      </c>
      <c r="E171" s="2">
        <v>0.18263888888888891</v>
      </c>
      <c r="F171" s="14">
        <v>3</v>
      </c>
      <c r="G171" s="1">
        <v>42962</v>
      </c>
      <c r="H171">
        <v>0.433</v>
      </c>
      <c r="I171">
        <f t="shared" si="60"/>
        <v>0.19700000000000001</v>
      </c>
      <c r="J171" s="14">
        <f t="shared" si="61"/>
        <v>1180.7919999999999</v>
      </c>
      <c r="K171" s="30">
        <v>30</v>
      </c>
      <c r="L171">
        <v>640</v>
      </c>
      <c r="M171">
        <f t="shared" si="62"/>
        <v>0.66821852459999997</v>
      </c>
      <c r="N171">
        <v>9.8201000000000001</v>
      </c>
      <c r="O171">
        <v>4.8529999999999998</v>
      </c>
      <c r="P171">
        <f t="shared" si="72"/>
        <v>34.599199168205757</v>
      </c>
      <c r="Q171" s="2">
        <f t="shared" si="73"/>
        <v>34.127726317002882</v>
      </c>
      <c r="R171" s="32">
        <f t="shared" si="63"/>
        <v>34.99479840887858</v>
      </c>
      <c r="S171" s="25">
        <v>453</v>
      </c>
      <c r="T171" s="32">
        <v>2.4</v>
      </c>
      <c r="U171" s="3">
        <f t="shared" si="74"/>
        <v>13.092788587323007</v>
      </c>
      <c r="V171" s="27">
        <f t="shared" si="64"/>
        <v>4.8199329673035196E-2</v>
      </c>
      <c r="W171" s="2">
        <f t="shared" si="75"/>
        <v>37.896180817123792</v>
      </c>
      <c r="X171" s="2">
        <f t="shared" si="76"/>
        <v>0.39753907509144665</v>
      </c>
      <c r="Y171" s="3">
        <f t="shared" si="77"/>
        <v>7.7813322297779397E-4</v>
      </c>
      <c r="Z171" s="22">
        <f t="shared" si="66"/>
        <v>47.075667717859488</v>
      </c>
      <c r="AA171" s="22">
        <f t="shared" si="67"/>
        <v>0.3944877646640137</v>
      </c>
      <c r="AB171" s="25">
        <f t="shared" si="65"/>
        <v>302.70299164379998</v>
      </c>
      <c r="AC171" s="25">
        <f t="shared" si="68"/>
        <v>14.590081287253533</v>
      </c>
      <c r="AD171" s="25">
        <f t="shared" si="69"/>
        <v>1106.2595616449551</v>
      </c>
      <c r="AE171" s="22">
        <f t="shared" si="70"/>
        <v>365.46039919774728</v>
      </c>
      <c r="AF171" s="22">
        <f t="shared" si="71"/>
        <v>322.65528060482183</v>
      </c>
      <c r="AG171" s="17">
        <v>13.371</v>
      </c>
      <c r="AH171" s="17">
        <v>6.5830000000000002</v>
      </c>
      <c r="AI171" s="17">
        <v>62.994999999999997</v>
      </c>
      <c r="AJ171" s="17">
        <v>5.9429999999999997E-2</v>
      </c>
      <c r="AK171" s="17">
        <v>11.3925</v>
      </c>
      <c r="AL171" s="17"/>
      <c r="AN171">
        <v>11.8</v>
      </c>
      <c r="AO171">
        <v>508.5</v>
      </c>
      <c r="AP171">
        <v>47.7</v>
      </c>
      <c r="AQ171">
        <v>5.18</v>
      </c>
      <c r="AR171">
        <v>45.1</v>
      </c>
      <c r="AS171">
        <v>7.03</v>
      </c>
      <c r="AT171">
        <v>66.8</v>
      </c>
    </row>
    <row r="172" spans="1:46" x14ac:dyDescent="0.2">
      <c r="A172" t="s">
        <v>6</v>
      </c>
      <c r="B172" s="10" t="s">
        <v>11</v>
      </c>
      <c r="C172" s="10" t="s">
        <v>39</v>
      </c>
      <c r="D172" s="15">
        <v>0.19236111111111112</v>
      </c>
      <c r="E172" s="2">
        <v>0.19236111111111112</v>
      </c>
      <c r="F172" s="14">
        <v>3</v>
      </c>
      <c r="G172" s="1">
        <v>42962</v>
      </c>
      <c r="H172">
        <v>0.46400000000000002</v>
      </c>
      <c r="I172">
        <f t="shared" si="60"/>
        <v>0.16599999999999998</v>
      </c>
      <c r="J172" s="14">
        <f t="shared" si="61"/>
        <v>2394.4456</v>
      </c>
      <c r="K172" s="30">
        <v>30</v>
      </c>
      <c r="L172">
        <v>1348</v>
      </c>
      <c r="M172">
        <f t="shared" si="62"/>
        <v>0.66824574299999995</v>
      </c>
      <c r="N172">
        <v>9.8204999999999991</v>
      </c>
      <c r="O172">
        <v>4.8470000000000004</v>
      </c>
      <c r="P172">
        <f t="shared" si="72"/>
        <v>34.597042794001005</v>
      </c>
      <c r="Q172" s="2">
        <f t="shared" si="73"/>
        <v>69.209545285621573</v>
      </c>
      <c r="R172" s="32">
        <f t="shared" si="63"/>
        <v>70.076671420610253</v>
      </c>
      <c r="S172" s="25">
        <v>453</v>
      </c>
      <c r="T172" s="32">
        <v>2.4</v>
      </c>
      <c r="U172" s="3">
        <f t="shared" si="74"/>
        <v>13.093604638329044</v>
      </c>
      <c r="V172" s="27">
        <f t="shared" si="64"/>
        <v>4.5709670245460611E-2</v>
      </c>
      <c r="W172" s="2">
        <f t="shared" si="75"/>
        <v>77.519884111743835</v>
      </c>
      <c r="X172" s="2">
        <f t="shared" si="76"/>
        <v>0.63441920254044804</v>
      </c>
      <c r="Y172" s="3">
        <f t="shared" si="77"/>
        <v>1.5779862712476142E-3</v>
      </c>
      <c r="Z172" s="22">
        <f t="shared" si="66"/>
        <v>92.205193635270334</v>
      </c>
      <c r="AA172" s="22">
        <f t="shared" si="67"/>
        <v>0.31022185001749847</v>
      </c>
      <c r="AB172" s="25">
        <f t="shared" si="65"/>
        <v>302.71532157899998</v>
      </c>
      <c r="AC172" s="25">
        <f t="shared" si="68"/>
        <v>13.837017527624656</v>
      </c>
      <c r="AD172" s="25">
        <f t="shared" si="69"/>
        <v>2179.2851848749251</v>
      </c>
      <c r="AE172" s="22">
        <f t="shared" si="70"/>
        <v>719.91241589870913</v>
      </c>
      <c r="AF172" s="22">
        <f t="shared" si="71"/>
        <v>666.36609696554183</v>
      </c>
      <c r="AG172" s="17">
        <v>15.023</v>
      </c>
      <c r="AH172" s="17">
        <v>6.4980000000000002</v>
      </c>
      <c r="AI172" s="17">
        <v>64.471000000000004</v>
      </c>
      <c r="AJ172" s="17">
        <v>0.64458000000000004</v>
      </c>
      <c r="AK172" s="17">
        <v>24.278300000000002</v>
      </c>
      <c r="AL172" s="17"/>
      <c r="AN172">
        <v>13.3</v>
      </c>
      <c r="AO172">
        <v>507.8</v>
      </c>
      <c r="AP172">
        <v>45.4</v>
      </c>
      <c r="AQ172">
        <v>4.7699999999999996</v>
      </c>
      <c r="AR172">
        <v>15.5</v>
      </c>
      <c r="AS172">
        <v>7.08</v>
      </c>
      <c r="AT172">
        <v>65.2</v>
      </c>
    </row>
    <row r="173" spans="1:46" x14ac:dyDescent="0.2">
      <c r="A173" t="s">
        <v>6</v>
      </c>
      <c r="B173" s="10" t="s">
        <v>14</v>
      </c>
      <c r="C173" s="10" t="s">
        <v>39</v>
      </c>
      <c r="D173" s="15">
        <v>0.19999999999999998</v>
      </c>
      <c r="E173" s="2">
        <v>0.19999999999999998</v>
      </c>
      <c r="F173" s="14">
        <v>3</v>
      </c>
      <c r="G173" s="1">
        <v>42962</v>
      </c>
      <c r="H173">
        <v>0.44900000000000001</v>
      </c>
      <c r="I173">
        <f t="shared" si="60"/>
        <v>0.18099999999999999</v>
      </c>
      <c r="J173" s="14">
        <f t="shared" si="61"/>
        <v>2497.2976000000003</v>
      </c>
      <c r="K173" s="30">
        <v>30</v>
      </c>
      <c r="L173">
        <v>1408</v>
      </c>
      <c r="M173">
        <f t="shared" si="62"/>
        <v>0.66818450159999987</v>
      </c>
      <c r="N173">
        <v>9.8195999999999994</v>
      </c>
      <c r="O173">
        <v>4.9740000000000002</v>
      </c>
      <c r="P173">
        <f t="shared" ref="P173:P204" si="78">1.014/M173*0.08206*(O173+273)</f>
        <v>34.616029008117302</v>
      </c>
      <c r="Q173" s="2">
        <f t="shared" ref="Q173:Q204" si="79">J173/P173</f>
        <v>72.142809893485918</v>
      </c>
      <c r="R173" s="32">
        <f t="shared" si="63"/>
        <v>73.0094604267682</v>
      </c>
      <c r="S173" s="25">
        <v>453</v>
      </c>
      <c r="T173" s="32">
        <v>2.4</v>
      </c>
      <c r="U173" s="3">
        <f t="shared" ref="U173:U204" si="80">S173/P173</f>
        <v>13.086423052562544</v>
      </c>
      <c r="V173" s="27">
        <f t="shared" si="64"/>
        <v>5.0554390990896744E-2</v>
      </c>
      <c r="W173" s="2">
        <f t="shared" ref="W173:W204" si="81">(((Q173*I173)+(H173*0.83*Q173))-(U173*I173))/H173</f>
        <v>83.685227129649292</v>
      </c>
      <c r="X173" s="2">
        <f t="shared" ref="X173:X204" si="82">((I173/24.451*J173)+(0.025*0.00141*J173))/(H173*55.51)</f>
        <v>0.74524286110968685</v>
      </c>
      <c r="Y173" s="3">
        <f t="shared" ref="Y173:Y204" si="83">Q173/10^6*0.08206*(O173+273)</f>
        <v>1.6456169153874517E-3</v>
      </c>
      <c r="Z173" s="22">
        <f t="shared" si="66"/>
        <v>106.99985587978664</v>
      </c>
      <c r="AA173" s="22">
        <f t="shared" si="67"/>
        <v>0.34936246441893104</v>
      </c>
      <c r="AB173" s="25">
        <f t="shared" si="65"/>
        <v>302.68757922479995</v>
      </c>
      <c r="AC173" s="25">
        <f t="shared" si="68"/>
        <v>15.30218622821857</v>
      </c>
      <c r="AD173" s="25">
        <f t="shared" si="69"/>
        <v>2501.7138967922783</v>
      </c>
      <c r="AE173" s="22">
        <f t="shared" si="70"/>
        <v>826.50034837878366</v>
      </c>
      <c r="AF173" s="22">
        <f t="shared" si="71"/>
        <v>699.24554755757413</v>
      </c>
      <c r="AG173" s="17">
        <v>11.92</v>
      </c>
      <c r="AH173" s="17">
        <v>6.1319999999999997</v>
      </c>
      <c r="AI173" s="17">
        <v>56.795000000000002</v>
      </c>
      <c r="AJ173" s="17">
        <v>5.0400000000000002E-3</v>
      </c>
      <c r="AK173" s="17">
        <v>22.893899999999999</v>
      </c>
      <c r="AL173" s="17"/>
      <c r="AN173">
        <v>10.9</v>
      </c>
      <c r="AO173">
        <v>508</v>
      </c>
      <c r="AP173">
        <v>42.4</v>
      </c>
      <c r="AQ173">
        <v>4.7</v>
      </c>
      <c r="AR173">
        <v>41.6</v>
      </c>
      <c r="AS173">
        <v>6.6</v>
      </c>
      <c r="AT173">
        <v>80.3</v>
      </c>
    </row>
    <row r="174" spans="1:46" x14ac:dyDescent="0.2">
      <c r="A174" t="s">
        <v>6</v>
      </c>
      <c r="B174" s="10" t="s">
        <v>16</v>
      </c>
      <c r="C174" s="10" t="s">
        <v>39</v>
      </c>
      <c r="D174" s="15">
        <v>0.21041666666666667</v>
      </c>
      <c r="E174" s="2">
        <v>0.21041666666666667</v>
      </c>
      <c r="F174" s="14">
        <v>3</v>
      </c>
      <c r="G174" s="1">
        <v>42962</v>
      </c>
      <c r="H174">
        <v>0.46800000000000003</v>
      </c>
      <c r="I174">
        <f t="shared" si="60"/>
        <v>0.16199999999999998</v>
      </c>
      <c r="J174" s="14">
        <f t="shared" si="61"/>
        <v>2569.2940000000003</v>
      </c>
      <c r="K174" s="30">
        <v>30</v>
      </c>
      <c r="L174">
        <v>1450</v>
      </c>
      <c r="M174">
        <f t="shared" si="62"/>
        <v>0.66821852459999997</v>
      </c>
      <c r="N174">
        <v>9.8201000000000001</v>
      </c>
      <c r="O174">
        <v>5.0410000000000004</v>
      </c>
      <c r="P174">
        <f t="shared" si="78"/>
        <v>34.622609566666895</v>
      </c>
      <c r="Q174" s="2">
        <f t="shared" si="79"/>
        <v>74.20856001777527</v>
      </c>
      <c r="R174" s="32">
        <f t="shared" si="63"/>
        <v>75.075045830817004</v>
      </c>
      <c r="S174" s="25">
        <v>453</v>
      </c>
      <c r="T174" s="32">
        <v>2.4</v>
      </c>
      <c r="U174" s="3">
        <f t="shared" si="80"/>
        <v>13.083935776930234</v>
      </c>
      <c r="V174" s="27">
        <f t="shared" si="64"/>
        <v>5.4581553890078544E-2</v>
      </c>
      <c r="W174" s="2">
        <f t="shared" si="81"/>
        <v>82.751628590430599</v>
      </c>
      <c r="X174" s="2">
        <f t="shared" si="82"/>
        <v>0.65874842178394755</v>
      </c>
      <c r="Y174" s="3">
        <f t="shared" si="83"/>
        <v>1.6931458046781386E-3</v>
      </c>
      <c r="Z174" s="22">
        <f t="shared" si="66"/>
        <v>113.57305275747733</v>
      </c>
      <c r="AA174" s="22">
        <f t="shared" si="67"/>
        <v>0.29993739682214482</v>
      </c>
      <c r="AB174" s="25">
        <f t="shared" si="65"/>
        <v>302.70299164379998</v>
      </c>
      <c r="AC174" s="25">
        <f t="shared" si="68"/>
        <v>16.521999651094063</v>
      </c>
      <c r="AD174" s="25">
        <f t="shared" si="69"/>
        <v>2634.2800802964302</v>
      </c>
      <c r="AE174" s="22">
        <f t="shared" si="70"/>
        <v>870.25241012360709</v>
      </c>
      <c r="AF174" s="22">
        <f t="shared" si="71"/>
        <v>687.40500639071661</v>
      </c>
      <c r="AG174" s="17">
        <v>9.6539999999999999</v>
      </c>
      <c r="AH174" s="17">
        <v>7.6950000000000003</v>
      </c>
      <c r="AI174" s="17">
        <v>67.614999999999995</v>
      </c>
      <c r="AJ174" s="17">
        <v>0.82604999999999995</v>
      </c>
      <c r="AK174" s="17">
        <v>9.1997900000000001</v>
      </c>
      <c r="AL174" s="17"/>
      <c r="AN174">
        <v>8.9</v>
      </c>
      <c r="AO174">
        <v>508.9</v>
      </c>
      <c r="AP174">
        <v>52.6</v>
      </c>
      <c r="AQ174">
        <v>6.09</v>
      </c>
      <c r="AR174">
        <v>12.9</v>
      </c>
      <c r="AS174">
        <v>6.67</v>
      </c>
      <c r="AT174">
        <v>82.5</v>
      </c>
    </row>
    <row r="175" spans="1:46" x14ac:dyDescent="0.2">
      <c r="A175" t="s">
        <v>6</v>
      </c>
      <c r="B175" s="10" t="s">
        <v>9</v>
      </c>
      <c r="C175" s="10" t="s">
        <v>39</v>
      </c>
      <c r="D175" s="15">
        <v>0.21666666666666667</v>
      </c>
      <c r="E175" s="2">
        <v>0.21666666666666667</v>
      </c>
      <c r="F175" s="14">
        <v>3</v>
      </c>
      <c r="G175" s="1">
        <v>42962</v>
      </c>
      <c r="H175">
        <v>0.47699999999999998</v>
      </c>
      <c r="I175">
        <f t="shared" si="60"/>
        <v>0.15300000000000002</v>
      </c>
      <c r="J175" s="14">
        <f t="shared" si="61"/>
        <v>1251.0742</v>
      </c>
      <c r="K175" s="30">
        <v>30</v>
      </c>
      <c r="L175">
        <v>681</v>
      </c>
      <c r="M175">
        <f t="shared" si="62"/>
        <v>0.66834100739999991</v>
      </c>
      <c r="N175">
        <v>9.8218999999999994</v>
      </c>
      <c r="O175">
        <v>4.9400000000000004</v>
      </c>
      <c r="P175">
        <f t="shared" si="78"/>
        <v>34.603689933032236</v>
      </c>
      <c r="Q175" s="2">
        <f t="shared" si="79"/>
        <v>36.154358174552385</v>
      </c>
      <c r="R175" s="32">
        <f t="shared" si="63"/>
        <v>37.021317740369163</v>
      </c>
      <c r="S175" s="25">
        <v>453</v>
      </c>
      <c r="T175" s="32">
        <v>2.4</v>
      </c>
      <c r="U175" s="3">
        <f t="shared" si="80"/>
        <v>13.091089443833331</v>
      </c>
      <c r="V175" s="27">
        <f t="shared" si="64"/>
        <v>4.8324938301202033E-2</v>
      </c>
      <c r="W175" s="2">
        <f t="shared" si="81"/>
        <v>37.405769519260062</v>
      </c>
      <c r="X175" s="2">
        <f t="shared" si="82"/>
        <v>0.29732259922211146</v>
      </c>
      <c r="Y175" s="3">
        <f t="shared" si="83"/>
        <v>8.2459979404353955E-4</v>
      </c>
      <c r="Z175" s="22">
        <f t="shared" si="66"/>
        <v>47.24638640471953</v>
      </c>
      <c r="AA175" s="22">
        <f t="shared" si="67"/>
        <v>0.27808137016764789</v>
      </c>
      <c r="AB175" s="25">
        <f t="shared" si="65"/>
        <v>302.75847635219998</v>
      </c>
      <c r="AC175" s="25">
        <f t="shared" si="68"/>
        <v>14.630784689885999</v>
      </c>
      <c r="AD175" s="25">
        <f t="shared" si="69"/>
        <v>1109.9612201484833</v>
      </c>
      <c r="AE175" s="22">
        <f t="shared" si="70"/>
        <v>366.61606754066952</v>
      </c>
      <c r="AF175" s="22">
        <f t="shared" si="71"/>
        <v>322.92448700567724</v>
      </c>
      <c r="AG175" s="17">
        <v>13.291</v>
      </c>
      <c r="AH175" s="17">
        <v>6.4349999999999996</v>
      </c>
      <c r="AI175" s="17">
        <v>61.47</v>
      </c>
      <c r="AJ175" s="17">
        <v>0.95572000000000001</v>
      </c>
      <c r="AK175" s="17">
        <v>10.114699999999999</v>
      </c>
      <c r="AL175" s="17"/>
      <c r="AN175">
        <v>11.6</v>
      </c>
      <c r="AO175">
        <v>508.3</v>
      </c>
      <c r="AP175">
        <v>50.5</v>
      </c>
      <c r="AQ175">
        <v>5.5</v>
      </c>
      <c r="AR175">
        <v>16.2</v>
      </c>
      <c r="AS175">
        <v>7.03</v>
      </c>
      <c r="AT175">
        <v>65.099999999999994</v>
      </c>
    </row>
    <row r="176" spans="1:46" x14ac:dyDescent="0.2">
      <c r="A176" t="s">
        <v>6</v>
      </c>
      <c r="B176" s="10" t="s">
        <v>10</v>
      </c>
      <c r="C176" s="10" t="s">
        <v>39</v>
      </c>
      <c r="D176" s="15">
        <v>0.22430555555555556</v>
      </c>
      <c r="E176" s="2">
        <v>0.22430555555555556</v>
      </c>
      <c r="F176" s="14">
        <v>3</v>
      </c>
      <c r="G176" s="1">
        <v>42962</v>
      </c>
      <c r="H176">
        <v>0.442</v>
      </c>
      <c r="I176">
        <f t="shared" si="60"/>
        <v>0.188</v>
      </c>
      <c r="J176" s="14">
        <f t="shared" si="61"/>
        <v>3832.6594</v>
      </c>
      <c r="K176" s="30">
        <v>30</v>
      </c>
      <c r="L176">
        <v>2187</v>
      </c>
      <c r="M176">
        <f t="shared" si="62"/>
        <v>0.66832059359999996</v>
      </c>
      <c r="N176">
        <v>9.8216000000000001</v>
      </c>
      <c r="O176">
        <v>4.96</v>
      </c>
      <c r="P176">
        <f t="shared" si="78"/>
        <v>34.607236987586965</v>
      </c>
      <c r="Q176" s="2">
        <f t="shared" si="79"/>
        <v>110.74733881166851</v>
      </c>
      <c r="R176" s="32">
        <f t="shared" si="63"/>
        <v>111.61420951882033</v>
      </c>
      <c r="S176" s="25">
        <v>453</v>
      </c>
      <c r="T176" s="32">
        <v>2.4</v>
      </c>
      <c r="U176" s="3">
        <f t="shared" si="80"/>
        <v>13.089747677992424</v>
      </c>
      <c r="V176" s="27">
        <f t="shared" si="64"/>
        <v>5.0589701629419739E-2</v>
      </c>
      <c r="W176" s="2">
        <f t="shared" si="81"/>
        <v>133.45790916194528</v>
      </c>
      <c r="X176" s="2">
        <f t="shared" si="82"/>
        <v>1.2065753627828337</v>
      </c>
      <c r="Y176" s="3">
        <f t="shared" si="83"/>
        <v>2.5260800840972582E-3</v>
      </c>
      <c r="Z176" s="22">
        <f t="shared" si="66"/>
        <v>169.33125569476024</v>
      </c>
      <c r="AA176" s="22">
        <f t="shared" si="67"/>
        <v>0.36871423743107812</v>
      </c>
      <c r="AB176" s="25">
        <f t="shared" si="65"/>
        <v>302.74922890080001</v>
      </c>
      <c r="AC176" s="25">
        <f t="shared" si="68"/>
        <v>15.315993158628372</v>
      </c>
      <c r="AD176" s="25">
        <f t="shared" si="69"/>
        <v>3958.7635824518534</v>
      </c>
      <c r="AE176" s="22">
        <f t="shared" si="70"/>
        <v>1307.6048440569264</v>
      </c>
      <c r="AF176" s="22">
        <f t="shared" si="71"/>
        <v>1105.5845607985682</v>
      </c>
      <c r="AG176" s="17">
        <v>11.898999999999999</v>
      </c>
      <c r="AH176" s="17">
        <v>6.8129999999999997</v>
      </c>
      <c r="AI176" s="17">
        <v>63.073</v>
      </c>
      <c r="AJ176" s="17">
        <v>3.2054</v>
      </c>
      <c r="AK176" s="17">
        <v>12.5318</v>
      </c>
      <c r="AL176" s="17"/>
      <c r="AN176">
        <v>10</v>
      </c>
      <c r="AO176">
        <v>508</v>
      </c>
      <c r="AP176">
        <v>49.4</v>
      </c>
      <c r="AQ176">
        <v>5.64</v>
      </c>
      <c r="AR176">
        <v>19.3</v>
      </c>
      <c r="AS176">
        <v>6.88</v>
      </c>
      <c r="AT176">
        <v>70.900000000000006</v>
      </c>
    </row>
    <row r="177" spans="1:46" x14ac:dyDescent="0.2">
      <c r="A177" t="s">
        <v>6</v>
      </c>
      <c r="B177" s="10" t="s">
        <v>13</v>
      </c>
      <c r="C177" s="10" t="s">
        <v>39</v>
      </c>
      <c r="D177" s="15">
        <v>0.23333333333333331</v>
      </c>
      <c r="E177" s="2">
        <v>0.23333333333333331</v>
      </c>
      <c r="F177" s="14">
        <v>3</v>
      </c>
      <c r="G177" s="1">
        <v>42962</v>
      </c>
      <c r="H177">
        <v>0.28399999999999997</v>
      </c>
      <c r="I177">
        <f t="shared" si="60"/>
        <v>0.34600000000000003</v>
      </c>
      <c r="J177" s="14">
        <f t="shared" si="61"/>
        <v>2655.0039999999999</v>
      </c>
      <c r="K177" s="30">
        <v>30</v>
      </c>
      <c r="L177">
        <v>1500</v>
      </c>
      <c r="M177">
        <f t="shared" si="62"/>
        <v>0.66840905340000001</v>
      </c>
      <c r="N177">
        <v>9.8229000000000006</v>
      </c>
      <c r="O177">
        <v>4.9859999999999998</v>
      </c>
      <c r="P177">
        <f t="shared" si="78"/>
        <v>34.605893619453468</v>
      </c>
      <c r="Q177" s="2">
        <f t="shared" si="79"/>
        <v>76.721151292781741</v>
      </c>
      <c r="R177" s="32">
        <f t="shared" si="63"/>
        <v>77.58805565103637</v>
      </c>
      <c r="S177" s="25">
        <v>453</v>
      </c>
      <c r="T177" s="32">
        <v>2.4</v>
      </c>
      <c r="U177" s="3">
        <f t="shared" si="80"/>
        <v>13.090255809644781</v>
      </c>
      <c r="V177" s="27">
        <f t="shared" si="64"/>
        <v>5.8838207857422532E-2</v>
      </c>
      <c r="W177" s="2">
        <f t="shared" si="81"/>
        <v>141.2007028869715</v>
      </c>
      <c r="X177" s="2">
        <f t="shared" si="82"/>
        <v>2.3891068999032017</v>
      </c>
      <c r="Y177" s="3">
        <f t="shared" si="83"/>
        <v>1.7501269333463647E-3</v>
      </c>
      <c r="Z177" s="22">
        <f t="shared" si="66"/>
        <v>180.49647959506953</v>
      </c>
      <c r="AA177" s="22">
        <f t="shared" si="67"/>
        <v>1.0561581266059932</v>
      </c>
      <c r="AB177" s="25">
        <f t="shared" si="65"/>
        <v>302.78930119019998</v>
      </c>
      <c r="AC177" s="25">
        <f t="shared" si="68"/>
        <v>17.815579840432701</v>
      </c>
      <c r="AD177" s="25">
        <f t="shared" si="69"/>
        <v>4154.740963705588</v>
      </c>
      <c r="AE177" s="22">
        <f t="shared" si="70"/>
        <v>1372.1558018642634</v>
      </c>
      <c r="AF177" s="22">
        <f t="shared" si="71"/>
        <v>1013.1383946619034</v>
      </c>
      <c r="AG177" s="17">
        <v>7.5069999999999997</v>
      </c>
      <c r="AH177" s="17">
        <v>5.2939999999999996</v>
      </c>
      <c r="AI177" s="17">
        <v>44.164000000000001</v>
      </c>
      <c r="AJ177" s="17">
        <v>7.9831099999999999</v>
      </c>
      <c r="AK177" s="17">
        <v>22.9969</v>
      </c>
      <c r="AL177" s="17"/>
      <c r="AN177">
        <v>6.6</v>
      </c>
      <c r="AO177">
        <v>507.7</v>
      </c>
      <c r="AP177">
        <v>38.200000000000003</v>
      </c>
      <c r="AQ177">
        <v>4.6399999999999997</v>
      </c>
      <c r="AR177">
        <v>60.5</v>
      </c>
      <c r="AS177">
        <v>6.77</v>
      </c>
      <c r="AT177">
        <v>82.9</v>
      </c>
    </row>
    <row r="178" spans="1:46" x14ac:dyDescent="0.2">
      <c r="A178" t="s">
        <v>6</v>
      </c>
      <c r="B178" s="10" t="s">
        <v>12</v>
      </c>
      <c r="C178" s="10" t="s">
        <v>39</v>
      </c>
      <c r="D178" s="15">
        <v>0.24444444444444446</v>
      </c>
      <c r="E178" s="2">
        <v>0.24444444444444446</v>
      </c>
      <c r="F178" s="14">
        <v>3</v>
      </c>
      <c r="G178" s="1">
        <v>42962</v>
      </c>
      <c r="H178">
        <v>0.38700000000000001</v>
      </c>
      <c r="I178">
        <f t="shared" si="60"/>
        <v>0.24299999999999999</v>
      </c>
      <c r="J178" s="14">
        <f t="shared" si="61"/>
        <v>3794.9470000000001</v>
      </c>
      <c r="K178" s="30">
        <v>30</v>
      </c>
      <c r="L178">
        <v>2165</v>
      </c>
      <c r="M178">
        <f t="shared" si="62"/>
        <v>0.66838863959999995</v>
      </c>
      <c r="N178">
        <v>9.8225999999999996</v>
      </c>
      <c r="O178">
        <v>4.601</v>
      </c>
      <c r="P178">
        <f t="shared" si="78"/>
        <v>34.559021240492072</v>
      </c>
      <c r="Q178" s="2">
        <f t="shared" si="79"/>
        <v>109.81060411379768</v>
      </c>
      <c r="R178" s="32">
        <f t="shared" si="63"/>
        <v>110.6786842538929</v>
      </c>
      <c r="S178" s="25">
        <v>453</v>
      </c>
      <c r="T178" s="32">
        <v>2.4</v>
      </c>
      <c r="U178" s="3">
        <f t="shared" si="80"/>
        <v>13.108010115437803</v>
      </c>
      <c r="V178" s="27">
        <f t="shared" si="64"/>
        <v>5.3832143047152732E-2</v>
      </c>
      <c r="W178" s="2">
        <f t="shared" si="81"/>
        <v>151.86303485528268</v>
      </c>
      <c r="X178" s="2">
        <f t="shared" si="82"/>
        <v>1.7618577702164193</v>
      </c>
      <c r="Y178" s="3">
        <f t="shared" si="83"/>
        <v>2.5014787600434918E-3</v>
      </c>
      <c r="Z178" s="22">
        <f t="shared" si="66"/>
        <v>195.38019588090611</v>
      </c>
      <c r="AA178" s="22">
        <f t="shared" si="67"/>
        <v>0.54507357633889342</v>
      </c>
      <c r="AB178" s="25">
        <f t="shared" si="65"/>
        <v>302.78005373879995</v>
      </c>
      <c r="AC178" s="25">
        <f t="shared" si="68"/>
        <v>16.299299164691671</v>
      </c>
      <c r="AD178" s="25">
        <f t="shared" si="69"/>
        <v>4538.2242565741817</v>
      </c>
      <c r="AE178" s="22">
        <f t="shared" si="70"/>
        <v>1498.8517904449488</v>
      </c>
      <c r="AF178" s="22">
        <f t="shared" si="71"/>
        <v>1198.7030479454486</v>
      </c>
      <c r="AG178" s="17">
        <v>10.057</v>
      </c>
      <c r="AH178" s="17">
        <v>0.67600000000000005</v>
      </c>
      <c r="AI178" s="17">
        <v>5.9968000000000004</v>
      </c>
      <c r="AJ178" s="17">
        <v>2.74281</v>
      </c>
      <c r="AK178" s="17">
        <v>15.3423</v>
      </c>
      <c r="AL178" s="17"/>
      <c r="AN178">
        <v>8.3000000000000007</v>
      </c>
      <c r="AO178">
        <v>507.9</v>
      </c>
      <c r="AP178">
        <v>22.4</v>
      </c>
      <c r="AQ178">
        <v>2.61</v>
      </c>
      <c r="AR178">
        <v>32.5</v>
      </c>
      <c r="AS178">
        <v>6.22</v>
      </c>
      <c r="AT178">
        <v>92.4</v>
      </c>
    </row>
    <row r="179" spans="1:46" x14ac:dyDescent="0.2">
      <c r="A179" t="s">
        <v>6</v>
      </c>
      <c r="B179" s="10" t="s">
        <v>27</v>
      </c>
      <c r="C179" s="10" t="s">
        <v>39</v>
      </c>
      <c r="D179" s="15">
        <v>0.25763888888888892</v>
      </c>
      <c r="E179" s="2">
        <v>0.25763888888888892</v>
      </c>
      <c r="F179" s="14">
        <v>3</v>
      </c>
      <c r="G179" s="1">
        <v>42962</v>
      </c>
      <c r="H179">
        <v>0.44600000000000001</v>
      </c>
      <c r="I179">
        <f t="shared" si="60"/>
        <v>0.184</v>
      </c>
      <c r="J179" s="14">
        <f t="shared" si="61"/>
        <v>625.39119999999991</v>
      </c>
      <c r="K179" s="30">
        <v>30</v>
      </c>
      <c r="L179">
        <v>316</v>
      </c>
      <c r="M179">
        <f t="shared" si="62"/>
        <v>0.66857236379999996</v>
      </c>
      <c r="N179">
        <v>9.8253000000000004</v>
      </c>
      <c r="O179">
        <v>4.46</v>
      </c>
      <c r="P179">
        <f t="shared" si="78"/>
        <v>34.531975888411672</v>
      </c>
      <c r="Q179" s="2">
        <f t="shared" si="79"/>
        <v>18.110495675686785</v>
      </c>
      <c r="R179" s="32">
        <f t="shared" si="63"/>
        <v>18.979255693849183</v>
      </c>
      <c r="S179" s="25">
        <v>453</v>
      </c>
      <c r="T179" s="32">
        <v>2.4</v>
      </c>
      <c r="U179" s="3">
        <f t="shared" si="80"/>
        <v>13.118276274252203</v>
      </c>
      <c r="V179" s="27">
        <f t="shared" si="64"/>
        <v>4.6607817802481195E-2</v>
      </c>
      <c r="W179" s="2">
        <f t="shared" si="81"/>
        <v>17.091281746837886</v>
      </c>
      <c r="X179" s="2">
        <f t="shared" si="82"/>
        <v>0.19098376968618153</v>
      </c>
      <c r="Y179" s="3">
        <f t="shared" si="83"/>
        <v>4.1234642296224711E-4</v>
      </c>
      <c r="Z179" s="22">
        <f t="shared" si="66"/>
        <v>21.278137288947114</v>
      </c>
      <c r="AA179" s="22">
        <f t="shared" si="67"/>
        <v>0.35841220480243052</v>
      </c>
      <c r="AB179" s="25">
        <f t="shared" si="65"/>
        <v>302.86328080139998</v>
      </c>
      <c r="AC179" s="25">
        <f t="shared" si="68"/>
        <v>14.115796610653351</v>
      </c>
      <c r="AD179" s="25">
        <f t="shared" si="69"/>
        <v>501.84547906792056</v>
      </c>
      <c r="AE179" s="22">
        <f t="shared" si="70"/>
        <v>165.70033770353345</v>
      </c>
      <c r="AF179" s="22">
        <f t="shared" si="71"/>
        <v>150.73989712269065</v>
      </c>
      <c r="AG179" s="17">
        <v>14.412000000000001</v>
      </c>
      <c r="AH179" s="17">
        <v>6.5140000000000002</v>
      </c>
      <c r="AI179" s="17">
        <v>63.779000000000003</v>
      </c>
      <c r="AJ179" s="17">
        <v>0.89193999999999996</v>
      </c>
      <c r="AK179" s="17">
        <v>12.1126</v>
      </c>
      <c r="AL179" s="17"/>
      <c r="AN179">
        <v>21</v>
      </c>
      <c r="AO179">
        <v>512.5</v>
      </c>
      <c r="AP179">
        <v>68.400000000000006</v>
      </c>
      <c r="AQ179">
        <v>6.11</v>
      </c>
      <c r="AR179">
        <v>36.1</v>
      </c>
      <c r="AS179">
        <v>8.44</v>
      </c>
      <c r="AT179">
        <v>15.8</v>
      </c>
    </row>
    <row r="180" spans="1:46" x14ac:dyDescent="0.2">
      <c r="A180" t="s">
        <v>6</v>
      </c>
      <c r="B180" s="10" t="s">
        <v>15</v>
      </c>
      <c r="C180" s="10" t="s">
        <v>39</v>
      </c>
      <c r="D180" s="15">
        <v>0.26458333333333334</v>
      </c>
      <c r="E180" s="2">
        <v>0.26458333333333334</v>
      </c>
      <c r="F180" s="14">
        <v>3</v>
      </c>
      <c r="G180" s="1">
        <v>42962</v>
      </c>
      <c r="H180">
        <v>0.45400000000000001</v>
      </c>
      <c r="I180">
        <f t="shared" si="60"/>
        <v>0.17599999999999999</v>
      </c>
      <c r="J180" s="14">
        <f t="shared" si="61"/>
        <v>1674.4815999999998</v>
      </c>
      <c r="K180" s="30">
        <v>30</v>
      </c>
      <c r="L180">
        <v>928</v>
      </c>
      <c r="M180">
        <f t="shared" si="62"/>
        <v>0.66863360519999993</v>
      </c>
      <c r="N180">
        <v>9.8262</v>
      </c>
      <c r="O180">
        <v>4.3890000000000002</v>
      </c>
      <c r="P180">
        <f t="shared" si="78"/>
        <v>34.51997736765864</v>
      </c>
      <c r="Q180" s="2">
        <f t="shared" si="79"/>
        <v>48.507610018562815</v>
      </c>
      <c r="R180" s="32">
        <f t="shared" si="63"/>
        <v>49.376672002018999</v>
      </c>
      <c r="S180" s="25">
        <v>453</v>
      </c>
      <c r="T180" s="32">
        <v>2.4</v>
      </c>
      <c r="U180" s="3">
        <f t="shared" si="80"/>
        <v>13.122835950188378</v>
      </c>
      <c r="V180" s="27">
        <f t="shared" si="64"/>
        <v>5.3021778095725725E-2</v>
      </c>
      <c r="W180" s="2">
        <f t="shared" si="81"/>
        <v>53.978761769226296</v>
      </c>
      <c r="X180" s="2">
        <f t="shared" si="82"/>
        <v>0.48060795457453054</v>
      </c>
      <c r="Y180" s="3">
        <f t="shared" si="83"/>
        <v>1.104156478352134E-3</v>
      </c>
      <c r="Z180" s="22">
        <f t="shared" si="66"/>
        <v>72.261785231963998</v>
      </c>
      <c r="AA180" s="22">
        <f t="shared" si="67"/>
        <v>0.33690508609754488</v>
      </c>
      <c r="AB180" s="25">
        <f t="shared" si="65"/>
        <v>302.89102315559995</v>
      </c>
      <c r="AC180" s="25">
        <f t="shared" si="68"/>
        <v>16.059820616943544</v>
      </c>
      <c r="AD180" s="25">
        <f t="shared" si="69"/>
        <v>1681.1107538584549</v>
      </c>
      <c r="AE180" s="22">
        <f t="shared" si="70"/>
        <v>555.02164981457418</v>
      </c>
      <c r="AF180" s="22">
        <f t="shared" si="71"/>
        <v>449.95387529874318</v>
      </c>
      <c r="AG180" s="17">
        <v>10.502000000000001</v>
      </c>
      <c r="AH180" s="17">
        <v>4.6180000000000003</v>
      </c>
      <c r="AI180" s="17">
        <v>41.396000000000001</v>
      </c>
      <c r="AJ180" s="17">
        <v>2.4430100000000001</v>
      </c>
      <c r="AK180" s="17">
        <v>7.74709</v>
      </c>
      <c r="AL180" s="17"/>
      <c r="AN180">
        <v>9.4</v>
      </c>
      <c r="AO180">
        <v>507.9</v>
      </c>
      <c r="AP180">
        <v>37.1</v>
      </c>
      <c r="AQ180">
        <v>4.25</v>
      </c>
      <c r="AR180">
        <v>9.6999999999999993</v>
      </c>
      <c r="AS180">
        <v>8.25</v>
      </c>
      <c r="AT180">
        <v>94.7</v>
      </c>
    </row>
    <row r="181" spans="1:46" x14ac:dyDescent="0.2">
      <c r="A181" t="s">
        <v>6</v>
      </c>
      <c r="B181" s="10" t="s">
        <v>17</v>
      </c>
      <c r="C181" s="10" t="s">
        <v>39</v>
      </c>
      <c r="D181" s="15">
        <v>0.27083333333333331</v>
      </c>
      <c r="E181" s="2">
        <v>0.27083333333333331</v>
      </c>
      <c r="F181" s="14">
        <v>3</v>
      </c>
      <c r="G181" s="1">
        <v>42962</v>
      </c>
      <c r="H181">
        <v>0.41199999999999998</v>
      </c>
      <c r="I181">
        <f t="shared" si="60"/>
        <v>0.21800000000000003</v>
      </c>
      <c r="J181" s="14">
        <f t="shared" si="61"/>
        <v>2430.4438</v>
      </c>
      <c r="K181" s="30">
        <v>30</v>
      </c>
      <c r="L181">
        <v>1369</v>
      </c>
      <c r="M181">
        <f t="shared" si="62"/>
        <v>0.6687288696</v>
      </c>
      <c r="N181">
        <v>9.8276000000000003</v>
      </c>
      <c r="O181">
        <v>4.423</v>
      </c>
      <c r="P181">
        <f t="shared" si="78"/>
        <v>34.519290356236176</v>
      </c>
      <c r="Q181" s="2">
        <f t="shared" si="79"/>
        <v>70.40827823857397</v>
      </c>
      <c r="R181" s="32">
        <f t="shared" si="63"/>
        <v>71.277357518315895</v>
      </c>
      <c r="S181" s="25">
        <v>453</v>
      </c>
      <c r="T181" s="32">
        <v>2.4</v>
      </c>
      <c r="U181" s="3">
        <f t="shared" si="80"/>
        <v>13.123097124103017</v>
      </c>
      <c r="V181" s="27">
        <f t="shared" si="64"/>
        <v>5.1260635138905448E-2</v>
      </c>
      <c r="W181" s="2">
        <f t="shared" si="81"/>
        <v>88.749961916061707</v>
      </c>
      <c r="X181" s="2">
        <f t="shared" si="82"/>
        <v>0.95124124977643421</v>
      </c>
      <c r="Y181" s="3">
        <f t="shared" si="83"/>
        <v>1.6028677859963789E-3</v>
      </c>
      <c r="Z181" s="22">
        <f t="shared" si="66"/>
        <v>112.47511173191086</v>
      </c>
      <c r="AA181" s="22">
        <f t="shared" si="67"/>
        <v>0.45985262860131115</v>
      </c>
      <c r="AB181" s="25">
        <f t="shared" si="65"/>
        <v>302.93417792880001</v>
      </c>
      <c r="AC181" s="25">
        <f t="shared" si="68"/>
        <v>15.528598365912481</v>
      </c>
      <c r="AD181" s="25">
        <f t="shared" si="69"/>
        <v>2625.888750581687</v>
      </c>
      <c r="AE181" s="22">
        <f t="shared" si="70"/>
        <v>866.81825356756588</v>
      </c>
      <c r="AF181" s="22">
        <f t="shared" si="71"/>
        <v>724.3094906672967</v>
      </c>
      <c r="AG181" s="17">
        <v>11.504</v>
      </c>
      <c r="AH181" s="17">
        <v>6.601</v>
      </c>
      <c r="AI181" s="17">
        <v>60.561</v>
      </c>
      <c r="AJ181" s="17">
        <v>1.15866</v>
      </c>
      <c r="AK181" s="17">
        <v>20.985199999999999</v>
      </c>
      <c r="AL181" s="17"/>
      <c r="AN181">
        <v>10.4</v>
      </c>
      <c r="AO181">
        <v>508.2</v>
      </c>
      <c r="AP181">
        <v>47.7</v>
      </c>
      <c r="AQ181">
        <v>5.38</v>
      </c>
      <c r="AR181">
        <v>19.2</v>
      </c>
      <c r="AS181">
        <v>6.35</v>
      </c>
      <c r="AT181">
        <v>88.7</v>
      </c>
    </row>
    <row r="182" spans="1:46" x14ac:dyDescent="0.2">
      <c r="A182" t="s">
        <v>6</v>
      </c>
      <c r="B182" s="10" t="s">
        <v>9</v>
      </c>
      <c r="C182" s="10" t="s">
        <v>40</v>
      </c>
      <c r="D182" s="15">
        <v>0.4548611111111111</v>
      </c>
      <c r="E182" s="2">
        <v>0.4548611111111111</v>
      </c>
      <c r="F182" s="14">
        <v>9</v>
      </c>
      <c r="G182" s="1">
        <v>42976</v>
      </c>
      <c r="H182">
        <v>0.46</v>
      </c>
      <c r="I182">
        <f t="shared" si="60"/>
        <v>0.16999999999999998</v>
      </c>
      <c r="J182" s="14">
        <f t="shared" si="61"/>
        <v>853.37979999999993</v>
      </c>
      <c r="K182" s="30">
        <v>30</v>
      </c>
      <c r="L182">
        <v>449</v>
      </c>
      <c r="M182">
        <f t="shared" si="62"/>
        <v>0.67506395219999993</v>
      </c>
      <c r="N182">
        <v>9.9207000000000001</v>
      </c>
      <c r="O182">
        <v>19.100000000000001</v>
      </c>
      <c r="P182">
        <f t="shared" si="78"/>
        <v>36.004443852749397</v>
      </c>
      <c r="Q182" s="2">
        <f t="shared" si="79"/>
        <v>23.702068652695868</v>
      </c>
      <c r="R182" s="32">
        <f t="shared" si="63"/>
        <v>24.535299131763779</v>
      </c>
      <c r="S182" s="33">
        <v>413</v>
      </c>
      <c r="T182" s="43">
        <v>2.2999999999999998</v>
      </c>
      <c r="U182" s="3">
        <f t="shared" si="80"/>
        <v>11.470806261834877</v>
      </c>
      <c r="V182" s="27">
        <f t="shared" si="64"/>
        <v>4.6850339726033793E-2</v>
      </c>
      <c r="W182" s="2">
        <f t="shared" si="81"/>
        <v>24.192966126186196</v>
      </c>
      <c r="X182" s="2">
        <f t="shared" si="82"/>
        <v>0.23354033546312805</v>
      </c>
      <c r="Y182" s="3">
        <f t="shared" si="83"/>
        <v>5.6813209123830906E-4</v>
      </c>
      <c r="Z182" s="22">
        <f t="shared" si="66"/>
        <v>31.137430628225427</v>
      </c>
      <c r="AA182" s="22">
        <f t="shared" si="67"/>
        <v>0.30793300313379746</v>
      </c>
      <c r="AB182" s="25">
        <f t="shared" si="65"/>
        <v>278.80141225859995</v>
      </c>
      <c r="AC182" s="25">
        <f t="shared" si="68"/>
        <v>13.06194088041341</v>
      </c>
      <c r="AD182" s="25">
        <f t="shared" si="69"/>
        <v>733.9632633494133</v>
      </c>
      <c r="AE182" s="22">
        <f t="shared" si="70"/>
        <v>263.25665189551898</v>
      </c>
      <c r="AF182" s="22">
        <f t="shared" si="71"/>
        <v>238.38287826670924</v>
      </c>
      <c r="AG182" s="17">
        <v>14.25</v>
      </c>
      <c r="AH182" s="17">
        <v>6.0860000000000003</v>
      </c>
      <c r="AI182" s="17">
        <v>59.378</v>
      </c>
      <c r="AJ182" s="17">
        <v>1.2114799999999999</v>
      </c>
      <c r="AK182" s="17">
        <v>3.7142230000000001</v>
      </c>
      <c r="AL182" s="17"/>
      <c r="AN182">
        <v>11.6</v>
      </c>
      <c r="AO182">
        <v>508.3</v>
      </c>
      <c r="AP182">
        <v>50.5</v>
      </c>
      <c r="AQ182">
        <v>5.5</v>
      </c>
      <c r="AR182">
        <v>16.2</v>
      </c>
      <c r="AS182">
        <v>7.03</v>
      </c>
      <c r="AT182">
        <v>65.099999999999994</v>
      </c>
    </row>
    <row r="183" spans="1:46" x14ac:dyDescent="0.2">
      <c r="A183" t="s">
        <v>6</v>
      </c>
      <c r="B183" s="10" t="s">
        <v>18</v>
      </c>
      <c r="C183" s="10" t="s">
        <v>40</v>
      </c>
      <c r="D183" s="15">
        <v>0.46180555555555558</v>
      </c>
      <c r="E183" s="2">
        <v>0.46180555555555558</v>
      </c>
      <c r="F183" s="14">
        <v>9</v>
      </c>
      <c r="G183" s="1">
        <v>42976</v>
      </c>
      <c r="H183">
        <v>0.441</v>
      </c>
      <c r="I183">
        <f t="shared" si="60"/>
        <v>0.189</v>
      </c>
      <c r="J183" s="14">
        <f t="shared" si="61"/>
        <v>1215.076</v>
      </c>
      <c r="K183" s="30">
        <v>30</v>
      </c>
      <c r="L183">
        <v>660</v>
      </c>
      <c r="M183">
        <f t="shared" si="62"/>
        <v>0.67510477979999994</v>
      </c>
      <c r="N183">
        <v>9.9213000000000005</v>
      </c>
      <c r="O183">
        <v>18.808</v>
      </c>
      <c r="P183">
        <f t="shared" si="78"/>
        <v>35.96627650883061</v>
      </c>
      <c r="Q183" s="2">
        <f t="shared" si="79"/>
        <v>33.783758507825205</v>
      </c>
      <c r="R183" s="32">
        <f t="shared" si="63"/>
        <v>34.617873209485644</v>
      </c>
      <c r="S183" s="33">
        <v>413</v>
      </c>
      <c r="T183" s="43">
        <v>2.2999999999999998</v>
      </c>
      <c r="U183" s="3">
        <f t="shared" si="80"/>
        <v>11.482979059525338</v>
      </c>
      <c r="V183" s="27">
        <f t="shared" si="64"/>
        <v>4.5705323958978583E-2</v>
      </c>
      <c r="W183" s="2">
        <f t="shared" si="81"/>
        <v>37.597996467909148</v>
      </c>
      <c r="X183" s="2">
        <f t="shared" si="82"/>
        <v>0.3854205065843832</v>
      </c>
      <c r="Y183" s="3">
        <f t="shared" si="83"/>
        <v>8.0897792447757859E-4</v>
      </c>
      <c r="Z183" s="22">
        <f t="shared" si="66"/>
        <v>46.532075020324065</v>
      </c>
      <c r="AA183" s="22">
        <f t="shared" si="67"/>
        <v>0.35747772928304045</v>
      </c>
      <c r="AB183" s="25">
        <f t="shared" si="65"/>
        <v>278.8182740574</v>
      </c>
      <c r="AC183" s="25">
        <f t="shared" si="68"/>
        <v>12.743479541476741</v>
      </c>
      <c r="AD183" s="25">
        <f t="shared" si="69"/>
        <v>1099.8048369103046</v>
      </c>
      <c r="AE183" s="22">
        <f t="shared" si="70"/>
        <v>394.4522074919268</v>
      </c>
      <c r="AF183" s="22">
        <f t="shared" si="71"/>
        <v>365.14418898601559</v>
      </c>
      <c r="AG183" s="17">
        <v>15.026</v>
      </c>
      <c r="AH183" s="17">
        <v>5.7460000000000004</v>
      </c>
      <c r="AI183" s="17">
        <v>57.014000000000003</v>
      </c>
      <c r="AJ183" s="17">
        <v>0.48250999999999999</v>
      </c>
      <c r="AK183" s="17">
        <v>13.631970000000001</v>
      </c>
      <c r="AL183" s="17"/>
      <c r="AN183">
        <v>11.8</v>
      </c>
      <c r="AO183">
        <v>508.5</v>
      </c>
      <c r="AP183">
        <v>47.7</v>
      </c>
      <c r="AQ183">
        <v>5.18</v>
      </c>
      <c r="AR183">
        <v>45.1</v>
      </c>
      <c r="AS183">
        <v>7.03</v>
      </c>
      <c r="AT183">
        <v>66.8</v>
      </c>
    </row>
    <row r="184" spans="1:46" x14ac:dyDescent="0.2">
      <c r="A184" t="s">
        <v>6</v>
      </c>
      <c r="B184" s="10" t="s">
        <v>16</v>
      </c>
      <c r="C184" s="10" t="s">
        <v>40</v>
      </c>
      <c r="D184" s="15">
        <v>0.47361111111111115</v>
      </c>
      <c r="E184" s="2">
        <v>0.47361111111111115</v>
      </c>
      <c r="F184" s="14">
        <v>9</v>
      </c>
      <c r="G184" s="1">
        <v>42976</v>
      </c>
      <c r="H184">
        <v>0.41499999999999998</v>
      </c>
      <c r="I184">
        <f t="shared" si="60"/>
        <v>0.21500000000000002</v>
      </c>
      <c r="J184" s="14">
        <f t="shared" si="61"/>
        <v>1312.7854</v>
      </c>
      <c r="K184" s="30">
        <v>30</v>
      </c>
      <c r="L184">
        <v>717</v>
      </c>
      <c r="M184">
        <f t="shared" si="62"/>
        <v>0.67528850399999996</v>
      </c>
      <c r="N184">
        <v>9.9239999999999995</v>
      </c>
      <c r="O184">
        <v>17.231999999999999</v>
      </c>
      <c r="P184">
        <f t="shared" si="78"/>
        <v>35.762297015025148</v>
      </c>
      <c r="Q184" s="2">
        <f t="shared" si="79"/>
        <v>36.70864316820721</v>
      </c>
      <c r="R184" s="32">
        <f t="shared" si="63"/>
        <v>37.547515458412612</v>
      </c>
      <c r="S184" s="33">
        <v>413</v>
      </c>
      <c r="T184" s="43">
        <v>2.2999999999999998</v>
      </c>
      <c r="U184" s="3">
        <f t="shared" si="80"/>
        <v>11.54847519516105</v>
      </c>
      <c r="V184" s="27">
        <f t="shared" si="64"/>
        <v>5.1923631176318139E-2</v>
      </c>
      <c r="W184" s="2">
        <f t="shared" si="81"/>
        <v>43.50295964697326</v>
      </c>
      <c r="X184" s="2">
        <f t="shared" si="82"/>
        <v>0.50309937668717497</v>
      </c>
      <c r="Y184" s="3">
        <f t="shared" si="83"/>
        <v>8.7426912114303907E-4</v>
      </c>
      <c r="Z184" s="22">
        <f t="shared" si="66"/>
        <v>58.430013212436229</v>
      </c>
      <c r="AA184" s="22">
        <f t="shared" si="67"/>
        <v>0.43459648769677273</v>
      </c>
      <c r="AB184" s="25">
        <f t="shared" si="65"/>
        <v>278.894152152</v>
      </c>
      <c r="AC184" s="25">
        <f t="shared" si="68"/>
        <v>14.481197093572401</v>
      </c>
      <c r="AD184" s="25">
        <f t="shared" si="69"/>
        <v>1362.2939619093443</v>
      </c>
      <c r="AE184" s="22">
        <f t="shared" si="70"/>
        <v>488.46272013867144</v>
      </c>
      <c r="AF184" s="22">
        <f t="shared" si="71"/>
        <v>403.48883338084579</v>
      </c>
      <c r="AG184" s="17">
        <v>11.121</v>
      </c>
      <c r="AH184" s="17">
        <v>6.0739999999999998</v>
      </c>
      <c r="AI184" s="17">
        <v>55.235999999999997</v>
      </c>
      <c r="AJ184" s="17">
        <v>8.9940899999999999</v>
      </c>
      <c r="AK184" s="17">
        <v>6.4716339999999999</v>
      </c>
      <c r="AL184" s="17"/>
      <c r="AN184">
        <v>8.9</v>
      </c>
      <c r="AO184">
        <v>508.9</v>
      </c>
      <c r="AP184">
        <v>52.6</v>
      </c>
      <c r="AQ184">
        <v>6.09</v>
      </c>
      <c r="AR184">
        <v>12.9</v>
      </c>
      <c r="AS184">
        <v>6.67</v>
      </c>
      <c r="AT184">
        <v>82.5</v>
      </c>
    </row>
    <row r="185" spans="1:46" x14ac:dyDescent="0.2">
      <c r="A185" t="s">
        <v>6</v>
      </c>
      <c r="B185" s="10" t="s">
        <v>11</v>
      </c>
      <c r="C185" s="10" t="s">
        <v>40</v>
      </c>
      <c r="D185" s="15">
        <v>0.4826388888888889</v>
      </c>
      <c r="E185" s="2">
        <v>0.4826388888888889</v>
      </c>
      <c r="F185" s="14">
        <v>9</v>
      </c>
      <c r="G185" s="1">
        <v>42976</v>
      </c>
      <c r="H185">
        <v>0.46600000000000003</v>
      </c>
      <c r="I185">
        <f t="shared" si="60"/>
        <v>0.16399999999999998</v>
      </c>
      <c r="J185" s="14">
        <f t="shared" si="61"/>
        <v>469.399</v>
      </c>
      <c r="K185" s="30">
        <v>30</v>
      </c>
      <c r="L185">
        <v>225</v>
      </c>
      <c r="M185">
        <f t="shared" si="62"/>
        <v>0.67480537739999991</v>
      </c>
      <c r="N185">
        <v>9.9169</v>
      </c>
      <c r="O185">
        <v>19.256</v>
      </c>
      <c r="P185">
        <f t="shared" si="78"/>
        <v>36.037476222755423</v>
      </c>
      <c r="Q185" s="2">
        <f t="shared" si="79"/>
        <v>13.02530169145429</v>
      </c>
      <c r="R185" s="32">
        <f t="shared" si="63"/>
        <v>13.857768421770352</v>
      </c>
      <c r="S185" s="33">
        <v>413</v>
      </c>
      <c r="T185" s="43">
        <v>2.2999999999999998</v>
      </c>
      <c r="U185" s="3">
        <f t="shared" si="80"/>
        <v>11.460291987351107</v>
      </c>
      <c r="V185" s="27">
        <f t="shared" si="64"/>
        <v>4.4255624034431437E-2</v>
      </c>
      <c r="W185" s="2">
        <f t="shared" si="81"/>
        <v>11.361776351273846</v>
      </c>
      <c r="X185" s="2">
        <f t="shared" si="82"/>
        <v>0.12235132732390386</v>
      </c>
      <c r="Y185" s="3">
        <f t="shared" si="83"/>
        <v>3.1237965418755672E-4</v>
      </c>
      <c r="Z185" s="22">
        <f t="shared" si="66"/>
        <v>14.375332479097004</v>
      </c>
      <c r="AA185" s="22">
        <f t="shared" si="67"/>
        <v>0.29297112397388858</v>
      </c>
      <c r="AB185" s="25">
        <f t="shared" si="65"/>
        <v>278.69462086619995</v>
      </c>
      <c r="AC185" s="25">
        <f t="shared" si="68"/>
        <v>12.333804361472955</v>
      </c>
      <c r="AD185" s="25">
        <f t="shared" si="69"/>
        <v>340.97605898377327</v>
      </c>
      <c r="AE185" s="22">
        <f t="shared" si="70"/>
        <v>122.34755659222944</v>
      </c>
      <c r="AF185" s="22">
        <f t="shared" si="71"/>
        <v>116.55229852681271</v>
      </c>
      <c r="AG185" s="17">
        <v>16.050999999999998</v>
      </c>
      <c r="AH185" s="17">
        <v>6.4729999999999999</v>
      </c>
      <c r="AI185" s="17">
        <v>65.650999999999996</v>
      </c>
      <c r="AJ185" s="17">
        <v>0</v>
      </c>
      <c r="AK185" s="17">
        <v>9.2700499999999995</v>
      </c>
      <c r="AL185" s="17"/>
      <c r="AN185">
        <v>13.3</v>
      </c>
      <c r="AO185">
        <v>507.8</v>
      </c>
      <c r="AP185">
        <v>45.4</v>
      </c>
      <c r="AQ185">
        <v>4.7699999999999996</v>
      </c>
      <c r="AR185">
        <v>15.5</v>
      </c>
      <c r="AS185">
        <v>7.08</v>
      </c>
      <c r="AT185">
        <v>65.2</v>
      </c>
    </row>
    <row r="186" spans="1:46" x14ac:dyDescent="0.2">
      <c r="A186" t="s">
        <v>6</v>
      </c>
      <c r="B186" s="10" t="s">
        <v>15</v>
      </c>
      <c r="C186" s="10" t="s">
        <v>40</v>
      </c>
      <c r="D186" s="15">
        <v>0.49374999999999997</v>
      </c>
      <c r="E186" s="2">
        <v>0.49374999999999997</v>
      </c>
      <c r="F186" s="14">
        <v>9</v>
      </c>
      <c r="G186" s="1">
        <v>42976</v>
      </c>
      <c r="H186">
        <v>0.47099999999999997</v>
      </c>
      <c r="I186">
        <f t="shared" si="60"/>
        <v>0.15900000000000003</v>
      </c>
      <c r="J186" s="14">
        <f t="shared" si="61"/>
        <v>1036.7991999999999</v>
      </c>
      <c r="K186" s="30">
        <v>30</v>
      </c>
      <c r="L186">
        <v>556</v>
      </c>
      <c r="M186">
        <f t="shared" si="62"/>
        <v>0.67485981419999996</v>
      </c>
      <c r="N186">
        <v>9.9177</v>
      </c>
      <c r="O186">
        <v>19.904</v>
      </c>
      <c r="P186">
        <f t="shared" si="78"/>
        <v>36.114466380327556</v>
      </c>
      <c r="Q186" s="2">
        <f t="shared" si="79"/>
        <v>28.708694988908103</v>
      </c>
      <c r="R186" s="32">
        <f t="shared" si="63"/>
        <v>29.539387035803244</v>
      </c>
      <c r="S186" s="33">
        <v>413</v>
      </c>
      <c r="T186" s="43">
        <v>2.2999999999999998</v>
      </c>
      <c r="U186" s="3">
        <f t="shared" si="80"/>
        <v>11.435860512256422</v>
      </c>
      <c r="V186" s="27">
        <f t="shared" si="64"/>
        <v>4.7684701100366302E-2</v>
      </c>
      <c r="W186" s="2">
        <f t="shared" si="81"/>
        <v>29.659173702338556</v>
      </c>
      <c r="X186" s="2">
        <f t="shared" si="82"/>
        <v>0.25926915817302082</v>
      </c>
      <c r="Y186" s="3">
        <f t="shared" si="83"/>
        <v>6.900336444523752E-4</v>
      </c>
      <c r="Z186" s="22">
        <f t="shared" si="66"/>
        <v>38.735004946452783</v>
      </c>
      <c r="AA186" s="22">
        <f t="shared" si="67"/>
        <v>0.28042470372893291</v>
      </c>
      <c r="AB186" s="25">
        <f t="shared" si="65"/>
        <v>278.71710326459998</v>
      </c>
      <c r="AC186" s="25">
        <f t="shared" si="68"/>
        <v>13.290541760732379</v>
      </c>
      <c r="AD186" s="25">
        <f t="shared" si="69"/>
        <v>911.3094020322377</v>
      </c>
      <c r="AE186" s="22">
        <f t="shared" si="70"/>
        <v>326.96572666625576</v>
      </c>
      <c r="AF186" s="22">
        <f t="shared" si="71"/>
        <v>291.4479006483952</v>
      </c>
      <c r="AG186" s="17">
        <v>13.702</v>
      </c>
      <c r="AH186" s="17">
        <v>6.5810000000000004</v>
      </c>
      <c r="AI186" s="17">
        <v>63.439</v>
      </c>
      <c r="AJ186" s="17">
        <v>28.934000000000001</v>
      </c>
      <c r="AK186" s="17">
        <v>8.4165240000000008</v>
      </c>
      <c r="AL186" s="17"/>
      <c r="AN186">
        <v>9.4</v>
      </c>
      <c r="AO186">
        <v>507.9</v>
      </c>
      <c r="AP186">
        <v>37.1</v>
      </c>
      <c r="AQ186">
        <v>4.25</v>
      </c>
      <c r="AR186">
        <v>9.6999999999999993</v>
      </c>
      <c r="AS186">
        <v>8.25</v>
      </c>
      <c r="AT186">
        <v>94.7</v>
      </c>
    </row>
    <row r="187" spans="1:46" x14ac:dyDescent="0.2">
      <c r="A187" t="s">
        <v>6</v>
      </c>
      <c r="B187" s="10" t="s">
        <v>14</v>
      </c>
      <c r="C187" s="10" t="s">
        <v>40</v>
      </c>
      <c r="D187" s="15">
        <v>0.5</v>
      </c>
      <c r="E187" s="2">
        <v>0.5</v>
      </c>
      <c r="F187" s="14">
        <v>9</v>
      </c>
      <c r="G187" s="1">
        <v>42976</v>
      </c>
      <c r="H187">
        <v>0.46</v>
      </c>
      <c r="I187">
        <f t="shared" si="60"/>
        <v>0.16999999999999998</v>
      </c>
      <c r="J187" s="14">
        <f t="shared" si="61"/>
        <v>1374.4965999999999</v>
      </c>
      <c r="K187" s="30">
        <v>30</v>
      </c>
      <c r="L187">
        <v>753</v>
      </c>
      <c r="M187">
        <f t="shared" si="62"/>
        <v>0.67487342339999989</v>
      </c>
      <c r="N187">
        <v>9.9178999999999995</v>
      </c>
      <c r="O187">
        <v>20.276</v>
      </c>
      <c r="P187">
        <f t="shared" si="78"/>
        <v>36.159604029000505</v>
      </c>
      <c r="Q187" s="2">
        <f t="shared" si="79"/>
        <v>38.011937268384756</v>
      </c>
      <c r="R187" s="32">
        <f t="shared" si="63"/>
        <v>38.841592371243173</v>
      </c>
      <c r="S187" s="33">
        <v>413</v>
      </c>
      <c r="T187" s="43">
        <v>2.2999999999999998</v>
      </c>
      <c r="U187" s="3">
        <f t="shared" si="80"/>
        <v>11.421585249350857</v>
      </c>
      <c r="V187" s="27">
        <f t="shared" si="64"/>
        <v>4.7975998633925591E-2</v>
      </c>
      <c r="W187" s="2">
        <f t="shared" si="81"/>
        <v>41.376777157184911</v>
      </c>
      <c r="X187" s="2">
        <f t="shared" si="82"/>
        <v>0.37615185765696463</v>
      </c>
      <c r="Y187" s="3">
        <f t="shared" si="83"/>
        <v>9.1480397030932969E-4</v>
      </c>
      <c r="Z187" s="22">
        <f t="shared" si="66"/>
        <v>53.715503254295669</v>
      </c>
      <c r="AA187" s="22">
        <f t="shared" si="67"/>
        <v>0.30661166844767962</v>
      </c>
      <c r="AB187" s="25">
        <f t="shared" si="65"/>
        <v>278.72272386419996</v>
      </c>
      <c r="AC187" s="25">
        <f t="shared" si="68"/>
        <v>13.372001019352878</v>
      </c>
      <c r="AD187" s="25">
        <f t="shared" si="69"/>
        <v>1262.9233979728681</v>
      </c>
      <c r="AE187" s="22">
        <f t="shared" si="70"/>
        <v>453.11102749849448</v>
      </c>
      <c r="AF187" s="22">
        <f t="shared" si="71"/>
        <v>401.70130989785974</v>
      </c>
      <c r="AG187" s="17">
        <v>13.513999999999999</v>
      </c>
      <c r="AH187" s="17">
        <v>5.851</v>
      </c>
      <c r="AI187" s="17">
        <v>56.167999999999999</v>
      </c>
      <c r="AJ187" s="17">
        <v>5.4944499999999996</v>
      </c>
      <c r="AK187" s="17">
        <v>12.2158</v>
      </c>
      <c r="AL187" s="17"/>
      <c r="AN187">
        <v>10.9</v>
      </c>
      <c r="AO187">
        <v>508</v>
      </c>
      <c r="AP187">
        <v>42.4</v>
      </c>
      <c r="AQ187">
        <v>4.7</v>
      </c>
      <c r="AR187">
        <v>41.6</v>
      </c>
      <c r="AS187">
        <v>6.6</v>
      </c>
      <c r="AT187">
        <v>80.3</v>
      </c>
    </row>
    <row r="188" spans="1:46" x14ac:dyDescent="0.2">
      <c r="A188" t="s">
        <v>6</v>
      </c>
      <c r="B188" s="10" t="s">
        <v>10</v>
      </c>
      <c r="C188" s="10" t="s">
        <v>40</v>
      </c>
      <c r="D188" s="15">
        <v>0.50902777777777775</v>
      </c>
      <c r="E188" s="2">
        <v>0.50902777777777775</v>
      </c>
      <c r="F188" s="14">
        <v>9</v>
      </c>
      <c r="G188" s="1">
        <v>42976</v>
      </c>
      <c r="H188">
        <v>0.47899999999999998</v>
      </c>
      <c r="I188">
        <f t="shared" si="60"/>
        <v>0.15100000000000002</v>
      </c>
      <c r="J188" s="14">
        <f t="shared" si="61"/>
        <v>1029.9423999999999</v>
      </c>
      <c r="K188" s="30">
        <v>30</v>
      </c>
      <c r="L188">
        <v>552</v>
      </c>
      <c r="M188">
        <f t="shared" si="62"/>
        <v>0.67477135439999991</v>
      </c>
      <c r="N188">
        <v>9.9163999999999994</v>
      </c>
      <c r="O188">
        <v>20.277000000000001</v>
      </c>
      <c r="P188">
        <f t="shared" si="78"/>
        <v>36.165197010147416</v>
      </c>
      <c r="Q188" s="2">
        <f t="shared" si="79"/>
        <v>28.47882730214392</v>
      </c>
      <c r="R188" s="32">
        <f t="shared" si="63"/>
        <v>29.308354098073789</v>
      </c>
      <c r="S188" s="33">
        <v>413</v>
      </c>
      <c r="T188" s="43">
        <v>2.2999999999999998</v>
      </c>
      <c r="U188" s="3">
        <f t="shared" si="80"/>
        <v>11.419818890634506</v>
      </c>
      <c r="V188" s="27">
        <f t="shared" si="64"/>
        <v>4.6782785491112429E-2</v>
      </c>
      <c r="W188" s="2">
        <f t="shared" si="81"/>
        <v>29.015109896975531</v>
      </c>
      <c r="X188" s="2">
        <f t="shared" si="82"/>
        <v>0.24057937573602828</v>
      </c>
      <c r="Y188" s="3">
        <f t="shared" si="83"/>
        <v>6.8538030394673212E-4</v>
      </c>
      <c r="Z188" s="22">
        <f t="shared" si="66"/>
        <v>37.441682975569485</v>
      </c>
      <c r="AA188" s="22">
        <f t="shared" si="67"/>
        <v>0.26150009642048389</v>
      </c>
      <c r="AB188" s="25">
        <f t="shared" si="65"/>
        <v>278.68056936719995</v>
      </c>
      <c r="AC188" s="25">
        <f t="shared" si="68"/>
        <v>13.037453297246792</v>
      </c>
      <c r="AD188" s="25">
        <f t="shared" si="69"/>
        <v>882.70368995685919</v>
      </c>
      <c r="AE188" s="22">
        <f t="shared" si="70"/>
        <v>316.74389497668056</v>
      </c>
      <c r="AF188" s="22">
        <f t="shared" si="71"/>
        <v>287.1855578073388</v>
      </c>
      <c r="AG188" s="17">
        <v>14.295</v>
      </c>
      <c r="AH188" s="17">
        <v>6.5739999999999998</v>
      </c>
      <c r="AI188" s="17">
        <v>64.203000000000003</v>
      </c>
      <c r="AJ188" s="17">
        <v>11.616400000000001</v>
      </c>
      <c r="AK188" s="17">
        <v>16.068490000000001</v>
      </c>
      <c r="AL188" s="17"/>
      <c r="AN188">
        <v>10</v>
      </c>
      <c r="AO188">
        <v>508</v>
      </c>
      <c r="AP188">
        <v>49.4</v>
      </c>
      <c r="AQ188">
        <v>5.64</v>
      </c>
      <c r="AR188">
        <v>19.3</v>
      </c>
      <c r="AS188">
        <v>6.88</v>
      </c>
      <c r="AT188">
        <v>70.900000000000006</v>
      </c>
    </row>
    <row r="189" spans="1:46" x14ac:dyDescent="0.2">
      <c r="A189" t="s">
        <v>6</v>
      </c>
      <c r="B189" s="10" t="s">
        <v>12</v>
      </c>
      <c r="C189" s="10" t="s">
        <v>40</v>
      </c>
      <c r="D189" s="15">
        <v>0.51874999999999993</v>
      </c>
      <c r="E189" s="2">
        <v>0.51874999999999993</v>
      </c>
      <c r="F189" s="14">
        <v>9</v>
      </c>
      <c r="G189" s="1">
        <v>42976</v>
      </c>
      <c r="H189">
        <v>0.47499999999999998</v>
      </c>
      <c r="I189">
        <f t="shared" si="60"/>
        <v>0.15500000000000003</v>
      </c>
      <c r="J189" s="14">
        <f t="shared" si="61"/>
        <v>3702.3802000000001</v>
      </c>
      <c r="K189" s="30">
        <v>30</v>
      </c>
      <c r="L189">
        <v>2111</v>
      </c>
      <c r="M189">
        <f t="shared" si="62"/>
        <v>0.67481898659999995</v>
      </c>
      <c r="N189">
        <v>9.9170999999999996</v>
      </c>
      <c r="O189">
        <v>19.649000000000001</v>
      </c>
      <c r="P189">
        <f t="shared" si="78"/>
        <v>36.085208479165225</v>
      </c>
      <c r="Q189" s="2">
        <f t="shared" si="79"/>
        <v>102.60104779878631</v>
      </c>
      <c r="R189" s="32">
        <f t="shared" si="63"/>
        <v>103.43241337111829</v>
      </c>
      <c r="S189" s="33">
        <v>413</v>
      </c>
      <c r="T189" s="43">
        <v>2.2999999999999998</v>
      </c>
      <c r="U189" s="3">
        <f t="shared" si="80"/>
        <v>11.445132712436919</v>
      </c>
      <c r="V189" s="27">
        <f t="shared" si="64"/>
        <v>4.8712623854472406E-2</v>
      </c>
      <c r="W189" s="2">
        <f t="shared" si="81"/>
        <v>114.90448406959088</v>
      </c>
      <c r="X189" s="2">
        <f t="shared" si="82"/>
        <v>0.89507517467746245</v>
      </c>
      <c r="Y189" s="3">
        <f t="shared" si="83"/>
        <v>2.4639412766981309E-3</v>
      </c>
      <c r="Z189" s="22">
        <f t="shared" si="66"/>
        <v>149.77065900790279</v>
      </c>
      <c r="AA189" s="22">
        <f t="shared" si="67"/>
        <v>0.27128771307673105</v>
      </c>
      <c r="AB189" s="25">
        <f t="shared" si="65"/>
        <v>278.70024146579999</v>
      </c>
      <c r="AC189" s="25">
        <f t="shared" si="68"/>
        <v>13.576220030674149</v>
      </c>
      <c r="AD189" s="25">
        <f t="shared" si="69"/>
        <v>3515.5569078547082</v>
      </c>
      <c r="AE189" s="22">
        <f t="shared" si="70"/>
        <v>1261.411504118166</v>
      </c>
      <c r="AF189" s="22">
        <f t="shared" si="71"/>
        <v>1103.1837924658746</v>
      </c>
      <c r="AG189" s="17">
        <v>13.045999999999999</v>
      </c>
      <c r="AH189" s="17">
        <v>11.769</v>
      </c>
      <c r="AI189" s="17">
        <v>111.81</v>
      </c>
      <c r="AJ189" s="17">
        <v>318.69900000000001</v>
      </c>
      <c r="AK189" s="17">
        <v>14.76862</v>
      </c>
      <c r="AL189" s="17"/>
      <c r="AN189">
        <v>8.3000000000000007</v>
      </c>
      <c r="AO189">
        <v>507.9</v>
      </c>
      <c r="AP189">
        <v>22.4</v>
      </c>
      <c r="AQ189">
        <v>2.61</v>
      </c>
      <c r="AR189">
        <v>32.5</v>
      </c>
      <c r="AS189">
        <v>6.22</v>
      </c>
      <c r="AT189">
        <v>92.4</v>
      </c>
    </row>
    <row r="190" spans="1:46" x14ac:dyDescent="0.2">
      <c r="A190" t="s">
        <v>6</v>
      </c>
      <c r="B190" s="10" t="s">
        <v>27</v>
      </c>
      <c r="C190" s="10" t="s">
        <v>40</v>
      </c>
      <c r="D190" s="15">
        <v>0.52569444444444446</v>
      </c>
      <c r="E190" s="2">
        <v>0.52569444444444446</v>
      </c>
      <c r="F190" s="14">
        <v>9</v>
      </c>
      <c r="G190" s="1">
        <v>42976</v>
      </c>
      <c r="H190">
        <v>0.45100000000000001</v>
      </c>
      <c r="I190">
        <f t="shared" si="60"/>
        <v>0.17899999999999999</v>
      </c>
      <c r="J190" s="14">
        <f t="shared" si="61"/>
        <v>306.55</v>
      </c>
      <c r="K190" s="30">
        <v>30</v>
      </c>
      <c r="L190">
        <v>130</v>
      </c>
      <c r="M190">
        <f t="shared" si="62"/>
        <v>0.67466248079999991</v>
      </c>
      <c r="N190">
        <v>9.9147999999999996</v>
      </c>
      <c r="O190">
        <v>20.042000000000002</v>
      </c>
      <c r="P190">
        <f t="shared" si="78"/>
        <v>36.142049669586434</v>
      </c>
      <c r="Q190" s="2">
        <f t="shared" si="79"/>
        <v>8.4818100468154167</v>
      </c>
      <c r="R190" s="32">
        <f t="shared" si="63"/>
        <v>9.3118681169653517</v>
      </c>
      <c r="S190" s="33">
        <v>413</v>
      </c>
      <c r="T190" s="43">
        <v>2.2999999999999998</v>
      </c>
      <c r="U190" s="3">
        <f t="shared" si="80"/>
        <v>11.427132765730768</v>
      </c>
      <c r="V190" s="27">
        <f t="shared" si="64"/>
        <v>4.4243200560599279E-2</v>
      </c>
      <c r="W190" s="2">
        <f t="shared" si="81"/>
        <v>5.8709161599524764</v>
      </c>
      <c r="X190" s="2">
        <f t="shared" si="82"/>
        <v>9.0073304729215292E-2</v>
      </c>
      <c r="Y190" s="3">
        <f t="shared" si="83"/>
        <v>2.0396231113337281E-4</v>
      </c>
      <c r="Z190" s="22">
        <f t="shared" si="66"/>
        <v>7.854959259372845</v>
      </c>
      <c r="AA190" s="22">
        <f t="shared" si="67"/>
        <v>0.32944655112381138</v>
      </c>
      <c r="AB190" s="25">
        <f t="shared" si="65"/>
        <v>278.63560457039995</v>
      </c>
      <c r="AC190" s="25">
        <f t="shared" si="68"/>
        <v>12.327730936332038</v>
      </c>
      <c r="AD190" s="25">
        <f t="shared" si="69"/>
        <v>186.32170419958464</v>
      </c>
      <c r="AE190" s="22">
        <f t="shared" si="70"/>
        <v>66.869309285457334</v>
      </c>
      <c r="AF190" s="22">
        <f t="shared" si="71"/>
        <v>63.717802569999868</v>
      </c>
      <c r="AG190" s="17">
        <v>16.059999999999999</v>
      </c>
      <c r="AH190" s="17">
        <v>6.9669999999999996</v>
      </c>
      <c r="AI190" s="17">
        <v>70.674999999999997</v>
      </c>
      <c r="AJ190" s="17">
        <v>2.7888299999999999</v>
      </c>
      <c r="AK190" s="17">
        <v>11.879799999999999</v>
      </c>
      <c r="AL190" s="17"/>
      <c r="AN190">
        <v>13.4</v>
      </c>
      <c r="AO190">
        <v>507.8</v>
      </c>
      <c r="AP190">
        <v>50.2</v>
      </c>
      <c r="AQ190">
        <v>5.3</v>
      </c>
      <c r="AR190">
        <v>36.299999999999997</v>
      </c>
      <c r="AS190">
        <v>6.99</v>
      </c>
      <c r="AT190">
        <v>72.2</v>
      </c>
    </row>
    <row r="191" spans="1:46" x14ac:dyDescent="0.2">
      <c r="A191" t="s">
        <v>6</v>
      </c>
      <c r="B191" s="10" t="s">
        <v>17</v>
      </c>
      <c r="C191" s="10" t="s">
        <v>40</v>
      </c>
      <c r="D191" s="15">
        <v>0.53472222222222221</v>
      </c>
      <c r="E191" s="2">
        <v>0.53472222222222221</v>
      </c>
      <c r="F191" s="14">
        <v>9</v>
      </c>
      <c r="G191" s="1">
        <v>42976</v>
      </c>
      <c r="H191">
        <v>0.46</v>
      </c>
      <c r="I191">
        <f t="shared" si="60"/>
        <v>0.16999999999999998</v>
      </c>
      <c r="J191" s="14">
        <f t="shared" si="61"/>
        <v>1849.33</v>
      </c>
      <c r="K191" s="30">
        <v>30</v>
      </c>
      <c r="L191">
        <v>1030</v>
      </c>
      <c r="M191">
        <f t="shared" si="62"/>
        <v>0.67468289459999997</v>
      </c>
      <c r="N191">
        <v>9.9151000000000007</v>
      </c>
      <c r="O191">
        <v>20.731999999999999</v>
      </c>
      <c r="P191">
        <f t="shared" si="78"/>
        <v>36.226054027011337</v>
      </c>
      <c r="Q191" s="2">
        <f t="shared" si="79"/>
        <v>51.049722352345597</v>
      </c>
      <c r="R191" s="32">
        <f t="shared" si="63"/>
        <v>51.87785560631886</v>
      </c>
      <c r="S191" s="33">
        <v>413</v>
      </c>
      <c r="T191" s="43">
        <v>2.2999999999999998</v>
      </c>
      <c r="U191" s="3">
        <f t="shared" si="80"/>
        <v>11.400634463031873</v>
      </c>
      <c r="V191" s="27">
        <f t="shared" si="64"/>
        <v>4.5727061536697478E-2</v>
      </c>
      <c r="W191" s="2">
        <f t="shared" si="81"/>
        <v>57.024193337627992</v>
      </c>
      <c r="X191" s="2">
        <f t="shared" si="82"/>
        <v>0.50609722491911169</v>
      </c>
      <c r="Y191" s="3">
        <f t="shared" si="83"/>
        <v>1.2304845339946922E-3</v>
      </c>
      <c r="Z191" s="22">
        <f t="shared" si="66"/>
        <v>70.919365791110977</v>
      </c>
      <c r="AA191" s="22">
        <f t="shared" si="67"/>
        <v>0.30604924603358086</v>
      </c>
      <c r="AB191" s="25">
        <f t="shared" si="65"/>
        <v>278.64403546979997</v>
      </c>
      <c r="AC191" s="25">
        <f t="shared" si="68"/>
        <v>12.741572956761258</v>
      </c>
      <c r="AD191" s="25">
        <f t="shared" si="69"/>
        <v>1676.1212452384723</v>
      </c>
      <c r="AE191" s="22">
        <f t="shared" si="70"/>
        <v>601.52776728649326</v>
      </c>
      <c r="AF191" s="22">
        <f t="shared" si="71"/>
        <v>556.59820048731058</v>
      </c>
      <c r="AG191" s="17">
        <v>15.010999999999999</v>
      </c>
      <c r="AH191" s="17">
        <v>6.1529999999999996</v>
      </c>
      <c r="AI191" s="17">
        <v>61.033000000000001</v>
      </c>
      <c r="AJ191" s="17">
        <v>0.72360999999999998</v>
      </c>
      <c r="AK191" s="17">
        <v>6.9327189999999996</v>
      </c>
      <c r="AL191" s="17"/>
      <c r="AN191">
        <v>10.4</v>
      </c>
      <c r="AO191">
        <v>508.2</v>
      </c>
      <c r="AP191">
        <v>47.7</v>
      </c>
      <c r="AQ191">
        <v>5.38</v>
      </c>
      <c r="AR191">
        <v>19.2</v>
      </c>
      <c r="AS191">
        <v>6.35</v>
      </c>
      <c r="AT191">
        <v>88.7</v>
      </c>
    </row>
    <row r="192" spans="1:46" x14ac:dyDescent="0.2">
      <c r="A192" t="s">
        <v>6</v>
      </c>
      <c r="B192" s="10" t="s">
        <v>9</v>
      </c>
      <c r="C192" s="10" t="s">
        <v>40</v>
      </c>
      <c r="D192" s="15">
        <v>0.64722222222222225</v>
      </c>
      <c r="E192" s="2">
        <v>0.64722222222222225</v>
      </c>
      <c r="F192" s="14">
        <v>15</v>
      </c>
      <c r="G192" s="1">
        <v>42976</v>
      </c>
      <c r="H192">
        <v>0.54</v>
      </c>
      <c r="I192">
        <f t="shared" si="60"/>
        <v>8.9999999999999969E-2</v>
      </c>
      <c r="J192" s="14">
        <f t="shared" si="61"/>
        <v>611.67759999999998</v>
      </c>
      <c r="K192" s="30">
        <v>30</v>
      </c>
      <c r="L192">
        <v>308</v>
      </c>
      <c r="M192">
        <f t="shared" si="62"/>
        <v>0.67388675639999995</v>
      </c>
      <c r="N192">
        <v>9.9033999999999995</v>
      </c>
      <c r="O192">
        <v>17.106000000000002</v>
      </c>
      <c r="P192">
        <f t="shared" si="78"/>
        <v>35.821127968141205</v>
      </c>
      <c r="Q192" s="2">
        <f t="shared" si="79"/>
        <v>17.075888859335116</v>
      </c>
      <c r="R192" s="32">
        <f t="shared" si="63"/>
        <v>17.91338342474025</v>
      </c>
      <c r="S192" s="33">
        <v>424</v>
      </c>
      <c r="T192" s="43">
        <v>2.2000000000000002</v>
      </c>
      <c r="U192" s="3">
        <f t="shared" si="80"/>
        <v>11.836589857725851</v>
      </c>
      <c r="V192" s="27">
        <f t="shared" si="64"/>
        <v>4.2410102608793659E-2</v>
      </c>
      <c r="W192" s="2">
        <f t="shared" si="81"/>
        <v>15.046204253516356</v>
      </c>
      <c r="X192" s="2">
        <f t="shared" si="82"/>
        <v>7.5830298777686725E-2</v>
      </c>
      <c r="Y192" s="3">
        <f t="shared" si="83"/>
        <v>4.065102897697599E-4</v>
      </c>
      <c r="Z192" s="22">
        <f t="shared" si="66"/>
        <v>18.113359600934171</v>
      </c>
      <c r="AA192" s="22">
        <f t="shared" si="67"/>
        <v>0.13958242756752171</v>
      </c>
      <c r="AB192" s="25">
        <f t="shared" si="65"/>
        <v>285.72798471359999</v>
      </c>
      <c r="AC192" s="25">
        <f t="shared" si="68"/>
        <v>12.117753149907601</v>
      </c>
      <c r="AD192" s="25">
        <f t="shared" si="69"/>
        <v>431.69149453376627</v>
      </c>
      <c r="AE192" s="22">
        <f t="shared" si="70"/>
        <v>151.08477910081965</v>
      </c>
      <c r="AF192" s="22">
        <f t="shared" si="71"/>
        <v>149.47787248061152</v>
      </c>
      <c r="AG192" s="17">
        <v>17.431000000000001</v>
      </c>
      <c r="AH192" s="17">
        <v>6.2839999999999998</v>
      </c>
      <c r="AI192" s="17">
        <v>65.605000000000004</v>
      </c>
      <c r="AJ192" s="17">
        <v>1.2114799999999999</v>
      </c>
      <c r="AK192" s="17">
        <v>3.7142230000000001</v>
      </c>
      <c r="AL192" s="17"/>
      <c r="AN192">
        <v>11.6</v>
      </c>
      <c r="AO192">
        <v>508.3</v>
      </c>
      <c r="AP192">
        <v>50.5</v>
      </c>
      <c r="AQ192">
        <v>5.5</v>
      </c>
      <c r="AR192">
        <v>16.2</v>
      </c>
      <c r="AS192">
        <v>7.03</v>
      </c>
      <c r="AT192">
        <v>65.099999999999994</v>
      </c>
    </row>
    <row r="193" spans="1:46" x14ac:dyDescent="0.2">
      <c r="A193" t="s">
        <v>6</v>
      </c>
      <c r="B193" s="10" t="s">
        <v>17</v>
      </c>
      <c r="C193" s="10" t="s">
        <v>40</v>
      </c>
      <c r="D193" s="15">
        <v>0.66875000000000007</v>
      </c>
      <c r="E193" s="2">
        <v>0.66875000000000007</v>
      </c>
      <c r="F193" s="14">
        <v>15</v>
      </c>
      <c r="G193" s="1">
        <v>42976</v>
      </c>
      <c r="H193">
        <v>0.48299999999999998</v>
      </c>
      <c r="I193">
        <f t="shared" si="60"/>
        <v>0.14700000000000002</v>
      </c>
      <c r="J193" s="14">
        <f t="shared" si="61"/>
        <v>1893.8991999999998</v>
      </c>
      <c r="K193" s="30">
        <v>30</v>
      </c>
      <c r="L193">
        <v>1056</v>
      </c>
      <c r="M193">
        <f t="shared" si="62"/>
        <v>0.67353291719999986</v>
      </c>
      <c r="N193">
        <v>9.8981999999999992</v>
      </c>
      <c r="O193">
        <v>18.702999999999999</v>
      </c>
      <c r="P193">
        <f t="shared" si="78"/>
        <v>36.037241290929444</v>
      </c>
      <c r="Q193" s="2">
        <f t="shared" si="79"/>
        <v>52.553945090039214</v>
      </c>
      <c r="R193" s="32">
        <f t="shared" si="63"/>
        <v>53.386417247322548</v>
      </c>
      <c r="S193" s="33">
        <v>424</v>
      </c>
      <c r="T193" s="43">
        <v>2.2000000000000002</v>
      </c>
      <c r="U193" s="3">
        <f t="shared" si="80"/>
        <v>11.765606489604425</v>
      </c>
      <c r="V193" s="27">
        <f t="shared" si="64"/>
        <v>4.3095674215396708E-2</v>
      </c>
      <c r="W193" s="2">
        <f t="shared" si="81"/>
        <v>56.033616607473569</v>
      </c>
      <c r="X193" s="2">
        <f t="shared" si="82"/>
        <v>0.42716745054684502</v>
      </c>
      <c r="Y193" s="3">
        <f t="shared" si="83"/>
        <v>1.2579915710638518E-3</v>
      </c>
      <c r="Z193" s="22">
        <f t="shared" si="66"/>
        <v>66.627837095023878</v>
      </c>
      <c r="AA193" s="22">
        <f t="shared" si="67"/>
        <v>0.25336109134708806</v>
      </c>
      <c r="AB193" s="25">
        <f t="shared" si="65"/>
        <v>285.57795689279993</v>
      </c>
      <c r="AC193" s="25">
        <f t="shared" si="68"/>
        <v>12.307174593350711</v>
      </c>
      <c r="AD193" s="25">
        <f t="shared" si="69"/>
        <v>1585.0662822964155</v>
      </c>
      <c r="AE193" s="22">
        <f t="shared" si="70"/>
        <v>555.03803568824344</v>
      </c>
      <c r="AF193" s="22">
        <f t="shared" si="71"/>
        <v>541.37394890799226</v>
      </c>
      <c r="AG193" s="17">
        <v>16.908000000000001</v>
      </c>
      <c r="AH193" s="17">
        <v>6.6260000000000003</v>
      </c>
      <c r="AI193" s="17">
        <v>68.426000000000002</v>
      </c>
      <c r="AJ193" s="17">
        <v>0.72360999999999998</v>
      </c>
      <c r="AK193" s="17">
        <v>6.9327189999999996</v>
      </c>
      <c r="AL193" s="17"/>
      <c r="AN193">
        <v>10.4</v>
      </c>
      <c r="AO193">
        <v>508.2</v>
      </c>
      <c r="AP193">
        <v>47.7</v>
      </c>
      <c r="AQ193">
        <v>5.38</v>
      </c>
      <c r="AR193">
        <v>19.2</v>
      </c>
      <c r="AS193">
        <v>6.35</v>
      </c>
      <c r="AT193">
        <v>88.7</v>
      </c>
    </row>
    <row r="194" spans="1:46" x14ac:dyDescent="0.2">
      <c r="A194" t="s">
        <v>6</v>
      </c>
      <c r="B194" s="10" t="s">
        <v>10</v>
      </c>
      <c r="C194" s="10" t="s">
        <v>40</v>
      </c>
      <c r="D194" s="15">
        <v>0.6777777777777777</v>
      </c>
      <c r="E194" s="2">
        <v>0.6777777777777777</v>
      </c>
      <c r="F194" s="14">
        <v>15</v>
      </c>
      <c r="G194" s="1">
        <v>42976</v>
      </c>
      <c r="H194">
        <v>0.433</v>
      </c>
      <c r="I194">
        <f t="shared" si="60"/>
        <v>0.19700000000000001</v>
      </c>
      <c r="J194" s="14">
        <f t="shared" si="61"/>
        <v>381.97480000000002</v>
      </c>
      <c r="K194" s="30">
        <v>30</v>
      </c>
      <c r="L194">
        <v>174</v>
      </c>
      <c r="M194">
        <f t="shared" si="62"/>
        <v>0.67360096319999996</v>
      </c>
      <c r="N194">
        <v>9.8992000000000004</v>
      </c>
      <c r="O194">
        <v>17.387</v>
      </c>
      <c r="P194">
        <f t="shared" si="78"/>
        <v>35.871037514989112</v>
      </c>
      <c r="Q194" s="2">
        <f t="shared" si="79"/>
        <v>10.648557344916149</v>
      </c>
      <c r="R194" s="32">
        <f t="shared" si="63"/>
        <v>11.484886653413684</v>
      </c>
      <c r="S194" s="33">
        <v>424</v>
      </c>
      <c r="T194" s="43">
        <v>2.2000000000000002</v>
      </c>
      <c r="U194" s="3">
        <f t="shared" si="80"/>
        <v>11.820120893431836</v>
      </c>
      <c r="V194" s="27">
        <f t="shared" si="64"/>
        <v>4.3851113062409318E-2</v>
      </c>
      <c r="W194" s="2">
        <f t="shared" si="81"/>
        <v>8.3052817670480916</v>
      </c>
      <c r="X194" s="2">
        <f t="shared" si="82"/>
        <v>0.1286000486963329</v>
      </c>
      <c r="Y194" s="3">
        <f t="shared" si="83"/>
        <v>2.5374614713819264E-4</v>
      </c>
      <c r="Z194" s="22">
        <f t="shared" si="66"/>
        <v>10.594030158075327</v>
      </c>
      <c r="AA194" s="22">
        <f t="shared" si="67"/>
        <v>0.38050086321943155</v>
      </c>
      <c r="AB194" s="25">
        <f t="shared" si="65"/>
        <v>285.60680839679998</v>
      </c>
      <c r="AC194" s="25">
        <f t="shared" si="68"/>
        <v>12.524176446401951</v>
      </c>
      <c r="AD194" s="25">
        <f t="shared" si="69"/>
        <v>251.54182092472109</v>
      </c>
      <c r="AE194" s="22">
        <f t="shared" si="70"/>
        <v>88.072767710512139</v>
      </c>
      <c r="AF194" s="22">
        <f t="shared" si="71"/>
        <v>84.5886370526093</v>
      </c>
      <c r="AG194" s="17">
        <v>16.346</v>
      </c>
      <c r="AH194" s="17">
        <v>7</v>
      </c>
      <c r="AI194" s="17">
        <v>71.441000000000003</v>
      </c>
      <c r="AJ194" s="17">
        <v>11.616400000000001</v>
      </c>
      <c r="AK194" s="17">
        <v>16.068490000000001</v>
      </c>
      <c r="AL194" s="17"/>
      <c r="AN194">
        <v>10</v>
      </c>
      <c r="AO194">
        <v>508</v>
      </c>
      <c r="AP194">
        <v>49.4</v>
      </c>
      <c r="AQ194">
        <v>5.64</v>
      </c>
      <c r="AR194">
        <v>19.3</v>
      </c>
      <c r="AS194">
        <v>6.88</v>
      </c>
      <c r="AT194">
        <v>70.900000000000006</v>
      </c>
    </row>
    <row r="195" spans="1:46" x14ac:dyDescent="0.2">
      <c r="A195" t="s">
        <v>6</v>
      </c>
      <c r="B195" s="10" t="s">
        <v>11</v>
      </c>
      <c r="C195" s="10" t="s">
        <v>40</v>
      </c>
      <c r="D195" s="15">
        <v>0.68541666666666667</v>
      </c>
      <c r="E195" s="2">
        <v>0.68541666666666667</v>
      </c>
      <c r="F195" s="14">
        <v>15</v>
      </c>
      <c r="G195" s="1">
        <v>42976</v>
      </c>
      <c r="H195">
        <v>0.45500000000000002</v>
      </c>
      <c r="I195">
        <f t="shared" ref="I195:I226" si="84">0.63-H195</f>
        <v>0.17499999999999999</v>
      </c>
      <c r="J195" s="14">
        <f t="shared" ref="J195:J226" si="85">L195*1.7142+83.704</f>
        <v>311.69259999999997</v>
      </c>
      <c r="K195" s="30">
        <v>30</v>
      </c>
      <c r="L195">
        <v>133</v>
      </c>
      <c r="M195">
        <f t="shared" ref="M195:M226" si="86">0.068046*N195</f>
        <v>0.67365540000000002</v>
      </c>
      <c r="N195">
        <v>9.9</v>
      </c>
      <c r="O195">
        <v>16.917999999999999</v>
      </c>
      <c r="P195">
        <f t="shared" si="78"/>
        <v>35.810208713713273</v>
      </c>
      <c r="Q195" s="2">
        <f t="shared" si="79"/>
        <v>8.7040151732106334</v>
      </c>
      <c r="R195" s="32">
        <f t="shared" ref="R195:R226" si="87">(J195+K195)/P195</f>
        <v>9.5417651075893097</v>
      </c>
      <c r="S195" s="33">
        <v>424</v>
      </c>
      <c r="T195" s="43">
        <v>2.2000000000000002</v>
      </c>
      <c r="U195" s="3">
        <f t="shared" si="80"/>
        <v>11.840199072551959</v>
      </c>
      <c r="V195" s="27">
        <f t="shared" ref="V195:V226" si="88">EXP(-58.0931+(90.5069*(100/(AG195+273)))+(22.294*(LN((AG195+273)/100))))</f>
        <v>4.2359639547347235E-2</v>
      </c>
      <c r="W195" s="2">
        <f t="shared" si="81"/>
        <v>6.0181080170950834</v>
      </c>
      <c r="X195" s="2">
        <f t="shared" si="82"/>
        <v>8.8760348228072605E-2</v>
      </c>
      <c r="Y195" s="3">
        <f t="shared" si="83"/>
        <v>2.0707436206118341E-4</v>
      </c>
      <c r="Z195" s="22">
        <f t="shared" si="66"/>
        <v>7.5653707597388635</v>
      </c>
      <c r="AA195" s="22">
        <f t="shared" si="67"/>
        <v>0.32221151322256691</v>
      </c>
      <c r="AB195" s="25">
        <f t="shared" ref="AB195:AB226" si="89">S195*M195</f>
        <v>285.62988960000001</v>
      </c>
      <c r="AC195" s="25">
        <f t="shared" si="68"/>
        <v>12.099179167404586</v>
      </c>
      <c r="AD195" s="25">
        <f t="shared" si="69"/>
        <v>180.3279368503454</v>
      </c>
      <c r="AE195" s="22">
        <f t="shared" si="70"/>
        <v>63.133426653239653</v>
      </c>
      <c r="AF195" s="22">
        <f t="shared" si="71"/>
        <v>62.527967022094465</v>
      </c>
      <c r="AG195" s="17">
        <v>17.47</v>
      </c>
      <c r="AH195" s="17">
        <v>6.9969999999999999</v>
      </c>
      <c r="AI195" s="17">
        <v>73.108000000000004</v>
      </c>
      <c r="AJ195" s="17">
        <v>0</v>
      </c>
      <c r="AK195" s="17">
        <v>9.2700499999999995</v>
      </c>
      <c r="AL195" s="17"/>
      <c r="AN195">
        <v>13.3</v>
      </c>
      <c r="AO195">
        <v>507.8</v>
      </c>
      <c r="AP195">
        <v>45.4</v>
      </c>
      <c r="AQ195">
        <v>4.7699999999999996</v>
      </c>
      <c r="AR195">
        <v>15.5</v>
      </c>
      <c r="AS195">
        <v>7.08</v>
      </c>
      <c r="AT195">
        <v>65.2</v>
      </c>
    </row>
    <row r="196" spans="1:46" x14ac:dyDescent="0.2">
      <c r="A196" t="s">
        <v>6</v>
      </c>
      <c r="B196" s="10" t="s">
        <v>12</v>
      </c>
      <c r="C196" s="10" t="s">
        <v>40</v>
      </c>
      <c r="D196" s="15">
        <v>0.69374999999999998</v>
      </c>
      <c r="E196" s="2">
        <v>0.69374999999999998</v>
      </c>
      <c r="F196" s="14">
        <v>15</v>
      </c>
      <c r="G196" s="1">
        <v>42976</v>
      </c>
      <c r="H196">
        <v>0.45700000000000002</v>
      </c>
      <c r="I196">
        <f t="shared" si="84"/>
        <v>0.17299999999999999</v>
      </c>
      <c r="J196" s="14">
        <f t="shared" si="85"/>
        <v>2531.5816</v>
      </c>
      <c r="K196" s="30">
        <v>30</v>
      </c>
      <c r="L196">
        <v>1428</v>
      </c>
      <c r="M196">
        <f t="shared" si="86"/>
        <v>0.6736145724</v>
      </c>
      <c r="N196">
        <v>9.8994</v>
      </c>
      <c r="O196">
        <v>17.021999999999998</v>
      </c>
      <c r="P196">
        <f t="shared" si="78"/>
        <v>35.825225853561115</v>
      </c>
      <c r="Q196" s="2">
        <f t="shared" si="79"/>
        <v>70.664777113983064</v>
      </c>
      <c r="R196" s="32">
        <f t="shared" si="87"/>
        <v>71.502175882175848</v>
      </c>
      <c r="S196" s="33">
        <v>424</v>
      </c>
      <c r="T196" s="43">
        <v>2.2000000000000002</v>
      </c>
      <c r="U196" s="3">
        <f t="shared" si="80"/>
        <v>11.835235923791206</v>
      </c>
      <c r="V196" s="27">
        <f t="shared" si="88"/>
        <v>4.3320775673107922E-2</v>
      </c>
      <c r="W196" s="2">
        <f t="shared" si="81"/>
        <v>80.922028956254053</v>
      </c>
      <c r="X196" s="2">
        <f t="shared" si="82"/>
        <v>0.70959785363173056</v>
      </c>
      <c r="Y196" s="3">
        <f t="shared" si="83"/>
        <v>1.6817655394277199E-3</v>
      </c>
      <c r="Z196" s="22">
        <f t="shared" si="66"/>
        <v>95.125651619959712</v>
      </c>
      <c r="AA196" s="22">
        <f t="shared" si="67"/>
        <v>0.31700215951279631</v>
      </c>
      <c r="AB196" s="25">
        <f t="shared" si="89"/>
        <v>285.61257869759999</v>
      </c>
      <c r="AC196" s="25">
        <f t="shared" si="68"/>
        <v>12.372958451176611</v>
      </c>
      <c r="AD196" s="25">
        <f t="shared" si="69"/>
        <v>2261.7058129971542</v>
      </c>
      <c r="AE196" s="22">
        <f t="shared" si="70"/>
        <v>791.87892329903161</v>
      </c>
      <c r="AF196" s="22">
        <f t="shared" si="71"/>
        <v>768.81896916831317</v>
      </c>
      <c r="AG196" s="17">
        <v>16.739000000000001</v>
      </c>
      <c r="AH196" s="17">
        <v>7.7549999999999999</v>
      </c>
      <c r="AI196" s="17">
        <v>79.802999999999997</v>
      </c>
      <c r="AJ196" s="17">
        <v>318.69900000000001</v>
      </c>
      <c r="AK196" s="17">
        <v>14.76862</v>
      </c>
      <c r="AL196" s="17"/>
      <c r="AN196">
        <v>8.3000000000000007</v>
      </c>
      <c r="AO196">
        <v>507.9</v>
      </c>
      <c r="AP196">
        <v>22.4</v>
      </c>
      <c r="AQ196">
        <v>2.61</v>
      </c>
      <c r="AR196">
        <v>32.5</v>
      </c>
      <c r="AS196">
        <v>6.22</v>
      </c>
      <c r="AT196">
        <v>92.4</v>
      </c>
    </row>
    <row r="197" spans="1:46" x14ac:dyDescent="0.2">
      <c r="A197" t="s">
        <v>6</v>
      </c>
      <c r="B197" s="10" t="s">
        <v>14</v>
      </c>
      <c r="C197" s="10" t="s">
        <v>40</v>
      </c>
      <c r="D197" s="15">
        <v>0.7055555555555556</v>
      </c>
      <c r="E197" s="2">
        <v>0.7055555555555556</v>
      </c>
      <c r="F197" s="14">
        <v>15</v>
      </c>
      <c r="G197" s="1">
        <v>42976</v>
      </c>
      <c r="H197">
        <v>0.42</v>
      </c>
      <c r="I197">
        <f t="shared" si="84"/>
        <v>0.21000000000000002</v>
      </c>
      <c r="J197" s="14">
        <f t="shared" si="85"/>
        <v>1223.6469999999999</v>
      </c>
      <c r="K197" s="30">
        <v>30</v>
      </c>
      <c r="L197">
        <v>665</v>
      </c>
      <c r="M197">
        <f t="shared" si="86"/>
        <v>0.67355333099999992</v>
      </c>
      <c r="N197">
        <v>9.8985000000000003</v>
      </c>
      <c r="O197">
        <v>17.498000000000001</v>
      </c>
      <c r="P197">
        <f t="shared" si="78"/>
        <v>35.887286855864424</v>
      </c>
      <c r="Q197" s="2">
        <f t="shared" si="79"/>
        <v>34.096949287768211</v>
      </c>
      <c r="R197" s="32">
        <f t="shared" si="87"/>
        <v>34.932899916203574</v>
      </c>
      <c r="S197" s="33">
        <v>424</v>
      </c>
      <c r="T197" s="43">
        <v>2.2000000000000002</v>
      </c>
      <c r="U197" s="3">
        <f t="shared" si="80"/>
        <v>11.81476888188646</v>
      </c>
      <c r="V197" s="27">
        <f t="shared" si="88"/>
        <v>4.4295690745374566E-2</v>
      </c>
      <c r="W197" s="2">
        <f t="shared" si="81"/>
        <v>39.441558111788488</v>
      </c>
      <c r="X197" s="2">
        <f t="shared" si="82"/>
        <v>0.45262351945569412</v>
      </c>
      <c r="Y197" s="3">
        <f t="shared" si="83"/>
        <v>8.1281214281869513E-4</v>
      </c>
      <c r="Z197" s="22">
        <f t="shared" si="66"/>
        <v>47.145165515323022</v>
      </c>
      <c r="AA197" s="22">
        <f t="shared" si="67"/>
        <v>0.41797531421768497</v>
      </c>
      <c r="AB197" s="25">
        <f t="shared" si="89"/>
        <v>285.58661234399995</v>
      </c>
      <c r="AC197" s="25">
        <f t="shared" si="68"/>
        <v>12.650256261408993</v>
      </c>
      <c r="AD197" s="25">
        <f t="shared" si="69"/>
        <v>1118.1487416623686</v>
      </c>
      <c r="AE197" s="22">
        <f t="shared" si="70"/>
        <v>391.5270160897864</v>
      </c>
      <c r="AF197" s="22">
        <f t="shared" si="71"/>
        <v>372.68150574265098</v>
      </c>
      <c r="AG197" s="17">
        <v>16.021999999999998</v>
      </c>
      <c r="AH197" s="17">
        <v>6.6420000000000003</v>
      </c>
      <c r="AI197" s="17">
        <v>67.323999999999998</v>
      </c>
      <c r="AJ197" s="17">
        <v>5.4944499999999996</v>
      </c>
      <c r="AK197" s="17">
        <v>12.2158</v>
      </c>
      <c r="AL197" s="17"/>
      <c r="AN197">
        <v>10.9</v>
      </c>
      <c r="AO197">
        <v>508</v>
      </c>
      <c r="AP197">
        <v>42.4</v>
      </c>
      <c r="AQ197">
        <v>4.7</v>
      </c>
      <c r="AR197">
        <v>41.6</v>
      </c>
      <c r="AS197">
        <v>6.6</v>
      </c>
      <c r="AT197">
        <v>80.3</v>
      </c>
    </row>
    <row r="198" spans="1:46" x14ac:dyDescent="0.2">
      <c r="A198" t="s">
        <v>6</v>
      </c>
      <c r="B198" s="10" t="s">
        <v>15</v>
      </c>
      <c r="C198" s="10" t="s">
        <v>40</v>
      </c>
      <c r="D198" s="15">
        <v>0.71944444444444444</v>
      </c>
      <c r="E198" s="2">
        <v>0.71944444444444444</v>
      </c>
      <c r="F198" s="14">
        <v>15</v>
      </c>
      <c r="G198" s="1">
        <v>42976</v>
      </c>
      <c r="H198">
        <v>0.45200000000000001</v>
      </c>
      <c r="I198">
        <f t="shared" si="84"/>
        <v>0.17799999999999999</v>
      </c>
      <c r="J198" s="14">
        <f t="shared" si="85"/>
        <v>373.40379999999999</v>
      </c>
      <c r="K198" s="30">
        <v>30</v>
      </c>
      <c r="L198">
        <v>169</v>
      </c>
      <c r="M198">
        <f t="shared" si="86"/>
        <v>0.67374385980000007</v>
      </c>
      <c r="N198">
        <v>9.9013000000000009</v>
      </c>
      <c r="O198">
        <v>16.483000000000001</v>
      </c>
      <c r="P198">
        <f t="shared" si="78"/>
        <v>35.751783529233727</v>
      </c>
      <c r="Q198" s="2">
        <f t="shared" si="79"/>
        <v>10.444340481494384</v>
      </c>
      <c r="R198" s="32">
        <f t="shared" si="87"/>
        <v>11.283459457907671</v>
      </c>
      <c r="S198" s="33">
        <v>424</v>
      </c>
      <c r="T198" s="43">
        <v>2.2000000000000002</v>
      </c>
      <c r="U198" s="3">
        <f t="shared" si="80"/>
        <v>11.85954819997445</v>
      </c>
      <c r="V198" s="27">
        <f t="shared" si="88"/>
        <v>4.0756215681445253E-2</v>
      </c>
      <c r="W198" s="2">
        <f t="shared" si="81"/>
        <v>8.1114862857256202</v>
      </c>
      <c r="X198" s="2">
        <f t="shared" si="82"/>
        <v>0.10886550208535251</v>
      </c>
      <c r="Y198" s="3">
        <f t="shared" si="83"/>
        <v>2.4810504682050026E-4</v>
      </c>
      <c r="Z198" s="22">
        <f t="shared" si="66"/>
        <v>9.5545064859566651</v>
      </c>
      <c r="AA198" s="22">
        <f t="shared" si="67"/>
        <v>0.33044950841054366</v>
      </c>
      <c r="AB198" s="25">
        <f t="shared" si="89"/>
        <v>285.66739655520001</v>
      </c>
      <c r="AC198" s="25">
        <f t="shared" si="68"/>
        <v>11.642722027160682</v>
      </c>
      <c r="AD198" s="25">
        <f t="shared" si="69"/>
        <v>228.74213542441424</v>
      </c>
      <c r="AE198" s="22">
        <f t="shared" si="70"/>
        <v>80.0728883249419</v>
      </c>
      <c r="AF198" s="22">
        <f t="shared" si="71"/>
        <v>82.064198249064688</v>
      </c>
      <c r="AG198" s="17">
        <v>18.747</v>
      </c>
      <c r="AH198" s="17">
        <v>7.992</v>
      </c>
      <c r="AI198" s="17">
        <v>85.716999999999999</v>
      </c>
      <c r="AJ198" s="17">
        <v>28.934000000000001</v>
      </c>
      <c r="AK198" s="17">
        <v>8.4165240000000008</v>
      </c>
      <c r="AL198" s="17"/>
      <c r="AN198">
        <v>9.4</v>
      </c>
      <c r="AO198">
        <v>507.9</v>
      </c>
      <c r="AP198">
        <v>37.1</v>
      </c>
      <c r="AQ198">
        <v>4.25</v>
      </c>
      <c r="AR198">
        <v>9.6999999999999993</v>
      </c>
      <c r="AS198">
        <v>8.25</v>
      </c>
      <c r="AT198">
        <v>94.7</v>
      </c>
    </row>
    <row r="199" spans="1:46" x14ac:dyDescent="0.2">
      <c r="A199" t="s">
        <v>6</v>
      </c>
      <c r="B199" s="10" t="s">
        <v>16</v>
      </c>
      <c r="C199" s="10" t="s">
        <v>40</v>
      </c>
      <c r="D199" s="15">
        <v>0.72777777777777775</v>
      </c>
      <c r="E199" s="2">
        <v>0.72777777777777775</v>
      </c>
      <c r="F199" s="14">
        <v>15</v>
      </c>
      <c r="G199" s="1">
        <v>42976</v>
      </c>
      <c r="H199">
        <v>0.44500000000000001</v>
      </c>
      <c r="I199">
        <f t="shared" si="84"/>
        <v>0.185</v>
      </c>
      <c r="J199" s="14">
        <f t="shared" si="85"/>
        <v>1100.2246</v>
      </c>
      <c r="K199" s="30">
        <v>30</v>
      </c>
      <c r="L199">
        <v>593</v>
      </c>
      <c r="M199">
        <f t="shared" si="86"/>
        <v>0.67370983679999996</v>
      </c>
      <c r="N199">
        <v>9.9008000000000003</v>
      </c>
      <c r="O199">
        <v>16.268000000000001</v>
      </c>
      <c r="P199">
        <f t="shared" si="78"/>
        <v>35.727034717863873</v>
      </c>
      <c r="Q199" s="2">
        <f t="shared" si="79"/>
        <v>30.795295738604267</v>
      </c>
      <c r="R199" s="32">
        <f t="shared" si="87"/>
        <v>31.634995989042338</v>
      </c>
      <c r="S199" s="33">
        <v>424</v>
      </c>
      <c r="T199" s="43">
        <v>2.2000000000000002</v>
      </c>
      <c r="U199" s="3">
        <f t="shared" si="80"/>
        <v>11.867763539524756</v>
      </c>
      <c r="V199" s="27">
        <f t="shared" si="88"/>
        <v>4.560119714106841E-2</v>
      </c>
      <c r="W199" s="2">
        <f t="shared" si="81"/>
        <v>33.4288448042319</v>
      </c>
      <c r="X199" s="2">
        <f t="shared" si="82"/>
        <v>0.33856639900894314</v>
      </c>
      <c r="Y199" s="3">
        <f t="shared" si="83"/>
        <v>7.309981614490584E-4</v>
      </c>
      <c r="Z199" s="22">
        <f t="shared" si="66"/>
        <v>41.203140611187422</v>
      </c>
      <c r="AA199" s="22">
        <f t="shared" si="67"/>
        <v>0.34908886815965445</v>
      </c>
      <c r="AB199" s="25">
        <f t="shared" si="89"/>
        <v>285.65297080319999</v>
      </c>
      <c r="AC199" s="25">
        <f t="shared" si="68"/>
        <v>13.026117435528581</v>
      </c>
      <c r="AD199" s="25">
        <f t="shared" si="69"/>
        <v>974.09670965598173</v>
      </c>
      <c r="AE199" s="22">
        <f t="shared" si="70"/>
        <v>341.00702923446352</v>
      </c>
      <c r="AF199" s="22">
        <f t="shared" si="71"/>
        <v>316.31175455862495</v>
      </c>
      <c r="AG199" s="17">
        <v>15.098000000000001</v>
      </c>
      <c r="AH199" s="17">
        <v>6.952</v>
      </c>
      <c r="AI199" s="17">
        <v>69.087999999999994</v>
      </c>
      <c r="AJ199" s="17">
        <v>8.9940899999999999</v>
      </c>
      <c r="AK199" s="17">
        <v>6.4716339999999999</v>
      </c>
      <c r="AL199" s="17"/>
      <c r="AN199">
        <v>8.9</v>
      </c>
      <c r="AO199">
        <v>508.9</v>
      </c>
      <c r="AP199">
        <v>52.6</v>
      </c>
      <c r="AQ199">
        <v>6.09</v>
      </c>
      <c r="AR199">
        <v>12.9</v>
      </c>
      <c r="AS199">
        <v>6.67</v>
      </c>
      <c r="AT199">
        <v>82.5</v>
      </c>
    </row>
    <row r="200" spans="1:46" x14ac:dyDescent="0.2">
      <c r="A200" t="s">
        <v>6</v>
      </c>
      <c r="B200" s="10" t="s">
        <v>27</v>
      </c>
      <c r="C200" s="10" t="s">
        <v>40</v>
      </c>
      <c r="D200" s="15">
        <v>0.74236111111111114</v>
      </c>
      <c r="E200" s="2">
        <v>0.74236111111111114</v>
      </c>
      <c r="F200" s="14">
        <v>15</v>
      </c>
      <c r="G200" s="1">
        <v>42976</v>
      </c>
      <c r="H200">
        <v>0.375</v>
      </c>
      <c r="I200">
        <f t="shared" si="84"/>
        <v>0.255</v>
      </c>
      <c r="J200" s="14">
        <f t="shared" si="85"/>
        <v>227.6968</v>
      </c>
      <c r="K200" s="30">
        <v>30</v>
      </c>
      <c r="L200">
        <v>84</v>
      </c>
      <c r="M200">
        <f t="shared" si="86"/>
        <v>0.6732539286</v>
      </c>
      <c r="N200">
        <v>9.8940999999999999</v>
      </c>
      <c r="O200">
        <v>18.140999999999998</v>
      </c>
      <c r="P200">
        <f t="shared" si="78"/>
        <v>35.982715966939551</v>
      </c>
      <c r="Q200" s="2">
        <f t="shared" si="79"/>
        <v>6.3279492356609444</v>
      </c>
      <c r="R200" s="32">
        <f t="shared" si="87"/>
        <v>7.1616828545340612</v>
      </c>
      <c r="S200" s="33">
        <v>424</v>
      </c>
      <c r="T200" s="43">
        <v>2.2000000000000002</v>
      </c>
      <c r="U200" s="3">
        <f t="shared" si="80"/>
        <v>11.783435146740054</v>
      </c>
      <c r="V200" s="27">
        <f t="shared" si="88"/>
        <v>4.2934266341151578E-2</v>
      </c>
      <c r="W200" s="2">
        <f t="shared" si="81"/>
        <v>1.5424674460647896</v>
      </c>
      <c r="X200" s="2">
        <f t="shared" si="82"/>
        <v>0.11446255166735826</v>
      </c>
      <c r="Y200" s="3">
        <f t="shared" si="83"/>
        <v>1.5118122793850931E-4</v>
      </c>
      <c r="Z200" s="22">
        <f t="shared" si="66"/>
        <v>2.7811246865605113</v>
      </c>
      <c r="AA200" s="22">
        <f t="shared" si="67"/>
        <v>0.56693886083371803</v>
      </c>
      <c r="AB200" s="25">
        <f t="shared" si="89"/>
        <v>285.45966572639998</v>
      </c>
      <c r="AC200" s="25">
        <f t="shared" si="68"/>
        <v>12.256001317953356</v>
      </c>
      <c r="AD200" s="25">
        <f t="shared" si="69"/>
        <v>66.190383188708466</v>
      </c>
      <c r="AE200" s="22">
        <f t="shared" si="70"/>
        <v>23.187297939369454</v>
      </c>
      <c r="AF200" s="22">
        <f t="shared" si="71"/>
        <v>22.691941803943397</v>
      </c>
      <c r="AG200" s="17">
        <v>17.03</v>
      </c>
      <c r="AH200" s="17">
        <v>6.875</v>
      </c>
      <c r="AI200" s="17">
        <v>71.179000000000002</v>
      </c>
      <c r="AJ200" s="17">
        <v>2.7888299999999999</v>
      </c>
      <c r="AK200" s="17">
        <v>11.879799999999999</v>
      </c>
      <c r="AL200" s="17"/>
      <c r="AN200">
        <v>13.4</v>
      </c>
      <c r="AO200">
        <v>507.8</v>
      </c>
      <c r="AP200">
        <v>50.2</v>
      </c>
      <c r="AQ200">
        <v>5.3</v>
      </c>
      <c r="AR200">
        <v>36.299999999999997</v>
      </c>
      <c r="AS200">
        <v>6.99</v>
      </c>
      <c r="AT200">
        <v>72.2</v>
      </c>
    </row>
    <row r="201" spans="1:46" x14ac:dyDescent="0.2">
      <c r="A201" t="s">
        <v>6</v>
      </c>
      <c r="B201" s="10" t="s">
        <v>18</v>
      </c>
      <c r="C201" s="10" t="s">
        <v>40</v>
      </c>
      <c r="D201" s="15">
        <v>0.75</v>
      </c>
      <c r="E201" s="2">
        <v>0.75</v>
      </c>
      <c r="F201" s="14">
        <v>15</v>
      </c>
      <c r="G201" s="1">
        <v>42976</v>
      </c>
      <c r="H201">
        <v>0.42499999999999999</v>
      </c>
      <c r="I201">
        <f t="shared" si="84"/>
        <v>0.20500000000000002</v>
      </c>
      <c r="J201" s="14">
        <f t="shared" si="85"/>
        <v>813.95319999999992</v>
      </c>
      <c r="K201" s="30">
        <v>30</v>
      </c>
      <c r="L201">
        <v>426</v>
      </c>
      <c r="M201">
        <f t="shared" si="86"/>
        <v>0.67330836539999994</v>
      </c>
      <c r="N201">
        <v>9.8948999999999998</v>
      </c>
      <c r="O201">
        <v>20.86</v>
      </c>
      <c r="P201">
        <f t="shared" si="78"/>
        <v>36.31582641613798</v>
      </c>
      <c r="Q201" s="2">
        <f t="shared" si="79"/>
        <v>22.413181258028494</v>
      </c>
      <c r="R201" s="32">
        <f t="shared" si="87"/>
        <v>23.239267374209199</v>
      </c>
      <c r="S201" s="33">
        <v>424</v>
      </c>
      <c r="T201" s="43">
        <v>2.2000000000000002</v>
      </c>
      <c r="U201" s="3">
        <f t="shared" si="80"/>
        <v>11.675350442020601</v>
      </c>
      <c r="V201" s="27">
        <f t="shared" si="88"/>
        <v>4.2240956962589664E-2</v>
      </c>
      <c r="W201" s="2">
        <f t="shared" si="81"/>
        <v>23.782364720120402</v>
      </c>
      <c r="X201" s="2">
        <f t="shared" si="82"/>
        <v>0.2904815972265164</v>
      </c>
      <c r="Y201" s="3">
        <f t="shared" si="83"/>
        <v>5.4047485069437789E-4</v>
      </c>
      <c r="Z201" s="22">
        <f t="shared" ref="Z201:Z226" si="90">(((Q201*I201)+((H201*V201*Y201)*10^6))-(U201*I201))/H201</f>
        <v>28.00959918350004</v>
      </c>
      <c r="AA201" s="22">
        <f t="shared" si="67"/>
        <v>0.3984650678048105</v>
      </c>
      <c r="AB201" s="25">
        <f t="shared" si="89"/>
        <v>285.48274692959995</v>
      </c>
      <c r="AC201" s="25">
        <f t="shared" si="68"/>
        <v>12.059064426615109</v>
      </c>
      <c r="AD201" s="25">
        <f t="shared" si="69"/>
        <v>667.84737446188069</v>
      </c>
      <c r="AE201" s="22">
        <f t="shared" si="70"/>
        <v>233.93615959095831</v>
      </c>
      <c r="AF201" s="22">
        <f t="shared" si="71"/>
        <v>232.27008491372766</v>
      </c>
      <c r="AG201" s="17">
        <v>17.562000000000001</v>
      </c>
      <c r="AH201" s="17">
        <v>6.6139999999999999</v>
      </c>
      <c r="AI201" s="17">
        <v>69.236999999999995</v>
      </c>
      <c r="AJ201" s="17">
        <v>0.48250999999999999</v>
      </c>
      <c r="AK201" s="17">
        <v>13.631970000000001</v>
      </c>
      <c r="AL201" s="17"/>
      <c r="AN201">
        <v>11.8</v>
      </c>
      <c r="AO201">
        <v>508.5</v>
      </c>
      <c r="AP201">
        <v>47.7</v>
      </c>
      <c r="AQ201">
        <v>5.18</v>
      </c>
      <c r="AR201">
        <v>45.1</v>
      </c>
      <c r="AS201">
        <v>7.03</v>
      </c>
      <c r="AT201">
        <v>66.8</v>
      </c>
    </row>
    <row r="202" spans="1:46" x14ac:dyDescent="0.2">
      <c r="A202" t="s">
        <v>6</v>
      </c>
      <c r="B202" s="10" t="s">
        <v>18</v>
      </c>
      <c r="C202" s="10" t="s">
        <v>40</v>
      </c>
      <c r="D202" s="15">
        <v>0.90069444444444446</v>
      </c>
      <c r="E202" s="2">
        <v>0.90069444444444446</v>
      </c>
      <c r="F202" s="14">
        <v>21</v>
      </c>
      <c r="G202" s="1">
        <v>42976</v>
      </c>
      <c r="H202">
        <v>0.47099999999999997</v>
      </c>
      <c r="I202">
        <f t="shared" si="84"/>
        <v>0.15900000000000003</v>
      </c>
      <c r="J202" s="14">
        <f t="shared" si="85"/>
        <v>932.23299999999995</v>
      </c>
      <c r="K202" s="30">
        <v>30</v>
      </c>
      <c r="L202">
        <v>495</v>
      </c>
      <c r="M202">
        <f t="shared" si="86"/>
        <v>0.67420657259999994</v>
      </c>
      <c r="N202">
        <v>9.9080999999999992</v>
      </c>
      <c r="O202">
        <v>11.704000000000001</v>
      </c>
      <c r="P202">
        <f t="shared" si="78"/>
        <v>35.137434943718617</v>
      </c>
      <c r="Q202" s="2">
        <f t="shared" si="79"/>
        <v>26.531048765887551</v>
      </c>
      <c r="R202" s="32">
        <f t="shared" si="87"/>
        <v>27.384839033960692</v>
      </c>
      <c r="S202" s="25">
        <v>433</v>
      </c>
      <c r="T202" s="32">
        <v>1.7</v>
      </c>
      <c r="U202" s="3">
        <f t="shared" si="80"/>
        <v>12.32303953585564</v>
      </c>
      <c r="V202" s="27">
        <f t="shared" si="88"/>
        <v>4.3856560862199516E-2</v>
      </c>
      <c r="W202" s="2">
        <f t="shared" si="81"/>
        <v>26.817104801748396</v>
      </c>
      <c r="X202" s="2">
        <f t="shared" si="82"/>
        <v>0.233120613066744</v>
      </c>
      <c r="Y202" s="3">
        <f t="shared" si="83"/>
        <v>6.1983985778561702E-4</v>
      </c>
      <c r="Z202" s="22">
        <f t="shared" si="90"/>
        <v>31.980378773853737</v>
      </c>
      <c r="AA202" s="22">
        <f t="shared" si="67"/>
        <v>0.28822219240685598</v>
      </c>
      <c r="AB202" s="25">
        <f t="shared" si="89"/>
        <v>291.93144593579996</v>
      </c>
      <c r="AC202" s="25">
        <f t="shared" si="68"/>
        <v>12.803109226273317</v>
      </c>
      <c r="AD202" s="25">
        <f t="shared" si="69"/>
        <v>759.32306993043085</v>
      </c>
      <c r="AE202" s="22">
        <f t="shared" si="70"/>
        <v>260.103212758182</v>
      </c>
      <c r="AF202" s="22">
        <f t="shared" si="71"/>
        <v>249.78603406918265</v>
      </c>
      <c r="AG202" s="17">
        <v>16.341999999999999</v>
      </c>
      <c r="AH202" s="17">
        <v>7.1710000000000003</v>
      </c>
      <c r="AI202" s="17">
        <v>73.180000000000007</v>
      </c>
      <c r="AJ202" s="17">
        <v>0.48250999999999999</v>
      </c>
      <c r="AK202" s="17">
        <v>13.631970000000001</v>
      </c>
      <c r="AL202" s="17"/>
      <c r="AN202">
        <v>11.8</v>
      </c>
      <c r="AO202">
        <v>508.5</v>
      </c>
      <c r="AP202">
        <v>47.7</v>
      </c>
      <c r="AQ202">
        <v>5.18</v>
      </c>
      <c r="AR202">
        <v>45.1</v>
      </c>
      <c r="AS202">
        <v>7.03</v>
      </c>
      <c r="AT202">
        <v>66.8</v>
      </c>
    </row>
    <row r="203" spans="1:46" x14ac:dyDescent="0.2">
      <c r="A203" t="s">
        <v>6</v>
      </c>
      <c r="B203" s="10" t="s">
        <v>9</v>
      </c>
      <c r="C203" s="10" t="s">
        <v>40</v>
      </c>
      <c r="D203" s="15">
        <v>0.90833333333333333</v>
      </c>
      <c r="E203" s="2">
        <v>0.90833333333333333</v>
      </c>
      <c r="F203" s="14">
        <v>21</v>
      </c>
      <c r="G203" s="1">
        <v>42976</v>
      </c>
      <c r="H203">
        <v>0.379</v>
      </c>
      <c r="I203">
        <f t="shared" si="84"/>
        <v>0.251</v>
      </c>
      <c r="J203" s="14">
        <f t="shared" si="85"/>
        <v>839.66619999999989</v>
      </c>
      <c r="K203" s="30">
        <v>30</v>
      </c>
      <c r="L203">
        <v>441</v>
      </c>
      <c r="M203">
        <f t="shared" si="86"/>
        <v>0.67426100939999989</v>
      </c>
      <c r="N203">
        <v>9.9088999999999992</v>
      </c>
      <c r="O203">
        <v>11.686999999999999</v>
      </c>
      <c r="P203">
        <f t="shared" si="78"/>
        <v>35.132500178468725</v>
      </c>
      <c r="Q203" s="2">
        <f t="shared" si="79"/>
        <v>23.899984223570772</v>
      </c>
      <c r="R203" s="32">
        <f t="shared" si="87"/>
        <v>24.753894416343954</v>
      </c>
      <c r="S203" s="25">
        <v>433</v>
      </c>
      <c r="T203" s="32">
        <v>1.7</v>
      </c>
      <c r="U203" s="3">
        <f t="shared" si="80"/>
        <v>12.324770449026227</v>
      </c>
      <c r="V203" s="27">
        <f t="shared" si="88"/>
        <v>4.5148344597242845E-2</v>
      </c>
      <c r="W203" s="2">
        <f t="shared" si="81"/>
        <v>27.502893653349176</v>
      </c>
      <c r="X203" s="2">
        <f t="shared" si="82"/>
        <v>0.41111382339237101</v>
      </c>
      <c r="Y203" s="3">
        <f t="shared" si="83"/>
        <v>5.5833745519828619E-4</v>
      </c>
      <c r="Z203" s="22">
        <f t="shared" si="90"/>
        <v>32.8739185766253</v>
      </c>
      <c r="AA203" s="22">
        <f t="shared" si="67"/>
        <v>0.56551835985769827</v>
      </c>
      <c r="AB203" s="25">
        <f t="shared" si="89"/>
        <v>291.95501707019997</v>
      </c>
      <c r="AC203" s="25">
        <f t="shared" si="68"/>
        <v>13.181285717579305</v>
      </c>
      <c r="AD203" s="25">
        <f t="shared" si="69"/>
        <v>778.0353427945638</v>
      </c>
      <c r="AE203" s="22">
        <f t="shared" si="70"/>
        <v>266.49151317974673</v>
      </c>
      <c r="AF203" s="22">
        <f t="shared" si="71"/>
        <v>249.39842198233205</v>
      </c>
      <c r="AG203" s="17">
        <v>15.414</v>
      </c>
      <c r="AH203" s="17">
        <v>6.56</v>
      </c>
      <c r="AI203" s="17">
        <v>65.635999999999996</v>
      </c>
      <c r="AJ203" s="17">
        <v>1.2114799999999999</v>
      </c>
      <c r="AK203" s="17">
        <v>3.7142230000000001</v>
      </c>
      <c r="AL203" s="17"/>
      <c r="AN203">
        <v>11.6</v>
      </c>
      <c r="AO203">
        <v>508.3</v>
      </c>
      <c r="AP203">
        <v>50.5</v>
      </c>
      <c r="AQ203">
        <v>5.5</v>
      </c>
      <c r="AR203">
        <v>16.2</v>
      </c>
      <c r="AS203">
        <v>7.03</v>
      </c>
      <c r="AT203">
        <v>65.099999999999994</v>
      </c>
    </row>
    <row r="204" spans="1:46" x14ac:dyDescent="0.2">
      <c r="A204" t="s">
        <v>6</v>
      </c>
      <c r="B204" s="10" t="s">
        <v>10</v>
      </c>
      <c r="C204" s="10" t="s">
        <v>40</v>
      </c>
      <c r="D204" s="15">
        <v>0.9145833333333333</v>
      </c>
      <c r="E204" s="2">
        <v>0.9145833333333333</v>
      </c>
      <c r="F204" s="14">
        <v>21</v>
      </c>
      <c r="G204" s="1">
        <v>42976</v>
      </c>
      <c r="H204">
        <v>0.41399999999999998</v>
      </c>
      <c r="I204">
        <f t="shared" si="84"/>
        <v>0.21600000000000003</v>
      </c>
      <c r="J204" s="14">
        <f t="shared" si="85"/>
        <v>836.23779999999988</v>
      </c>
      <c r="K204" s="30">
        <v>30</v>
      </c>
      <c r="L204">
        <v>439</v>
      </c>
      <c r="M204">
        <f t="shared" si="86"/>
        <v>0.67429503239999988</v>
      </c>
      <c r="N204">
        <v>9.9093999999999998</v>
      </c>
      <c r="O204">
        <v>11.288</v>
      </c>
      <c r="P204">
        <f t="shared" si="78"/>
        <v>35.081490400017373</v>
      </c>
      <c r="Q204" s="2">
        <f t="shared" si="79"/>
        <v>23.837008931626968</v>
      </c>
      <c r="R204" s="32">
        <f t="shared" si="87"/>
        <v>24.692160741254337</v>
      </c>
      <c r="S204" s="25">
        <v>433</v>
      </c>
      <c r="T204" s="32">
        <v>1.7</v>
      </c>
      <c r="U204" s="3">
        <f t="shared" si="80"/>
        <v>12.342691118955013</v>
      </c>
      <c r="V204" s="27">
        <f t="shared" si="88"/>
        <v>4.6331652963168588E-2</v>
      </c>
      <c r="W204" s="2">
        <f t="shared" si="81"/>
        <v>25.781752793774881</v>
      </c>
      <c r="X204" s="2">
        <f t="shared" si="82"/>
        <v>0.32273409956057303</v>
      </c>
      <c r="Y204" s="3">
        <f t="shared" si="83"/>
        <v>5.5608579333836733E-4</v>
      </c>
      <c r="Z204" s="22">
        <f t="shared" si="90"/>
        <v>31.761409375226023</v>
      </c>
      <c r="AA204" s="22">
        <f t="shared" ref="AA204:AA226" si="91">((((R204*I204)+((H204*V204*Y204))*10^6)-(U204*I204))/H204)-((((Q204*I204)+((H204*V204*Y204))*10^6)-(U204*I204))/H204)</f>
        <v>0.446166161544717</v>
      </c>
      <c r="AB204" s="25">
        <f t="shared" si="89"/>
        <v>291.96974902919993</v>
      </c>
      <c r="AC204" s="25">
        <f t="shared" ref="AC204:AC226" si="92">AB204*V204</f>
        <v>13.52744108776432</v>
      </c>
      <c r="AD204" s="25">
        <f t="shared" ref="AD204:AD226" si="93">Z204*0.08206*(AG204+273)</f>
        <v>749.5785317755026</v>
      </c>
      <c r="AE204" s="22">
        <f t="shared" ref="AE204:AE226" si="94">AD204/AB204*100</f>
        <v>256.73157382497772</v>
      </c>
      <c r="AF204" s="22">
        <f t="shared" ref="AF204:AF226" si="95">Z204/AC204*100</f>
        <v>234.79244277732965</v>
      </c>
      <c r="AG204" s="17">
        <v>14.598000000000001</v>
      </c>
      <c r="AH204" s="17">
        <v>7.0609999999999999</v>
      </c>
      <c r="AI204" s="17">
        <v>69.415999999999997</v>
      </c>
      <c r="AJ204" s="17">
        <v>11.616400000000001</v>
      </c>
      <c r="AK204" s="17">
        <v>16.068490000000001</v>
      </c>
      <c r="AL204" s="17"/>
      <c r="AN204">
        <v>10</v>
      </c>
      <c r="AO204">
        <v>508</v>
      </c>
      <c r="AP204">
        <v>49.4</v>
      </c>
      <c r="AQ204">
        <v>5.64</v>
      </c>
      <c r="AR204">
        <v>19.3</v>
      </c>
      <c r="AS204">
        <v>6.88</v>
      </c>
      <c r="AT204">
        <v>70.900000000000006</v>
      </c>
    </row>
    <row r="205" spans="1:46" x14ac:dyDescent="0.2">
      <c r="A205" t="s">
        <v>6</v>
      </c>
      <c r="B205" s="10" t="s">
        <v>27</v>
      </c>
      <c r="C205" s="10" t="s">
        <v>40</v>
      </c>
      <c r="D205" s="15">
        <v>0.92083333333333339</v>
      </c>
      <c r="E205" s="2">
        <v>0.92083333333333339</v>
      </c>
      <c r="F205" s="14">
        <v>21</v>
      </c>
      <c r="G205" s="1">
        <v>42976</v>
      </c>
      <c r="H205">
        <v>0.40400000000000003</v>
      </c>
      <c r="I205">
        <f t="shared" si="84"/>
        <v>0.22599999999999998</v>
      </c>
      <c r="J205" s="14">
        <f t="shared" si="85"/>
        <v>309.97839999999997</v>
      </c>
      <c r="K205" s="30">
        <v>30</v>
      </c>
      <c r="L205">
        <v>132</v>
      </c>
      <c r="M205">
        <f t="shared" si="86"/>
        <v>0.67428142319999995</v>
      </c>
      <c r="N205">
        <v>9.9092000000000002</v>
      </c>
      <c r="O205">
        <v>11.617000000000001</v>
      </c>
      <c r="P205">
        <f t="shared" ref="P205:P226" si="96">1.014/M205*0.08206*(O205+273)</f>
        <v>35.122798284857154</v>
      </c>
      <c r="Q205" s="2">
        <f t="shared" ref="Q205:Q226" si="97">J205/P205</f>
        <v>8.8255610354840108</v>
      </c>
      <c r="R205" s="32">
        <f t="shared" si="87"/>
        <v>9.6797071019987122</v>
      </c>
      <c r="S205" s="25">
        <v>433</v>
      </c>
      <c r="T205" s="32">
        <v>1.7</v>
      </c>
      <c r="U205" s="3">
        <f t="shared" ref="U205:U226" si="98">S205/P205</f>
        <v>12.328174893362174</v>
      </c>
      <c r="V205" s="27">
        <f t="shared" si="88"/>
        <v>4.4337196186602583E-2</v>
      </c>
      <c r="W205" s="2">
        <f t="shared" ref="W205:W226" si="99">(((Q205*I205)+(H205*0.83*Q205))-(U205*I205))/H205</f>
        <v>5.3658326597476078</v>
      </c>
      <c r="X205" s="2">
        <f t="shared" ref="X205:X226" si="100">((I205/24.451*J205)+(0.025*0.00141*J205))/(H205*55.51)</f>
        <v>0.12824598422289199</v>
      </c>
      <c r="Y205" s="3">
        <f t="shared" ref="Y205:Y226" si="101">Q205/10^6*0.08206*(O205+273)</f>
        <v>2.0612690011169511E-4</v>
      </c>
      <c r="Z205" s="22">
        <f t="shared" si="90"/>
        <v>7.1797058098843411</v>
      </c>
      <c r="AA205" s="22">
        <f t="shared" si="91"/>
        <v>0.47781438374337171</v>
      </c>
      <c r="AB205" s="25">
        <f t="shared" si="89"/>
        <v>291.96385624559997</v>
      </c>
      <c r="AC205" s="25">
        <f t="shared" si="92"/>
        <v>12.944858773758201</v>
      </c>
      <c r="AD205" s="25">
        <f t="shared" si="93"/>
        <v>170.26445104811245</v>
      </c>
      <c r="AE205" s="22">
        <f t="shared" si="94"/>
        <v>58.31696198206329</v>
      </c>
      <c r="AF205" s="22">
        <f t="shared" si="95"/>
        <v>55.463763146176845</v>
      </c>
      <c r="AG205" s="17">
        <v>15.992000000000001</v>
      </c>
      <c r="AH205" s="17">
        <v>6.86</v>
      </c>
      <c r="AI205" s="17">
        <v>69.489000000000004</v>
      </c>
      <c r="AJ205" s="17">
        <v>2.7888299999999999</v>
      </c>
      <c r="AK205" s="17">
        <v>11.879799999999999</v>
      </c>
      <c r="AL205" s="17"/>
      <c r="AN205">
        <v>13.4</v>
      </c>
      <c r="AO205">
        <v>507.8</v>
      </c>
      <c r="AP205">
        <v>50.2</v>
      </c>
      <c r="AQ205">
        <v>5.3</v>
      </c>
      <c r="AR205">
        <v>36.299999999999997</v>
      </c>
      <c r="AS205">
        <v>6.99</v>
      </c>
      <c r="AT205">
        <v>72.2</v>
      </c>
    </row>
    <row r="206" spans="1:46" x14ac:dyDescent="0.2">
      <c r="A206" t="s">
        <v>6</v>
      </c>
      <c r="B206" s="10" t="s">
        <v>12</v>
      </c>
      <c r="C206" s="10" t="s">
        <v>40</v>
      </c>
      <c r="D206" s="15">
        <v>0.92986111111111114</v>
      </c>
      <c r="E206" s="2">
        <v>0.92986111111111114</v>
      </c>
      <c r="F206" s="14">
        <v>21</v>
      </c>
      <c r="G206" s="1">
        <v>42976</v>
      </c>
      <c r="H206">
        <v>0.436</v>
      </c>
      <c r="I206">
        <f t="shared" si="84"/>
        <v>0.19400000000000001</v>
      </c>
      <c r="J206" s="14">
        <f t="shared" si="85"/>
        <v>3969.7954</v>
      </c>
      <c r="K206" s="30">
        <v>30</v>
      </c>
      <c r="L206">
        <v>2267</v>
      </c>
      <c r="M206">
        <f t="shared" si="86"/>
        <v>0.67427461859999993</v>
      </c>
      <c r="N206">
        <v>9.9091000000000005</v>
      </c>
      <c r="O206">
        <v>11.987</v>
      </c>
      <c r="P206">
        <f t="shared" si="96"/>
        <v>35.168812574194682</v>
      </c>
      <c r="Q206" s="2">
        <f t="shared" si="97"/>
        <v>112.87828929751413</v>
      </c>
      <c r="R206" s="32">
        <f t="shared" si="87"/>
        <v>113.73131781352416</v>
      </c>
      <c r="S206" s="25">
        <v>433</v>
      </c>
      <c r="T206" s="32">
        <v>1.7</v>
      </c>
      <c r="U206" s="3">
        <f t="shared" si="98"/>
        <v>12.312044914411363</v>
      </c>
      <c r="V206" s="27">
        <f t="shared" si="88"/>
        <v>4.7830022988713784E-2</v>
      </c>
      <c r="W206" s="2">
        <f t="shared" si="99"/>
        <v>138.43634573694118</v>
      </c>
      <c r="X206" s="2">
        <f t="shared" si="100"/>
        <v>1.3071959983632981</v>
      </c>
      <c r="Y206" s="3">
        <f t="shared" si="101"/>
        <v>2.6397754233284357E-3</v>
      </c>
      <c r="Z206" s="22">
        <f t="shared" si="90"/>
        <v>171.00788480284515</v>
      </c>
      <c r="AA206" s="22">
        <f t="shared" si="91"/>
        <v>0.37955855987604536</v>
      </c>
      <c r="AB206" s="25">
        <f t="shared" si="89"/>
        <v>291.96090985379999</v>
      </c>
      <c r="AC206" s="25">
        <f t="shared" si="92"/>
        <v>13.964497030113046</v>
      </c>
      <c r="AD206" s="25">
        <f t="shared" si="93"/>
        <v>4021.9434171719095</v>
      </c>
      <c r="AE206" s="22">
        <f t="shared" si="94"/>
        <v>1377.5622973588847</v>
      </c>
      <c r="AF206" s="22">
        <f t="shared" si="95"/>
        <v>1224.5903625034521</v>
      </c>
      <c r="AG206" s="17">
        <v>13.608000000000001</v>
      </c>
      <c r="AH206" s="17">
        <v>4.6189999999999998</v>
      </c>
      <c r="AI206" s="17">
        <v>44.433999999999997</v>
      </c>
      <c r="AJ206" s="17">
        <v>318.69900000000001</v>
      </c>
      <c r="AK206" s="17">
        <v>14.76862</v>
      </c>
      <c r="AL206" s="17"/>
      <c r="AN206">
        <v>8.3000000000000007</v>
      </c>
      <c r="AO206">
        <v>507.9</v>
      </c>
      <c r="AP206">
        <v>22.4</v>
      </c>
      <c r="AQ206">
        <v>2.61</v>
      </c>
      <c r="AR206">
        <v>32.5</v>
      </c>
      <c r="AS206">
        <v>6.22</v>
      </c>
      <c r="AT206">
        <v>92.4</v>
      </c>
    </row>
    <row r="207" spans="1:46" x14ac:dyDescent="0.2">
      <c r="A207" t="s">
        <v>6</v>
      </c>
      <c r="B207" s="10" t="s">
        <v>14</v>
      </c>
      <c r="C207" s="10" t="s">
        <v>40</v>
      </c>
      <c r="D207" s="15">
        <v>0.93819444444444444</v>
      </c>
      <c r="E207" s="2">
        <v>0.93819444444444444</v>
      </c>
      <c r="F207" s="14">
        <v>21</v>
      </c>
      <c r="G207" s="1">
        <v>42976</v>
      </c>
      <c r="H207">
        <v>0.46700000000000003</v>
      </c>
      <c r="I207">
        <f t="shared" si="84"/>
        <v>0.16299999999999998</v>
      </c>
      <c r="J207" s="14">
        <f t="shared" si="85"/>
        <v>1326.499</v>
      </c>
      <c r="K207" s="30">
        <v>30</v>
      </c>
      <c r="L207">
        <v>725</v>
      </c>
      <c r="M207">
        <f t="shared" si="86"/>
        <v>0.67428822779999997</v>
      </c>
      <c r="N207">
        <v>9.9093</v>
      </c>
      <c r="O207">
        <v>12.098000000000001</v>
      </c>
      <c r="P207">
        <f t="shared" si="96"/>
        <v>35.181800435282646</v>
      </c>
      <c r="Q207" s="2">
        <f t="shared" si="97"/>
        <v>37.704124961998779</v>
      </c>
      <c r="R207" s="32">
        <f t="shared" si="87"/>
        <v>38.55683857042213</v>
      </c>
      <c r="S207" s="25">
        <v>433</v>
      </c>
      <c r="T207" s="32">
        <v>1.7</v>
      </c>
      <c r="U207" s="3">
        <f t="shared" si="98"/>
        <v>12.307499748243664</v>
      </c>
      <c r="V207" s="27">
        <f t="shared" si="88"/>
        <v>4.6793284456055691E-2</v>
      </c>
      <c r="W207" s="2">
        <f t="shared" si="99"/>
        <v>40.158770420476301</v>
      </c>
      <c r="X207" s="2">
        <f t="shared" si="100"/>
        <v>0.3429258104219855</v>
      </c>
      <c r="Y207" s="3">
        <f t="shared" si="101"/>
        <v>8.8209335294721098E-4</v>
      </c>
      <c r="Z207" s="22">
        <f t="shared" si="90"/>
        <v>50.140391883272081</v>
      </c>
      <c r="AA207" s="22">
        <f t="shared" si="91"/>
        <v>0.29762809030622606</v>
      </c>
      <c r="AB207" s="25">
        <f t="shared" si="89"/>
        <v>291.96680263740001</v>
      </c>
      <c r="AC207" s="25">
        <f t="shared" si="92"/>
        <v>13.66208564753693</v>
      </c>
      <c r="AD207" s="25">
        <f t="shared" si="93"/>
        <v>1182.052382049842</v>
      </c>
      <c r="AE207" s="22">
        <f t="shared" si="94"/>
        <v>404.85848780481348</v>
      </c>
      <c r="AF207" s="22">
        <f t="shared" si="95"/>
        <v>367.00393466140832</v>
      </c>
      <c r="AG207" s="17">
        <v>14.288</v>
      </c>
      <c r="AH207" s="17">
        <v>6.7450000000000001</v>
      </c>
      <c r="AI207" s="17">
        <v>65.863</v>
      </c>
      <c r="AJ207" s="17">
        <v>5.4944499999999996</v>
      </c>
      <c r="AK207" s="17">
        <v>12.2158</v>
      </c>
      <c r="AL207" s="17"/>
      <c r="AN207">
        <v>10.9</v>
      </c>
      <c r="AO207">
        <v>508</v>
      </c>
      <c r="AP207">
        <v>42.4</v>
      </c>
      <c r="AQ207">
        <v>4.7</v>
      </c>
      <c r="AR207">
        <v>41.6</v>
      </c>
      <c r="AS207">
        <v>6.6</v>
      </c>
      <c r="AT207">
        <v>80.3</v>
      </c>
    </row>
    <row r="208" spans="1:46" x14ac:dyDescent="0.2">
      <c r="A208" t="s">
        <v>6</v>
      </c>
      <c r="B208" s="10" t="s">
        <v>15</v>
      </c>
      <c r="C208" s="10" t="s">
        <v>40</v>
      </c>
      <c r="D208" s="15">
        <v>0.94374999999999998</v>
      </c>
      <c r="E208" s="2">
        <v>0.94374999999999998</v>
      </c>
      <c r="F208" s="14">
        <v>21</v>
      </c>
      <c r="G208" s="1">
        <v>42976</v>
      </c>
      <c r="H208">
        <v>0.39200000000000002</v>
      </c>
      <c r="I208">
        <f t="shared" si="84"/>
        <v>0.23799999999999999</v>
      </c>
      <c r="J208" s="14">
        <f t="shared" si="85"/>
        <v>954.5175999999999</v>
      </c>
      <c r="K208" s="30">
        <v>30</v>
      </c>
      <c r="L208">
        <v>508</v>
      </c>
      <c r="M208">
        <f t="shared" si="86"/>
        <v>0.67432905539999999</v>
      </c>
      <c r="N208">
        <v>9.9099000000000004</v>
      </c>
      <c r="O208">
        <v>12.125999999999999</v>
      </c>
      <c r="P208">
        <f t="shared" si="96"/>
        <v>35.183125395311265</v>
      </c>
      <c r="Q208" s="2">
        <f t="shared" si="97"/>
        <v>27.129983174468212</v>
      </c>
      <c r="R208" s="32">
        <f t="shared" si="87"/>
        <v>27.982664670581062</v>
      </c>
      <c r="S208" s="25">
        <v>433</v>
      </c>
      <c r="T208" s="32">
        <v>1.7</v>
      </c>
      <c r="U208" s="3">
        <f t="shared" si="98"/>
        <v>12.307036260562128</v>
      </c>
      <c r="V208" s="27">
        <f t="shared" si="88"/>
        <v>4.7085648367740422E-2</v>
      </c>
      <c r="W208" s="2">
        <f t="shared" si="99"/>
        <v>31.517532375394445</v>
      </c>
      <c r="X208" s="2">
        <f t="shared" si="100"/>
        <v>0.42852572567549729</v>
      </c>
      <c r="Y208" s="3">
        <f t="shared" si="101"/>
        <v>6.3477214158843675E-4</v>
      </c>
      <c r="Z208" s="22">
        <f t="shared" si="90"/>
        <v>38.888304193056499</v>
      </c>
      <c r="AA208" s="22">
        <f t="shared" si="91"/>
        <v>0.51769947978279873</v>
      </c>
      <c r="AB208" s="25">
        <f t="shared" si="89"/>
        <v>291.9844809882</v>
      </c>
      <c r="AC208" s="25">
        <f t="shared" si="92"/>
        <v>13.748278600647573</v>
      </c>
      <c r="AD208" s="25">
        <f t="shared" si="93"/>
        <v>916.16697785635176</v>
      </c>
      <c r="AE208" s="22">
        <f t="shared" si="94"/>
        <v>313.77249049526603</v>
      </c>
      <c r="AF208" s="22">
        <f t="shared" si="95"/>
        <v>282.85944242666699</v>
      </c>
      <c r="AG208" s="17">
        <v>14.093999999999999</v>
      </c>
      <c r="AH208" s="17">
        <v>6.6189999999999998</v>
      </c>
      <c r="AI208" s="17">
        <v>64.358000000000004</v>
      </c>
      <c r="AJ208" s="17">
        <v>28.934000000000001</v>
      </c>
      <c r="AK208" s="17">
        <v>8.4165240000000008</v>
      </c>
      <c r="AL208" s="17"/>
      <c r="AN208">
        <v>9.4</v>
      </c>
      <c r="AO208">
        <v>507.9</v>
      </c>
      <c r="AP208">
        <v>37.1</v>
      </c>
      <c r="AQ208">
        <v>4.25</v>
      </c>
      <c r="AR208">
        <v>9.6999999999999993</v>
      </c>
      <c r="AS208">
        <v>8.25</v>
      </c>
      <c r="AT208">
        <v>94.7</v>
      </c>
    </row>
    <row r="209" spans="1:46" x14ac:dyDescent="0.2">
      <c r="A209" t="s">
        <v>6</v>
      </c>
      <c r="B209" s="10" t="s">
        <v>16</v>
      </c>
      <c r="C209" s="10" t="s">
        <v>40</v>
      </c>
      <c r="D209" s="15">
        <v>0.9506944444444444</v>
      </c>
      <c r="E209" s="2">
        <v>0.9506944444444444</v>
      </c>
      <c r="F209" s="14">
        <v>21</v>
      </c>
      <c r="G209" s="1">
        <v>42976</v>
      </c>
      <c r="H209">
        <v>0.46400000000000002</v>
      </c>
      <c r="I209">
        <f t="shared" si="84"/>
        <v>0.16599999999999998</v>
      </c>
      <c r="J209" s="14">
        <f t="shared" si="85"/>
        <v>1137.9369999999999</v>
      </c>
      <c r="K209" s="30">
        <v>30</v>
      </c>
      <c r="L209">
        <v>615</v>
      </c>
      <c r="M209">
        <f t="shared" si="86"/>
        <v>0.6743018369999999</v>
      </c>
      <c r="N209">
        <v>9.9094999999999995</v>
      </c>
      <c r="O209">
        <v>11.955</v>
      </c>
      <c r="P209">
        <f t="shared" si="96"/>
        <v>35.163444174630058</v>
      </c>
      <c r="Q209" s="2">
        <f t="shared" si="97"/>
        <v>32.361363532785163</v>
      </c>
      <c r="R209" s="32">
        <f t="shared" si="87"/>
        <v>33.214522280574847</v>
      </c>
      <c r="S209" s="25">
        <v>433</v>
      </c>
      <c r="T209" s="32">
        <v>1.7</v>
      </c>
      <c r="U209" s="3">
        <f t="shared" si="98"/>
        <v>12.313924593097839</v>
      </c>
      <c r="V209" s="27">
        <f t="shared" si="88"/>
        <v>4.9339244250901013E-2</v>
      </c>
      <c r="W209" s="2">
        <f t="shared" si="99"/>
        <v>34.032075835634309</v>
      </c>
      <c r="X209" s="2">
        <f t="shared" si="100"/>
        <v>0.30150156014455698</v>
      </c>
      <c r="Y209" s="3">
        <f t="shared" si="101"/>
        <v>7.5671894427048231E-4</v>
      </c>
      <c r="Z209" s="22">
        <f t="shared" si="90"/>
        <v>44.508084924067902</v>
      </c>
      <c r="AA209" s="22">
        <f t="shared" si="91"/>
        <v>0.30522489683854559</v>
      </c>
      <c r="AB209" s="25">
        <f t="shared" si="89"/>
        <v>291.97269542099997</v>
      </c>
      <c r="AC209" s="25">
        <f t="shared" si="92"/>
        <v>14.405712133970646</v>
      </c>
      <c r="AD209" s="25">
        <f t="shared" si="93"/>
        <v>1043.3109636701265</v>
      </c>
      <c r="AE209" s="22">
        <f t="shared" si="94"/>
        <v>357.33168889842943</v>
      </c>
      <c r="AF209" s="22">
        <f t="shared" si="95"/>
        <v>308.96136553438225</v>
      </c>
      <c r="AG209" s="17">
        <v>12.656000000000001</v>
      </c>
      <c r="AH209" s="17">
        <v>6.6539999999999999</v>
      </c>
      <c r="AI209" s="17">
        <v>62.664999999999999</v>
      </c>
      <c r="AJ209" s="17">
        <v>8.9940899999999999</v>
      </c>
      <c r="AK209" s="17">
        <v>6.4716339999999999</v>
      </c>
      <c r="AL209" s="17"/>
      <c r="AN209">
        <v>8.9</v>
      </c>
      <c r="AO209">
        <v>508.9</v>
      </c>
      <c r="AP209">
        <v>52.6</v>
      </c>
      <c r="AQ209">
        <v>6.09</v>
      </c>
      <c r="AR209">
        <v>12.9</v>
      </c>
      <c r="AS209">
        <v>6.67</v>
      </c>
      <c r="AT209">
        <v>82.5</v>
      </c>
    </row>
    <row r="210" spans="1:46" x14ac:dyDescent="0.2">
      <c r="A210" t="s">
        <v>6</v>
      </c>
      <c r="B210" s="10" t="s">
        <v>17</v>
      </c>
      <c r="C210" s="10" t="s">
        <v>40</v>
      </c>
      <c r="D210" s="15">
        <v>0.95694444444444438</v>
      </c>
      <c r="E210" s="2">
        <v>0.95694444444444438</v>
      </c>
      <c r="F210" s="14">
        <v>21</v>
      </c>
      <c r="G210" s="1">
        <v>42976</v>
      </c>
      <c r="H210">
        <v>0.39200000000000002</v>
      </c>
      <c r="I210">
        <f t="shared" si="84"/>
        <v>0.23799999999999999</v>
      </c>
      <c r="J210" s="14">
        <f t="shared" si="85"/>
        <v>2055.0340000000001</v>
      </c>
      <c r="K210" s="30">
        <v>30</v>
      </c>
      <c r="L210">
        <v>1150</v>
      </c>
      <c r="M210">
        <f t="shared" si="86"/>
        <v>0.67427461859999993</v>
      </c>
      <c r="N210">
        <v>9.9091000000000005</v>
      </c>
      <c r="O210">
        <v>11.625</v>
      </c>
      <c r="P210">
        <f t="shared" si="96"/>
        <v>35.124139974560805</v>
      </c>
      <c r="Q210" s="2">
        <f t="shared" si="97"/>
        <v>58.507738594835061</v>
      </c>
      <c r="R210" s="32">
        <f t="shared" si="87"/>
        <v>59.361852034245331</v>
      </c>
      <c r="S210" s="25">
        <v>433</v>
      </c>
      <c r="T210" s="32">
        <v>1.7</v>
      </c>
      <c r="U210" s="3">
        <f t="shared" si="98"/>
        <v>12.327703975488278</v>
      </c>
      <c r="V210" s="27">
        <f t="shared" si="88"/>
        <v>4.6448651731409461E-2</v>
      </c>
      <c r="W210" s="2">
        <f t="shared" si="99"/>
        <v>76.599301195459347</v>
      </c>
      <c r="X210" s="2">
        <f t="shared" si="100"/>
        <v>0.92259685535166658</v>
      </c>
      <c r="Y210" s="3">
        <f t="shared" si="101"/>
        <v>1.3665259039053574E-3</v>
      </c>
      <c r="Z210" s="22">
        <f t="shared" si="90"/>
        <v>91.511163954195723</v>
      </c>
      <c r="AA210" s="22">
        <f t="shared" si="91"/>
        <v>0.51856887392767703</v>
      </c>
      <c r="AB210" s="25">
        <f t="shared" si="89"/>
        <v>291.96090985379999</v>
      </c>
      <c r="AC210" s="25">
        <f t="shared" si="92"/>
        <v>13.561190620984588</v>
      </c>
      <c r="AD210" s="25">
        <f t="shared" si="93"/>
        <v>2159.0969365145415</v>
      </c>
      <c r="AE210" s="22">
        <f t="shared" si="94"/>
        <v>739.51575832385015</v>
      </c>
      <c r="AF210" s="22">
        <f t="shared" si="95"/>
        <v>674.80184086927682</v>
      </c>
      <c r="AG210" s="17">
        <v>14.519</v>
      </c>
      <c r="AH210" s="17">
        <v>6.7990000000000004</v>
      </c>
      <c r="AI210" s="17">
        <v>66.724999999999994</v>
      </c>
      <c r="AJ210" s="17">
        <v>0.72360999999999998</v>
      </c>
      <c r="AK210" s="17">
        <v>6.9327189999999996</v>
      </c>
      <c r="AL210" s="17"/>
      <c r="AN210">
        <v>10.4</v>
      </c>
      <c r="AO210">
        <v>508.2</v>
      </c>
      <c r="AP210">
        <v>47.7</v>
      </c>
      <c r="AQ210">
        <v>5.38</v>
      </c>
      <c r="AR210">
        <v>19.2</v>
      </c>
      <c r="AS210">
        <v>6.35</v>
      </c>
      <c r="AT210">
        <v>88.7</v>
      </c>
    </row>
    <row r="211" spans="1:46" x14ac:dyDescent="0.2">
      <c r="A211" t="s">
        <v>6</v>
      </c>
      <c r="B211" s="10" t="s">
        <v>9</v>
      </c>
      <c r="C211" s="10" t="s">
        <v>40</v>
      </c>
      <c r="D211" s="15">
        <v>0.96180555555555547</v>
      </c>
      <c r="E211" s="2">
        <v>0.96180555555555547</v>
      </c>
      <c r="F211" s="14">
        <v>21</v>
      </c>
      <c r="G211" s="1">
        <v>42976</v>
      </c>
      <c r="H211">
        <v>0.38600000000000001</v>
      </c>
      <c r="I211">
        <f t="shared" si="84"/>
        <v>0.24399999999999999</v>
      </c>
      <c r="J211" s="14">
        <f t="shared" si="85"/>
        <v>957.94599999999991</v>
      </c>
      <c r="K211" s="30">
        <v>30</v>
      </c>
      <c r="L211">
        <v>510</v>
      </c>
      <c r="M211">
        <f t="shared" si="86"/>
        <v>0.67437668760000002</v>
      </c>
      <c r="N211">
        <v>9.9106000000000005</v>
      </c>
      <c r="O211">
        <v>11.391</v>
      </c>
      <c r="P211">
        <f t="shared" si="96"/>
        <v>35.089951434495582</v>
      </c>
      <c r="Q211" s="2">
        <f t="shared" si="97"/>
        <v>27.299724303929359</v>
      </c>
      <c r="R211" s="32">
        <f t="shared" si="87"/>
        <v>28.154669915809237</v>
      </c>
      <c r="S211" s="25">
        <v>433</v>
      </c>
      <c r="T211" s="32">
        <v>1.7</v>
      </c>
      <c r="U211" s="3">
        <f t="shared" si="98"/>
        <v>12.339714998132894</v>
      </c>
      <c r="V211" s="27">
        <f t="shared" si="88"/>
        <v>4.5628640764165472E-2</v>
      </c>
      <c r="W211" s="2">
        <f t="shared" si="99"/>
        <v>32.115357365562765</v>
      </c>
      <c r="X211" s="2">
        <f t="shared" si="100"/>
        <v>0.4477206047926911</v>
      </c>
      <c r="Y211" s="3">
        <f t="shared" si="101"/>
        <v>6.3709709110421054E-4</v>
      </c>
      <c r="Z211" s="22">
        <f t="shared" si="90"/>
        <v>38.526460495190214</v>
      </c>
      <c r="AA211" s="22">
        <f t="shared" si="91"/>
        <v>0.5404319411883165</v>
      </c>
      <c r="AB211" s="25">
        <f t="shared" si="89"/>
        <v>292.00510573079998</v>
      </c>
      <c r="AC211" s="25">
        <f t="shared" si="92"/>
        <v>13.323796070692829</v>
      </c>
      <c r="AD211" s="25">
        <f t="shared" si="93"/>
        <v>910.75638531827951</v>
      </c>
      <c r="AE211" s="22">
        <f t="shared" si="94"/>
        <v>311.89741803963778</v>
      </c>
      <c r="AF211" s="22">
        <f t="shared" si="95"/>
        <v>289.15528495616536</v>
      </c>
      <c r="AG211" s="17">
        <v>15.079000000000001</v>
      </c>
      <c r="AH211" s="17">
        <v>6.6820000000000004</v>
      </c>
      <c r="AI211" s="17">
        <v>66.376999999999995</v>
      </c>
      <c r="AJ211" s="17">
        <v>1.2114799999999999</v>
      </c>
      <c r="AK211" s="17">
        <v>3.7142230000000001</v>
      </c>
      <c r="AL211" s="17"/>
      <c r="AN211">
        <v>11.6</v>
      </c>
      <c r="AO211">
        <v>508.3</v>
      </c>
      <c r="AP211">
        <v>50.5</v>
      </c>
      <c r="AQ211">
        <v>5.5</v>
      </c>
      <c r="AR211">
        <v>16.2</v>
      </c>
      <c r="AS211">
        <v>7.03</v>
      </c>
      <c r="AT211">
        <v>65.099999999999994</v>
      </c>
    </row>
    <row r="212" spans="1:46" x14ac:dyDescent="0.2">
      <c r="A212" t="s">
        <v>6</v>
      </c>
      <c r="B212" s="10" t="s">
        <v>11</v>
      </c>
      <c r="C212" s="10" t="s">
        <v>40</v>
      </c>
      <c r="D212" s="15">
        <v>0.96805555555555556</v>
      </c>
      <c r="E212" s="2">
        <v>0.96805555555555556</v>
      </c>
      <c r="F212" s="14">
        <v>21</v>
      </c>
      <c r="G212" s="1">
        <v>42976</v>
      </c>
      <c r="H212">
        <v>0.42399999999999999</v>
      </c>
      <c r="I212">
        <f t="shared" si="84"/>
        <v>0.20600000000000002</v>
      </c>
      <c r="J212" s="14">
        <f t="shared" si="85"/>
        <v>416.25880000000001</v>
      </c>
      <c r="K212" s="30">
        <v>30</v>
      </c>
      <c r="L212">
        <v>194</v>
      </c>
      <c r="M212">
        <f t="shared" si="86"/>
        <v>0.67437668760000002</v>
      </c>
      <c r="N212">
        <v>9.9106000000000005</v>
      </c>
      <c r="O212">
        <v>11.391</v>
      </c>
      <c r="P212">
        <f t="shared" si="96"/>
        <v>35.089951434495582</v>
      </c>
      <c r="Q212" s="2">
        <f t="shared" si="97"/>
        <v>11.862621148879448</v>
      </c>
      <c r="R212" s="32">
        <f t="shared" si="87"/>
        <v>12.717566760759325</v>
      </c>
      <c r="S212" s="25">
        <v>433</v>
      </c>
      <c r="T212" s="32">
        <v>1.7</v>
      </c>
      <c r="U212" s="3">
        <f t="shared" si="98"/>
        <v>12.339714998132894</v>
      </c>
      <c r="V212" s="27">
        <f t="shared" si="88"/>
        <v>4.3938399707419348E-2</v>
      </c>
      <c r="W212" s="2">
        <f t="shared" si="99"/>
        <v>9.6141799569986901</v>
      </c>
      <c r="X212" s="2">
        <f t="shared" si="100"/>
        <v>0.1496270876557233</v>
      </c>
      <c r="Y212" s="3">
        <f t="shared" si="101"/>
        <v>2.7683947803584899E-4</v>
      </c>
      <c r="Z212" s="22">
        <f t="shared" si="90"/>
        <v>11.932088044161222</v>
      </c>
      <c r="AA212" s="22">
        <f t="shared" si="91"/>
        <v>0.41537451897937672</v>
      </c>
      <c r="AB212" s="25">
        <f t="shared" si="89"/>
        <v>292.00510573079998</v>
      </c>
      <c r="AC212" s="25">
        <f t="shared" si="92"/>
        <v>12.830237052207139</v>
      </c>
      <c r="AD212" s="25">
        <f t="shared" si="93"/>
        <v>283.24964437208126</v>
      </c>
      <c r="AE212" s="22">
        <f t="shared" si="94"/>
        <v>97.001606757249519</v>
      </c>
      <c r="AF212" s="22">
        <f t="shared" si="95"/>
        <v>92.999747359372364</v>
      </c>
      <c r="AG212" s="17">
        <v>16.282</v>
      </c>
      <c r="AH212" s="17">
        <v>6.9089999999999998</v>
      </c>
      <c r="AI212" s="17">
        <v>70.417000000000002</v>
      </c>
      <c r="AJ212" s="17">
        <v>0</v>
      </c>
      <c r="AK212" s="17">
        <v>9.2700499999999995</v>
      </c>
      <c r="AL212" s="17"/>
      <c r="AN212">
        <v>13.3</v>
      </c>
      <c r="AO212">
        <v>507.8</v>
      </c>
      <c r="AP212">
        <v>45.4</v>
      </c>
      <c r="AQ212">
        <v>4.7699999999999996</v>
      </c>
      <c r="AR212">
        <v>15.5</v>
      </c>
      <c r="AS212">
        <v>7.08</v>
      </c>
      <c r="AT212">
        <v>65.2</v>
      </c>
    </row>
    <row r="213" spans="1:46" x14ac:dyDescent="0.2">
      <c r="A213" t="s">
        <v>6</v>
      </c>
      <c r="B213" s="10" t="s">
        <v>17</v>
      </c>
      <c r="C213" s="10" t="s">
        <v>41</v>
      </c>
      <c r="D213" s="15">
        <v>4.4444444444444446E-2</v>
      </c>
      <c r="E213" s="2">
        <v>4.4444444444444446E-2</v>
      </c>
      <c r="F213" s="14">
        <v>0</v>
      </c>
      <c r="G213" s="1">
        <v>42976</v>
      </c>
      <c r="H213">
        <v>0.49299999999999999</v>
      </c>
      <c r="I213">
        <f t="shared" si="84"/>
        <v>0.13700000000000001</v>
      </c>
      <c r="J213" s="14">
        <f t="shared" si="85"/>
        <v>1911.0411999999999</v>
      </c>
      <c r="K213" s="30">
        <v>30</v>
      </c>
      <c r="L213">
        <v>1066</v>
      </c>
      <c r="M213">
        <f t="shared" si="86"/>
        <v>0.67442431979999995</v>
      </c>
      <c r="N213">
        <v>9.9113000000000007</v>
      </c>
      <c r="O213">
        <v>10.125999999999999</v>
      </c>
      <c r="P213">
        <f t="shared" si="96"/>
        <v>34.931400517742716</v>
      </c>
      <c r="Q213" s="2">
        <f t="shared" si="97"/>
        <v>54.708404806996619</v>
      </c>
      <c r="R213" s="32">
        <f t="shared" si="87"/>
        <v>55.56723095067678</v>
      </c>
      <c r="S213" s="25">
        <v>433</v>
      </c>
      <c r="T213" s="32">
        <v>1.7</v>
      </c>
      <c r="U213" s="3">
        <f t="shared" si="98"/>
        <v>12.395724007116925</v>
      </c>
      <c r="V213" s="27">
        <f t="shared" si="88"/>
        <v>4.7362389676248104E-2</v>
      </c>
      <c r="W213" s="2">
        <f t="shared" si="99"/>
        <v>57.166266597481666</v>
      </c>
      <c r="X213" s="2">
        <f t="shared" si="100"/>
        <v>0.3937309279041335</v>
      </c>
      <c r="Y213" s="3">
        <f t="shared" si="101"/>
        <v>1.2710578514987924E-3</v>
      </c>
      <c r="Z213" s="22">
        <f t="shared" si="90"/>
        <v>71.958627871414976</v>
      </c>
      <c r="AA213" s="22">
        <f t="shared" si="91"/>
        <v>0.23865959773668521</v>
      </c>
      <c r="AB213" s="25">
        <f t="shared" si="89"/>
        <v>292.02573047339996</v>
      </c>
      <c r="AC213" s="25">
        <f t="shared" si="92"/>
        <v>13.83103644217217</v>
      </c>
      <c r="AD213" s="25">
        <f t="shared" si="93"/>
        <v>1694.1938424975501</v>
      </c>
      <c r="AE213" s="22">
        <f t="shared" si="94"/>
        <v>580.15224882790619</v>
      </c>
      <c r="AF213" s="22">
        <f t="shared" si="95"/>
        <v>520.26923775579212</v>
      </c>
      <c r="AG213" s="17">
        <v>13.912000000000001</v>
      </c>
      <c r="AH213" s="17">
        <v>6.6319999999999997</v>
      </c>
      <c r="AI213" s="17">
        <v>64.227000000000004</v>
      </c>
      <c r="AJ213" s="17">
        <v>0.72360999999999998</v>
      </c>
      <c r="AK213" s="17">
        <v>6.9327189999999996</v>
      </c>
      <c r="AL213" s="17"/>
      <c r="AN213">
        <v>10.4</v>
      </c>
      <c r="AO213">
        <v>508.2</v>
      </c>
      <c r="AP213">
        <v>47.7</v>
      </c>
      <c r="AQ213">
        <v>5.38</v>
      </c>
      <c r="AR213">
        <v>19.2</v>
      </c>
      <c r="AS213">
        <v>6.35</v>
      </c>
      <c r="AT213">
        <v>88.7</v>
      </c>
    </row>
    <row r="214" spans="1:46" x14ac:dyDescent="0.2">
      <c r="A214" t="s">
        <v>6</v>
      </c>
      <c r="B214" s="10" t="s">
        <v>9</v>
      </c>
      <c r="C214" s="10" t="s">
        <v>41</v>
      </c>
      <c r="D214" s="15">
        <v>5.0694444444444452E-2</v>
      </c>
      <c r="E214" s="2">
        <v>5.0694444444444452E-2</v>
      </c>
      <c r="F214" s="14">
        <v>0</v>
      </c>
      <c r="G214" s="1">
        <v>42976</v>
      </c>
      <c r="H214">
        <v>0.41399999999999998</v>
      </c>
      <c r="I214">
        <f t="shared" si="84"/>
        <v>0.21600000000000003</v>
      </c>
      <c r="J214" s="14">
        <f t="shared" si="85"/>
        <v>987.08739999999989</v>
      </c>
      <c r="K214" s="30">
        <v>30</v>
      </c>
      <c r="L214">
        <v>527</v>
      </c>
      <c r="M214">
        <f t="shared" si="86"/>
        <v>0.67437668760000002</v>
      </c>
      <c r="N214">
        <v>9.9106000000000005</v>
      </c>
      <c r="O214">
        <v>10.050000000000001</v>
      </c>
      <c r="P214">
        <f t="shared" si="96"/>
        <v>34.924490414724708</v>
      </c>
      <c r="Q214" s="2">
        <f t="shared" si="97"/>
        <v>28.263473232635299</v>
      </c>
      <c r="R214" s="32">
        <f t="shared" si="87"/>
        <v>29.122469302263035</v>
      </c>
      <c r="S214" s="25">
        <v>433</v>
      </c>
      <c r="T214" s="32">
        <v>1.7</v>
      </c>
      <c r="U214" s="3">
        <f t="shared" si="98"/>
        <v>12.398176604960296</v>
      </c>
      <c r="V214" s="27">
        <f t="shared" si="88"/>
        <v>4.6347917731995578E-2</v>
      </c>
      <c r="W214" s="2">
        <f t="shared" si="99"/>
        <v>31.73622884970035</v>
      </c>
      <c r="X214" s="2">
        <f t="shared" si="100"/>
        <v>0.38095235975530795</v>
      </c>
      <c r="Y214" s="3">
        <f t="shared" si="101"/>
        <v>6.5647803864269836E-4</v>
      </c>
      <c r="Z214" s="22">
        <f t="shared" si="90"/>
        <v>38.703936194486644</v>
      </c>
      <c r="AA214" s="22">
        <f t="shared" si="91"/>
        <v>0.44817186241447615</v>
      </c>
      <c r="AB214" s="25">
        <f t="shared" si="89"/>
        <v>292.00510573079998</v>
      </c>
      <c r="AC214" s="25">
        <f t="shared" si="92"/>
        <v>13.533828617733787</v>
      </c>
      <c r="AD214" s="25">
        <f t="shared" si="93"/>
        <v>913.38925459973586</v>
      </c>
      <c r="AE214" s="22">
        <f t="shared" si="94"/>
        <v>312.79906983605656</v>
      </c>
      <c r="AF214" s="22">
        <f t="shared" si="95"/>
        <v>285.97921022711711</v>
      </c>
      <c r="AG214" s="17">
        <v>14.587</v>
      </c>
      <c r="AH214" s="17">
        <v>6.5019999999999998</v>
      </c>
      <c r="AI214" s="17">
        <v>63.905000000000001</v>
      </c>
      <c r="AJ214" s="17">
        <v>1.2114799999999999</v>
      </c>
      <c r="AK214" s="17">
        <v>3.7142230000000001</v>
      </c>
      <c r="AL214" s="17"/>
      <c r="AN214">
        <v>10</v>
      </c>
      <c r="AO214">
        <v>508</v>
      </c>
      <c r="AP214">
        <v>49.4</v>
      </c>
      <c r="AQ214">
        <v>5.64</v>
      </c>
      <c r="AR214">
        <v>19.3</v>
      </c>
      <c r="AS214">
        <v>6.88</v>
      </c>
      <c r="AT214">
        <v>70.900000000000006</v>
      </c>
    </row>
    <row r="215" spans="1:46" x14ac:dyDescent="0.2">
      <c r="A215" t="s">
        <v>6</v>
      </c>
      <c r="B215" s="10" t="s">
        <v>17</v>
      </c>
      <c r="C215" s="10" t="s">
        <v>41</v>
      </c>
      <c r="D215" s="15">
        <v>0.13472222222222222</v>
      </c>
      <c r="E215" s="2">
        <v>0.13472222222222222</v>
      </c>
      <c r="F215" s="14">
        <v>3</v>
      </c>
      <c r="G215" s="1">
        <v>42976</v>
      </c>
      <c r="H215">
        <v>0.438</v>
      </c>
      <c r="I215">
        <f t="shared" si="84"/>
        <v>0.192</v>
      </c>
      <c r="J215" s="14">
        <f t="shared" si="85"/>
        <v>1955.6103999999998</v>
      </c>
      <c r="K215" s="30">
        <v>30</v>
      </c>
      <c r="L215">
        <v>1092</v>
      </c>
      <c r="M215">
        <f t="shared" si="86"/>
        <v>0.67410450359999985</v>
      </c>
      <c r="N215">
        <v>9.9065999999999992</v>
      </c>
      <c r="O215">
        <v>9.8160000000000007</v>
      </c>
      <c r="P215">
        <f t="shared" si="96"/>
        <v>34.909707868386953</v>
      </c>
      <c r="Q215" s="2">
        <f t="shared" si="97"/>
        <v>56.019099540243765</v>
      </c>
      <c r="R215" s="32">
        <f t="shared" si="87"/>
        <v>56.878459352508685</v>
      </c>
      <c r="S215" s="25">
        <v>453</v>
      </c>
      <c r="T215" s="32">
        <v>2.4</v>
      </c>
      <c r="U215" s="3">
        <f t="shared" si="98"/>
        <v>12.976333165200201</v>
      </c>
      <c r="V215" s="27">
        <f t="shared" si="88"/>
        <v>4.8488950738832109E-2</v>
      </c>
      <c r="W215" s="2">
        <f t="shared" si="99"/>
        <v>65.363914591024169</v>
      </c>
      <c r="X215" s="2">
        <f t="shared" si="100"/>
        <v>0.63443452785982479</v>
      </c>
      <c r="Y215" s="3">
        <f t="shared" si="101"/>
        <v>1.3000845936163678E-3</v>
      </c>
      <c r="Z215" s="22">
        <f t="shared" si="90"/>
        <v>81.90779978880046</v>
      </c>
      <c r="AA215" s="22">
        <f t="shared" si="91"/>
        <v>0.37670567112984088</v>
      </c>
      <c r="AB215" s="25">
        <f t="shared" si="89"/>
        <v>305.36934013079991</v>
      </c>
      <c r="AC215" s="25">
        <f t="shared" si="92"/>
        <v>14.807038890752024</v>
      </c>
      <c r="AD215" s="25">
        <f t="shared" si="93"/>
        <v>1923.5641516987992</v>
      </c>
      <c r="AE215" s="22">
        <f t="shared" si="94"/>
        <v>629.91397593316742</v>
      </c>
      <c r="AF215" s="22">
        <f t="shared" si="95"/>
        <v>553.16799255492811</v>
      </c>
      <c r="AG215" s="17">
        <v>13.186999999999999</v>
      </c>
      <c r="AH215" s="17">
        <v>6.4489999999999998</v>
      </c>
      <c r="AI215" s="17">
        <v>61.460999999999999</v>
      </c>
      <c r="AJ215" s="17">
        <v>0.72360999999999998</v>
      </c>
      <c r="AK215" s="17">
        <v>20.985199999999999</v>
      </c>
      <c r="AL215" s="17"/>
      <c r="AN215">
        <v>10.4</v>
      </c>
      <c r="AO215">
        <v>508.2</v>
      </c>
      <c r="AP215">
        <v>47.7</v>
      </c>
      <c r="AQ215">
        <v>5.38</v>
      </c>
      <c r="AR215">
        <v>19.2</v>
      </c>
      <c r="AS215">
        <v>6.35</v>
      </c>
      <c r="AT215">
        <v>88.7</v>
      </c>
    </row>
    <row r="216" spans="1:46" x14ac:dyDescent="0.2">
      <c r="A216" t="s">
        <v>6</v>
      </c>
      <c r="B216" s="10" t="s">
        <v>9</v>
      </c>
      <c r="C216" s="10" t="s">
        <v>41</v>
      </c>
      <c r="D216" s="15">
        <v>0.1423611111111111</v>
      </c>
      <c r="E216" s="2">
        <v>0.1423611111111111</v>
      </c>
      <c r="F216" s="14">
        <v>3</v>
      </c>
      <c r="G216" s="1">
        <v>42976</v>
      </c>
      <c r="H216">
        <v>0.38600000000000001</v>
      </c>
      <c r="I216">
        <f t="shared" si="84"/>
        <v>0.24399999999999999</v>
      </c>
      <c r="J216" s="14">
        <f t="shared" si="85"/>
        <v>973.37379999999996</v>
      </c>
      <c r="K216" s="30">
        <v>30</v>
      </c>
      <c r="L216">
        <v>519</v>
      </c>
      <c r="M216">
        <f t="shared" si="86"/>
        <v>0.67411130819999998</v>
      </c>
      <c r="N216">
        <v>9.9067000000000007</v>
      </c>
      <c r="O216">
        <v>9.2919999999999998</v>
      </c>
      <c r="P216">
        <f t="shared" si="96"/>
        <v>34.84467561299396</v>
      </c>
      <c r="Q216" s="2">
        <f t="shared" si="97"/>
        <v>27.934649494541951</v>
      </c>
      <c r="R216" s="32">
        <f t="shared" si="87"/>
        <v>28.795613170404458</v>
      </c>
      <c r="S216" s="25">
        <v>453</v>
      </c>
      <c r="T216" s="32">
        <v>2.4</v>
      </c>
      <c r="U216" s="3">
        <f t="shared" si="98"/>
        <v>13.000551505523884</v>
      </c>
      <c r="V216" s="27">
        <f t="shared" si="88"/>
        <v>4.7231323167212569E-2</v>
      </c>
      <c r="W216" s="2">
        <f t="shared" si="99"/>
        <v>32.625966099434606</v>
      </c>
      <c r="X216" s="2">
        <f t="shared" si="100"/>
        <v>0.4549311823686929</v>
      </c>
      <c r="Y216" s="3">
        <f t="shared" si="101"/>
        <v>6.4710284584379202E-4</v>
      </c>
      <c r="Z216" s="22">
        <f t="shared" si="90"/>
        <v>40.003730653435866</v>
      </c>
      <c r="AA216" s="22">
        <f t="shared" si="91"/>
        <v>0.54423610598562533</v>
      </c>
      <c r="AB216" s="25">
        <f t="shared" si="89"/>
        <v>305.3724226146</v>
      </c>
      <c r="AC216" s="25">
        <f t="shared" si="92"/>
        <v>14.423143578864785</v>
      </c>
      <c r="AD216" s="25">
        <f t="shared" si="93"/>
        <v>942.13009602753687</v>
      </c>
      <c r="AE216" s="22">
        <f t="shared" si="94"/>
        <v>308.51839467395746</v>
      </c>
      <c r="AF216" s="22">
        <f t="shared" si="95"/>
        <v>277.35791739642707</v>
      </c>
      <c r="AG216" s="17">
        <v>13.997999999999999</v>
      </c>
      <c r="AH216" s="17">
        <v>6.23</v>
      </c>
      <c r="AI216" s="17">
        <v>60.448</v>
      </c>
      <c r="AJ216" s="17">
        <v>1.2114799999999999</v>
      </c>
      <c r="AK216" s="17">
        <v>3.7142230000000001</v>
      </c>
      <c r="AL216" s="17"/>
      <c r="AN216">
        <v>10</v>
      </c>
      <c r="AO216">
        <v>508</v>
      </c>
      <c r="AP216">
        <v>49.4</v>
      </c>
      <c r="AQ216">
        <v>5.64</v>
      </c>
      <c r="AR216">
        <v>19.3</v>
      </c>
      <c r="AS216">
        <v>6.88</v>
      </c>
      <c r="AT216">
        <v>70.900000000000006</v>
      </c>
    </row>
    <row r="217" spans="1:46" x14ac:dyDescent="0.2">
      <c r="A217" t="s">
        <v>6</v>
      </c>
      <c r="B217" s="10" t="s">
        <v>18</v>
      </c>
      <c r="C217" s="10" t="s">
        <v>41</v>
      </c>
      <c r="D217" s="15">
        <v>0.17916666666666667</v>
      </c>
      <c r="E217" s="2">
        <v>0.17916666666666667</v>
      </c>
      <c r="F217" s="14">
        <v>3</v>
      </c>
      <c r="G217" s="1">
        <v>42976</v>
      </c>
      <c r="H217">
        <v>0.40699999999999997</v>
      </c>
      <c r="I217">
        <f t="shared" si="84"/>
        <v>0.22300000000000003</v>
      </c>
      <c r="J217" s="14">
        <f t="shared" si="85"/>
        <v>1168.7926</v>
      </c>
      <c r="K217" s="30">
        <v>30</v>
      </c>
      <c r="L217">
        <v>633</v>
      </c>
      <c r="M217">
        <f t="shared" si="86"/>
        <v>0.67385953799999998</v>
      </c>
      <c r="N217">
        <v>9.9030000000000005</v>
      </c>
      <c r="O217">
        <v>7.274</v>
      </c>
      <c r="P217">
        <f t="shared" si="96"/>
        <v>34.6085097962359</v>
      </c>
      <c r="Q217" s="2">
        <f t="shared" si="97"/>
        <v>33.771826839164298</v>
      </c>
      <c r="R217" s="32">
        <f t="shared" si="87"/>
        <v>34.638665665124464</v>
      </c>
      <c r="S217" s="25">
        <v>453</v>
      </c>
      <c r="T217" s="32">
        <v>2.4</v>
      </c>
      <c r="U217" s="3">
        <f t="shared" si="98"/>
        <v>13.089266271998493</v>
      </c>
      <c r="V217" s="27">
        <f t="shared" si="88"/>
        <v>4.6451619407151076E-2</v>
      </c>
      <c r="W217" s="2">
        <f t="shared" si="99"/>
        <v>39.362830051636529</v>
      </c>
      <c r="X217" s="2">
        <f t="shared" si="100"/>
        <v>0.47364763393195164</v>
      </c>
      <c r="Y217" s="3">
        <f t="shared" si="101"/>
        <v>7.7672785153236584E-4</v>
      </c>
      <c r="Z217" s="22">
        <f t="shared" si="90"/>
        <v>47.412480317445763</v>
      </c>
      <c r="AA217" s="22">
        <f t="shared" si="91"/>
        <v>0.47495100292167081</v>
      </c>
      <c r="AB217" s="25">
        <f t="shared" si="89"/>
        <v>305.25837071399997</v>
      </c>
      <c r="AC217" s="25">
        <f t="shared" si="92"/>
        <v>14.179745657253758</v>
      </c>
      <c r="AD217" s="25">
        <f t="shared" si="93"/>
        <v>1118.633230127552</v>
      </c>
      <c r="AE217" s="22">
        <f t="shared" si="94"/>
        <v>366.45456355908163</v>
      </c>
      <c r="AF217" s="22">
        <f t="shared" si="95"/>
        <v>334.36763580587598</v>
      </c>
      <c r="AG217" s="17">
        <v>14.516999999999999</v>
      </c>
      <c r="AH217" s="17">
        <v>6.1079999999999997</v>
      </c>
      <c r="AI217" s="17">
        <v>59.941000000000003</v>
      </c>
      <c r="AJ217" s="17">
        <v>0.48250999999999999</v>
      </c>
      <c r="AK217" s="17">
        <v>13.637969999999999</v>
      </c>
      <c r="AL217" s="17"/>
      <c r="AN217">
        <v>11.8</v>
      </c>
      <c r="AO217">
        <v>508.5</v>
      </c>
      <c r="AP217">
        <v>47.7</v>
      </c>
      <c r="AQ217">
        <v>5.18</v>
      </c>
      <c r="AR217">
        <v>45.1</v>
      </c>
      <c r="AS217">
        <v>7.03</v>
      </c>
      <c r="AT217">
        <v>66.8</v>
      </c>
    </row>
    <row r="218" spans="1:46" x14ac:dyDescent="0.2">
      <c r="A218" t="s">
        <v>6</v>
      </c>
      <c r="B218" s="10" t="s">
        <v>9</v>
      </c>
      <c r="C218" s="10" t="s">
        <v>41</v>
      </c>
      <c r="D218" s="15">
        <v>0.18611111111111112</v>
      </c>
      <c r="E218" s="2">
        <v>0.18611111111111112</v>
      </c>
      <c r="F218" s="14">
        <v>3</v>
      </c>
      <c r="G218" s="1">
        <v>42976</v>
      </c>
      <c r="H218">
        <v>0.374</v>
      </c>
      <c r="I218">
        <f t="shared" si="84"/>
        <v>0.25600000000000001</v>
      </c>
      <c r="J218" s="14">
        <f t="shared" si="85"/>
        <v>500.25459999999998</v>
      </c>
      <c r="K218" s="30">
        <v>30</v>
      </c>
      <c r="L218">
        <v>243</v>
      </c>
      <c r="M218">
        <f t="shared" si="86"/>
        <v>0.67385953799999998</v>
      </c>
      <c r="N218">
        <v>9.9030000000000005</v>
      </c>
      <c r="O218">
        <v>7.1449999999999996</v>
      </c>
      <c r="P218">
        <f t="shared" si="96"/>
        <v>34.592580749075921</v>
      </c>
      <c r="Q218" s="2">
        <f t="shared" si="97"/>
        <v>14.461326364421753</v>
      </c>
      <c r="R218" s="32">
        <f t="shared" si="87"/>
        <v>15.328564348705459</v>
      </c>
      <c r="S218" s="25">
        <v>453</v>
      </c>
      <c r="T218" s="32">
        <v>2.4</v>
      </c>
      <c r="U218" s="3">
        <f t="shared" si="98"/>
        <v>13.09529356268399</v>
      </c>
      <c r="V218" s="27">
        <f t="shared" si="88"/>
        <v>4.7590744591773267E-2</v>
      </c>
      <c r="W218" s="2">
        <f t="shared" si="99"/>
        <v>12.937939377777186</v>
      </c>
      <c r="X218" s="2">
        <f t="shared" si="100"/>
        <v>0.25313448997897575</v>
      </c>
      <c r="Y218" s="3">
        <f t="shared" si="101"/>
        <v>3.3244707459405802E-4</v>
      </c>
      <c r="Z218" s="22">
        <f t="shared" si="90"/>
        <v>16.756442312595141</v>
      </c>
      <c r="AA218" s="22">
        <f t="shared" si="91"/>
        <v>0.59361744378777814</v>
      </c>
      <c r="AB218" s="25">
        <f t="shared" si="89"/>
        <v>305.25837071399997</v>
      </c>
      <c r="AC218" s="25">
        <f t="shared" si="92"/>
        <v>14.527473155150814</v>
      </c>
      <c r="AD218" s="25">
        <f t="shared" si="93"/>
        <v>394.30877634472415</v>
      </c>
      <c r="AE218" s="22">
        <f t="shared" si="94"/>
        <v>129.1721420848952</v>
      </c>
      <c r="AF218" s="22">
        <f t="shared" si="95"/>
        <v>115.34313045110692</v>
      </c>
      <c r="AG218" s="17">
        <v>13.763</v>
      </c>
      <c r="AH218" s="17">
        <v>6.069</v>
      </c>
      <c r="AI218" s="17">
        <v>58.582000000000001</v>
      </c>
      <c r="AJ218" s="17">
        <v>1.2114799999999999</v>
      </c>
      <c r="AK218" s="17">
        <v>3.7142230000000001</v>
      </c>
      <c r="AL218" s="17"/>
      <c r="AN218">
        <v>10</v>
      </c>
      <c r="AO218">
        <v>508</v>
      </c>
      <c r="AP218">
        <v>49.4</v>
      </c>
      <c r="AQ218">
        <v>5.64</v>
      </c>
      <c r="AR218">
        <v>19.3</v>
      </c>
      <c r="AS218">
        <v>6.88</v>
      </c>
      <c r="AT218">
        <v>70.900000000000006</v>
      </c>
    </row>
    <row r="219" spans="1:46" x14ac:dyDescent="0.2">
      <c r="A219" t="s">
        <v>6</v>
      </c>
      <c r="B219" s="10" t="s">
        <v>10</v>
      </c>
      <c r="C219" s="10" t="s">
        <v>41</v>
      </c>
      <c r="D219" s="15">
        <v>0.19305555555555554</v>
      </c>
      <c r="E219" s="2">
        <v>0.19305555555555554</v>
      </c>
      <c r="F219" s="14">
        <v>3</v>
      </c>
      <c r="G219" s="1">
        <v>42976</v>
      </c>
      <c r="H219">
        <v>0.432</v>
      </c>
      <c r="I219">
        <f t="shared" si="84"/>
        <v>0.19800000000000001</v>
      </c>
      <c r="J219" s="14">
        <f t="shared" si="85"/>
        <v>1688.1951999999999</v>
      </c>
      <c r="K219" s="30">
        <v>30</v>
      </c>
      <c r="L219">
        <v>936</v>
      </c>
      <c r="M219">
        <f t="shared" si="86"/>
        <v>0.67383912419999992</v>
      </c>
      <c r="N219">
        <v>9.9026999999999994</v>
      </c>
      <c r="O219">
        <v>6.9690000000000003</v>
      </c>
      <c r="P219">
        <f t="shared" si="96"/>
        <v>34.571895411412207</v>
      </c>
      <c r="Q219" s="2">
        <f t="shared" si="97"/>
        <v>48.831433160090072</v>
      </c>
      <c r="R219" s="32">
        <f t="shared" si="87"/>
        <v>49.699190037258482</v>
      </c>
      <c r="S219" s="25">
        <v>453</v>
      </c>
      <c r="T219" s="32">
        <v>2.4</v>
      </c>
      <c r="U219" s="3">
        <f t="shared" si="98"/>
        <v>13.103128845243017</v>
      </c>
      <c r="V219" s="27">
        <f t="shared" si="88"/>
        <v>4.9402555648060224E-2</v>
      </c>
      <c r="W219" s="2">
        <f t="shared" si="99"/>
        <v>56.905562333846319</v>
      </c>
      <c r="X219" s="2">
        <f t="shared" si="100"/>
        <v>0.57256215778717212</v>
      </c>
      <c r="Y219" s="3">
        <f t="shared" si="101"/>
        <v>1.1218658531031989E-3</v>
      </c>
      <c r="Z219" s="22">
        <f t="shared" si="90"/>
        <v>71.798513048560906</v>
      </c>
      <c r="AA219" s="22">
        <f t="shared" si="91"/>
        <v>0.39772190203552782</v>
      </c>
      <c r="AB219" s="25">
        <f t="shared" si="89"/>
        <v>305.24912326259994</v>
      </c>
      <c r="AC219" s="25">
        <f t="shared" si="92"/>
        <v>15.080086798502188</v>
      </c>
      <c r="AD219" s="25">
        <f t="shared" si="93"/>
        <v>1682.7942364681305</v>
      </c>
      <c r="AE219" s="22">
        <f t="shared" si="94"/>
        <v>551.28552655021224</v>
      </c>
      <c r="AF219" s="22">
        <f t="shared" si="95"/>
        <v>476.1147200803394</v>
      </c>
      <c r="AG219" s="17">
        <v>12.617000000000001</v>
      </c>
      <c r="AH219" s="17">
        <v>6.5119999999999996</v>
      </c>
      <c r="AI219" s="17">
        <v>61.274000000000001</v>
      </c>
      <c r="AJ219" s="17">
        <v>11.616400000000001</v>
      </c>
      <c r="AK219" s="17">
        <v>16.068490000000001</v>
      </c>
      <c r="AL219" s="17"/>
      <c r="AN219">
        <v>13.3</v>
      </c>
      <c r="AO219">
        <v>507.8</v>
      </c>
      <c r="AP219">
        <v>45.4</v>
      </c>
      <c r="AQ219">
        <v>4.7699999999999996</v>
      </c>
      <c r="AR219">
        <v>15.5</v>
      </c>
      <c r="AS219">
        <v>7.08</v>
      </c>
      <c r="AT219">
        <v>65.2</v>
      </c>
    </row>
    <row r="220" spans="1:46" x14ac:dyDescent="0.2">
      <c r="A220" t="s">
        <v>6</v>
      </c>
      <c r="B220" s="10" t="s">
        <v>11</v>
      </c>
      <c r="C220" s="10" t="s">
        <v>41</v>
      </c>
      <c r="D220" s="15">
        <v>0.1986111111111111</v>
      </c>
      <c r="E220" s="2">
        <v>0.1986111111111111</v>
      </c>
      <c r="F220" s="14">
        <v>3</v>
      </c>
      <c r="G220" s="1">
        <v>42976</v>
      </c>
      <c r="H220">
        <v>0.42299999999999999</v>
      </c>
      <c r="I220">
        <f t="shared" si="84"/>
        <v>0.20700000000000002</v>
      </c>
      <c r="J220" s="14">
        <f t="shared" si="85"/>
        <v>560.25159999999994</v>
      </c>
      <c r="K220" s="30">
        <v>30</v>
      </c>
      <c r="L220">
        <v>278</v>
      </c>
      <c r="M220">
        <f t="shared" si="86"/>
        <v>0.67381190579999994</v>
      </c>
      <c r="N220">
        <v>9.9023000000000003</v>
      </c>
      <c r="O220">
        <v>6.7130000000000001</v>
      </c>
      <c r="P220">
        <f t="shared" si="96"/>
        <v>34.541678564267364</v>
      </c>
      <c r="Q220" s="2">
        <f t="shared" si="97"/>
        <v>16.219582350568462</v>
      </c>
      <c r="R220" s="32">
        <f t="shared" si="87"/>
        <v>17.088098336095417</v>
      </c>
      <c r="S220" s="25">
        <v>453</v>
      </c>
      <c r="T220" s="32">
        <v>2.4</v>
      </c>
      <c r="U220" s="3">
        <f t="shared" si="98"/>
        <v>13.114591381457036</v>
      </c>
      <c r="V220" s="27">
        <f t="shared" si="88"/>
        <v>4.5166842265541796E-2</v>
      </c>
      <c r="W220" s="2">
        <f t="shared" si="99"/>
        <v>14.981717016707201</v>
      </c>
      <c r="X220" s="2">
        <f t="shared" si="100"/>
        <v>0.20283821177727129</v>
      </c>
      <c r="Y220" s="3">
        <f t="shared" si="101"/>
        <v>3.7229210880029509E-4</v>
      </c>
      <c r="Z220" s="22">
        <f t="shared" si="90"/>
        <v>18.334722620624234</v>
      </c>
      <c r="AA220" s="22">
        <f t="shared" si="91"/>
        <v>0.42501846100255136</v>
      </c>
      <c r="AB220" s="25">
        <f t="shared" si="89"/>
        <v>305.23679332739999</v>
      </c>
      <c r="AC220" s="25">
        <f t="shared" si="92"/>
        <v>13.786582097858457</v>
      </c>
      <c r="AD220" s="25">
        <f t="shared" si="93"/>
        <v>433.91295689818389</v>
      </c>
      <c r="AE220" s="22">
        <f t="shared" si="94"/>
        <v>142.15617723147963</v>
      </c>
      <c r="AF220" s="22">
        <f t="shared" si="95"/>
        <v>132.98961621149209</v>
      </c>
      <c r="AG220" s="17">
        <v>15.401</v>
      </c>
      <c r="AH220" s="17">
        <v>6.4480000000000004</v>
      </c>
      <c r="AI220" s="17">
        <v>64.498000000000005</v>
      </c>
      <c r="AJ220" s="17">
        <v>0</v>
      </c>
      <c r="AK220" s="17">
        <v>9.2700750000000003</v>
      </c>
      <c r="AL220" s="17"/>
      <c r="AN220">
        <v>9.4</v>
      </c>
      <c r="AO220">
        <v>507.9</v>
      </c>
      <c r="AP220">
        <v>37.1</v>
      </c>
      <c r="AQ220">
        <v>4.25</v>
      </c>
      <c r="AR220">
        <v>9.6999999999999993</v>
      </c>
      <c r="AS220">
        <v>8.25</v>
      </c>
      <c r="AT220">
        <v>94.7</v>
      </c>
    </row>
    <row r="221" spans="1:46" x14ac:dyDescent="0.2">
      <c r="A221" t="s">
        <v>6</v>
      </c>
      <c r="B221" s="10" t="s">
        <v>12</v>
      </c>
      <c r="C221" s="10" t="s">
        <v>41</v>
      </c>
      <c r="D221" s="15">
        <v>0.20625000000000002</v>
      </c>
      <c r="E221" s="2">
        <v>0.20625000000000002</v>
      </c>
      <c r="F221" s="14">
        <v>3</v>
      </c>
      <c r="G221" s="1">
        <v>42976</v>
      </c>
      <c r="H221">
        <v>0.41799999999999998</v>
      </c>
      <c r="I221">
        <f t="shared" si="84"/>
        <v>0.21200000000000002</v>
      </c>
      <c r="J221" s="14">
        <f t="shared" si="85"/>
        <v>4202.9265999999998</v>
      </c>
      <c r="K221" s="30">
        <v>30</v>
      </c>
      <c r="L221">
        <v>2403</v>
      </c>
      <c r="M221">
        <f t="shared" si="86"/>
        <v>0.67377107819999993</v>
      </c>
      <c r="N221">
        <v>9.9016999999999999</v>
      </c>
      <c r="O221">
        <v>6.532</v>
      </c>
      <c r="P221">
        <f t="shared" si="96"/>
        <v>34.521418647144301</v>
      </c>
      <c r="Q221" s="2">
        <f t="shared" si="97"/>
        <v>121.74837433419546</v>
      </c>
      <c r="R221" s="32">
        <f t="shared" si="87"/>
        <v>122.61740003405562</v>
      </c>
      <c r="S221" s="25">
        <v>453</v>
      </c>
      <c r="T221" s="32">
        <v>2.4</v>
      </c>
      <c r="U221" s="3">
        <f t="shared" si="98"/>
        <v>13.122288067888348</v>
      </c>
      <c r="V221" s="27">
        <f t="shared" si="88"/>
        <v>5.2772270707083832E-2</v>
      </c>
      <c r="W221" s="2">
        <f t="shared" si="99"/>
        <v>156.14380688986336</v>
      </c>
      <c r="X221" s="2">
        <f t="shared" si="100"/>
        <v>1.5769052552763754</v>
      </c>
      <c r="Y221" s="3">
        <f t="shared" si="101"/>
        <v>2.7927124130941415E-3</v>
      </c>
      <c r="Z221" s="22">
        <f t="shared" si="90"/>
        <v>202.47043166331852</v>
      </c>
      <c r="AA221" s="22">
        <f t="shared" si="91"/>
        <v>0.44074987648409092</v>
      </c>
      <c r="AB221" s="25">
        <f t="shared" si="89"/>
        <v>305.21829842459999</v>
      </c>
      <c r="AC221" s="25">
        <f t="shared" si="92"/>
        <v>16.10706266921849</v>
      </c>
      <c r="AD221" s="25">
        <f t="shared" si="93"/>
        <v>4712.616822950502</v>
      </c>
      <c r="AE221" s="22">
        <f t="shared" si="94"/>
        <v>1544.0151679224073</v>
      </c>
      <c r="AF221" s="22">
        <f t="shared" si="95"/>
        <v>1257.0288936061011</v>
      </c>
      <c r="AG221" s="17">
        <v>10.641</v>
      </c>
      <c r="AH221" s="17">
        <v>0.159</v>
      </c>
      <c r="AI221" s="17">
        <v>1.4298999999999999</v>
      </c>
      <c r="AJ221" s="17">
        <v>318.69900000000001</v>
      </c>
      <c r="AK221" s="17">
        <v>14.76862</v>
      </c>
      <c r="AL221" s="17"/>
      <c r="AN221">
        <v>8.3000000000000007</v>
      </c>
      <c r="AO221">
        <v>507.9</v>
      </c>
      <c r="AP221">
        <v>22.4</v>
      </c>
      <c r="AQ221">
        <v>2.61</v>
      </c>
      <c r="AR221">
        <v>32.5</v>
      </c>
      <c r="AS221">
        <v>6.22</v>
      </c>
      <c r="AT221">
        <v>92.4</v>
      </c>
    </row>
    <row r="222" spans="1:46" x14ac:dyDescent="0.2">
      <c r="A222" t="s">
        <v>6</v>
      </c>
      <c r="B222" s="10" t="s">
        <v>14</v>
      </c>
      <c r="C222" s="10" t="s">
        <v>41</v>
      </c>
      <c r="D222" s="15">
        <v>0.21458333333333335</v>
      </c>
      <c r="E222" s="2">
        <v>0.21458333333333335</v>
      </c>
      <c r="F222" s="14">
        <v>3</v>
      </c>
      <c r="G222" s="1">
        <v>42976</v>
      </c>
      <c r="H222">
        <v>0.433</v>
      </c>
      <c r="I222">
        <f t="shared" si="84"/>
        <v>0.19700000000000001</v>
      </c>
      <c r="J222" s="14">
        <f t="shared" si="85"/>
        <v>1691.6235999999999</v>
      </c>
      <c r="K222" s="30">
        <v>30</v>
      </c>
      <c r="L222">
        <v>938</v>
      </c>
      <c r="M222">
        <f t="shared" si="86"/>
        <v>0.67377107819999993</v>
      </c>
      <c r="N222">
        <v>9.9016999999999999</v>
      </c>
      <c r="O222">
        <v>6.556</v>
      </c>
      <c r="P222">
        <f t="shared" si="96"/>
        <v>34.524382579887352</v>
      </c>
      <c r="Q222" s="2">
        <f t="shared" si="97"/>
        <v>48.997939241510963</v>
      </c>
      <c r="R222" s="32">
        <f t="shared" si="87"/>
        <v>49.866890335149833</v>
      </c>
      <c r="S222" s="25">
        <v>453</v>
      </c>
      <c r="T222" s="32">
        <v>2.4</v>
      </c>
      <c r="U222" s="3">
        <f t="shared" si="98"/>
        <v>13.121161513946996</v>
      </c>
      <c r="V222" s="27">
        <f t="shared" si="88"/>
        <v>4.9656995227370763E-2</v>
      </c>
      <c r="W222" s="2">
        <f t="shared" si="99"/>
        <v>56.990980592001677</v>
      </c>
      <c r="X222" s="2">
        <f t="shared" si="100"/>
        <v>0.56952154261450216</v>
      </c>
      <c r="Y222" s="3">
        <f t="shared" si="101"/>
        <v>1.1240306280873426E-3</v>
      </c>
      <c r="Z222" s="22">
        <f t="shared" si="90"/>
        <v>72.138674555899314</v>
      </c>
      <c r="AA222" s="22">
        <f t="shared" si="91"/>
        <v>0.3953426453737876</v>
      </c>
      <c r="AB222" s="25">
        <f t="shared" si="89"/>
        <v>305.21829842459999</v>
      </c>
      <c r="AC222" s="25">
        <f t="shared" si="92"/>
        <v>15.156223588176587</v>
      </c>
      <c r="AD222" s="25">
        <f t="shared" si="93"/>
        <v>1689.8433772375731</v>
      </c>
      <c r="AE222" s="22">
        <f t="shared" si="94"/>
        <v>553.65074307791735</v>
      </c>
      <c r="AF222" s="22">
        <f t="shared" si="95"/>
        <v>475.96734197148487</v>
      </c>
      <c r="AG222" s="17">
        <v>12.461</v>
      </c>
      <c r="AH222" s="17">
        <v>5.931</v>
      </c>
      <c r="AI222" s="17">
        <v>55.612000000000002</v>
      </c>
      <c r="AJ222" s="17">
        <v>5.4944499999999996</v>
      </c>
      <c r="AK222" s="17">
        <v>12.215809999999999</v>
      </c>
      <c r="AL222" s="17"/>
      <c r="AN222">
        <v>10.9</v>
      </c>
      <c r="AO222">
        <v>508</v>
      </c>
      <c r="AP222">
        <v>42.4</v>
      </c>
      <c r="AQ222">
        <v>4.7</v>
      </c>
      <c r="AR222">
        <v>41.6</v>
      </c>
      <c r="AS222">
        <v>6.6</v>
      </c>
      <c r="AT222">
        <v>80.3</v>
      </c>
    </row>
    <row r="223" spans="1:46" x14ac:dyDescent="0.2">
      <c r="A223" t="s">
        <v>6</v>
      </c>
      <c r="B223" s="10" t="s">
        <v>15</v>
      </c>
      <c r="C223" s="10" t="s">
        <v>41</v>
      </c>
      <c r="D223" s="15">
        <v>0.22013888888888888</v>
      </c>
      <c r="E223" s="2">
        <v>0.22013888888888888</v>
      </c>
      <c r="F223" s="14">
        <v>3</v>
      </c>
      <c r="G223" s="1">
        <v>42976</v>
      </c>
      <c r="H223">
        <v>0.36499999999999999</v>
      </c>
      <c r="I223">
        <f t="shared" si="84"/>
        <v>0.26500000000000001</v>
      </c>
      <c r="J223" s="14">
        <f t="shared" si="85"/>
        <v>1779.0477999999998</v>
      </c>
      <c r="K223" s="30">
        <v>30</v>
      </c>
      <c r="L223">
        <v>989</v>
      </c>
      <c r="M223">
        <f t="shared" si="86"/>
        <v>0.673757469</v>
      </c>
      <c r="N223">
        <v>9.9015000000000004</v>
      </c>
      <c r="O223">
        <v>6.4870000000000001</v>
      </c>
      <c r="P223">
        <f t="shared" si="96"/>
        <v>34.516558457743798</v>
      </c>
      <c r="Q223" s="2">
        <f t="shared" si="97"/>
        <v>51.541865107379209</v>
      </c>
      <c r="R223" s="32">
        <f t="shared" si="87"/>
        <v>52.411013172552828</v>
      </c>
      <c r="S223" s="25">
        <v>453</v>
      </c>
      <c r="T223" s="32">
        <v>2.4</v>
      </c>
      <c r="U223" s="3">
        <f t="shared" si="98"/>
        <v>13.124135784121586</v>
      </c>
      <c r="V223" s="27">
        <f t="shared" si="88"/>
        <v>5.4532752114575471E-2</v>
      </c>
      <c r="W223" s="2">
        <f t="shared" si="99"/>
        <v>70.672072068339176</v>
      </c>
      <c r="X223" s="2">
        <f t="shared" si="100"/>
        <v>0.95473534337647936</v>
      </c>
      <c r="Y223" s="3">
        <f t="shared" si="101"/>
        <v>1.1820973796430154E-3</v>
      </c>
      <c r="Z223" s="22">
        <f t="shared" si="90"/>
        <v>92.355347408576222</v>
      </c>
      <c r="AA223" s="22">
        <f t="shared" si="91"/>
        <v>0.63102530759179842</v>
      </c>
      <c r="AB223" s="25">
        <f t="shared" si="89"/>
        <v>305.21213345699999</v>
      </c>
      <c r="AC223" s="25">
        <f t="shared" si="92"/>
        <v>16.644057616171306</v>
      </c>
      <c r="AD223" s="25">
        <f t="shared" si="93"/>
        <v>2142.341208223746</v>
      </c>
      <c r="AE223" s="22">
        <f t="shared" si="94"/>
        <v>701.91875531238384</v>
      </c>
      <c r="AF223" s="22">
        <f t="shared" si="95"/>
        <v>554.88480957218087</v>
      </c>
      <c r="AG223" s="17">
        <v>9.68</v>
      </c>
      <c r="AH223" s="17">
        <v>3.6709999999999998</v>
      </c>
      <c r="AI223" s="17">
        <v>32.276000000000003</v>
      </c>
      <c r="AJ223" s="17">
        <v>28.934000000000001</v>
      </c>
      <c r="AK223" s="17">
        <v>8.4165240000000008</v>
      </c>
      <c r="AL223" s="17"/>
      <c r="AN223">
        <v>8.9</v>
      </c>
      <c r="AO223">
        <v>508.9</v>
      </c>
      <c r="AP223">
        <v>52.6</v>
      </c>
      <c r="AQ223">
        <v>6.09</v>
      </c>
      <c r="AR223">
        <v>12.9</v>
      </c>
      <c r="AS223">
        <v>6.67</v>
      </c>
      <c r="AT223">
        <v>82.5</v>
      </c>
    </row>
    <row r="224" spans="1:46" x14ac:dyDescent="0.2">
      <c r="A224" t="s">
        <v>6</v>
      </c>
      <c r="B224" s="10" t="s">
        <v>16</v>
      </c>
      <c r="C224" s="10" t="s">
        <v>41</v>
      </c>
      <c r="D224" s="15">
        <v>0.22638888888888889</v>
      </c>
      <c r="E224" s="2">
        <v>0.22638888888888889</v>
      </c>
      <c r="F224" s="14">
        <v>3</v>
      </c>
      <c r="G224" s="1">
        <v>42976</v>
      </c>
      <c r="H224">
        <v>0.39600000000000002</v>
      </c>
      <c r="I224">
        <f t="shared" si="84"/>
        <v>0.23399999999999999</v>
      </c>
      <c r="J224" s="14">
        <f t="shared" si="85"/>
        <v>1737.9069999999999</v>
      </c>
      <c r="K224" s="30">
        <v>30</v>
      </c>
      <c r="L224">
        <v>965</v>
      </c>
      <c r="M224">
        <f t="shared" si="86"/>
        <v>0.67380510120000003</v>
      </c>
      <c r="N224">
        <v>9.9022000000000006</v>
      </c>
      <c r="O224">
        <v>6.3250000000000002</v>
      </c>
      <c r="P224">
        <f t="shared" si="96"/>
        <v>34.494112899423087</v>
      </c>
      <c r="Q224" s="2">
        <f t="shared" si="97"/>
        <v>50.382713278272661</v>
      </c>
      <c r="R224" s="32">
        <f t="shared" si="87"/>
        <v>51.252426904115808</v>
      </c>
      <c r="S224" s="25">
        <v>453</v>
      </c>
      <c r="T224" s="32">
        <v>2.4</v>
      </c>
      <c r="U224" s="3">
        <f t="shared" si="98"/>
        <v>13.132675750231467</v>
      </c>
      <c r="V224" s="27">
        <f t="shared" si="88"/>
        <v>5.4116755244336276E-2</v>
      </c>
      <c r="W224" s="2">
        <f t="shared" si="99"/>
        <v>63.829037832990636</v>
      </c>
      <c r="X224" s="2">
        <f t="shared" si="100"/>
        <v>0.75940955878757244</v>
      </c>
      <c r="Y224" s="3">
        <f t="shared" si="101"/>
        <v>1.1548428027723749E-3</v>
      </c>
      <c r="Z224" s="22">
        <f t="shared" si="90"/>
        <v>84.507731115340263</v>
      </c>
      <c r="AA224" s="22">
        <f t="shared" si="91"/>
        <v>0.51392168799822002</v>
      </c>
      <c r="AB224" s="25">
        <f t="shared" si="89"/>
        <v>305.23371084360002</v>
      </c>
      <c r="AC224" s="25">
        <f t="shared" si="92"/>
        <v>16.518258022043614</v>
      </c>
      <c r="AD224" s="25">
        <f t="shared" si="93"/>
        <v>1961.8486832086382</v>
      </c>
      <c r="AE224" s="22">
        <f t="shared" si="94"/>
        <v>642.73656988492928</v>
      </c>
      <c r="AF224" s="22">
        <f t="shared" si="95"/>
        <v>511.60195586341308</v>
      </c>
      <c r="AG224" s="17">
        <v>9.9030000000000005</v>
      </c>
      <c r="AH224" s="17">
        <v>5.5250000000000004</v>
      </c>
      <c r="AI224" s="17">
        <v>48.835000000000001</v>
      </c>
      <c r="AJ224" s="17">
        <v>8.9940899999999999</v>
      </c>
      <c r="AK224" s="17">
        <v>6.4716339999999999</v>
      </c>
      <c r="AL224" s="17"/>
      <c r="AN224">
        <v>6.6</v>
      </c>
      <c r="AO224">
        <v>507.7</v>
      </c>
      <c r="AP224">
        <v>38.200000000000003</v>
      </c>
      <c r="AQ224">
        <v>4.6399999999999997</v>
      </c>
      <c r="AR224">
        <v>60.5</v>
      </c>
      <c r="AS224">
        <v>6.77</v>
      </c>
      <c r="AT224">
        <v>82.9</v>
      </c>
    </row>
    <row r="225" spans="1:46" x14ac:dyDescent="0.2">
      <c r="A225" t="s">
        <v>6</v>
      </c>
      <c r="B225" s="10" t="s">
        <v>17</v>
      </c>
      <c r="C225" s="10" t="s">
        <v>41</v>
      </c>
      <c r="D225" s="15">
        <v>0.23263888888888887</v>
      </c>
      <c r="E225" s="2">
        <v>0.23263888888888887</v>
      </c>
      <c r="F225" s="14">
        <v>3</v>
      </c>
      <c r="G225" s="1">
        <v>42976</v>
      </c>
      <c r="H225">
        <v>0.39300000000000002</v>
      </c>
      <c r="I225">
        <f t="shared" si="84"/>
        <v>0.23699999999999999</v>
      </c>
      <c r="J225" s="14">
        <f t="shared" si="85"/>
        <v>2128.7446</v>
      </c>
      <c r="K225" s="30">
        <v>30</v>
      </c>
      <c r="L225">
        <v>1193</v>
      </c>
      <c r="M225">
        <f t="shared" si="86"/>
        <v>0.67376427360000002</v>
      </c>
      <c r="N225">
        <v>9.9016000000000002</v>
      </c>
      <c r="O225">
        <v>6.34</v>
      </c>
      <c r="P225">
        <f t="shared" si="96"/>
        <v>34.498055590580655</v>
      </c>
      <c r="Q225" s="2">
        <f t="shared" si="97"/>
        <v>61.706219772607476</v>
      </c>
      <c r="R225" s="32">
        <f t="shared" si="87"/>
        <v>62.57583400119001</v>
      </c>
      <c r="S225" s="25">
        <v>453</v>
      </c>
      <c r="T225" s="32">
        <v>2.4</v>
      </c>
      <c r="U225" s="3">
        <f t="shared" si="98"/>
        <v>13.131174851596189</v>
      </c>
      <c r="V225" s="27">
        <f t="shared" si="88"/>
        <v>4.9464358261253748E-2</v>
      </c>
      <c r="W225" s="2">
        <f t="shared" si="99"/>
        <v>80.509510111721383</v>
      </c>
      <c r="X225" s="2">
        <f t="shared" si="100"/>
        <v>0.94926623933132048</v>
      </c>
      <c r="Y225" s="3">
        <f t="shared" si="101"/>
        <v>1.4144694862908507E-3</v>
      </c>
      <c r="Z225" s="22">
        <f t="shared" si="90"/>
        <v>99.259173119959371</v>
      </c>
      <c r="AA225" s="22">
        <f t="shared" si="91"/>
        <v>0.52442384777113205</v>
      </c>
      <c r="AB225" s="25">
        <f t="shared" si="89"/>
        <v>305.21521594080002</v>
      </c>
      <c r="AC225" s="25">
        <f t="shared" si="92"/>
        <v>15.097274788081657</v>
      </c>
      <c r="AD225" s="25">
        <f t="shared" si="93"/>
        <v>2326.1002829588656</v>
      </c>
      <c r="AE225" s="22">
        <f t="shared" si="94"/>
        <v>762.11806013303067</v>
      </c>
      <c r="AF225" s="22">
        <f t="shared" si="95"/>
        <v>657.46417491399313</v>
      </c>
      <c r="AG225" s="17">
        <v>12.579000000000001</v>
      </c>
      <c r="AH225" s="17">
        <v>6.32</v>
      </c>
      <c r="AI225" s="17">
        <v>59.417000000000002</v>
      </c>
      <c r="AJ225" s="17">
        <v>0.72360999999999998</v>
      </c>
      <c r="AK225" s="17">
        <v>20.985199999999999</v>
      </c>
      <c r="AL225" s="17"/>
      <c r="AN225">
        <v>11.6</v>
      </c>
      <c r="AO225">
        <v>508.3</v>
      </c>
      <c r="AP225">
        <v>50.5</v>
      </c>
      <c r="AQ225">
        <v>5.5</v>
      </c>
      <c r="AR225">
        <v>16.2</v>
      </c>
      <c r="AS225">
        <v>7.03</v>
      </c>
      <c r="AT225">
        <v>65.099999999999994</v>
      </c>
    </row>
    <row r="226" spans="1:46" x14ac:dyDescent="0.2">
      <c r="A226" t="s">
        <v>6</v>
      </c>
      <c r="B226" s="10" t="s">
        <v>27</v>
      </c>
      <c r="C226" s="10" t="s">
        <v>41</v>
      </c>
      <c r="D226" s="15">
        <v>0.24097222222222223</v>
      </c>
      <c r="E226" s="2">
        <v>0.24097222222222223</v>
      </c>
      <c r="F226" s="14">
        <v>3</v>
      </c>
      <c r="G226" s="1">
        <v>42976</v>
      </c>
      <c r="H226">
        <v>0.39800000000000002</v>
      </c>
      <c r="I226">
        <f t="shared" si="84"/>
        <v>0.23199999999999998</v>
      </c>
      <c r="J226" s="14">
        <f t="shared" si="85"/>
        <v>585.96460000000002</v>
      </c>
      <c r="K226" s="30">
        <v>30</v>
      </c>
      <c r="L226">
        <v>293</v>
      </c>
      <c r="M226">
        <f t="shared" si="86"/>
        <v>0.67382551499999999</v>
      </c>
      <c r="N226">
        <v>9.9024999999999999</v>
      </c>
      <c r="O226">
        <v>6.2140000000000004</v>
      </c>
      <c r="P226">
        <f t="shared" si="96"/>
        <v>34.479360805682752</v>
      </c>
      <c r="Q226" s="2">
        <f t="shared" si="97"/>
        <v>16.994647995429883</v>
      </c>
      <c r="R226" s="32">
        <f t="shared" si="87"/>
        <v>17.864733730750576</v>
      </c>
      <c r="S226" s="25">
        <v>453</v>
      </c>
      <c r="T226" s="32">
        <v>2.4</v>
      </c>
      <c r="U226" s="3">
        <f t="shared" si="98"/>
        <v>13.138294603342482</v>
      </c>
      <c r="V226" s="27">
        <f t="shared" si="88"/>
        <v>4.6248981583594723E-2</v>
      </c>
      <c r="W226" s="2">
        <f t="shared" si="99"/>
        <v>16.353482426569304</v>
      </c>
      <c r="X226" s="2">
        <f t="shared" si="100"/>
        <v>0.25259159025683225</v>
      </c>
      <c r="Y226" s="3">
        <f t="shared" si="101"/>
        <v>3.893864875411924E-4</v>
      </c>
      <c r="Z226" s="22">
        <f t="shared" si="90"/>
        <v>20.256653081555747</v>
      </c>
      <c r="AA226" s="22">
        <f t="shared" si="91"/>
        <v>0.50718565475979815</v>
      </c>
      <c r="AB226" s="25">
        <f t="shared" si="89"/>
        <v>305.24295829499999</v>
      </c>
      <c r="AC226" s="25">
        <f t="shared" si="92"/>
        <v>14.117175956707428</v>
      </c>
      <c r="AD226" s="25">
        <f t="shared" si="93"/>
        <v>478.15601184992187</v>
      </c>
      <c r="AE226" s="22">
        <f t="shared" si="94"/>
        <v>156.64767977638692</v>
      </c>
      <c r="AF226" s="22">
        <f t="shared" si="95"/>
        <v>143.48941419782543</v>
      </c>
      <c r="AG226" s="17">
        <v>14.654</v>
      </c>
      <c r="AH226" s="17">
        <v>6.6820000000000004</v>
      </c>
      <c r="AI226" s="17">
        <v>65.77</v>
      </c>
      <c r="AJ226" s="17">
        <v>2.7888299999999999</v>
      </c>
      <c r="AK226" s="17">
        <v>11.87982</v>
      </c>
      <c r="AL226" s="17"/>
      <c r="AN226">
        <v>13.4</v>
      </c>
      <c r="AO226">
        <v>507.8</v>
      </c>
      <c r="AP226">
        <v>50.2</v>
      </c>
      <c r="AQ226">
        <v>5.3</v>
      </c>
      <c r="AR226">
        <v>36.299999999999997</v>
      </c>
      <c r="AS226">
        <v>6.99</v>
      </c>
      <c r="AT226">
        <v>72.2</v>
      </c>
    </row>
    <row r="259" spans="4:24" x14ac:dyDescent="0.2">
      <c r="D259" s="1"/>
      <c r="G259" s="1"/>
      <c r="U259" s="3"/>
      <c r="W259" s="20"/>
      <c r="X259" s="2"/>
    </row>
    <row r="260" spans="4:24" x14ac:dyDescent="0.2">
      <c r="D260" s="1"/>
      <c r="G260" s="1"/>
      <c r="U260" s="3"/>
      <c r="W260" s="20"/>
      <c r="X260" s="2"/>
    </row>
    <row r="261" spans="4:24" x14ac:dyDescent="0.2">
      <c r="D261" s="1"/>
      <c r="G261" s="1"/>
      <c r="U261" s="3"/>
      <c r="W261" s="20"/>
      <c r="X261" s="2"/>
    </row>
    <row r="262" spans="4:24" x14ac:dyDescent="0.2">
      <c r="D262" s="1"/>
      <c r="G262" s="1"/>
      <c r="U262" s="3"/>
      <c r="W262" s="20"/>
      <c r="X262" s="2"/>
    </row>
    <row r="263" spans="4:24" x14ac:dyDescent="0.2">
      <c r="D263" s="1"/>
      <c r="G263" s="1"/>
      <c r="U263" s="3"/>
      <c r="W263" s="20"/>
      <c r="X263" s="2"/>
    </row>
    <row r="264" spans="4:24" x14ac:dyDescent="0.2">
      <c r="D264" s="1"/>
      <c r="G264" s="1"/>
      <c r="U264" s="3"/>
      <c r="W264" s="20"/>
      <c r="X264" s="2"/>
    </row>
    <row r="265" spans="4:24" x14ac:dyDescent="0.2">
      <c r="D265" s="1"/>
      <c r="G265" s="1"/>
      <c r="U265" s="3"/>
      <c r="W265" s="20"/>
      <c r="X265" s="2"/>
    </row>
    <row r="266" spans="4:24" x14ac:dyDescent="0.2">
      <c r="D266" s="1"/>
      <c r="G266" s="1"/>
      <c r="U266" s="3"/>
      <c r="W266" s="20"/>
      <c r="X266" s="2"/>
    </row>
    <row r="267" spans="4:24" x14ac:dyDescent="0.2">
      <c r="D267" s="1"/>
      <c r="G267" s="1"/>
      <c r="U267" s="3"/>
      <c r="W267" s="20"/>
      <c r="X267" s="2"/>
    </row>
    <row r="268" spans="4:24" x14ac:dyDescent="0.2">
      <c r="D268" s="1"/>
      <c r="G268" s="1"/>
      <c r="U268" s="3"/>
      <c r="W268" s="20"/>
      <c r="X268" s="2"/>
    </row>
    <row r="269" spans="4:24" x14ac:dyDescent="0.2">
      <c r="D269" s="1"/>
      <c r="G269" s="1"/>
      <c r="U269" s="3"/>
      <c r="W269" s="20"/>
      <c r="X269" s="2"/>
    </row>
    <row r="270" spans="4:24" x14ac:dyDescent="0.2">
      <c r="D270" s="1"/>
      <c r="G270" s="1"/>
      <c r="U270" s="3"/>
      <c r="W270" s="20"/>
      <c r="X270" s="2"/>
    </row>
    <row r="271" spans="4:24" x14ac:dyDescent="0.2">
      <c r="D271" s="1"/>
      <c r="G271" s="1"/>
      <c r="U271" s="3"/>
      <c r="W271" s="20"/>
      <c r="X271" s="2"/>
    </row>
    <row r="272" spans="4:24" x14ac:dyDescent="0.2">
      <c r="D272" s="1"/>
      <c r="G272" s="1"/>
      <c r="U272" s="3"/>
      <c r="W272" s="20"/>
      <c r="X272" s="2"/>
    </row>
    <row r="273" spans="4:24" x14ac:dyDescent="0.2">
      <c r="D273" s="1"/>
      <c r="G273" s="1"/>
      <c r="U273" s="3"/>
      <c r="W273" s="20"/>
      <c r="X273" s="2"/>
    </row>
    <row r="274" spans="4:24" x14ac:dyDescent="0.2">
      <c r="D274" s="1"/>
      <c r="G274" s="1"/>
      <c r="U274" s="3"/>
      <c r="W274" s="20"/>
      <c r="X274" s="2"/>
    </row>
    <row r="275" spans="4:24" x14ac:dyDescent="0.2">
      <c r="D275" s="1"/>
      <c r="G275" s="1"/>
      <c r="U275" s="3"/>
      <c r="W275" s="20"/>
      <c r="X275" s="2"/>
    </row>
    <row r="276" spans="4:24" x14ac:dyDescent="0.2">
      <c r="D276" s="1"/>
      <c r="G276" s="1"/>
      <c r="U276" s="3"/>
      <c r="W276" s="20"/>
      <c r="X276" s="2"/>
    </row>
    <row r="277" spans="4:24" x14ac:dyDescent="0.2">
      <c r="D277" s="1"/>
      <c r="G277" s="1"/>
      <c r="U277" s="3"/>
      <c r="W277" s="20"/>
      <c r="X277" s="2"/>
    </row>
    <row r="278" spans="4:24" x14ac:dyDescent="0.2">
      <c r="D278" s="1"/>
      <c r="G278" s="1"/>
      <c r="U278" s="3"/>
      <c r="W278" s="20"/>
      <c r="X278" s="2"/>
    </row>
    <row r="279" spans="4:24" x14ac:dyDescent="0.2">
      <c r="D279" s="1"/>
      <c r="G279" s="1"/>
      <c r="U279" s="3"/>
      <c r="W279" s="20"/>
      <c r="X279" s="2"/>
    </row>
    <row r="280" spans="4:24" x14ac:dyDescent="0.2">
      <c r="D280" s="1"/>
      <c r="G280" s="1"/>
      <c r="U280" s="3"/>
      <c r="W280" s="20"/>
      <c r="X280" s="2"/>
    </row>
    <row r="281" spans="4:24" x14ac:dyDescent="0.2">
      <c r="D281" s="1"/>
      <c r="G281" s="1"/>
      <c r="U281" s="3"/>
      <c r="W281" s="20"/>
      <c r="X281" s="2"/>
    </row>
    <row r="282" spans="4:24" x14ac:dyDescent="0.2">
      <c r="D282" s="1"/>
      <c r="G282" s="1"/>
      <c r="U282" s="3"/>
      <c r="W282" s="20"/>
      <c r="X282" s="2"/>
    </row>
    <row r="283" spans="4:24" x14ac:dyDescent="0.2">
      <c r="D283" s="1"/>
      <c r="G283" s="1"/>
      <c r="U283" s="3"/>
      <c r="W283" s="20"/>
      <c r="X283" s="2"/>
    </row>
    <row r="284" spans="4:24" x14ac:dyDescent="0.2">
      <c r="D284" s="1"/>
      <c r="G284" s="1"/>
      <c r="U284" s="3"/>
      <c r="W284" s="20"/>
      <c r="X284" s="2"/>
    </row>
    <row r="285" spans="4:24" x14ac:dyDescent="0.2">
      <c r="D285" s="1"/>
      <c r="G285" s="1"/>
      <c r="U285" s="3"/>
      <c r="W285" s="20"/>
      <c r="X285" s="2"/>
    </row>
    <row r="286" spans="4:24" x14ac:dyDescent="0.2">
      <c r="D286" s="1"/>
      <c r="G286" s="1"/>
      <c r="U286" s="3"/>
      <c r="W286" s="20"/>
      <c r="X286" s="2"/>
    </row>
    <row r="287" spans="4:24" x14ac:dyDescent="0.2">
      <c r="D287" s="1"/>
      <c r="G287" s="1"/>
      <c r="U287" s="3"/>
      <c r="W287" s="20"/>
      <c r="X287" s="2"/>
    </row>
    <row r="288" spans="4:24" x14ac:dyDescent="0.2">
      <c r="D288" s="1"/>
      <c r="G288" s="1"/>
      <c r="U288" s="3"/>
      <c r="W288" s="20"/>
      <c r="X288" s="2"/>
    </row>
    <row r="289" spans="4:24" x14ac:dyDescent="0.2">
      <c r="D289" s="1"/>
      <c r="G289" s="1"/>
      <c r="U289" s="3"/>
      <c r="W289" s="20"/>
      <c r="X289" s="2"/>
    </row>
    <row r="290" spans="4:24" x14ac:dyDescent="0.2">
      <c r="D290" s="1"/>
      <c r="G290" s="1"/>
      <c r="U290" s="3"/>
      <c r="W290" s="20"/>
      <c r="X290" s="2"/>
    </row>
    <row r="291" spans="4:24" x14ac:dyDescent="0.2">
      <c r="D291" s="1"/>
      <c r="G291" s="1"/>
      <c r="U291" s="3"/>
      <c r="W291" s="20"/>
      <c r="X291" s="2"/>
    </row>
    <row r="292" spans="4:24" x14ac:dyDescent="0.2">
      <c r="D292" s="1"/>
      <c r="G292" s="1"/>
      <c r="U292" s="3"/>
      <c r="W292" s="20"/>
      <c r="X292" s="2"/>
    </row>
    <row r="293" spans="4:24" x14ac:dyDescent="0.2">
      <c r="D293" s="1"/>
      <c r="G293" s="1"/>
      <c r="U293" s="3"/>
      <c r="W293" s="20"/>
      <c r="X293" s="2"/>
    </row>
    <row r="294" spans="4:24" x14ac:dyDescent="0.2">
      <c r="D294" s="1"/>
      <c r="G294" s="1"/>
      <c r="U294" s="3"/>
      <c r="W294" s="20"/>
      <c r="X294" s="2"/>
    </row>
    <row r="295" spans="4:24" x14ac:dyDescent="0.2">
      <c r="D295" s="1"/>
      <c r="G295" s="1"/>
      <c r="U295" s="3"/>
      <c r="W295" s="20"/>
      <c r="X295" s="2"/>
    </row>
    <row r="296" spans="4:24" x14ac:dyDescent="0.2">
      <c r="D296" s="1"/>
      <c r="G296" s="1"/>
      <c r="U296" s="3"/>
      <c r="W296" s="20"/>
      <c r="X296" s="2"/>
    </row>
    <row r="297" spans="4:24" x14ac:dyDescent="0.2">
      <c r="D297" s="1"/>
      <c r="G297" s="1"/>
      <c r="U297" s="3"/>
      <c r="W297" s="20"/>
      <c r="X297" s="2"/>
    </row>
    <row r="298" spans="4:24" x14ac:dyDescent="0.2">
      <c r="D298" s="1"/>
      <c r="G298" s="1"/>
      <c r="U298" s="3"/>
      <c r="W298" s="20"/>
      <c r="X298" s="2"/>
    </row>
    <row r="299" spans="4:24" x14ac:dyDescent="0.2">
      <c r="D299" s="1"/>
      <c r="G299" s="1"/>
      <c r="U299" s="3"/>
      <c r="W299" s="20"/>
      <c r="X299" s="2"/>
    </row>
    <row r="300" spans="4:24" x14ac:dyDescent="0.2">
      <c r="D300" s="1"/>
      <c r="G300" s="1"/>
      <c r="U300" s="3"/>
      <c r="W300" s="20"/>
      <c r="X300" s="2"/>
    </row>
    <row r="301" spans="4:24" x14ac:dyDescent="0.2">
      <c r="D301" s="1"/>
      <c r="G301" s="1"/>
      <c r="U301" s="3"/>
      <c r="W301" s="20"/>
      <c r="X301" s="2"/>
    </row>
    <row r="302" spans="4:24" x14ac:dyDescent="0.2">
      <c r="D302" s="1"/>
      <c r="G302" s="1"/>
      <c r="U302" s="3"/>
      <c r="W302" s="20"/>
      <c r="X302" s="2"/>
    </row>
    <row r="303" spans="4:24" x14ac:dyDescent="0.2">
      <c r="D303" s="1"/>
      <c r="G303" s="1"/>
      <c r="U303" s="3"/>
      <c r="W303" s="20"/>
      <c r="X303" s="2"/>
    </row>
    <row r="304" spans="4:24" x14ac:dyDescent="0.2">
      <c r="D304" s="1"/>
      <c r="G304" s="1"/>
      <c r="U304" s="3"/>
      <c r="W304" s="20"/>
      <c r="X304" s="2"/>
    </row>
    <row r="305" spans="4:24" x14ac:dyDescent="0.2">
      <c r="D305" s="1"/>
      <c r="G305" s="1"/>
      <c r="U305" s="3"/>
      <c r="W305" s="20"/>
      <c r="X305" s="2"/>
    </row>
    <row r="306" spans="4:24" x14ac:dyDescent="0.2">
      <c r="D306" s="1"/>
      <c r="G306" s="1"/>
      <c r="U306" s="3"/>
      <c r="W306" s="20"/>
      <c r="X306" s="2"/>
    </row>
    <row r="307" spans="4:24" x14ac:dyDescent="0.2">
      <c r="D307" s="1"/>
      <c r="G307" s="1"/>
      <c r="U307" s="3"/>
      <c r="W307" s="20"/>
      <c r="X307" s="2"/>
    </row>
    <row r="308" spans="4:24" x14ac:dyDescent="0.2">
      <c r="D308" s="1"/>
      <c r="G308" s="1"/>
      <c r="U308" s="3"/>
      <c r="W308" s="20"/>
      <c r="X308" s="2"/>
    </row>
    <row r="309" spans="4:24" x14ac:dyDescent="0.2">
      <c r="D309" s="1"/>
      <c r="G309" s="1"/>
      <c r="U309" s="3"/>
      <c r="W309" s="20"/>
      <c r="X309" s="2"/>
    </row>
    <row r="310" spans="4:24" x14ac:dyDescent="0.2">
      <c r="D310" s="1"/>
      <c r="G310" s="1"/>
      <c r="U310" s="3"/>
      <c r="W310" s="20"/>
      <c r="X310" s="2"/>
    </row>
    <row r="311" spans="4:24" x14ac:dyDescent="0.2">
      <c r="D311" s="1"/>
      <c r="G311" s="1"/>
      <c r="U311" s="3"/>
      <c r="W311" s="20"/>
      <c r="X311" s="2"/>
    </row>
    <row r="312" spans="4:24" x14ac:dyDescent="0.2">
      <c r="D312" s="1"/>
      <c r="G312" s="1"/>
      <c r="U312" s="3"/>
      <c r="W312" s="20"/>
      <c r="X312" s="2"/>
    </row>
    <row r="313" spans="4:24" x14ac:dyDescent="0.2">
      <c r="D313" s="1"/>
      <c r="G313" s="1"/>
      <c r="U313" s="3"/>
      <c r="W313" s="20"/>
      <c r="X313" s="2"/>
    </row>
    <row r="314" spans="4:24" x14ac:dyDescent="0.2">
      <c r="D314" s="1"/>
      <c r="G314" s="1"/>
      <c r="U314" s="3"/>
      <c r="W314" s="20"/>
      <c r="X314" s="2"/>
    </row>
    <row r="315" spans="4:24" x14ac:dyDescent="0.2">
      <c r="D315" s="1"/>
      <c r="G315" s="1"/>
      <c r="U315" s="3"/>
      <c r="W315" s="20"/>
      <c r="X315" s="2"/>
    </row>
    <row r="316" spans="4:24" x14ac:dyDescent="0.2">
      <c r="D316" s="1"/>
      <c r="G316" s="1"/>
      <c r="U316" s="3"/>
      <c r="W316" s="20"/>
      <c r="X316" s="2"/>
    </row>
    <row r="317" spans="4:24" x14ac:dyDescent="0.2">
      <c r="D317" s="1"/>
      <c r="G317" s="1"/>
      <c r="U317" s="3"/>
      <c r="W317" s="20"/>
      <c r="X317" s="2"/>
    </row>
    <row r="318" spans="4:24" x14ac:dyDescent="0.2">
      <c r="D318" s="1"/>
      <c r="G318" s="1"/>
      <c r="U318" s="3"/>
      <c r="W318" s="20"/>
      <c r="X318" s="2"/>
    </row>
    <row r="319" spans="4:24" x14ac:dyDescent="0.2">
      <c r="D319" s="1"/>
      <c r="G319" s="1"/>
      <c r="U319" s="3"/>
      <c r="W319" s="20"/>
      <c r="X319" s="2"/>
    </row>
    <row r="320" spans="4:24" x14ac:dyDescent="0.2">
      <c r="D320" s="1"/>
      <c r="G320" s="1"/>
      <c r="U320" s="3"/>
      <c r="W320" s="20"/>
      <c r="X320" s="2"/>
    </row>
    <row r="321" spans="4:24" x14ac:dyDescent="0.2">
      <c r="D321" s="1"/>
      <c r="G321" s="1"/>
      <c r="U321" s="3"/>
      <c r="W321" s="20"/>
      <c r="X321" s="2"/>
    </row>
    <row r="322" spans="4:24" x14ac:dyDescent="0.2">
      <c r="D322" s="1"/>
      <c r="G322" s="1"/>
      <c r="U322" s="3"/>
      <c r="W322" s="20"/>
      <c r="X322" s="2"/>
    </row>
    <row r="323" spans="4:24" x14ac:dyDescent="0.2">
      <c r="D323" s="1"/>
      <c r="G323" s="1"/>
      <c r="U323" s="3"/>
      <c r="W323" s="20"/>
      <c r="X323" s="2"/>
    </row>
    <row r="324" spans="4:24" x14ac:dyDescent="0.2">
      <c r="D324" s="1"/>
      <c r="G324" s="1"/>
      <c r="U324" s="3"/>
      <c r="W324" s="20"/>
      <c r="X324" s="2"/>
    </row>
    <row r="325" spans="4:24" x14ac:dyDescent="0.2">
      <c r="D325" s="1"/>
      <c r="G325" s="1"/>
      <c r="U325" s="3"/>
      <c r="W325" s="20"/>
      <c r="X325" s="2"/>
    </row>
    <row r="326" spans="4:24" x14ac:dyDescent="0.2">
      <c r="D326" s="1"/>
      <c r="G326" s="1"/>
      <c r="U326" s="3"/>
      <c r="W326" s="20"/>
      <c r="X326" s="2"/>
    </row>
    <row r="327" spans="4:24" x14ac:dyDescent="0.2">
      <c r="D327" s="1"/>
      <c r="G327" s="1"/>
      <c r="U327" s="3"/>
      <c r="W327" s="20"/>
      <c r="X327" s="2"/>
    </row>
    <row r="328" spans="4:24" x14ac:dyDescent="0.2">
      <c r="D328" s="1"/>
      <c r="G328" s="1"/>
      <c r="U328" s="3"/>
      <c r="W328" s="20"/>
      <c r="X328" s="2"/>
    </row>
    <row r="329" spans="4:24" x14ac:dyDescent="0.2">
      <c r="D329" s="1"/>
      <c r="G329" s="1"/>
      <c r="U329" s="3"/>
      <c r="W329" s="20"/>
      <c r="X329" s="2"/>
    </row>
    <row r="330" spans="4:24" x14ac:dyDescent="0.2">
      <c r="D330" s="1"/>
      <c r="G330" s="1"/>
      <c r="U330" s="3"/>
      <c r="W330" s="20"/>
      <c r="X330" s="2"/>
    </row>
    <row r="331" spans="4:24" x14ac:dyDescent="0.2">
      <c r="D331" s="1"/>
      <c r="G331" s="1"/>
      <c r="U331" s="3"/>
      <c r="W331" s="20"/>
      <c r="X331" s="2"/>
    </row>
    <row r="332" spans="4:24" x14ac:dyDescent="0.2">
      <c r="D332" s="1"/>
      <c r="G332" s="1"/>
      <c r="U332" s="3"/>
      <c r="W332" s="20"/>
      <c r="X332" s="2"/>
    </row>
    <row r="333" spans="4:24" x14ac:dyDescent="0.2">
      <c r="D333" s="1"/>
      <c r="G333" s="1"/>
      <c r="U333" s="3"/>
      <c r="W333" s="20"/>
      <c r="X333" s="2"/>
    </row>
    <row r="334" spans="4:24" x14ac:dyDescent="0.2">
      <c r="D334" s="1"/>
      <c r="G334" s="1"/>
      <c r="U334" s="3"/>
      <c r="W334" s="20"/>
      <c r="X334" s="2"/>
    </row>
    <row r="335" spans="4:24" x14ac:dyDescent="0.2">
      <c r="D335" s="1"/>
      <c r="G335" s="1"/>
      <c r="U335" s="3"/>
      <c r="W335" s="20"/>
      <c r="X335" s="2"/>
    </row>
    <row r="336" spans="4:24" x14ac:dyDescent="0.2">
      <c r="D336" s="1"/>
      <c r="G336" s="1"/>
      <c r="U336" s="3"/>
      <c r="W336" s="20"/>
      <c r="X336" s="2"/>
    </row>
    <row r="337" spans="4:24" x14ac:dyDescent="0.2">
      <c r="D337" s="1"/>
      <c r="G337" s="1"/>
      <c r="U337" s="3"/>
      <c r="W337" s="20"/>
      <c r="X337" s="2"/>
    </row>
    <row r="338" spans="4:24" x14ac:dyDescent="0.2">
      <c r="D338" s="1"/>
      <c r="G338" s="1"/>
      <c r="U338" s="3"/>
      <c r="W338" s="20"/>
      <c r="X338" s="2"/>
    </row>
    <row r="339" spans="4:24" x14ac:dyDescent="0.2">
      <c r="D339" s="1"/>
      <c r="G339" s="1"/>
      <c r="U339" s="3"/>
      <c r="W339" s="20"/>
      <c r="X339" s="2"/>
    </row>
    <row r="340" spans="4:24" x14ac:dyDescent="0.2">
      <c r="D340" s="1"/>
      <c r="G340" s="1"/>
      <c r="U340" s="3"/>
      <c r="W340" s="20"/>
      <c r="X340" s="2"/>
    </row>
    <row r="341" spans="4:24" x14ac:dyDescent="0.2">
      <c r="D341" s="1"/>
      <c r="G341" s="1"/>
      <c r="U341" s="3"/>
      <c r="W341" s="20"/>
      <c r="X341" s="2"/>
    </row>
    <row r="342" spans="4:24" x14ac:dyDescent="0.2">
      <c r="D342" s="1"/>
      <c r="G342" s="1"/>
      <c r="U342" s="3"/>
      <c r="W342" s="20"/>
      <c r="X342" s="2"/>
    </row>
    <row r="343" spans="4:24" x14ac:dyDescent="0.2">
      <c r="D343" s="1"/>
      <c r="G343" s="1"/>
      <c r="U343" s="3"/>
      <c r="W343" s="20"/>
      <c r="X343" s="2"/>
    </row>
    <row r="344" spans="4:24" x14ac:dyDescent="0.2">
      <c r="D344" s="1"/>
      <c r="G344" s="1"/>
      <c r="U344" s="3"/>
      <c r="W344" s="20"/>
      <c r="X344" s="2"/>
    </row>
    <row r="345" spans="4:24" x14ac:dyDescent="0.2">
      <c r="D345" s="1"/>
      <c r="G345" s="1"/>
      <c r="U345" s="3"/>
      <c r="W345" s="20"/>
      <c r="X345" s="2"/>
    </row>
    <row r="346" spans="4:24" x14ac:dyDescent="0.2">
      <c r="D346" s="1"/>
      <c r="G346" s="1"/>
      <c r="U346" s="3"/>
      <c r="W346" s="20"/>
      <c r="X346" s="2"/>
    </row>
    <row r="347" spans="4:24" x14ac:dyDescent="0.2">
      <c r="D347" s="1"/>
      <c r="G347" s="1"/>
      <c r="U347" s="3"/>
      <c r="W347" s="20"/>
      <c r="X347" s="2"/>
    </row>
    <row r="348" spans="4:24" x14ac:dyDescent="0.2">
      <c r="D348" s="1"/>
      <c r="G348" s="1"/>
      <c r="U348" s="3"/>
      <c r="W348" s="20"/>
      <c r="X348" s="2"/>
    </row>
    <row r="349" spans="4:24" x14ac:dyDescent="0.2">
      <c r="D349" s="1"/>
      <c r="G349" s="1"/>
      <c r="U349" s="3"/>
      <c r="W349" s="20"/>
      <c r="X349" s="2"/>
    </row>
    <row r="350" spans="4:24" x14ac:dyDescent="0.2">
      <c r="D350" s="1"/>
      <c r="G350" s="1"/>
      <c r="U350" s="3"/>
      <c r="W350" s="20"/>
      <c r="X350" s="2"/>
    </row>
    <row r="351" spans="4:24" x14ac:dyDescent="0.2">
      <c r="D351" s="1"/>
      <c r="G351" s="1"/>
      <c r="U351" s="3"/>
      <c r="W351" s="20"/>
      <c r="X351" s="2"/>
    </row>
    <row r="352" spans="4:24" x14ac:dyDescent="0.2">
      <c r="D352" s="1"/>
      <c r="G352" s="1"/>
      <c r="U352" s="3"/>
      <c r="W352" s="20"/>
      <c r="X352" s="2"/>
    </row>
    <row r="353" spans="4:24" x14ac:dyDescent="0.2">
      <c r="D353" s="1"/>
      <c r="G353" s="1"/>
      <c r="U353" s="3"/>
      <c r="W353" s="20"/>
      <c r="X353" s="2"/>
    </row>
    <row r="354" spans="4:24" x14ac:dyDescent="0.2">
      <c r="D354" s="1"/>
      <c r="G354" s="1"/>
      <c r="U354" s="3"/>
      <c r="W354" s="20"/>
      <c r="X354" s="2"/>
    </row>
    <row r="355" spans="4:24" x14ac:dyDescent="0.2">
      <c r="D355" s="1"/>
      <c r="G355" s="1"/>
      <c r="U355" s="3"/>
      <c r="W355" s="20"/>
      <c r="X355" s="2"/>
    </row>
    <row r="356" spans="4:24" x14ac:dyDescent="0.2">
      <c r="D356" s="1"/>
      <c r="G356" s="1"/>
      <c r="U356" s="3"/>
      <c r="W356" s="20"/>
      <c r="X356" s="2"/>
    </row>
    <row r="357" spans="4:24" x14ac:dyDescent="0.2">
      <c r="D357" s="1"/>
      <c r="G357" s="1"/>
      <c r="U357" s="3"/>
      <c r="W357" s="20"/>
      <c r="X357" s="2"/>
    </row>
    <row r="358" spans="4:24" x14ac:dyDescent="0.2">
      <c r="D358" s="1"/>
      <c r="G358" s="1"/>
      <c r="U358" s="3"/>
      <c r="W358" s="20"/>
      <c r="X358" s="2"/>
    </row>
    <row r="359" spans="4:24" x14ac:dyDescent="0.2">
      <c r="D359" s="1"/>
      <c r="G359" s="1"/>
      <c r="U359" s="3"/>
      <c r="W359" s="20"/>
      <c r="X359" s="2"/>
    </row>
    <row r="360" spans="4:24" x14ac:dyDescent="0.2">
      <c r="D360" s="1"/>
      <c r="G360" s="1"/>
      <c r="U360" s="3"/>
      <c r="W360" s="20"/>
      <c r="X360" s="2"/>
    </row>
    <row r="361" spans="4:24" x14ac:dyDescent="0.2">
      <c r="D361" s="1"/>
      <c r="G361" s="1"/>
      <c r="U361" s="3"/>
      <c r="W361" s="20"/>
      <c r="X361" s="2"/>
    </row>
    <row r="362" spans="4:24" x14ac:dyDescent="0.2">
      <c r="D362" s="1"/>
      <c r="G362" s="1"/>
      <c r="U362" s="3"/>
      <c r="W362" s="20"/>
      <c r="X362" s="2"/>
    </row>
    <row r="363" spans="4:24" x14ac:dyDescent="0.2">
      <c r="D363" s="1"/>
      <c r="G363" s="1"/>
      <c r="U363" s="3"/>
      <c r="W363" s="20"/>
      <c r="X363" s="2"/>
    </row>
    <row r="364" spans="4:24" x14ac:dyDescent="0.2">
      <c r="D364" s="1"/>
      <c r="G364" s="1"/>
      <c r="U364" s="3"/>
      <c r="W364" s="20"/>
      <c r="X364" s="2"/>
    </row>
    <row r="365" spans="4:24" x14ac:dyDescent="0.2">
      <c r="D365" s="1"/>
      <c r="G365" s="1"/>
      <c r="U365" s="3"/>
      <c r="W365" s="20"/>
      <c r="X365" s="2"/>
    </row>
    <row r="366" spans="4:24" x14ac:dyDescent="0.2">
      <c r="D366" s="1"/>
      <c r="G366" s="1"/>
      <c r="U366" s="3"/>
      <c r="W366" s="20"/>
      <c r="X366" s="2"/>
    </row>
    <row r="367" spans="4:24" x14ac:dyDescent="0.2">
      <c r="D367" s="1"/>
      <c r="G367" s="1"/>
      <c r="U367" s="3"/>
      <c r="W367" s="20"/>
      <c r="X367" s="2"/>
    </row>
    <row r="368" spans="4:24" x14ac:dyDescent="0.2">
      <c r="D368" s="1"/>
      <c r="G368" s="1"/>
      <c r="U368" s="3"/>
      <c r="W368" s="20"/>
      <c r="X368" s="2"/>
    </row>
    <row r="369" spans="4:24" x14ac:dyDescent="0.2">
      <c r="D369" s="1"/>
      <c r="G369" s="1"/>
      <c r="U369" s="3"/>
      <c r="W369" s="20"/>
      <c r="X369" s="2"/>
    </row>
    <row r="370" spans="4:24" x14ac:dyDescent="0.2">
      <c r="D370" s="1"/>
      <c r="G370" s="1"/>
      <c r="U370" s="3"/>
      <c r="W370" s="20"/>
      <c r="X370" s="2"/>
    </row>
    <row r="371" spans="4:24" x14ac:dyDescent="0.2">
      <c r="D371" s="1"/>
      <c r="G371" s="1"/>
      <c r="U371" s="3"/>
      <c r="W371" s="20"/>
      <c r="X371" s="2"/>
    </row>
    <row r="372" spans="4:24" x14ac:dyDescent="0.2">
      <c r="D372" s="1"/>
      <c r="G372" s="1"/>
      <c r="U372" s="3"/>
      <c r="W372" s="20"/>
      <c r="X372" s="2"/>
    </row>
    <row r="373" spans="4:24" x14ac:dyDescent="0.2">
      <c r="D373" s="1"/>
      <c r="G373" s="1"/>
      <c r="U373" s="3"/>
      <c r="W373" s="20"/>
      <c r="X373" s="2"/>
    </row>
    <row r="374" spans="4:24" x14ac:dyDescent="0.2">
      <c r="D374" s="1"/>
      <c r="G374" s="1"/>
      <c r="U374" s="3"/>
      <c r="W374" s="20"/>
      <c r="X374" s="2"/>
    </row>
    <row r="375" spans="4:24" x14ac:dyDescent="0.2">
      <c r="D375" s="1"/>
      <c r="G375" s="1"/>
      <c r="U375" s="3"/>
      <c r="W375" s="20"/>
      <c r="X375" s="2"/>
    </row>
    <row r="376" spans="4:24" x14ac:dyDescent="0.2">
      <c r="D376" s="1"/>
      <c r="G376" s="1"/>
      <c r="U376" s="3"/>
      <c r="W376" s="20"/>
      <c r="X376" s="2"/>
    </row>
    <row r="377" spans="4:24" x14ac:dyDescent="0.2">
      <c r="D377" s="1"/>
      <c r="G377" s="1"/>
      <c r="U377" s="3"/>
      <c r="W377" s="20"/>
      <c r="X377" s="2"/>
    </row>
    <row r="378" spans="4:24" x14ac:dyDescent="0.2">
      <c r="D378" s="1"/>
      <c r="G378" s="1"/>
      <c r="U378" s="3"/>
      <c r="W378" s="20"/>
      <c r="X378" s="2"/>
    </row>
    <row r="379" spans="4:24" x14ac:dyDescent="0.2">
      <c r="D379" s="1"/>
      <c r="G379" s="1"/>
      <c r="U379" s="3"/>
      <c r="W379" s="20"/>
      <c r="X379" s="2"/>
    </row>
    <row r="380" spans="4:24" x14ac:dyDescent="0.2">
      <c r="D380" s="1"/>
      <c r="G380" s="1"/>
      <c r="U380" s="3"/>
      <c r="W380" s="20"/>
      <c r="X380" s="2"/>
    </row>
    <row r="381" spans="4:24" x14ac:dyDescent="0.2">
      <c r="D381" s="1"/>
      <c r="G381" s="1"/>
      <c r="U381" s="3"/>
      <c r="W381" s="20"/>
      <c r="X381" s="2"/>
    </row>
    <row r="382" spans="4:24" x14ac:dyDescent="0.2">
      <c r="D382" s="1"/>
      <c r="G382" s="1"/>
      <c r="U382" s="3"/>
      <c r="W382" s="20"/>
      <c r="X382" s="2"/>
    </row>
    <row r="383" spans="4:24" x14ac:dyDescent="0.2">
      <c r="D383" s="1"/>
      <c r="G383" s="1"/>
      <c r="U383" s="3"/>
      <c r="W383" s="20"/>
      <c r="X383" s="2"/>
    </row>
    <row r="384" spans="4:24" x14ac:dyDescent="0.2">
      <c r="D384" s="1"/>
      <c r="G384" s="1"/>
      <c r="U384" s="3"/>
      <c r="W384" s="20"/>
      <c r="X384" s="2"/>
    </row>
    <row r="385" spans="4:24" x14ac:dyDescent="0.2">
      <c r="D385" s="1"/>
      <c r="G385" s="1"/>
      <c r="U385" s="3"/>
      <c r="W385" s="20"/>
      <c r="X385" s="2"/>
    </row>
    <row r="386" spans="4:24" x14ac:dyDescent="0.2">
      <c r="D386" s="1"/>
      <c r="G386" s="1"/>
      <c r="U386" s="3"/>
      <c r="W386" s="20"/>
      <c r="X386" s="2"/>
    </row>
    <row r="387" spans="4:24" x14ac:dyDescent="0.2">
      <c r="D387" s="1"/>
      <c r="G387" s="1"/>
      <c r="U387" s="3"/>
      <c r="W387" s="20"/>
      <c r="X387" s="2"/>
    </row>
    <row r="388" spans="4:24" x14ac:dyDescent="0.2">
      <c r="D388" s="1"/>
      <c r="G388" s="1"/>
      <c r="U388" s="3"/>
      <c r="W388" s="20"/>
      <c r="X388" s="2"/>
    </row>
    <row r="389" spans="4:24" x14ac:dyDescent="0.2">
      <c r="D389" s="1"/>
      <c r="G389" s="1"/>
      <c r="U389" s="3"/>
      <c r="W389" s="20"/>
      <c r="X389" s="2"/>
    </row>
    <row r="390" spans="4:24" x14ac:dyDescent="0.2">
      <c r="D390" s="1"/>
      <c r="G390" s="1"/>
      <c r="U390" s="3"/>
      <c r="W390" s="20"/>
      <c r="X390" s="2"/>
    </row>
    <row r="391" spans="4:24" x14ac:dyDescent="0.2">
      <c r="D391" s="1"/>
      <c r="G391" s="1"/>
      <c r="U391" s="3"/>
      <c r="W391" s="20"/>
      <c r="X391" s="2"/>
    </row>
    <row r="392" spans="4:24" x14ac:dyDescent="0.2">
      <c r="D392" s="1"/>
      <c r="G392" s="1"/>
      <c r="U392" s="3"/>
      <c r="W392" s="20"/>
      <c r="X392" s="2"/>
    </row>
    <row r="393" spans="4:24" x14ac:dyDescent="0.2">
      <c r="D393" s="1"/>
      <c r="G393" s="1"/>
      <c r="U393" s="3"/>
      <c r="W393" s="20"/>
      <c r="X393" s="2"/>
    </row>
    <row r="394" spans="4:24" x14ac:dyDescent="0.2">
      <c r="D394" s="1"/>
      <c r="G394" s="1"/>
      <c r="U394" s="3"/>
      <c r="W394" s="20"/>
      <c r="X394" s="2"/>
    </row>
    <row r="395" spans="4:24" x14ac:dyDescent="0.2">
      <c r="D395" s="1"/>
      <c r="G395" s="1"/>
      <c r="U395" s="3"/>
      <c r="W395" s="20"/>
      <c r="X395" s="2"/>
    </row>
    <row r="396" spans="4:24" x14ac:dyDescent="0.2">
      <c r="D396" s="1"/>
      <c r="G396" s="1"/>
      <c r="U396" s="3"/>
      <c r="W396" s="20"/>
      <c r="X396" s="2"/>
    </row>
    <row r="397" spans="4:24" x14ac:dyDescent="0.2">
      <c r="D397" s="1"/>
      <c r="G397" s="1"/>
      <c r="U397" s="3"/>
      <c r="W397" s="20"/>
      <c r="X397" s="2"/>
    </row>
    <row r="398" spans="4:24" x14ac:dyDescent="0.2">
      <c r="D398" s="1"/>
      <c r="G398" s="1"/>
      <c r="U398" s="3"/>
      <c r="W398" s="20"/>
      <c r="X398" s="2"/>
    </row>
    <row r="399" spans="4:24" x14ac:dyDescent="0.2">
      <c r="D399" s="1"/>
      <c r="G399" s="1"/>
      <c r="U399" s="3"/>
      <c r="W399" s="20"/>
      <c r="X399" s="2"/>
    </row>
    <row r="400" spans="4:24" x14ac:dyDescent="0.2">
      <c r="D400" s="1"/>
      <c r="G400" s="1"/>
      <c r="U400" s="3"/>
      <c r="W400" s="20"/>
      <c r="X400" s="2"/>
    </row>
    <row r="401" spans="4:24" x14ac:dyDescent="0.2">
      <c r="D401" s="1"/>
      <c r="G401" s="1"/>
      <c r="U401" s="3"/>
      <c r="W401" s="20"/>
      <c r="X401" s="2"/>
    </row>
    <row r="402" spans="4:24" x14ac:dyDescent="0.2">
      <c r="D402" s="1"/>
      <c r="G402" s="1"/>
      <c r="U402" s="3"/>
      <c r="W402" s="20"/>
      <c r="X402" s="2"/>
    </row>
    <row r="403" spans="4:24" x14ac:dyDescent="0.2">
      <c r="D403" s="1"/>
      <c r="G403" s="1"/>
      <c r="U403" s="3"/>
      <c r="W403" s="20"/>
      <c r="X403" s="2"/>
    </row>
    <row r="404" spans="4:24" x14ac:dyDescent="0.2">
      <c r="D404" s="1"/>
      <c r="G404" s="1"/>
      <c r="U404" s="3"/>
      <c r="W404" s="20"/>
      <c r="X404" s="2"/>
    </row>
    <row r="405" spans="4:24" x14ac:dyDescent="0.2">
      <c r="D405" s="1"/>
      <c r="G405" s="1"/>
      <c r="U405" s="3"/>
      <c r="W405" s="20"/>
      <c r="X405" s="2"/>
    </row>
    <row r="406" spans="4:24" x14ac:dyDescent="0.2">
      <c r="D406" s="1"/>
      <c r="G406" s="1"/>
      <c r="U406" s="3"/>
      <c r="W406" s="20"/>
      <c r="X406" s="2"/>
    </row>
    <row r="407" spans="4:24" x14ac:dyDescent="0.2">
      <c r="D407" s="1"/>
      <c r="G407" s="1"/>
      <c r="U407" s="3"/>
      <c r="W407" s="20"/>
      <c r="X407" s="2"/>
    </row>
    <row r="408" spans="4:24" x14ac:dyDescent="0.2">
      <c r="D408" s="1"/>
      <c r="G408" s="1"/>
      <c r="U408" s="3"/>
      <c r="W408" s="20"/>
      <c r="X408" s="2"/>
    </row>
    <row r="409" spans="4:24" x14ac:dyDescent="0.2">
      <c r="D409" s="1"/>
      <c r="G409" s="1"/>
      <c r="U409" s="3"/>
      <c r="W409" s="20"/>
      <c r="X409" s="2"/>
    </row>
    <row r="410" spans="4:24" x14ac:dyDescent="0.2">
      <c r="D410" s="1"/>
      <c r="G410" s="1"/>
      <c r="U410" s="3"/>
      <c r="W410" s="20"/>
      <c r="X410" s="2"/>
    </row>
    <row r="411" spans="4:24" x14ac:dyDescent="0.2">
      <c r="D411" s="1"/>
      <c r="G411" s="1"/>
      <c r="U411" s="3"/>
      <c r="W411" s="20"/>
      <c r="X411" s="2"/>
    </row>
    <row r="412" spans="4:24" x14ac:dyDescent="0.2">
      <c r="D412" s="1"/>
      <c r="G412" s="1"/>
      <c r="U412" s="3"/>
      <c r="W412" s="20"/>
      <c r="X412" s="2"/>
    </row>
    <row r="413" spans="4:24" x14ac:dyDescent="0.2">
      <c r="D413" s="1"/>
      <c r="G413" s="1"/>
      <c r="U413" s="3"/>
      <c r="W413" s="20"/>
      <c r="X413" s="2"/>
    </row>
    <row r="414" spans="4:24" x14ac:dyDescent="0.2">
      <c r="D414" s="1"/>
      <c r="G414" s="1"/>
      <c r="U414" s="3"/>
      <c r="W414" s="20"/>
      <c r="X414" s="2"/>
    </row>
    <row r="415" spans="4:24" x14ac:dyDescent="0.2">
      <c r="D415" s="1"/>
      <c r="G415" s="1"/>
      <c r="U415" s="3"/>
      <c r="W415" s="20"/>
      <c r="X415" s="2"/>
    </row>
    <row r="416" spans="4:24" x14ac:dyDescent="0.2">
      <c r="D416" s="1"/>
      <c r="G416" s="1"/>
      <c r="U416" s="3"/>
      <c r="W416" s="20"/>
      <c r="X416" s="2"/>
    </row>
    <row r="417" spans="4:24" x14ac:dyDescent="0.2">
      <c r="D417" s="1"/>
      <c r="G417" s="1"/>
      <c r="U417" s="3"/>
      <c r="W417" s="20"/>
      <c r="X417" s="2"/>
    </row>
    <row r="418" spans="4:24" x14ac:dyDescent="0.2">
      <c r="D418" s="1"/>
      <c r="G418" s="1"/>
      <c r="U418" s="3"/>
      <c r="W418" s="20"/>
      <c r="X418" s="2"/>
    </row>
    <row r="419" spans="4:24" x14ac:dyDescent="0.2">
      <c r="D419" s="1"/>
      <c r="G419" s="1"/>
      <c r="U419" s="3"/>
      <c r="W419" s="20"/>
      <c r="X419" s="2"/>
    </row>
    <row r="420" spans="4:24" x14ac:dyDescent="0.2">
      <c r="D420" s="1"/>
      <c r="G420" s="1"/>
      <c r="U420" s="3"/>
      <c r="W420" s="20"/>
      <c r="X420" s="2"/>
    </row>
    <row r="421" spans="4:24" x14ac:dyDescent="0.2">
      <c r="D421" s="1"/>
      <c r="G421" s="1"/>
      <c r="U421" s="3"/>
      <c r="W421" s="20"/>
      <c r="X421" s="2"/>
    </row>
    <row r="422" spans="4:24" x14ac:dyDescent="0.2">
      <c r="D422" s="1"/>
      <c r="G422" s="1"/>
      <c r="U422" s="3"/>
      <c r="W422" s="20"/>
      <c r="X422" s="2"/>
    </row>
    <row r="423" spans="4:24" x14ac:dyDescent="0.2">
      <c r="D423" s="1"/>
      <c r="G423" s="1"/>
      <c r="U423" s="3"/>
      <c r="W423" s="20"/>
      <c r="X423" s="2"/>
    </row>
    <row r="424" spans="4:24" x14ac:dyDescent="0.2">
      <c r="D424" s="1"/>
      <c r="G424" s="1"/>
      <c r="U424" s="3"/>
      <c r="W424" s="20"/>
      <c r="X424" s="2"/>
    </row>
    <row r="425" spans="4:24" x14ac:dyDescent="0.2">
      <c r="D425" s="1"/>
      <c r="G425" s="1"/>
      <c r="U425" s="3"/>
      <c r="W425" s="20"/>
      <c r="X425" s="2"/>
    </row>
    <row r="426" spans="4:24" x14ac:dyDescent="0.2">
      <c r="D426" s="1"/>
      <c r="G426" s="1"/>
      <c r="U426" s="3"/>
      <c r="W426" s="20"/>
      <c r="X426" s="2"/>
    </row>
    <row r="427" spans="4:24" x14ac:dyDescent="0.2">
      <c r="D427" s="1"/>
      <c r="G427" s="1"/>
      <c r="U427" s="3"/>
      <c r="W427" s="20"/>
      <c r="X427" s="2"/>
    </row>
    <row r="428" spans="4:24" x14ac:dyDescent="0.2">
      <c r="D428" s="1"/>
      <c r="G428" s="1"/>
      <c r="U428" s="3"/>
      <c r="W428" s="20"/>
      <c r="X428" s="2"/>
    </row>
    <row r="429" spans="4:24" x14ac:dyDescent="0.2">
      <c r="D429" s="1"/>
      <c r="G429" s="1"/>
      <c r="U429" s="3"/>
      <c r="W429" s="20"/>
      <c r="X429" s="2"/>
    </row>
    <row r="430" spans="4:24" x14ac:dyDescent="0.2">
      <c r="D430" s="1"/>
      <c r="G430" s="1"/>
      <c r="U430" s="3"/>
      <c r="W430" s="20"/>
      <c r="X430" s="2"/>
    </row>
    <row r="431" spans="4:24" x14ac:dyDescent="0.2">
      <c r="D431" s="1"/>
      <c r="G431" s="1"/>
      <c r="U431" s="3"/>
      <c r="W431" s="20"/>
      <c r="X431" s="2"/>
    </row>
    <row r="432" spans="4:24" x14ac:dyDescent="0.2">
      <c r="D432" s="1"/>
      <c r="G432" s="1"/>
      <c r="U432" s="3"/>
      <c r="W432" s="20"/>
      <c r="X432" s="2"/>
    </row>
    <row r="433" spans="4:24" x14ac:dyDescent="0.2">
      <c r="D433" s="1"/>
      <c r="G433" s="1"/>
      <c r="U433" s="3"/>
      <c r="W433" s="20"/>
      <c r="X433" s="2"/>
    </row>
    <row r="434" spans="4:24" x14ac:dyDescent="0.2">
      <c r="D434" s="1"/>
      <c r="G434" s="1"/>
      <c r="U434" s="3"/>
      <c r="W434" s="20"/>
      <c r="X434" s="2"/>
    </row>
    <row r="435" spans="4:24" x14ac:dyDescent="0.2">
      <c r="D435" s="1"/>
      <c r="G435" s="1"/>
      <c r="U435" s="3"/>
      <c r="W435" s="20"/>
      <c r="X435" s="2"/>
    </row>
    <row r="436" spans="4:24" x14ac:dyDescent="0.2">
      <c r="D436" s="1"/>
      <c r="G436" s="1"/>
      <c r="U436" s="3"/>
      <c r="W436" s="20"/>
      <c r="X436" s="2"/>
    </row>
    <row r="437" spans="4:24" x14ac:dyDescent="0.2">
      <c r="D437" s="1"/>
      <c r="G437" s="1"/>
      <c r="U437" s="3"/>
      <c r="W437" s="20"/>
      <c r="X437" s="2"/>
    </row>
    <row r="438" spans="4:24" x14ac:dyDescent="0.2">
      <c r="D438" s="1"/>
      <c r="G438" s="1"/>
      <c r="U438" s="3"/>
      <c r="W438" s="20"/>
      <c r="X438" s="2"/>
    </row>
    <row r="439" spans="4:24" x14ac:dyDescent="0.2">
      <c r="D439" s="1"/>
      <c r="G439" s="1"/>
      <c r="U439" s="3"/>
      <c r="W439" s="20"/>
      <c r="X439" s="2"/>
    </row>
    <row r="440" spans="4:24" x14ac:dyDescent="0.2">
      <c r="D440" s="1"/>
      <c r="G440" s="1"/>
      <c r="U440" s="3"/>
      <c r="W440" s="20"/>
      <c r="X440" s="2"/>
    </row>
    <row r="441" spans="4:24" x14ac:dyDescent="0.2">
      <c r="D441" s="1"/>
      <c r="G441" s="1"/>
      <c r="U441" s="3"/>
      <c r="W441" s="20"/>
      <c r="X441" s="2"/>
    </row>
    <row r="442" spans="4:24" x14ac:dyDescent="0.2">
      <c r="D442" s="1"/>
      <c r="G442" s="1"/>
      <c r="U442" s="3"/>
      <c r="W442" s="20"/>
      <c r="X442" s="2"/>
    </row>
    <row r="443" spans="4:24" x14ac:dyDescent="0.2">
      <c r="D443" s="1"/>
      <c r="G443" s="1"/>
      <c r="U443" s="3"/>
      <c r="W443" s="20"/>
      <c r="X443" s="2"/>
    </row>
    <row r="444" spans="4:24" x14ac:dyDescent="0.2">
      <c r="D444" s="1"/>
      <c r="G444" s="1"/>
      <c r="U444" s="3"/>
      <c r="W444" s="20"/>
      <c r="X444" s="2"/>
    </row>
    <row r="445" spans="4:24" x14ac:dyDescent="0.2">
      <c r="D445" s="1"/>
      <c r="G445" s="1"/>
      <c r="U445" s="3"/>
      <c r="W445" s="20"/>
      <c r="X445" s="2"/>
    </row>
    <row r="446" spans="4:24" x14ac:dyDescent="0.2">
      <c r="D446" s="1"/>
      <c r="G446" s="1"/>
      <c r="U446" s="3"/>
      <c r="W446" s="20"/>
      <c r="X446" s="2"/>
    </row>
    <row r="447" spans="4:24" x14ac:dyDescent="0.2">
      <c r="D447" s="1"/>
      <c r="G447" s="1"/>
      <c r="U447" s="3"/>
      <c r="W447" s="20"/>
      <c r="X447" s="2"/>
    </row>
    <row r="448" spans="4:24" x14ac:dyDescent="0.2">
      <c r="D448" s="1"/>
      <c r="G448" s="1"/>
      <c r="U448" s="3"/>
      <c r="W448" s="20"/>
      <c r="X448" s="2"/>
    </row>
    <row r="449" spans="4:24" x14ac:dyDescent="0.2">
      <c r="D449" s="1"/>
      <c r="G449" s="1"/>
      <c r="U449" s="3"/>
      <c r="W449" s="20"/>
      <c r="X449" s="2"/>
    </row>
    <row r="450" spans="4:24" x14ac:dyDescent="0.2">
      <c r="D450" s="1"/>
      <c r="G450" s="1"/>
      <c r="U450" s="3"/>
      <c r="W450" s="20"/>
      <c r="X450" s="2"/>
    </row>
    <row r="451" spans="4:24" x14ac:dyDescent="0.2">
      <c r="D451" s="1"/>
      <c r="G451" s="1"/>
      <c r="U451" s="3"/>
      <c r="W451" s="20"/>
      <c r="X451" s="2"/>
    </row>
    <row r="452" spans="4:24" x14ac:dyDescent="0.2">
      <c r="D452" s="1"/>
      <c r="G452" s="1"/>
      <c r="U452" s="3"/>
      <c r="W452" s="20"/>
      <c r="X452" s="2"/>
    </row>
    <row r="453" spans="4:24" x14ac:dyDescent="0.2">
      <c r="D453" s="1"/>
      <c r="G453" s="1"/>
      <c r="U453" s="3"/>
      <c r="W453" s="20"/>
      <c r="X453" s="2"/>
    </row>
    <row r="454" spans="4:24" x14ac:dyDescent="0.2">
      <c r="D454" s="1"/>
      <c r="G454" s="1"/>
      <c r="U454" s="3"/>
      <c r="W454" s="20"/>
      <c r="X454" s="2"/>
    </row>
    <row r="455" spans="4:24" x14ac:dyDescent="0.2">
      <c r="D455" s="1"/>
      <c r="G455" s="1"/>
      <c r="U455" s="3"/>
      <c r="W455" s="20"/>
      <c r="X455" s="2"/>
    </row>
    <row r="456" spans="4:24" x14ac:dyDescent="0.2">
      <c r="D456" s="1"/>
      <c r="G456" s="1"/>
      <c r="U456" s="3"/>
      <c r="W456" s="20"/>
      <c r="X456" s="2"/>
    </row>
    <row r="457" spans="4:24" x14ac:dyDescent="0.2">
      <c r="D457" s="1"/>
      <c r="G457" s="1"/>
      <c r="U457" s="3"/>
      <c r="W457" s="20"/>
      <c r="X457" s="2"/>
    </row>
    <row r="458" spans="4:24" x14ac:dyDescent="0.2">
      <c r="D458" s="1"/>
      <c r="G458" s="1"/>
      <c r="U458" s="3"/>
      <c r="W458" s="20"/>
      <c r="X458" s="2"/>
    </row>
    <row r="459" spans="4:24" x14ac:dyDescent="0.2">
      <c r="D459" s="1"/>
      <c r="G459" s="1"/>
      <c r="U459" s="3"/>
      <c r="W459" s="20"/>
      <c r="X459" s="2"/>
    </row>
    <row r="460" spans="4:24" x14ac:dyDescent="0.2">
      <c r="D460" s="1"/>
      <c r="G460" s="1"/>
      <c r="U460" s="3"/>
      <c r="W460" s="20"/>
      <c r="X460" s="2"/>
    </row>
    <row r="461" spans="4:24" x14ac:dyDescent="0.2">
      <c r="D461" s="1"/>
      <c r="G461" s="1"/>
      <c r="U461" s="3"/>
      <c r="W461" s="20"/>
      <c r="X461" s="2"/>
    </row>
    <row r="462" spans="4:24" x14ac:dyDescent="0.2">
      <c r="D462" s="1"/>
      <c r="G462" s="1"/>
      <c r="U462" s="3"/>
      <c r="W462" s="20"/>
      <c r="X462" s="2"/>
    </row>
    <row r="463" spans="4:24" x14ac:dyDescent="0.2">
      <c r="D463" s="1"/>
      <c r="G463" s="1"/>
      <c r="U463" s="3"/>
      <c r="W463" s="20"/>
      <c r="X463" s="2"/>
    </row>
    <row r="464" spans="4:24" x14ac:dyDescent="0.2">
      <c r="D464" s="1"/>
      <c r="G464" s="1"/>
      <c r="U464" s="3"/>
      <c r="W464" s="20"/>
      <c r="X464" s="2"/>
    </row>
    <row r="465" spans="4:24" x14ac:dyDescent="0.2">
      <c r="D465" s="1"/>
      <c r="G465" s="1"/>
      <c r="U465" s="3"/>
      <c r="W465" s="20"/>
      <c r="X465" s="2"/>
    </row>
    <row r="466" spans="4:24" x14ac:dyDescent="0.2">
      <c r="D466" s="1"/>
      <c r="G466" s="1"/>
      <c r="U466" s="3"/>
      <c r="W466" s="20"/>
      <c r="X466" s="2"/>
    </row>
    <row r="467" spans="4:24" x14ac:dyDescent="0.2">
      <c r="D467" s="1"/>
      <c r="G467" s="1"/>
      <c r="U467" s="3"/>
      <c r="W467" s="20"/>
      <c r="X467" s="2"/>
    </row>
    <row r="468" spans="4:24" x14ac:dyDescent="0.2">
      <c r="D468" s="1"/>
      <c r="G468" s="1"/>
      <c r="U468" s="3"/>
      <c r="W468" s="20"/>
      <c r="X468" s="2"/>
    </row>
    <row r="469" spans="4:24" x14ac:dyDescent="0.2">
      <c r="D469" s="1"/>
      <c r="G469" s="1"/>
      <c r="U469" s="3"/>
      <c r="W469" s="20"/>
      <c r="X469" s="2"/>
    </row>
    <row r="470" spans="4:24" x14ac:dyDescent="0.2">
      <c r="D470" s="1"/>
      <c r="G470" s="1"/>
      <c r="U470" s="3"/>
      <c r="W470" s="20"/>
      <c r="X470" s="2"/>
    </row>
    <row r="471" spans="4:24" x14ac:dyDescent="0.2">
      <c r="D471" s="1"/>
      <c r="G471" s="1"/>
      <c r="U471" s="3"/>
      <c r="W471" s="20"/>
      <c r="X471" s="2"/>
    </row>
    <row r="472" spans="4:24" x14ac:dyDescent="0.2">
      <c r="D472" s="1"/>
      <c r="G472" s="1"/>
      <c r="U472" s="3"/>
      <c r="W472" s="20"/>
      <c r="X472" s="2"/>
    </row>
    <row r="473" spans="4:24" x14ac:dyDescent="0.2">
      <c r="D473" s="1"/>
      <c r="G473" s="1"/>
      <c r="U473" s="3"/>
      <c r="W473" s="20"/>
      <c r="X473" s="2"/>
    </row>
    <row r="474" spans="4:24" x14ac:dyDescent="0.2">
      <c r="D474" s="1"/>
      <c r="G474" s="1"/>
      <c r="U474" s="3"/>
      <c r="W474" s="20"/>
      <c r="X474" s="2"/>
    </row>
    <row r="475" spans="4:24" x14ac:dyDescent="0.2">
      <c r="D475" s="1"/>
      <c r="G475" s="1"/>
      <c r="U475" s="3"/>
      <c r="W475" s="20"/>
      <c r="X475" s="2"/>
    </row>
    <row r="476" spans="4:24" x14ac:dyDescent="0.2">
      <c r="D476" s="1"/>
      <c r="G476" s="1"/>
      <c r="U476" s="3"/>
      <c r="W476" s="20"/>
      <c r="X476" s="2"/>
    </row>
    <row r="477" spans="4:24" x14ac:dyDescent="0.2">
      <c r="D477" s="1"/>
      <c r="G477" s="1"/>
      <c r="U477" s="3"/>
      <c r="W477" s="20"/>
      <c r="X477" s="2"/>
    </row>
    <row r="478" spans="4:24" x14ac:dyDescent="0.2">
      <c r="D478" s="1"/>
      <c r="G478" s="1"/>
      <c r="U478" s="3"/>
      <c r="W478" s="20"/>
      <c r="X478" s="2"/>
    </row>
    <row r="479" spans="4:24" x14ac:dyDescent="0.2">
      <c r="D479" s="1"/>
      <c r="G479" s="1"/>
      <c r="U479" s="3"/>
      <c r="W479" s="20"/>
      <c r="X479" s="2"/>
    </row>
    <row r="480" spans="4:24" x14ac:dyDescent="0.2">
      <c r="D480" s="1"/>
      <c r="G480" s="1"/>
      <c r="U480" s="3"/>
      <c r="W480" s="20"/>
      <c r="X480" s="2"/>
    </row>
    <row r="481" spans="4:24" x14ac:dyDescent="0.2">
      <c r="D481" s="1"/>
      <c r="G481" s="1"/>
      <c r="U481" s="3"/>
      <c r="W481" s="20"/>
      <c r="X481" s="2"/>
    </row>
    <row r="482" spans="4:24" x14ac:dyDescent="0.2">
      <c r="D482" s="1"/>
      <c r="G482" s="1"/>
      <c r="U482" s="3"/>
      <c r="W482" s="20"/>
      <c r="X482" s="2"/>
    </row>
    <row r="483" spans="4:24" x14ac:dyDescent="0.2">
      <c r="D483" s="1"/>
      <c r="G483" s="1"/>
      <c r="U483" s="3"/>
      <c r="W483" s="20"/>
      <c r="X483" s="2"/>
    </row>
    <row r="484" spans="4:24" x14ac:dyDescent="0.2">
      <c r="D484" s="1"/>
      <c r="G484" s="1"/>
      <c r="U484" s="3"/>
      <c r="W484" s="20"/>
      <c r="X484" s="2"/>
    </row>
    <row r="485" spans="4:24" x14ac:dyDescent="0.2">
      <c r="D485" s="1"/>
      <c r="G485" s="1"/>
      <c r="U485" s="3"/>
      <c r="W485" s="20"/>
      <c r="X485" s="2"/>
    </row>
    <row r="486" spans="4:24" x14ac:dyDescent="0.2">
      <c r="D486" s="1"/>
      <c r="G486" s="1"/>
      <c r="U486" s="3"/>
      <c r="W486" s="20"/>
      <c r="X486" s="2"/>
    </row>
    <row r="487" spans="4:24" x14ac:dyDescent="0.2">
      <c r="D487" s="1"/>
      <c r="G487" s="1"/>
      <c r="U487" s="3"/>
      <c r="W487" s="20"/>
      <c r="X487" s="2"/>
    </row>
    <row r="488" spans="4:24" x14ac:dyDescent="0.2">
      <c r="D488" s="1"/>
      <c r="G488" s="1"/>
      <c r="U488" s="3"/>
      <c r="W488" s="20"/>
      <c r="X488" s="2"/>
    </row>
    <row r="489" spans="4:24" x14ac:dyDescent="0.2">
      <c r="D489" s="1"/>
      <c r="G489" s="1"/>
      <c r="U489" s="3"/>
      <c r="W489" s="20"/>
      <c r="X489" s="2"/>
    </row>
    <row r="490" spans="4:24" x14ac:dyDescent="0.2">
      <c r="D490" s="1"/>
      <c r="G490" s="1"/>
      <c r="U490" s="3"/>
      <c r="W490" s="20"/>
      <c r="X490" s="2"/>
    </row>
    <row r="491" spans="4:24" x14ac:dyDescent="0.2">
      <c r="D491" s="1"/>
      <c r="G491" s="1"/>
      <c r="U491" s="3"/>
      <c r="W491" s="20"/>
      <c r="X491" s="2"/>
    </row>
    <row r="492" spans="4:24" x14ac:dyDescent="0.2">
      <c r="D492" s="1"/>
      <c r="G492" s="1"/>
      <c r="U492" s="3"/>
      <c r="W492" s="20"/>
      <c r="X492" s="2"/>
    </row>
    <row r="493" spans="4:24" x14ac:dyDescent="0.2">
      <c r="D493" s="1"/>
      <c r="G493" s="1"/>
      <c r="U493" s="3"/>
      <c r="W493" s="20"/>
      <c r="X493" s="2"/>
    </row>
    <row r="494" spans="4:24" x14ac:dyDescent="0.2">
      <c r="D494" s="1"/>
      <c r="G494" s="1"/>
      <c r="U494" s="3"/>
      <c r="W494" s="20"/>
      <c r="X494" s="2"/>
    </row>
    <row r="495" spans="4:24" x14ac:dyDescent="0.2">
      <c r="D495" s="1"/>
      <c r="G495" s="1"/>
      <c r="U495" s="3"/>
      <c r="W495" s="20"/>
      <c r="X495" s="2"/>
    </row>
    <row r="496" spans="4:24" x14ac:dyDescent="0.2">
      <c r="D496" s="1"/>
      <c r="G496" s="1"/>
      <c r="U496" s="3"/>
      <c r="W496" s="20"/>
      <c r="X496" s="2"/>
    </row>
    <row r="497" spans="4:24" x14ac:dyDescent="0.2">
      <c r="D497" s="1"/>
      <c r="G497" s="1"/>
      <c r="U497" s="3"/>
      <c r="W497" s="20"/>
      <c r="X497" s="2"/>
    </row>
    <row r="498" spans="4:24" x14ac:dyDescent="0.2">
      <c r="D498" s="1"/>
      <c r="G498" s="1"/>
      <c r="U498" s="3"/>
      <c r="W498" s="20"/>
      <c r="X498" s="2"/>
    </row>
    <row r="499" spans="4:24" x14ac:dyDescent="0.2">
      <c r="D499" s="1"/>
      <c r="G499" s="1"/>
      <c r="U499" s="3"/>
      <c r="W499" s="20"/>
      <c r="X499" s="2"/>
    </row>
    <row r="500" spans="4:24" x14ac:dyDescent="0.2">
      <c r="D500" s="1"/>
      <c r="G500" s="1"/>
      <c r="U500" s="3"/>
      <c r="W500" s="20"/>
      <c r="X500" s="2"/>
    </row>
    <row r="501" spans="4:24" x14ac:dyDescent="0.2">
      <c r="D501" s="1"/>
      <c r="G501" s="1"/>
      <c r="U501" s="3"/>
      <c r="W501" s="20"/>
      <c r="X501" s="2"/>
    </row>
    <row r="502" spans="4:24" x14ac:dyDescent="0.2">
      <c r="D502" s="1"/>
      <c r="G502" s="1"/>
      <c r="U502" s="3"/>
      <c r="W502" s="20"/>
      <c r="X502" s="2"/>
    </row>
    <row r="503" spans="4:24" x14ac:dyDescent="0.2">
      <c r="D503" s="1"/>
      <c r="G503" s="1"/>
      <c r="U503" s="3"/>
      <c r="W503" s="20"/>
      <c r="X503" s="2"/>
    </row>
    <row r="504" spans="4:24" x14ac:dyDescent="0.2">
      <c r="D504" s="1"/>
      <c r="G504" s="1"/>
      <c r="U504" s="3"/>
      <c r="W504" s="20"/>
      <c r="X504" s="2"/>
    </row>
    <row r="505" spans="4:24" x14ac:dyDescent="0.2">
      <c r="D505" s="1"/>
      <c r="G505" s="1"/>
      <c r="U505" s="3"/>
      <c r="W505" s="20"/>
      <c r="X505" s="2"/>
    </row>
    <row r="506" spans="4:24" x14ac:dyDescent="0.2">
      <c r="D506" s="1"/>
      <c r="G506" s="1"/>
      <c r="U506" s="3"/>
      <c r="W506" s="20"/>
      <c r="X506" s="2"/>
    </row>
    <row r="507" spans="4:24" x14ac:dyDescent="0.2">
      <c r="D507" s="1"/>
      <c r="G507" s="1"/>
      <c r="U507" s="3"/>
      <c r="W507" s="20"/>
      <c r="X507" s="2"/>
    </row>
    <row r="508" spans="4:24" x14ac:dyDescent="0.2">
      <c r="D508" s="1"/>
      <c r="G508" s="1"/>
      <c r="U508" s="3"/>
      <c r="W508" s="20"/>
      <c r="X508" s="2"/>
    </row>
    <row r="509" spans="4:24" x14ac:dyDescent="0.2">
      <c r="D509" s="1"/>
      <c r="G509" s="1"/>
      <c r="U509" s="3"/>
      <c r="W509" s="20"/>
      <c r="X509" s="2"/>
    </row>
    <row r="510" spans="4:24" x14ac:dyDescent="0.2">
      <c r="D510" s="1"/>
      <c r="G510" s="1"/>
      <c r="U510" s="3"/>
      <c r="W510" s="20"/>
      <c r="X510" s="2"/>
    </row>
    <row r="511" spans="4:24" x14ac:dyDescent="0.2">
      <c r="D511" s="1"/>
      <c r="G511" s="1"/>
      <c r="U511" s="3"/>
      <c r="W511" s="20"/>
      <c r="X511" s="2"/>
    </row>
    <row r="512" spans="4:24" x14ac:dyDescent="0.2">
      <c r="D512" s="1"/>
      <c r="G512" s="1"/>
      <c r="U512" s="3"/>
      <c r="W512" s="20"/>
      <c r="X512" s="2"/>
    </row>
    <row r="513" spans="4:24" x14ac:dyDescent="0.2">
      <c r="D513" s="1"/>
      <c r="G513" s="1"/>
      <c r="U513" s="3"/>
      <c r="W513" s="20"/>
      <c r="X513" s="2"/>
    </row>
    <row r="514" spans="4:24" x14ac:dyDescent="0.2">
      <c r="D514" s="1"/>
      <c r="G514" s="1"/>
      <c r="U514" s="3"/>
      <c r="W514" s="20"/>
      <c r="X514" s="2"/>
    </row>
    <row r="515" spans="4:24" x14ac:dyDescent="0.2">
      <c r="D515" s="1"/>
      <c r="G515" s="1"/>
      <c r="U515" s="3"/>
      <c r="W515" s="20"/>
      <c r="X515" s="2"/>
    </row>
    <row r="516" spans="4:24" x14ac:dyDescent="0.2">
      <c r="D516" s="1"/>
      <c r="G516" s="1"/>
      <c r="U516" s="3"/>
      <c r="W516" s="20"/>
      <c r="X516" s="2"/>
    </row>
    <row r="517" spans="4:24" x14ac:dyDescent="0.2">
      <c r="D517" s="1"/>
      <c r="G517" s="1"/>
      <c r="U517" s="3"/>
      <c r="W517" s="20"/>
      <c r="X517" s="2"/>
    </row>
    <row r="518" spans="4:24" x14ac:dyDescent="0.2">
      <c r="D518" s="1"/>
      <c r="G518" s="1"/>
      <c r="U518" s="3"/>
      <c r="W518" s="20"/>
      <c r="X518" s="2"/>
    </row>
    <row r="519" spans="4:24" x14ac:dyDescent="0.2">
      <c r="D519" s="1"/>
      <c r="G519" s="1"/>
      <c r="U519" s="3"/>
      <c r="W519" s="20"/>
      <c r="X519" s="2"/>
    </row>
    <row r="520" spans="4:24" x14ac:dyDescent="0.2">
      <c r="D520" s="1"/>
      <c r="G520" s="1"/>
      <c r="U520" s="3"/>
      <c r="W520" s="20"/>
      <c r="X520" s="2"/>
    </row>
    <row r="521" spans="4:24" x14ac:dyDescent="0.2">
      <c r="D521" s="1"/>
      <c r="G521" s="1"/>
      <c r="U521" s="3"/>
      <c r="W521" s="20"/>
      <c r="X521" s="2"/>
    </row>
    <row r="522" spans="4:24" x14ac:dyDescent="0.2">
      <c r="D522" s="1"/>
      <c r="G522" s="1"/>
      <c r="U522" s="3"/>
      <c r="W522" s="20"/>
      <c r="X522" s="2"/>
    </row>
    <row r="523" spans="4:24" x14ac:dyDescent="0.2">
      <c r="D523" s="1"/>
      <c r="G523" s="1"/>
      <c r="U523" s="3"/>
      <c r="W523" s="20"/>
      <c r="X523" s="2"/>
    </row>
    <row r="524" spans="4:24" x14ac:dyDescent="0.2">
      <c r="D524" s="1"/>
      <c r="G524" s="1"/>
      <c r="U524" s="3"/>
      <c r="W524" s="20"/>
      <c r="X524" s="2"/>
    </row>
    <row r="525" spans="4:24" x14ac:dyDescent="0.2">
      <c r="D525" s="1"/>
      <c r="G525" s="1"/>
      <c r="U525" s="3"/>
      <c r="W525" s="20"/>
      <c r="X525" s="2"/>
    </row>
    <row r="526" spans="4:24" x14ac:dyDescent="0.2">
      <c r="D526" s="1"/>
      <c r="G526" s="1"/>
      <c r="U526" s="3"/>
      <c r="W526" s="20"/>
      <c r="X526" s="2"/>
    </row>
    <row r="527" spans="4:24" x14ac:dyDescent="0.2">
      <c r="D527" s="1"/>
      <c r="G527" s="1"/>
      <c r="U527" s="3"/>
      <c r="W527" s="20"/>
      <c r="X527" s="2"/>
    </row>
    <row r="528" spans="4:24" x14ac:dyDescent="0.2">
      <c r="D528" s="1"/>
      <c r="G528" s="1"/>
      <c r="U528" s="3"/>
      <c r="W528" s="20"/>
      <c r="X528" s="2"/>
    </row>
    <row r="529" spans="4:24" x14ac:dyDescent="0.2">
      <c r="D529" s="1"/>
      <c r="G529" s="1"/>
      <c r="U529" s="3"/>
      <c r="W529" s="20"/>
      <c r="X529" s="2"/>
    </row>
    <row r="530" spans="4:24" x14ac:dyDescent="0.2">
      <c r="D530" s="1"/>
      <c r="G530" s="1"/>
      <c r="U530" s="3"/>
      <c r="W530" s="20"/>
      <c r="X530" s="2"/>
    </row>
    <row r="531" spans="4:24" x14ac:dyDescent="0.2">
      <c r="D531" s="1"/>
      <c r="G531" s="1"/>
      <c r="U531" s="3"/>
      <c r="W531" s="20"/>
      <c r="X531" s="2"/>
    </row>
    <row r="532" spans="4:24" x14ac:dyDescent="0.2">
      <c r="D532" s="1"/>
      <c r="G532" s="1"/>
      <c r="U532" s="3"/>
      <c r="W532" s="20"/>
      <c r="X532" s="2"/>
    </row>
    <row r="533" spans="4:24" x14ac:dyDescent="0.2">
      <c r="D533" s="1"/>
      <c r="G533" s="1"/>
      <c r="U533" s="3"/>
      <c r="W533" s="20"/>
      <c r="X533" s="2"/>
    </row>
    <row r="534" spans="4:24" x14ac:dyDescent="0.2">
      <c r="D534" s="1"/>
      <c r="G534" s="1"/>
      <c r="U534" s="3"/>
      <c r="W534" s="20"/>
      <c r="X534" s="2"/>
    </row>
    <row r="535" spans="4:24" x14ac:dyDescent="0.2">
      <c r="D535" s="1"/>
      <c r="G535" s="1"/>
      <c r="U535" s="3"/>
      <c r="W535" s="20"/>
      <c r="X535" s="2"/>
    </row>
    <row r="536" spans="4:24" x14ac:dyDescent="0.2">
      <c r="D536" s="1"/>
      <c r="G536" s="1"/>
      <c r="U536" s="3"/>
      <c r="W536" s="20"/>
      <c r="X536" s="2"/>
    </row>
    <row r="537" spans="4:24" x14ac:dyDescent="0.2">
      <c r="D537" s="1"/>
      <c r="G537" s="1"/>
      <c r="U537" s="3"/>
      <c r="W537" s="20"/>
      <c r="X537" s="2"/>
    </row>
    <row r="538" spans="4:24" x14ac:dyDescent="0.2">
      <c r="D538" s="1"/>
      <c r="G538" s="1"/>
      <c r="U538" s="3"/>
      <c r="W538" s="20"/>
      <c r="X538" s="2"/>
    </row>
    <row r="539" spans="4:24" x14ac:dyDescent="0.2">
      <c r="D539" s="1"/>
      <c r="G539" s="1"/>
      <c r="U539" s="3"/>
      <c r="W539" s="20"/>
      <c r="X539" s="2"/>
    </row>
    <row r="540" spans="4:24" x14ac:dyDescent="0.2">
      <c r="D540" s="1"/>
      <c r="G540" s="1"/>
      <c r="U540" s="3"/>
      <c r="W540" s="20"/>
      <c r="X540" s="2"/>
    </row>
    <row r="541" spans="4:24" x14ac:dyDescent="0.2">
      <c r="D541" s="1"/>
      <c r="G541" s="1"/>
      <c r="U541" s="3"/>
      <c r="W541" s="20"/>
      <c r="X541" s="2"/>
    </row>
    <row r="542" spans="4:24" x14ac:dyDescent="0.2">
      <c r="D542" s="1"/>
      <c r="G542" s="1"/>
      <c r="U542" s="3"/>
      <c r="W542" s="20"/>
      <c r="X542" s="2"/>
    </row>
    <row r="543" spans="4:24" x14ac:dyDescent="0.2">
      <c r="D543" s="1"/>
      <c r="G543" s="1"/>
      <c r="U543" s="3"/>
      <c r="W543" s="20"/>
      <c r="X543" s="2"/>
    </row>
    <row r="544" spans="4:24" x14ac:dyDescent="0.2">
      <c r="D544" s="1"/>
      <c r="G544" s="1"/>
      <c r="U544" s="3"/>
      <c r="W544" s="20"/>
      <c r="X544" s="2"/>
    </row>
    <row r="545" spans="4:24" x14ac:dyDescent="0.2">
      <c r="D545" s="1"/>
      <c r="G545" s="1"/>
      <c r="U545" s="3"/>
      <c r="W545" s="20"/>
      <c r="X545" s="2"/>
    </row>
    <row r="546" spans="4:24" x14ac:dyDescent="0.2">
      <c r="D546" s="1"/>
      <c r="G546" s="1"/>
      <c r="U546" s="3"/>
      <c r="W546" s="20"/>
      <c r="X546" s="2"/>
    </row>
    <row r="547" spans="4:24" x14ac:dyDescent="0.2">
      <c r="D547" s="1"/>
      <c r="G547" s="1"/>
      <c r="U547" s="3"/>
      <c r="W547" s="20"/>
      <c r="X547" s="2"/>
    </row>
    <row r="548" spans="4:24" x14ac:dyDescent="0.2">
      <c r="D548" s="1"/>
      <c r="G548" s="1"/>
      <c r="U548" s="3"/>
      <c r="W548" s="20"/>
      <c r="X548" s="2"/>
    </row>
    <row r="549" spans="4:24" x14ac:dyDescent="0.2">
      <c r="D549" s="1"/>
      <c r="G549" s="1"/>
      <c r="U549" s="3"/>
      <c r="W549" s="20"/>
      <c r="X549" s="2"/>
    </row>
    <row r="550" spans="4:24" x14ac:dyDescent="0.2">
      <c r="D550" s="1"/>
      <c r="G550" s="1"/>
      <c r="U550" s="3"/>
      <c r="W550" s="20"/>
      <c r="X550" s="2"/>
    </row>
    <row r="551" spans="4:24" x14ac:dyDescent="0.2">
      <c r="D551" s="1"/>
      <c r="G551" s="1"/>
      <c r="U551" s="3"/>
      <c r="W551" s="20"/>
      <c r="X551" s="2"/>
    </row>
    <row r="552" spans="4:24" x14ac:dyDescent="0.2">
      <c r="D552" s="1"/>
      <c r="G552" s="1"/>
      <c r="U552" s="3"/>
      <c r="W552" s="20"/>
      <c r="X552" s="2"/>
    </row>
    <row r="553" spans="4:24" x14ac:dyDescent="0.2">
      <c r="D553" s="1"/>
      <c r="G553" s="1"/>
      <c r="U553" s="3"/>
      <c r="W553" s="20"/>
      <c r="X553" s="2"/>
    </row>
    <row r="554" spans="4:24" x14ac:dyDescent="0.2">
      <c r="D554" s="1"/>
      <c r="G554" s="1"/>
      <c r="U554" s="3"/>
      <c r="W554" s="20"/>
      <c r="X554" s="2"/>
    </row>
    <row r="555" spans="4:24" x14ac:dyDescent="0.2">
      <c r="D555" s="1"/>
      <c r="G555" s="1"/>
      <c r="U555" s="3"/>
      <c r="W555" s="20"/>
      <c r="X555" s="2"/>
    </row>
    <row r="556" spans="4:24" x14ac:dyDescent="0.2">
      <c r="D556" s="1"/>
      <c r="G556" s="1"/>
      <c r="U556" s="3"/>
      <c r="W556" s="20"/>
      <c r="X556" s="2"/>
    </row>
    <row r="557" spans="4:24" x14ac:dyDescent="0.2">
      <c r="D557" s="1"/>
      <c r="G557" s="1"/>
      <c r="U557" s="3"/>
      <c r="W557" s="20"/>
      <c r="X557" s="2"/>
    </row>
    <row r="558" spans="4:24" x14ac:dyDescent="0.2">
      <c r="D558" s="1"/>
      <c r="G558" s="1"/>
      <c r="U558" s="3"/>
      <c r="W558" s="20"/>
      <c r="X558" s="2"/>
    </row>
    <row r="559" spans="4:24" x14ac:dyDescent="0.2">
      <c r="D559" s="1"/>
      <c r="G559" s="1"/>
      <c r="U559" s="3"/>
      <c r="W559" s="20"/>
      <c r="X559" s="2"/>
    </row>
    <row r="560" spans="4:24" x14ac:dyDescent="0.2">
      <c r="D560" s="1"/>
      <c r="G560" s="1"/>
      <c r="U560" s="3"/>
      <c r="W560" s="20"/>
      <c r="X560" s="2"/>
    </row>
    <row r="561" spans="4:24" x14ac:dyDescent="0.2">
      <c r="D561" s="1"/>
      <c r="G561" s="1"/>
      <c r="U561" s="3"/>
      <c r="W561" s="20"/>
      <c r="X561" s="2"/>
    </row>
    <row r="562" spans="4:24" x14ac:dyDescent="0.2">
      <c r="D562" s="1"/>
      <c r="G562" s="1"/>
      <c r="U562" s="3"/>
      <c r="W562" s="20"/>
      <c r="X562" s="2"/>
    </row>
    <row r="563" spans="4:24" x14ac:dyDescent="0.2">
      <c r="D563" s="1"/>
      <c r="G563" s="1"/>
      <c r="U563" s="3"/>
      <c r="W563" s="20"/>
      <c r="X563" s="2"/>
    </row>
    <row r="564" spans="4:24" x14ac:dyDescent="0.2">
      <c r="D564" s="1"/>
      <c r="G564" s="1"/>
      <c r="U564" s="3"/>
      <c r="W564" s="20"/>
      <c r="X564" s="2"/>
    </row>
    <row r="565" spans="4:24" x14ac:dyDescent="0.2">
      <c r="D565" s="1"/>
      <c r="G565" s="1"/>
      <c r="U565" s="3"/>
      <c r="W565" s="20"/>
      <c r="X565" s="2"/>
    </row>
    <row r="566" spans="4:24" x14ac:dyDescent="0.2">
      <c r="D566" s="1"/>
      <c r="G566" s="1"/>
      <c r="U566" s="3"/>
      <c r="W566" s="20"/>
      <c r="X566" s="2"/>
    </row>
    <row r="567" spans="4:24" x14ac:dyDescent="0.2">
      <c r="D567" s="1"/>
      <c r="G567" s="1"/>
      <c r="U567" s="3"/>
      <c r="W567" s="20"/>
      <c r="X567" s="2"/>
    </row>
    <row r="568" spans="4:24" x14ac:dyDescent="0.2">
      <c r="D568" s="1"/>
      <c r="G568" s="1"/>
      <c r="U568" s="3"/>
      <c r="W568" s="20"/>
      <c r="X568" s="2"/>
    </row>
    <row r="569" spans="4:24" x14ac:dyDescent="0.2">
      <c r="D569" s="1"/>
      <c r="G569" s="1"/>
      <c r="U569" s="3"/>
      <c r="W569" s="20"/>
      <c r="X569" s="2"/>
    </row>
    <row r="570" spans="4:24" x14ac:dyDescent="0.2">
      <c r="D570" s="1"/>
      <c r="G570" s="1"/>
      <c r="U570" s="3"/>
      <c r="W570" s="20"/>
      <c r="X570" s="2"/>
    </row>
    <row r="571" spans="4:24" x14ac:dyDescent="0.2">
      <c r="D571" s="1"/>
      <c r="G571" s="1"/>
      <c r="U571" s="3"/>
      <c r="W571" s="20"/>
      <c r="X571" s="2"/>
    </row>
    <row r="572" spans="4:24" x14ac:dyDescent="0.2">
      <c r="D572" s="1"/>
      <c r="G572" s="1"/>
      <c r="U572" s="3"/>
      <c r="W572" s="20"/>
      <c r="X572" s="2"/>
    </row>
    <row r="573" spans="4:24" x14ac:dyDescent="0.2">
      <c r="D573" s="1"/>
      <c r="G573" s="1"/>
      <c r="U573" s="3"/>
      <c r="W573" s="20"/>
      <c r="X573" s="2"/>
    </row>
    <row r="574" spans="4:24" x14ac:dyDescent="0.2">
      <c r="D574" s="1"/>
      <c r="G574" s="1"/>
      <c r="U574" s="3"/>
      <c r="W574" s="20"/>
      <c r="X574" s="2"/>
    </row>
    <row r="575" spans="4:24" x14ac:dyDescent="0.2">
      <c r="D575" s="1"/>
      <c r="G575" s="1"/>
      <c r="U575" s="3"/>
      <c r="W575" s="20"/>
      <c r="X575" s="2"/>
    </row>
    <row r="576" spans="4:24" x14ac:dyDescent="0.2">
      <c r="D576" s="1"/>
      <c r="G576" s="1"/>
      <c r="U576" s="3"/>
      <c r="W576" s="20"/>
      <c r="X576" s="2"/>
    </row>
    <row r="577" spans="4:24" x14ac:dyDescent="0.2">
      <c r="D577" s="1"/>
      <c r="G577" s="1"/>
      <c r="U577" s="3"/>
      <c r="W577" s="20"/>
      <c r="X577" s="2"/>
    </row>
    <row r="578" spans="4:24" x14ac:dyDescent="0.2">
      <c r="D578" s="1"/>
      <c r="G578" s="1"/>
      <c r="U578" s="3"/>
      <c r="W578" s="20"/>
      <c r="X578" s="2"/>
    </row>
    <row r="579" spans="4:24" x14ac:dyDescent="0.2">
      <c r="D579" s="1"/>
      <c r="G579" s="1"/>
      <c r="U579" s="3"/>
      <c r="W579" s="20"/>
      <c r="X579" s="2"/>
    </row>
    <row r="580" spans="4:24" x14ac:dyDescent="0.2">
      <c r="D580" s="1"/>
      <c r="G580" s="1"/>
      <c r="U580" s="3"/>
      <c r="W580" s="20"/>
      <c r="X580" s="2"/>
    </row>
    <row r="581" spans="4:24" x14ac:dyDescent="0.2">
      <c r="D581" s="1"/>
      <c r="G581" s="1"/>
      <c r="U581" s="3"/>
      <c r="W581" s="20"/>
      <c r="X581" s="2"/>
    </row>
    <row r="582" spans="4:24" x14ac:dyDescent="0.2">
      <c r="D582" s="1"/>
      <c r="G582" s="1"/>
      <c r="U582" s="3"/>
      <c r="W582" s="20"/>
      <c r="X582" s="2"/>
    </row>
    <row r="583" spans="4:24" x14ac:dyDescent="0.2">
      <c r="D583" s="1"/>
      <c r="G583" s="1"/>
      <c r="U583" s="3"/>
      <c r="W583" s="20"/>
      <c r="X583" s="2"/>
    </row>
    <row r="584" spans="4:24" x14ac:dyDescent="0.2">
      <c r="D584" s="1"/>
      <c r="G584" s="1"/>
      <c r="U584" s="3"/>
      <c r="W584" s="20"/>
      <c r="X584" s="2"/>
    </row>
    <row r="585" spans="4:24" x14ac:dyDescent="0.2">
      <c r="D585" s="1"/>
      <c r="G585" s="1"/>
      <c r="U585" s="3"/>
      <c r="W585" s="20"/>
      <c r="X585" s="2"/>
    </row>
    <row r="586" spans="4:24" x14ac:dyDescent="0.2">
      <c r="D586" s="1"/>
      <c r="G586" s="1"/>
      <c r="U586" s="3"/>
      <c r="W586" s="20"/>
      <c r="X586" s="2"/>
    </row>
    <row r="587" spans="4:24" x14ac:dyDescent="0.2">
      <c r="D587" s="1"/>
      <c r="G587" s="1"/>
      <c r="U587" s="3"/>
      <c r="W587" s="20"/>
      <c r="X587" s="2"/>
    </row>
    <row r="588" spans="4:24" x14ac:dyDescent="0.2">
      <c r="D588" s="1"/>
      <c r="G588" s="1"/>
      <c r="U588" s="3"/>
      <c r="W588" s="20"/>
      <c r="X588" s="2"/>
    </row>
    <row r="589" spans="4:24" x14ac:dyDescent="0.2">
      <c r="D589" s="1"/>
      <c r="G589" s="1"/>
      <c r="U589" s="3"/>
      <c r="W589" s="20"/>
      <c r="X589" s="2"/>
    </row>
    <row r="590" spans="4:24" x14ac:dyDescent="0.2">
      <c r="D590" s="1"/>
      <c r="G590" s="1"/>
      <c r="U590" s="3"/>
      <c r="W590" s="20"/>
      <c r="X590" s="2"/>
    </row>
    <row r="591" spans="4:24" x14ac:dyDescent="0.2">
      <c r="D591" s="1"/>
      <c r="G591" s="1"/>
      <c r="U591" s="3"/>
      <c r="W591" s="20"/>
      <c r="X591" s="2"/>
    </row>
    <row r="592" spans="4:24" x14ac:dyDescent="0.2">
      <c r="D592" s="1"/>
      <c r="G592" s="1"/>
      <c r="U592" s="3"/>
      <c r="W592" s="20"/>
      <c r="X592" s="2"/>
    </row>
    <row r="593" spans="4:24" x14ac:dyDescent="0.2">
      <c r="D593" s="1"/>
      <c r="G593" s="1"/>
      <c r="U593" s="3"/>
      <c r="W593" s="20"/>
      <c r="X593" s="2"/>
    </row>
    <row r="594" spans="4:24" x14ac:dyDescent="0.2">
      <c r="D594" s="1"/>
      <c r="G594" s="1"/>
      <c r="U594" s="3"/>
      <c r="W594" s="20"/>
      <c r="X594" s="2"/>
    </row>
    <row r="595" spans="4:24" x14ac:dyDescent="0.2">
      <c r="D595" s="1"/>
      <c r="G595" s="1"/>
      <c r="U595" s="3"/>
      <c r="W595" s="20"/>
      <c r="X595" s="2"/>
    </row>
    <row r="596" spans="4:24" x14ac:dyDescent="0.2">
      <c r="D596" s="1"/>
      <c r="G596" s="1"/>
      <c r="U596" s="3"/>
      <c r="W596" s="20"/>
      <c r="X596" s="2"/>
    </row>
    <row r="597" spans="4:24" x14ac:dyDescent="0.2">
      <c r="D597" s="1"/>
      <c r="G597" s="1"/>
      <c r="U597" s="3"/>
      <c r="W597" s="20"/>
      <c r="X597" s="2"/>
    </row>
    <row r="598" spans="4:24" x14ac:dyDescent="0.2">
      <c r="D598" s="1"/>
      <c r="G598" s="1"/>
      <c r="U598" s="3"/>
      <c r="W598" s="20"/>
      <c r="X598" s="2"/>
    </row>
    <row r="599" spans="4:24" x14ac:dyDescent="0.2">
      <c r="D599" s="1"/>
      <c r="G599" s="1"/>
      <c r="U599" s="3"/>
      <c r="W599" s="20"/>
      <c r="X599" s="2"/>
    </row>
    <row r="600" spans="4:24" x14ac:dyDescent="0.2">
      <c r="D600" s="1"/>
      <c r="G600" s="1"/>
      <c r="U600" s="3"/>
      <c r="W600" s="20"/>
      <c r="X600" s="2"/>
    </row>
    <row r="601" spans="4:24" x14ac:dyDescent="0.2">
      <c r="D601" s="1"/>
      <c r="G601" s="1"/>
      <c r="U601" s="3"/>
      <c r="W601" s="20"/>
      <c r="X601" s="2"/>
    </row>
    <row r="602" spans="4:24" x14ac:dyDescent="0.2">
      <c r="D602" s="1"/>
      <c r="G602" s="1"/>
      <c r="U602" s="3"/>
      <c r="W602" s="20"/>
      <c r="X602" s="2"/>
    </row>
    <row r="603" spans="4:24" x14ac:dyDescent="0.2">
      <c r="D603" s="1"/>
      <c r="G603" s="1"/>
      <c r="U603" s="3"/>
      <c r="W603" s="20"/>
      <c r="X603" s="2"/>
    </row>
    <row r="604" spans="4:24" x14ac:dyDescent="0.2">
      <c r="D604" s="1"/>
      <c r="G604" s="1"/>
      <c r="U604" s="3"/>
      <c r="W604" s="20"/>
      <c r="X604" s="2"/>
    </row>
    <row r="605" spans="4:24" x14ac:dyDescent="0.2">
      <c r="D605" s="1"/>
      <c r="G605" s="1"/>
      <c r="U605" s="3"/>
      <c r="W605" s="20"/>
      <c r="X605" s="2"/>
    </row>
    <row r="606" spans="4:24" x14ac:dyDescent="0.2">
      <c r="D606" s="1"/>
      <c r="G606" s="1"/>
      <c r="U606" s="3"/>
      <c r="W606" s="20"/>
      <c r="X606" s="2"/>
    </row>
    <row r="607" spans="4:24" x14ac:dyDescent="0.2">
      <c r="D607" s="1"/>
      <c r="G607" s="1"/>
      <c r="U607" s="3"/>
      <c r="W607" s="20"/>
      <c r="X607" s="2"/>
    </row>
    <row r="608" spans="4:24" x14ac:dyDescent="0.2">
      <c r="D608" s="1"/>
      <c r="G608" s="1"/>
      <c r="U608" s="3"/>
      <c r="W608" s="20"/>
      <c r="X608" s="2"/>
    </row>
    <row r="609" spans="4:24" x14ac:dyDescent="0.2">
      <c r="D609" s="1"/>
      <c r="G609" s="1"/>
      <c r="U609" s="3"/>
      <c r="W609" s="20"/>
      <c r="X609" s="2"/>
    </row>
    <row r="610" spans="4:24" x14ac:dyDescent="0.2">
      <c r="D610" s="1"/>
      <c r="G610" s="1"/>
      <c r="U610" s="3"/>
      <c r="W610" s="20"/>
      <c r="X610" s="2"/>
    </row>
    <row r="611" spans="4:24" x14ac:dyDescent="0.2">
      <c r="D611" s="1"/>
      <c r="G611" s="1"/>
      <c r="U611" s="3"/>
      <c r="W611" s="20"/>
      <c r="X611" s="2"/>
    </row>
    <row r="612" spans="4:24" x14ac:dyDescent="0.2">
      <c r="D612" s="1"/>
      <c r="G612" s="1"/>
      <c r="U612" s="3"/>
      <c r="W612" s="20"/>
      <c r="X612" s="2"/>
    </row>
    <row r="613" spans="4:24" x14ac:dyDescent="0.2">
      <c r="D613" s="1"/>
      <c r="G613" s="1"/>
      <c r="U613" s="3"/>
      <c r="W613" s="20"/>
      <c r="X613" s="2"/>
    </row>
    <row r="614" spans="4:24" x14ac:dyDescent="0.2">
      <c r="D614" s="1"/>
      <c r="G614" s="1"/>
      <c r="U614" s="3"/>
      <c r="W614" s="20"/>
      <c r="X614" s="2"/>
    </row>
    <row r="615" spans="4:24" x14ac:dyDescent="0.2">
      <c r="D615" s="1"/>
      <c r="G615" s="1"/>
      <c r="U615" s="3"/>
      <c r="W615" s="20"/>
      <c r="X615" s="2"/>
    </row>
    <row r="616" spans="4:24" x14ac:dyDescent="0.2">
      <c r="D616" s="1"/>
      <c r="G616" s="1"/>
      <c r="U616" s="3"/>
      <c r="W616" s="20"/>
      <c r="X616" s="2"/>
    </row>
    <row r="617" spans="4:24" x14ac:dyDescent="0.2">
      <c r="D617" s="1"/>
      <c r="G617" s="1"/>
      <c r="U617" s="3"/>
      <c r="W617" s="20"/>
      <c r="X617" s="2"/>
    </row>
    <row r="618" spans="4:24" x14ac:dyDescent="0.2">
      <c r="D618" s="1"/>
      <c r="G618" s="1"/>
      <c r="U618" s="3"/>
      <c r="W618" s="20"/>
      <c r="X618" s="2"/>
    </row>
    <row r="619" spans="4:24" x14ac:dyDescent="0.2">
      <c r="D619" s="1"/>
      <c r="G619" s="1"/>
      <c r="U619" s="3"/>
      <c r="W619" s="20"/>
      <c r="X619" s="2"/>
    </row>
    <row r="620" spans="4:24" x14ac:dyDescent="0.2">
      <c r="D620" s="1"/>
      <c r="G620" s="1"/>
      <c r="U620" s="3"/>
      <c r="W620" s="20"/>
      <c r="X620" s="2"/>
    </row>
    <row r="621" spans="4:24" x14ac:dyDescent="0.2">
      <c r="D621" s="1"/>
      <c r="G621" s="1"/>
      <c r="U621" s="3"/>
      <c r="W621" s="20"/>
      <c r="X621" s="2"/>
    </row>
    <row r="622" spans="4:24" x14ac:dyDescent="0.2">
      <c r="D622" s="1"/>
      <c r="G622" s="1"/>
      <c r="U622" s="3"/>
      <c r="W622" s="20"/>
      <c r="X622" s="2"/>
    </row>
    <row r="623" spans="4:24" x14ac:dyDescent="0.2">
      <c r="D623" s="1"/>
      <c r="G623" s="1"/>
      <c r="U623" s="3"/>
      <c r="W623" s="20"/>
      <c r="X623" s="2"/>
    </row>
    <row r="624" spans="4:24" x14ac:dyDescent="0.2">
      <c r="D624" s="1"/>
      <c r="G624" s="1"/>
      <c r="U624" s="3"/>
      <c r="W624" s="20"/>
      <c r="X624" s="2"/>
    </row>
    <row r="625" spans="4:24" x14ac:dyDescent="0.2">
      <c r="D625" s="1"/>
      <c r="G625" s="1"/>
      <c r="U625" s="3"/>
      <c r="W625" s="20"/>
      <c r="X625" s="2"/>
    </row>
    <row r="626" spans="4:24" x14ac:dyDescent="0.2">
      <c r="D626" s="1"/>
      <c r="G626" s="1"/>
      <c r="U626" s="3"/>
      <c r="W626" s="20"/>
      <c r="X626" s="2"/>
    </row>
    <row r="627" spans="4:24" x14ac:dyDescent="0.2">
      <c r="D627" s="1"/>
      <c r="G627" s="1"/>
      <c r="U627" s="3"/>
      <c r="W627" s="20"/>
      <c r="X627" s="2"/>
    </row>
    <row r="628" spans="4:24" x14ac:dyDescent="0.2">
      <c r="D628" s="1"/>
      <c r="G628" s="1"/>
      <c r="U628" s="3"/>
      <c r="W628" s="20"/>
      <c r="X628" s="2"/>
    </row>
    <row r="629" spans="4:24" x14ac:dyDescent="0.2">
      <c r="D629" s="1"/>
      <c r="G629" s="1"/>
      <c r="U629" s="3"/>
      <c r="W629" s="20"/>
      <c r="X629" s="2"/>
    </row>
    <row r="630" spans="4:24" x14ac:dyDescent="0.2">
      <c r="D630" s="1"/>
      <c r="G630" s="1"/>
      <c r="U630" s="3"/>
      <c r="W630" s="20"/>
      <c r="X630" s="2"/>
    </row>
    <row r="631" spans="4:24" x14ac:dyDescent="0.2">
      <c r="D631" s="1"/>
      <c r="G631" s="1"/>
      <c r="U631" s="3"/>
      <c r="W631" s="20"/>
      <c r="X631" s="2"/>
    </row>
    <row r="632" spans="4:24" x14ac:dyDescent="0.2">
      <c r="D632" s="1"/>
      <c r="G632" s="1"/>
      <c r="U632" s="3"/>
      <c r="W632" s="20"/>
      <c r="X632" s="2"/>
    </row>
    <row r="633" spans="4:24" x14ac:dyDescent="0.2">
      <c r="D633" s="1"/>
      <c r="G633" s="1"/>
      <c r="U633" s="3"/>
      <c r="W633" s="20"/>
      <c r="X633" s="2"/>
    </row>
    <row r="634" spans="4:24" x14ac:dyDescent="0.2">
      <c r="D634" s="1"/>
      <c r="G634" s="1"/>
      <c r="U634" s="3"/>
      <c r="W634" s="20"/>
      <c r="X634" s="2"/>
    </row>
    <row r="635" spans="4:24" x14ac:dyDescent="0.2">
      <c r="D635" s="1"/>
      <c r="G635" s="1"/>
      <c r="U635" s="3"/>
      <c r="W635" s="20"/>
      <c r="X635" s="2"/>
    </row>
    <row r="636" spans="4:24" x14ac:dyDescent="0.2">
      <c r="D636" s="1"/>
      <c r="G636" s="1"/>
      <c r="U636" s="3"/>
      <c r="W636" s="20"/>
      <c r="X636" s="2"/>
    </row>
    <row r="637" spans="4:24" x14ac:dyDescent="0.2">
      <c r="D637" s="1"/>
      <c r="G637" s="1"/>
      <c r="U637" s="3"/>
      <c r="W637" s="20"/>
      <c r="X637" s="2"/>
    </row>
    <row r="638" spans="4:24" x14ac:dyDescent="0.2">
      <c r="D638" s="1"/>
      <c r="G638" s="1"/>
      <c r="U638" s="3"/>
      <c r="W638" s="20"/>
      <c r="X638" s="2"/>
    </row>
    <row r="639" spans="4:24" x14ac:dyDescent="0.2">
      <c r="D639" s="1"/>
      <c r="G639" s="1"/>
      <c r="U639" s="3"/>
      <c r="W639" s="20"/>
      <c r="X639" s="2"/>
    </row>
    <row r="640" spans="4:24" x14ac:dyDescent="0.2">
      <c r="D640" s="1"/>
      <c r="G640" s="1"/>
      <c r="U640" s="3"/>
      <c r="W640" s="20"/>
      <c r="X640" s="2"/>
    </row>
    <row r="641" spans="4:24" x14ac:dyDescent="0.2">
      <c r="D641" s="1"/>
      <c r="G641" s="1"/>
      <c r="U641" s="3"/>
      <c r="W641" s="20"/>
      <c r="X641" s="2"/>
    </row>
    <row r="642" spans="4:24" x14ac:dyDescent="0.2">
      <c r="D642" s="1"/>
      <c r="G642" s="1"/>
      <c r="U642" s="3"/>
      <c r="W642" s="20"/>
      <c r="X642" s="2"/>
    </row>
    <row r="643" spans="4:24" x14ac:dyDescent="0.2">
      <c r="D643" s="1"/>
      <c r="G643" s="1"/>
      <c r="U643" s="3"/>
      <c r="W643" s="20"/>
      <c r="X643" s="2"/>
    </row>
    <row r="644" spans="4:24" x14ac:dyDescent="0.2">
      <c r="D644" s="1"/>
      <c r="G644" s="1"/>
      <c r="U644" s="3"/>
      <c r="W644" s="20"/>
      <c r="X644" s="2"/>
    </row>
    <row r="645" spans="4:24" x14ac:dyDescent="0.2">
      <c r="D645" s="1"/>
      <c r="G645" s="1"/>
      <c r="U645" s="3"/>
      <c r="W645" s="20"/>
      <c r="X645" s="2"/>
    </row>
    <row r="646" spans="4:24" x14ac:dyDescent="0.2">
      <c r="D646" s="1"/>
      <c r="G646" s="1"/>
      <c r="U646" s="3"/>
      <c r="W646" s="20"/>
      <c r="X646" s="2"/>
    </row>
    <row r="647" spans="4:24" x14ac:dyDescent="0.2">
      <c r="D647" s="1"/>
      <c r="G647" s="1"/>
      <c r="U647" s="3"/>
      <c r="W647" s="20"/>
      <c r="X647" s="2"/>
    </row>
    <row r="648" spans="4:24" x14ac:dyDescent="0.2">
      <c r="D648" s="1"/>
      <c r="G648" s="1"/>
      <c r="U648" s="3"/>
      <c r="W648" s="20"/>
      <c r="X648" s="2"/>
    </row>
    <row r="649" spans="4:24" x14ac:dyDescent="0.2">
      <c r="D649" s="1"/>
      <c r="G649" s="1"/>
      <c r="U649" s="3"/>
      <c r="W649" s="20"/>
      <c r="X649" s="2"/>
    </row>
    <row r="650" spans="4:24" x14ac:dyDescent="0.2">
      <c r="D650" s="1"/>
      <c r="G650" s="1"/>
      <c r="U650" s="3"/>
      <c r="W650" s="20"/>
      <c r="X650" s="2"/>
    </row>
    <row r="651" spans="4:24" x14ac:dyDescent="0.2">
      <c r="D651" s="1"/>
      <c r="G651" s="1"/>
      <c r="U651" s="3"/>
      <c r="W651" s="20"/>
      <c r="X651" s="2"/>
    </row>
    <row r="652" spans="4:24" x14ac:dyDescent="0.2">
      <c r="D652" s="1"/>
      <c r="G652" s="1"/>
      <c r="U652" s="3"/>
      <c r="W652" s="20"/>
      <c r="X652" s="2"/>
    </row>
    <row r="653" spans="4:24" x14ac:dyDescent="0.2">
      <c r="D653" s="1"/>
      <c r="G653" s="1"/>
      <c r="U653" s="3"/>
      <c r="W653" s="20"/>
      <c r="X653" s="2"/>
    </row>
    <row r="654" spans="4:24" x14ac:dyDescent="0.2">
      <c r="D654" s="1"/>
      <c r="G654" s="1"/>
      <c r="U654" s="3"/>
      <c r="W654" s="20"/>
      <c r="X654" s="2"/>
    </row>
    <row r="655" spans="4:24" x14ac:dyDescent="0.2">
      <c r="D655" s="1"/>
      <c r="G655" s="1"/>
      <c r="U655" s="3"/>
      <c r="W655" s="20"/>
      <c r="X655" s="2"/>
    </row>
    <row r="656" spans="4:24" x14ac:dyDescent="0.2">
      <c r="D656" s="1"/>
      <c r="G656" s="1"/>
      <c r="U656" s="3"/>
      <c r="W656" s="20"/>
      <c r="X656" s="2"/>
    </row>
    <row r="657" spans="4:24" x14ac:dyDescent="0.2">
      <c r="D657" s="1"/>
      <c r="G657" s="1"/>
      <c r="U657" s="3"/>
      <c r="W657" s="20"/>
      <c r="X657" s="2"/>
    </row>
    <row r="658" spans="4:24" x14ac:dyDescent="0.2">
      <c r="D658" s="1"/>
      <c r="G658" s="1"/>
      <c r="U658" s="3"/>
      <c r="W658" s="20"/>
      <c r="X658" s="2"/>
    </row>
    <row r="659" spans="4:24" x14ac:dyDescent="0.2">
      <c r="D659" s="1"/>
      <c r="G659" s="1"/>
      <c r="U659" s="3"/>
      <c r="W659" s="20"/>
      <c r="X659" s="2"/>
    </row>
    <row r="660" spans="4:24" x14ac:dyDescent="0.2">
      <c r="D660" s="1"/>
      <c r="G660" s="1"/>
      <c r="U660" s="3"/>
      <c r="W660" s="20"/>
      <c r="X660" s="2"/>
    </row>
    <row r="661" spans="4:24" x14ac:dyDescent="0.2">
      <c r="D661" s="1"/>
      <c r="G661" s="1"/>
      <c r="U661" s="3"/>
      <c r="W661" s="20"/>
      <c r="X661" s="2"/>
    </row>
    <row r="662" spans="4:24" x14ac:dyDescent="0.2">
      <c r="D662" s="1"/>
      <c r="G662" s="1"/>
      <c r="U662" s="3"/>
      <c r="W662" s="20"/>
      <c r="X662" s="2"/>
    </row>
    <row r="663" spans="4:24" x14ac:dyDescent="0.2">
      <c r="D663" s="1"/>
      <c r="G663" s="1"/>
      <c r="U663" s="3"/>
      <c r="W663" s="20"/>
      <c r="X663" s="2"/>
    </row>
    <row r="664" spans="4:24" x14ac:dyDescent="0.2">
      <c r="D664" s="1"/>
      <c r="G664" s="1"/>
      <c r="U664" s="3"/>
      <c r="W664" s="20"/>
      <c r="X664" s="2"/>
    </row>
    <row r="665" spans="4:24" x14ac:dyDescent="0.2">
      <c r="D665" s="1"/>
      <c r="G665" s="1"/>
      <c r="U665" s="3"/>
      <c r="W665" s="20"/>
      <c r="X665" s="2"/>
    </row>
    <row r="666" spans="4:24" x14ac:dyDescent="0.2">
      <c r="D666" s="1"/>
      <c r="G666" s="1"/>
      <c r="U666" s="3"/>
      <c r="W666" s="20"/>
      <c r="X666" s="2"/>
    </row>
    <row r="667" spans="4:24" x14ac:dyDescent="0.2">
      <c r="D667" s="1"/>
      <c r="G667" s="1"/>
      <c r="U667" s="3"/>
      <c r="W667" s="20"/>
      <c r="X667" s="2"/>
    </row>
    <row r="668" spans="4:24" x14ac:dyDescent="0.2">
      <c r="D668" s="1"/>
      <c r="G668" s="1"/>
      <c r="U668" s="3"/>
      <c r="W668" s="20"/>
      <c r="X668" s="2"/>
    </row>
    <row r="669" spans="4:24" x14ac:dyDescent="0.2">
      <c r="D669" s="1"/>
      <c r="G669" s="1"/>
      <c r="U669" s="3"/>
      <c r="W669" s="20"/>
      <c r="X669" s="2"/>
    </row>
    <row r="670" spans="4:24" x14ac:dyDescent="0.2">
      <c r="D670" s="1"/>
      <c r="G670" s="1"/>
      <c r="U670" s="3"/>
      <c r="W670" s="20"/>
      <c r="X670" s="2"/>
    </row>
    <row r="671" spans="4:24" x14ac:dyDescent="0.2">
      <c r="D671" s="1"/>
      <c r="G671" s="1"/>
      <c r="U671" s="3"/>
      <c r="W671" s="20"/>
      <c r="X671" s="2"/>
    </row>
    <row r="672" spans="4:24" x14ac:dyDescent="0.2">
      <c r="D672" s="1"/>
      <c r="G672" s="1"/>
      <c r="U672" s="3"/>
      <c r="W672" s="20"/>
      <c r="X672" s="2"/>
    </row>
    <row r="673" spans="4:24" x14ac:dyDescent="0.2">
      <c r="D673" s="1"/>
      <c r="G673" s="1"/>
      <c r="U673" s="3"/>
      <c r="W673" s="20"/>
      <c r="X673" s="2"/>
    </row>
    <row r="674" spans="4:24" x14ac:dyDescent="0.2">
      <c r="D674" s="1"/>
      <c r="G674" s="1"/>
      <c r="U674" s="3"/>
      <c r="W674" s="20"/>
      <c r="X674" s="2"/>
    </row>
    <row r="675" spans="4:24" x14ac:dyDescent="0.2">
      <c r="D675" s="1"/>
      <c r="G675" s="1"/>
      <c r="U675" s="3"/>
      <c r="W675" s="20"/>
      <c r="X675" s="2"/>
    </row>
    <row r="676" spans="4:24" x14ac:dyDescent="0.2">
      <c r="D676" s="1"/>
      <c r="G676" s="1"/>
      <c r="U676" s="3"/>
      <c r="W676" s="20"/>
      <c r="X676" s="2"/>
    </row>
    <row r="677" spans="4:24" x14ac:dyDescent="0.2">
      <c r="D677" s="1"/>
      <c r="G677" s="1"/>
      <c r="U677" s="3"/>
      <c r="W677" s="20"/>
      <c r="X677" s="2"/>
    </row>
    <row r="678" spans="4:24" x14ac:dyDescent="0.2">
      <c r="D678" s="1"/>
      <c r="G678" s="1"/>
      <c r="U678" s="3"/>
      <c r="W678" s="20"/>
      <c r="X678" s="2"/>
    </row>
    <row r="679" spans="4:24" x14ac:dyDescent="0.2">
      <c r="D679" s="1"/>
      <c r="G679" s="1"/>
      <c r="U679" s="3"/>
      <c r="W679" s="20"/>
      <c r="X679" s="2"/>
    </row>
    <row r="680" spans="4:24" x14ac:dyDescent="0.2">
      <c r="D680" s="1"/>
      <c r="G680" s="1"/>
      <c r="U680" s="3"/>
      <c r="W680" s="20"/>
      <c r="X680" s="2"/>
    </row>
    <row r="681" spans="4:24" x14ac:dyDescent="0.2">
      <c r="D681" s="1"/>
      <c r="G681" s="1"/>
      <c r="U681" s="3"/>
      <c r="W681" s="20"/>
      <c r="X681" s="2"/>
    </row>
    <row r="682" spans="4:24" x14ac:dyDescent="0.2">
      <c r="D682" s="1"/>
      <c r="G682" s="1"/>
      <c r="U682" s="3"/>
      <c r="W682" s="20"/>
      <c r="X682" s="2"/>
    </row>
    <row r="683" spans="4:24" x14ac:dyDescent="0.2">
      <c r="D683" s="1"/>
      <c r="G683" s="1"/>
      <c r="U683" s="3"/>
      <c r="W683" s="20"/>
      <c r="X683" s="2"/>
    </row>
    <row r="684" spans="4:24" x14ac:dyDescent="0.2">
      <c r="D684" s="1"/>
      <c r="G684" s="1"/>
      <c r="U684" s="3"/>
      <c r="W684" s="20"/>
      <c r="X684" s="2"/>
    </row>
    <row r="685" spans="4:24" x14ac:dyDescent="0.2">
      <c r="D685" s="1"/>
      <c r="G685" s="1"/>
      <c r="U685" s="3"/>
      <c r="W685" s="20"/>
      <c r="X685" s="2"/>
    </row>
    <row r="686" spans="4:24" x14ac:dyDescent="0.2">
      <c r="D686" s="1"/>
      <c r="G686" s="1"/>
      <c r="U686" s="3"/>
      <c r="W686" s="20"/>
      <c r="X686" s="2"/>
    </row>
    <row r="687" spans="4:24" x14ac:dyDescent="0.2">
      <c r="D687" s="1"/>
      <c r="G687" s="1"/>
      <c r="U687" s="3"/>
      <c r="W687" s="20"/>
      <c r="X687" s="2"/>
    </row>
    <row r="688" spans="4:24" x14ac:dyDescent="0.2">
      <c r="D688" s="1"/>
      <c r="G688" s="1"/>
      <c r="U688" s="3"/>
      <c r="W688" s="20"/>
      <c r="X688" s="2"/>
    </row>
    <row r="689" spans="4:24" x14ac:dyDescent="0.2">
      <c r="D689" s="1"/>
      <c r="G689" s="1"/>
      <c r="U689" s="3"/>
      <c r="W689" s="20"/>
      <c r="X689" s="2"/>
    </row>
    <row r="690" spans="4:24" x14ac:dyDescent="0.2">
      <c r="D690" s="1"/>
      <c r="G690" s="1"/>
      <c r="U690" s="3"/>
      <c r="W690" s="20"/>
      <c r="X690" s="2"/>
    </row>
    <row r="691" spans="4:24" x14ac:dyDescent="0.2">
      <c r="D691" s="1"/>
      <c r="G691" s="1"/>
      <c r="U691" s="3"/>
      <c r="W691" s="20"/>
      <c r="X691" s="2"/>
    </row>
    <row r="692" spans="4:24" x14ac:dyDescent="0.2">
      <c r="D692" s="1"/>
      <c r="G692" s="1"/>
      <c r="U692" s="3"/>
      <c r="W692" s="20"/>
      <c r="X692" s="2"/>
    </row>
    <row r="693" spans="4:24" x14ac:dyDescent="0.2">
      <c r="D693" s="1"/>
      <c r="G693" s="1"/>
      <c r="U693" s="3"/>
      <c r="W693" s="20"/>
      <c r="X693" s="2"/>
    </row>
    <row r="694" spans="4:24" x14ac:dyDescent="0.2">
      <c r="D694" s="1"/>
      <c r="G694" s="1"/>
      <c r="U694" s="3"/>
      <c r="W694" s="20"/>
      <c r="X694" s="2"/>
    </row>
    <row r="695" spans="4:24" x14ac:dyDescent="0.2">
      <c r="D695" s="1"/>
      <c r="G695" s="1"/>
      <c r="U695" s="3"/>
      <c r="W695" s="20"/>
      <c r="X695" s="2"/>
    </row>
    <row r="696" spans="4:24" x14ac:dyDescent="0.2">
      <c r="D696" s="1"/>
      <c r="G696" s="1"/>
      <c r="U696" s="3"/>
      <c r="W696" s="20"/>
      <c r="X696" s="2"/>
    </row>
    <row r="697" spans="4:24" x14ac:dyDescent="0.2">
      <c r="D697" s="1"/>
      <c r="G697" s="1"/>
      <c r="U697" s="3"/>
      <c r="W697" s="20"/>
      <c r="X697" s="2"/>
    </row>
    <row r="698" spans="4:24" x14ac:dyDescent="0.2">
      <c r="D698" s="1"/>
      <c r="G698" s="1"/>
      <c r="U698" s="3"/>
      <c r="W698" s="20"/>
      <c r="X698" s="2"/>
    </row>
    <row r="699" spans="4:24" x14ac:dyDescent="0.2">
      <c r="D699" s="1"/>
      <c r="G699" s="1"/>
      <c r="U699" s="3"/>
      <c r="W699" s="20"/>
      <c r="X699" s="2"/>
    </row>
    <row r="700" spans="4:24" x14ac:dyDescent="0.2">
      <c r="D700" s="1"/>
      <c r="G700" s="1"/>
      <c r="U700" s="3"/>
      <c r="W700" s="20"/>
      <c r="X700" s="2"/>
    </row>
    <row r="701" spans="4:24" x14ac:dyDescent="0.2">
      <c r="D701" s="1"/>
      <c r="G701" s="1"/>
      <c r="U701" s="3"/>
      <c r="W701" s="20"/>
      <c r="X701" s="2"/>
    </row>
    <row r="702" spans="4:24" x14ac:dyDescent="0.2">
      <c r="D702" s="1"/>
      <c r="G702" s="1"/>
      <c r="U702" s="3"/>
      <c r="W702" s="20"/>
      <c r="X702" s="2"/>
    </row>
    <row r="703" spans="4:24" x14ac:dyDescent="0.2">
      <c r="D703" s="1"/>
      <c r="G703" s="1"/>
      <c r="U703" s="3"/>
      <c r="W703" s="20"/>
      <c r="X703" s="2"/>
    </row>
    <row r="704" spans="4:24" x14ac:dyDescent="0.2">
      <c r="D704" s="1"/>
      <c r="G704" s="1"/>
      <c r="U704" s="3"/>
      <c r="W704" s="20"/>
      <c r="X704" s="2"/>
    </row>
    <row r="705" spans="4:24" x14ac:dyDescent="0.2">
      <c r="D705" s="1"/>
      <c r="G705" s="1"/>
      <c r="U705" s="3"/>
      <c r="W705" s="20"/>
      <c r="X705" s="2"/>
    </row>
    <row r="706" spans="4:24" x14ac:dyDescent="0.2">
      <c r="D706" s="1"/>
      <c r="G706" s="1"/>
      <c r="U706" s="3"/>
      <c r="W706" s="20"/>
      <c r="X706" s="2"/>
    </row>
    <row r="707" spans="4:24" x14ac:dyDescent="0.2">
      <c r="D707" s="1"/>
      <c r="G707" s="1"/>
      <c r="U707" s="3"/>
      <c r="W707" s="20"/>
      <c r="X707" s="2"/>
    </row>
    <row r="708" spans="4:24" x14ac:dyDescent="0.2">
      <c r="D708" s="1"/>
      <c r="G708" s="1"/>
      <c r="U708" s="3"/>
      <c r="W708" s="20"/>
      <c r="X708" s="2"/>
    </row>
    <row r="709" spans="4:24" x14ac:dyDescent="0.2">
      <c r="D709" s="1"/>
      <c r="G709" s="1"/>
      <c r="U709" s="3"/>
      <c r="W709" s="20"/>
      <c r="X709" s="2"/>
    </row>
    <row r="710" spans="4:24" x14ac:dyDescent="0.2">
      <c r="D710" s="1"/>
      <c r="G710" s="1"/>
      <c r="U710" s="3"/>
      <c r="W710" s="20"/>
      <c r="X710" s="2"/>
    </row>
    <row r="711" spans="4:24" x14ac:dyDescent="0.2">
      <c r="D711" s="1"/>
      <c r="G711" s="1"/>
      <c r="U711" s="3"/>
      <c r="W711" s="20"/>
      <c r="X711" s="2"/>
    </row>
    <row r="712" spans="4:24" x14ac:dyDescent="0.2">
      <c r="D712" s="1"/>
      <c r="G712" s="1"/>
      <c r="U712" s="3"/>
      <c r="W712" s="20"/>
      <c r="X712" s="2"/>
    </row>
    <row r="713" spans="4:24" x14ac:dyDescent="0.2">
      <c r="D713" s="1"/>
      <c r="G713" s="1"/>
      <c r="U713" s="3"/>
      <c r="W713" s="20"/>
      <c r="X713" s="2"/>
    </row>
    <row r="714" spans="4:24" x14ac:dyDescent="0.2">
      <c r="D714" s="1"/>
      <c r="G714" s="1"/>
      <c r="U714" s="3"/>
      <c r="W714" s="20"/>
      <c r="X714" s="2"/>
    </row>
    <row r="715" spans="4:24" x14ac:dyDescent="0.2">
      <c r="D715" s="1"/>
      <c r="G715" s="1"/>
      <c r="U715" s="3"/>
      <c r="W715" s="20"/>
      <c r="X715" s="2"/>
    </row>
    <row r="716" spans="4:24" x14ac:dyDescent="0.2">
      <c r="D716" s="1"/>
      <c r="G716" s="1"/>
      <c r="U716" s="3"/>
      <c r="W716" s="20"/>
      <c r="X716" s="2"/>
    </row>
    <row r="717" spans="4:24" x14ac:dyDescent="0.2">
      <c r="D717" s="1"/>
      <c r="G717" s="1"/>
      <c r="U717" s="3"/>
      <c r="W717" s="20"/>
      <c r="X717" s="2"/>
    </row>
    <row r="718" spans="4:24" x14ac:dyDescent="0.2">
      <c r="D718" s="1"/>
      <c r="G718" s="1"/>
      <c r="U718" s="3"/>
      <c r="W718" s="20"/>
      <c r="X718" s="2"/>
    </row>
    <row r="719" spans="4:24" x14ac:dyDescent="0.2">
      <c r="D719" s="1"/>
      <c r="G719" s="1"/>
      <c r="U719" s="3"/>
      <c r="W719" s="20"/>
      <c r="X719" s="2"/>
    </row>
    <row r="720" spans="4:24" x14ac:dyDescent="0.2">
      <c r="D720" s="1"/>
      <c r="G720" s="1"/>
      <c r="U720" s="3"/>
      <c r="W720" s="20"/>
      <c r="X720" s="2"/>
    </row>
    <row r="721" spans="4:24" x14ac:dyDescent="0.2">
      <c r="D721" s="1"/>
      <c r="G721" s="1"/>
      <c r="U721" s="3"/>
      <c r="W721" s="20"/>
      <c r="X721" s="2"/>
    </row>
    <row r="722" spans="4:24" x14ac:dyDescent="0.2">
      <c r="D722" s="1"/>
      <c r="G722" s="1"/>
      <c r="U722" s="3"/>
      <c r="W722" s="20"/>
      <c r="X722" s="2"/>
    </row>
    <row r="723" spans="4:24" x14ac:dyDescent="0.2">
      <c r="D723" s="1"/>
      <c r="G723" s="1"/>
      <c r="U723" s="3"/>
      <c r="W723" s="20"/>
      <c r="X723" s="2"/>
    </row>
    <row r="724" spans="4:24" x14ac:dyDescent="0.2">
      <c r="D724" s="1"/>
      <c r="G724" s="1"/>
      <c r="U724" s="3"/>
      <c r="W724" s="20"/>
      <c r="X724" s="2"/>
    </row>
    <row r="725" spans="4:24" x14ac:dyDescent="0.2">
      <c r="D725" s="1"/>
      <c r="G725" s="1"/>
      <c r="U725" s="3"/>
      <c r="W725" s="20"/>
      <c r="X725" s="2"/>
    </row>
    <row r="726" spans="4:24" x14ac:dyDescent="0.2">
      <c r="D726" s="1"/>
      <c r="G726" s="1"/>
      <c r="U726" s="3"/>
      <c r="W726" s="20"/>
      <c r="X726" s="2"/>
    </row>
    <row r="727" spans="4:24" x14ac:dyDescent="0.2">
      <c r="D727" s="1"/>
      <c r="G727" s="1"/>
      <c r="U727" s="3"/>
      <c r="W727" s="20"/>
      <c r="X727" s="2"/>
    </row>
    <row r="728" spans="4:24" x14ac:dyDescent="0.2">
      <c r="D728" s="1"/>
      <c r="G728" s="1"/>
      <c r="U728" s="3"/>
      <c r="W728" s="20"/>
      <c r="X728" s="2"/>
    </row>
    <row r="729" spans="4:24" x14ac:dyDescent="0.2">
      <c r="D729" s="1"/>
      <c r="G729" s="1"/>
      <c r="U729" s="3"/>
      <c r="W729" s="20"/>
      <c r="X729" s="2"/>
    </row>
    <row r="730" spans="4:24" x14ac:dyDescent="0.2">
      <c r="D730" s="1"/>
      <c r="G730" s="1"/>
      <c r="U730" s="3"/>
      <c r="W730" s="20"/>
      <c r="X730" s="2"/>
    </row>
    <row r="731" spans="4:24" x14ac:dyDescent="0.2">
      <c r="D731" s="1"/>
      <c r="G731" s="1"/>
      <c r="U731" s="3"/>
      <c r="W731" s="20"/>
      <c r="X731" s="2"/>
    </row>
    <row r="732" spans="4:24" x14ac:dyDescent="0.2">
      <c r="D732" s="1"/>
      <c r="G732" s="1"/>
      <c r="U732" s="3"/>
      <c r="W732" s="20"/>
      <c r="X732" s="2"/>
    </row>
    <row r="733" spans="4:24" x14ac:dyDescent="0.2">
      <c r="D733" s="1"/>
      <c r="G733" s="1"/>
      <c r="U733" s="3"/>
      <c r="W733" s="20"/>
      <c r="X733" s="2"/>
    </row>
    <row r="734" spans="4:24" x14ac:dyDescent="0.2">
      <c r="D734" s="1"/>
      <c r="G734" s="1"/>
      <c r="U734" s="3"/>
      <c r="W734" s="20"/>
      <c r="X734" s="2"/>
    </row>
    <row r="735" spans="4:24" x14ac:dyDescent="0.2">
      <c r="D735" s="1"/>
      <c r="G735" s="1"/>
      <c r="U735" s="3"/>
      <c r="W735" s="20"/>
      <c r="X735" s="2"/>
    </row>
    <row r="736" spans="4:24" x14ac:dyDescent="0.2">
      <c r="D736" s="1"/>
      <c r="G736" s="1"/>
      <c r="U736" s="3"/>
      <c r="W736" s="20"/>
      <c r="X736" s="2"/>
    </row>
    <row r="737" spans="4:24" x14ac:dyDescent="0.2">
      <c r="D737" s="1"/>
      <c r="G737" s="1"/>
      <c r="U737" s="3"/>
      <c r="W737" s="20"/>
      <c r="X737" s="2"/>
    </row>
    <row r="738" spans="4:24" x14ac:dyDescent="0.2">
      <c r="D738" s="1"/>
      <c r="G738" s="1"/>
      <c r="U738" s="3"/>
      <c r="W738" s="20"/>
      <c r="X738" s="2"/>
    </row>
    <row r="739" spans="4:24" x14ac:dyDescent="0.2">
      <c r="D739" s="1"/>
      <c r="G739" s="1"/>
      <c r="U739" s="3"/>
      <c r="W739" s="20"/>
      <c r="X739" s="2"/>
    </row>
    <row r="740" spans="4:24" x14ac:dyDescent="0.2">
      <c r="D740" s="1"/>
      <c r="G740" s="1"/>
      <c r="U740" s="3"/>
      <c r="W740" s="20"/>
      <c r="X740" s="2"/>
    </row>
    <row r="741" spans="4:24" x14ac:dyDescent="0.2">
      <c r="D741" s="1"/>
      <c r="G741" s="1"/>
      <c r="U741" s="3"/>
      <c r="W741" s="20"/>
      <c r="X741" s="2"/>
    </row>
    <row r="742" spans="4:24" x14ac:dyDescent="0.2">
      <c r="D742" s="1"/>
      <c r="G742" s="1"/>
      <c r="U742" s="3"/>
      <c r="W742" s="20"/>
      <c r="X742" s="2"/>
    </row>
    <row r="743" spans="4:24" x14ac:dyDescent="0.2">
      <c r="D743" s="1"/>
      <c r="G743" s="1"/>
      <c r="U743" s="3"/>
      <c r="W743" s="20"/>
      <c r="X743" s="2"/>
    </row>
    <row r="744" spans="4:24" x14ac:dyDescent="0.2">
      <c r="D744" s="1"/>
      <c r="G744" s="1"/>
      <c r="U744" s="3"/>
      <c r="W744" s="20"/>
      <c r="X744" s="2"/>
    </row>
    <row r="745" spans="4:24" x14ac:dyDescent="0.2">
      <c r="D745" s="1"/>
      <c r="G745" s="1"/>
      <c r="U745" s="3"/>
      <c r="W745" s="20"/>
      <c r="X745" s="2"/>
    </row>
    <row r="746" spans="4:24" x14ac:dyDescent="0.2">
      <c r="D746" s="1"/>
      <c r="G746" s="1"/>
      <c r="U746" s="3"/>
      <c r="W746" s="20"/>
      <c r="X746" s="2"/>
    </row>
    <row r="747" spans="4:24" x14ac:dyDescent="0.2">
      <c r="D747" s="1"/>
      <c r="G747" s="1"/>
      <c r="U747" s="3"/>
      <c r="W747" s="20"/>
      <c r="X747" s="2"/>
    </row>
    <row r="748" spans="4:24" x14ac:dyDescent="0.2">
      <c r="D748" s="1"/>
      <c r="G748" s="1"/>
      <c r="U748" s="3"/>
      <c r="W748" s="20"/>
      <c r="X748" s="2"/>
    </row>
    <row r="749" spans="4:24" x14ac:dyDescent="0.2">
      <c r="D749" s="1"/>
      <c r="G749" s="1"/>
      <c r="U749" s="3"/>
      <c r="W749" s="20"/>
      <c r="X749" s="2"/>
    </row>
    <row r="750" spans="4:24" x14ac:dyDescent="0.2">
      <c r="D750" s="1"/>
      <c r="G750" s="1"/>
      <c r="U750" s="3"/>
      <c r="W750" s="20"/>
      <c r="X750" s="2"/>
    </row>
    <row r="751" spans="4:24" x14ac:dyDescent="0.2">
      <c r="D751" s="1"/>
      <c r="G751" s="1"/>
      <c r="U751" s="3"/>
      <c r="W751" s="20"/>
      <c r="X751" s="2"/>
    </row>
    <row r="752" spans="4:24" x14ac:dyDescent="0.2">
      <c r="D752" s="1"/>
      <c r="G752" s="1"/>
      <c r="U752" s="3"/>
      <c r="W752" s="20"/>
      <c r="X752" s="2"/>
    </row>
    <row r="753" spans="4:24" x14ac:dyDescent="0.2">
      <c r="D753" s="1"/>
      <c r="G753" s="1"/>
      <c r="U753" s="3"/>
      <c r="W753" s="20"/>
      <c r="X753" s="2"/>
    </row>
    <row r="754" spans="4:24" x14ac:dyDescent="0.2">
      <c r="D754" s="1"/>
      <c r="G754" s="1"/>
      <c r="U754" s="3"/>
      <c r="W754" s="20"/>
      <c r="X754" s="2"/>
    </row>
    <row r="755" spans="4:24" x14ac:dyDescent="0.2">
      <c r="D755" s="1"/>
      <c r="G755" s="1"/>
      <c r="U755" s="3"/>
      <c r="W755" s="20"/>
      <c r="X755" s="2"/>
    </row>
    <row r="756" spans="4:24" x14ac:dyDescent="0.2">
      <c r="D756" s="1"/>
      <c r="G756" s="1"/>
      <c r="U756" s="3"/>
      <c r="W756" s="20"/>
      <c r="X756" s="2"/>
    </row>
    <row r="757" spans="4:24" x14ac:dyDescent="0.2">
      <c r="D757" s="1"/>
      <c r="G757" s="1"/>
      <c r="U757" s="3"/>
      <c r="W757" s="20"/>
      <c r="X757" s="2"/>
    </row>
    <row r="758" spans="4:24" x14ac:dyDescent="0.2">
      <c r="D758" s="1"/>
      <c r="G758" s="1"/>
      <c r="U758" s="3"/>
      <c r="W758" s="20"/>
      <c r="X758" s="2"/>
    </row>
    <row r="759" spans="4:24" x14ac:dyDescent="0.2">
      <c r="D759" s="1"/>
      <c r="G759" s="1"/>
      <c r="U759" s="3"/>
      <c r="W759" s="20"/>
      <c r="X759" s="2"/>
    </row>
    <row r="760" spans="4:24" x14ac:dyDescent="0.2">
      <c r="D760" s="1"/>
      <c r="G760" s="1"/>
      <c r="U760" s="3"/>
      <c r="W760" s="20"/>
      <c r="X760" s="2"/>
    </row>
    <row r="761" spans="4:24" x14ac:dyDescent="0.2">
      <c r="D761" s="1"/>
      <c r="G761" s="1"/>
      <c r="U761" s="3"/>
      <c r="W761" s="20"/>
      <c r="X761" s="2"/>
    </row>
    <row r="762" spans="4:24" x14ac:dyDescent="0.2">
      <c r="D762" s="1"/>
      <c r="G762" s="1"/>
      <c r="U762" s="3"/>
      <c r="W762" s="20"/>
      <c r="X762" s="2"/>
    </row>
    <row r="763" spans="4:24" x14ac:dyDescent="0.2">
      <c r="D763" s="1"/>
      <c r="G763" s="1"/>
      <c r="U763" s="3"/>
      <c r="W763" s="20"/>
      <c r="X763" s="2"/>
    </row>
    <row r="764" spans="4:24" x14ac:dyDescent="0.2">
      <c r="D764" s="1"/>
      <c r="G764" s="1"/>
      <c r="U764" s="3"/>
      <c r="W764" s="20"/>
      <c r="X764" s="2"/>
    </row>
    <row r="765" spans="4:24" x14ac:dyDescent="0.2">
      <c r="D765" s="1"/>
      <c r="G765" s="1"/>
      <c r="U765" s="3"/>
      <c r="W765" s="20"/>
      <c r="X765" s="2"/>
    </row>
    <row r="766" spans="4:24" x14ac:dyDescent="0.2">
      <c r="D766" s="1"/>
      <c r="G766" s="1"/>
      <c r="U766" s="3"/>
      <c r="W766" s="20"/>
      <c r="X766" s="2"/>
    </row>
    <row r="767" spans="4:24" x14ac:dyDescent="0.2">
      <c r="D767" s="1"/>
      <c r="G767" s="1"/>
      <c r="U767" s="3"/>
      <c r="W767" s="20"/>
      <c r="X767" s="2"/>
    </row>
    <row r="768" spans="4:24" x14ac:dyDescent="0.2">
      <c r="D768" s="1"/>
      <c r="G768" s="1"/>
      <c r="U768" s="3"/>
      <c r="W768" s="20"/>
      <c r="X768" s="2"/>
    </row>
    <row r="769" spans="4:24" x14ac:dyDescent="0.2">
      <c r="D769" s="1"/>
      <c r="G769" s="1"/>
      <c r="U769" s="3"/>
      <c r="W769" s="20"/>
      <c r="X769" s="2"/>
    </row>
    <row r="770" spans="4:24" x14ac:dyDescent="0.2">
      <c r="D770" s="1"/>
      <c r="G770" s="1"/>
      <c r="U770" s="3"/>
      <c r="W770" s="20"/>
      <c r="X770" s="2"/>
    </row>
    <row r="771" spans="4:24" x14ac:dyDescent="0.2">
      <c r="D771" s="1"/>
      <c r="G771" s="1"/>
      <c r="U771" s="3"/>
      <c r="W771" s="20"/>
      <c r="X771" s="2"/>
    </row>
    <row r="772" spans="4:24" x14ac:dyDescent="0.2">
      <c r="D772" s="1"/>
      <c r="G772" s="1"/>
      <c r="U772" s="3"/>
      <c r="W772" s="20"/>
      <c r="X772" s="2"/>
    </row>
    <row r="773" spans="4:24" x14ac:dyDescent="0.2">
      <c r="D773" s="1"/>
      <c r="G773" s="1"/>
      <c r="U773" s="3"/>
      <c r="W773" s="20"/>
      <c r="X773" s="2"/>
    </row>
    <row r="774" spans="4:24" x14ac:dyDescent="0.2">
      <c r="D774" s="1"/>
      <c r="G774" s="1"/>
      <c r="U774" s="3"/>
      <c r="W774" s="20"/>
      <c r="X774" s="2"/>
    </row>
    <row r="775" spans="4:24" x14ac:dyDescent="0.2">
      <c r="D775" s="1"/>
      <c r="G775" s="1"/>
      <c r="U775" s="3"/>
      <c r="W775" s="20"/>
      <c r="X775" s="2"/>
    </row>
    <row r="776" spans="4:24" x14ac:dyDescent="0.2">
      <c r="D776" s="1"/>
      <c r="G776" s="1"/>
      <c r="U776" s="3"/>
      <c r="W776" s="20"/>
      <c r="X776" s="2"/>
    </row>
    <row r="777" spans="4:24" x14ac:dyDescent="0.2">
      <c r="D777" s="1"/>
      <c r="G777" s="1"/>
      <c r="U777" s="3"/>
      <c r="W777" s="20"/>
      <c r="X777" s="2"/>
    </row>
    <row r="778" spans="4:24" x14ac:dyDescent="0.2">
      <c r="D778" s="1"/>
      <c r="G778" s="1"/>
      <c r="U778" s="3"/>
      <c r="W778" s="20"/>
      <c r="X778" s="2"/>
    </row>
    <row r="779" spans="4:24" x14ac:dyDescent="0.2">
      <c r="D779" s="1"/>
      <c r="G779" s="1"/>
      <c r="U779" s="3"/>
      <c r="W779" s="20"/>
      <c r="X779" s="2"/>
    </row>
    <row r="780" spans="4:24" x14ac:dyDescent="0.2">
      <c r="D780" s="1"/>
      <c r="G780" s="1"/>
      <c r="U780" s="3"/>
      <c r="W780" s="20"/>
      <c r="X780" s="2"/>
    </row>
    <row r="781" spans="4:24" x14ac:dyDescent="0.2">
      <c r="D781" s="1"/>
      <c r="G781" s="1"/>
      <c r="U781" s="3"/>
      <c r="W781" s="20"/>
      <c r="X781" s="2"/>
    </row>
    <row r="782" spans="4:24" x14ac:dyDescent="0.2">
      <c r="D782" s="1"/>
      <c r="G782" s="1"/>
      <c r="U782" s="3"/>
      <c r="W782" s="20"/>
      <c r="X782" s="2"/>
    </row>
    <row r="783" spans="4:24" x14ac:dyDescent="0.2">
      <c r="D783" s="1"/>
      <c r="G783" s="1"/>
      <c r="U783" s="3"/>
      <c r="W783" s="20"/>
      <c r="X783" s="2"/>
    </row>
    <row r="784" spans="4:24" x14ac:dyDescent="0.2">
      <c r="D784" s="1"/>
      <c r="G784" s="1"/>
      <c r="U784" s="3"/>
      <c r="W784" s="20"/>
      <c r="X784" s="2"/>
    </row>
    <row r="785" spans="4:24" x14ac:dyDescent="0.2">
      <c r="D785" s="1"/>
      <c r="G785" s="1"/>
      <c r="U785" s="3"/>
      <c r="W785" s="20"/>
      <c r="X785" s="2"/>
    </row>
    <row r="786" spans="4:24" x14ac:dyDescent="0.2">
      <c r="D786" s="1"/>
      <c r="G786" s="1"/>
      <c r="U786" s="3"/>
      <c r="W786" s="20"/>
      <c r="X786" s="2"/>
    </row>
    <row r="787" spans="4:24" x14ac:dyDescent="0.2">
      <c r="D787" s="1"/>
      <c r="G787" s="1"/>
      <c r="U787" s="3"/>
      <c r="W787" s="20"/>
      <c r="X787" s="2"/>
    </row>
    <row r="788" spans="4:24" x14ac:dyDescent="0.2">
      <c r="D788" s="1"/>
      <c r="G788" s="1"/>
      <c r="U788" s="3"/>
      <c r="W788" s="20"/>
      <c r="X788" s="2"/>
    </row>
    <row r="789" spans="4:24" x14ac:dyDescent="0.2">
      <c r="D789" s="1"/>
      <c r="G789" s="1"/>
      <c r="U789" s="3"/>
      <c r="W789" s="20"/>
      <c r="X789" s="2"/>
    </row>
    <row r="790" spans="4:24" x14ac:dyDescent="0.2">
      <c r="D790" s="1"/>
      <c r="G790" s="1"/>
      <c r="U790" s="3"/>
      <c r="W790" s="20"/>
      <c r="X790" s="2"/>
    </row>
    <row r="791" spans="4:24" x14ac:dyDescent="0.2">
      <c r="D791" s="1"/>
      <c r="G791" s="1"/>
      <c r="U791" s="3"/>
      <c r="W791" s="20"/>
      <c r="X791" s="2"/>
    </row>
    <row r="792" spans="4:24" x14ac:dyDescent="0.2">
      <c r="D792" s="1"/>
      <c r="G792" s="1"/>
      <c r="U792" s="3"/>
      <c r="W792" s="20"/>
      <c r="X792" s="2"/>
    </row>
    <row r="793" spans="4:24" x14ac:dyDescent="0.2">
      <c r="D793" s="1"/>
      <c r="G793" s="1"/>
      <c r="U793" s="3"/>
      <c r="W793" s="20"/>
      <c r="X793" s="2"/>
    </row>
    <row r="794" spans="4:24" x14ac:dyDescent="0.2">
      <c r="D794" s="1"/>
      <c r="G794" s="1"/>
      <c r="U794" s="3"/>
      <c r="W794" s="20"/>
      <c r="X794" s="2"/>
    </row>
    <row r="795" spans="4:24" x14ac:dyDescent="0.2">
      <c r="D795" s="1"/>
      <c r="G795" s="1"/>
      <c r="U795" s="3"/>
      <c r="W795" s="20"/>
      <c r="X795" s="2"/>
    </row>
    <row r="796" spans="4:24" x14ac:dyDescent="0.2">
      <c r="D796" s="1"/>
      <c r="G796" s="1"/>
      <c r="U796" s="3"/>
      <c r="W796" s="20"/>
      <c r="X796" s="2"/>
    </row>
    <row r="797" spans="4:24" x14ac:dyDescent="0.2">
      <c r="D797" s="1"/>
      <c r="G797" s="1"/>
      <c r="U797" s="3"/>
      <c r="W797" s="20"/>
      <c r="X797" s="2"/>
    </row>
    <row r="798" spans="4:24" x14ac:dyDescent="0.2">
      <c r="D798" s="1"/>
      <c r="G798" s="1"/>
      <c r="U798" s="3"/>
      <c r="W798" s="20"/>
      <c r="X798" s="2"/>
    </row>
    <row r="799" spans="4:24" x14ac:dyDescent="0.2">
      <c r="D799" s="1"/>
      <c r="G799" s="1"/>
      <c r="U799" s="3"/>
      <c r="W799" s="20"/>
      <c r="X799" s="2"/>
    </row>
    <row r="800" spans="4:24" x14ac:dyDescent="0.2">
      <c r="D800" s="1"/>
      <c r="G800" s="1"/>
      <c r="U800" s="3"/>
      <c r="W800" s="20"/>
      <c r="X800" s="2"/>
    </row>
    <row r="801" spans="2:24" x14ac:dyDescent="0.2">
      <c r="D801" s="1"/>
      <c r="G801" s="1"/>
      <c r="U801" s="3"/>
      <c r="W801" s="20"/>
      <c r="X801" s="2"/>
    </row>
    <row r="802" spans="2:24" x14ac:dyDescent="0.2">
      <c r="D802" s="1"/>
      <c r="G802" s="1"/>
      <c r="U802" s="3"/>
      <c r="W802" s="20"/>
      <c r="X802" s="2"/>
    </row>
    <row r="803" spans="2:24" x14ac:dyDescent="0.2">
      <c r="D803" s="1"/>
      <c r="G803" s="1"/>
      <c r="U803" s="3"/>
      <c r="W803" s="20"/>
      <c r="X803" s="2"/>
    </row>
    <row r="804" spans="2:24" x14ac:dyDescent="0.2">
      <c r="D804" s="1"/>
      <c r="G804" s="1"/>
      <c r="U804" s="3"/>
      <c r="W804" s="20"/>
      <c r="X804" s="2"/>
    </row>
    <row r="805" spans="2:24" x14ac:dyDescent="0.2">
      <c r="D805" s="1"/>
      <c r="G805" s="1"/>
      <c r="U805" s="3"/>
      <c r="W805" s="20"/>
      <c r="X805" s="2"/>
    </row>
    <row r="806" spans="2:24" x14ac:dyDescent="0.2">
      <c r="D806" s="1"/>
      <c r="G806" s="1"/>
      <c r="U806" s="3"/>
      <c r="W806" s="20"/>
      <c r="X806" s="2"/>
    </row>
    <row r="807" spans="2:24" x14ac:dyDescent="0.2">
      <c r="D807" s="1"/>
      <c r="G807" s="1"/>
      <c r="U807" s="3"/>
      <c r="W807" s="20"/>
      <c r="X807" s="2"/>
    </row>
    <row r="808" spans="2:24" x14ac:dyDescent="0.2">
      <c r="D808" s="1"/>
      <c r="G808" s="1"/>
      <c r="U808" s="3"/>
      <c r="W808" s="20"/>
      <c r="X808" s="2"/>
    </row>
    <row r="809" spans="2:24" x14ac:dyDescent="0.2">
      <c r="D809" s="1"/>
      <c r="G809" s="1"/>
      <c r="U809" s="3"/>
      <c r="W809" s="20"/>
      <c r="X809" s="2"/>
    </row>
    <row r="810" spans="2:24" x14ac:dyDescent="0.2">
      <c r="D810" s="1"/>
      <c r="G810" s="1"/>
      <c r="U810" s="3"/>
      <c r="W810" s="20"/>
      <c r="X810" s="2"/>
    </row>
    <row r="811" spans="2:24" x14ac:dyDescent="0.2">
      <c r="D811" s="1"/>
      <c r="G811" s="1"/>
      <c r="U811" s="3"/>
      <c r="W811" s="20"/>
      <c r="X811" s="2"/>
    </row>
    <row r="812" spans="2:24" x14ac:dyDescent="0.2">
      <c r="D812" s="1"/>
      <c r="G812" s="1"/>
      <c r="U812" s="3"/>
      <c r="W812" s="20"/>
      <c r="X812" s="2"/>
    </row>
    <row r="813" spans="2:24" x14ac:dyDescent="0.2">
      <c r="D813" s="1"/>
      <c r="G813" s="1"/>
      <c r="U813" s="3"/>
      <c r="W813" s="20"/>
      <c r="X813" s="2"/>
    </row>
    <row r="814" spans="2:24" x14ac:dyDescent="0.2">
      <c r="D814" s="1"/>
      <c r="G814" s="1"/>
      <c r="U814" s="3"/>
      <c r="W814" s="20"/>
      <c r="X814" s="2"/>
    </row>
    <row r="815" spans="2:24" x14ac:dyDescent="0.2">
      <c r="D815" s="1"/>
      <c r="G815" s="1"/>
      <c r="U815" s="3"/>
      <c r="W815" s="20"/>
      <c r="X815" s="2"/>
    </row>
  </sheetData>
  <sortState xmlns:xlrd2="http://schemas.microsoft.com/office/spreadsheetml/2017/richdata2" ref="A3:AW226">
    <sortCondition ref="C2"/>
  </sortState>
  <mergeCells count="6">
    <mergeCell ref="AN1:AW1"/>
    <mergeCell ref="A1:D1"/>
    <mergeCell ref="H1:Z1"/>
    <mergeCell ref="AG1:AI1"/>
    <mergeCell ref="AJ1:AM1"/>
    <mergeCell ref="AB1:AF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Results and Concentrations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Microsoft Office User</cp:lastModifiedBy>
  <cp:lastPrinted>2015-06-10T16:51:06Z</cp:lastPrinted>
  <dcterms:created xsi:type="dcterms:W3CDTF">2013-06-17T16:23:00Z</dcterms:created>
  <dcterms:modified xsi:type="dcterms:W3CDTF">2022-09-28T19:01:07Z</dcterms:modified>
</cp:coreProperties>
</file>