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CE7D0A51-265A-634B-A13A-CEE04AD0EBA1}" xr6:coauthVersionLast="47" xr6:coauthVersionMax="47" xr10:uidLastSave="{00000000-0000-0000-0000-000000000000}"/>
  <bookViews>
    <workbookView xWindow="3140" yWindow="3780" windowWidth="35300" windowHeight="1888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45" i="1"/>
  <c r="M25" i="1"/>
  <c r="M24" i="1"/>
  <c r="M23" i="1"/>
  <c r="M22" i="1"/>
  <c r="M21" i="1"/>
  <c r="L20" i="1"/>
  <c r="M20" i="1"/>
  <c r="M51" i="1"/>
  <c r="M50" i="1"/>
  <c r="M49" i="1"/>
  <c r="M48" i="1"/>
  <c r="M47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" i="1"/>
  <c r="L74" i="1"/>
  <c r="L69" i="1"/>
  <c r="L68" i="1"/>
  <c r="L67" i="1"/>
  <c r="L66" i="1"/>
  <c r="L57" i="1"/>
  <c r="L56" i="1"/>
  <c r="L55" i="1"/>
  <c r="L54" i="1"/>
  <c r="L45" i="1"/>
  <c r="L44" i="1"/>
  <c r="L43" i="1"/>
  <c r="L42" i="1"/>
  <c r="L41" i="1"/>
  <c r="L33" i="1"/>
  <c r="L32" i="1"/>
  <c r="L31" i="1"/>
  <c r="L30" i="1"/>
  <c r="L29" i="1"/>
  <c r="L21" i="1"/>
  <c r="L19" i="1"/>
  <c r="L18" i="1"/>
  <c r="J72" i="1"/>
  <c r="J69" i="1"/>
  <c r="J68" i="1"/>
  <c r="J67" i="1"/>
  <c r="J66" i="1"/>
  <c r="J65" i="1"/>
  <c r="J64" i="1"/>
  <c r="J60" i="1"/>
  <c r="J57" i="1"/>
  <c r="J56" i="1"/>
  <c r="J55" i="1"/>
  <c r="J54" i="1"/>
  <c r="J53" i="1"/>
  <c r="J52" i="1"/>
  <c r="J48" i="1"/>
  <c r="J45" i="1"/>
  <c r="J44" i="1"/>
  <c r="J43" i="1"/>
  <c r="J42" i="1"/>
  <c r="J41" i="1"/>
  <c r="J40" i="1"/>
  <c r="J36" i="1"/>
  <c r="J33" i="1"/>
  <c r="J32" i="1"/>
  <c r="J31" i="1"/>
  <c r="J30" i="1"/>
  <c r="J29" i="1"/>
  <c r="J28" i="1"/>
  <c r="J24" i="1"/>
  <c r="J21" i="1"/>
  <c r="J20" i="1"/>
  <c r="J19" i="1"/>
  <c r="H75" i="1"/>
  <c r="J75" i="1" s="1"/>
  <c r="H74" i="1"/>
  <c r="J74" i="1" s="1"/>
  <c r="H73" i="1"/>
  <c r="J73" i="1" s="1"/>
  <c r="H72" i="1"/>
  <c r="H71" i="1"/>
  <c r="J71" i="1" s="1"/>
  <c r="H70" i="1"/>
  <c r="J70" i="1" s="1"/>
  <c r="H69" i="1"/>
  <c r="H68" i="1"/>
  <c r="H67" i="1"/>
  <c r="H66" i="1"/>
  <c r="H65" i="1"/>
  <c r="H64" i="1"/>
  <c r="H63" i="1"/>
  <c r="J63" i="1" s="1"/>
  <c r="H62" i="1"/>
  <c r="J62" i="1" s="1"/>
  <c r="H61" i="1"/>
  <c r="J61" i="1" s="1"/>
  <c r="H60" i="1"/>
  <c r="H59" i="1"/>
  <c r="J59" i="1" s="1"/>
  <c r="H58" i="1"/>
  <c r="J58" i="1" s="1"/>
  <c r="H57" i="1"/>
  <c r="H56" i="1"/>
  <c r="H55" i="1"/>
  <c r="H54" i="1"/>
  <c r="H53" i="1"/>
  <c r="H52" i="1"/>
  <c r="H51" i="1"/>
  <c r="J51" i="1" s="1"/>
  <c r="H50" i="1"/>
  <c r="J50" i="1" s="1"/>
  <c r="H49" i="1"/>
  <c r="J49" i="1" s="1"/>
  <c r="H48" i="1"/>
  <c r="H47" i="1"/>
  <c r="J47" i="1" s="1"/>
  <c r="H46" i="1"/>
  <c r="J46" i="1" s="1"/>
  <c r="H45" i="1"/>
  <c r="H44" i="1"/>
  <c r="H43" i="1"/>
  <c r="H42" i="1"/>
  <c r="H41" i="1"/>
  <c r="H40" i="1"/>
  <c r="H39" i="1"/>
  <c r="J39" i="1" s="1"/>
  <c r="H38" i="1"/>
  <c r="J38" i="1" s="1"/>
  <c r="H37" i="1"/>
  <c r="J37" i="1" s="1"/>
  <c r="H36" i="1"/>
  <c r="H35" i="1"/>
  <c r="J35" i="1" s="1"/>
  <c r="H34" i="1"/>
  <c r="J34" i="1" s="1"/>
  <c r="H33" i="1"/>
  <c r="H32" i="1"/>
  <c r="H31" i="1"/>
  <c r="H30" i="1"/>
  <c r="H29" i="1"/>
  <c r="H28" i="1"/>
  <c r="H27" i="1"/>
  <c r="J27" i="1" s="1"/>
  <c r="H26" i="1"/>
  <c r="J26" i="1" s="1"/>
  <c r="H25" i="1"/>
  <c r="J25" i="1" s="1"/>
  <c r="H24" i="1"/>
  <c r="H23" i="1"/>
  <c r="J23" i="1" s="1"/>
  <c r="H22" i="1"/>
  <c r="J22" i="1" s="1"/>
  <c r="H21" i="1"/>
  <c r="H20" i="1"/>
  <c r="H19" i="1"/>
  <c r="C7" i="1"/>
  <c r="L17" i="1" s="1"/>
  <c r="C9" i="1"/>
  <c r="S17" i="1" s="1"/>
  <c r="L70" i="1" l="1"/>
  <c r="L34" i="1"/>
  <c r="L46" i="1"/>
  <c r="L23" i="1"/>
  <c r="L35" i="1"/>
  <c r="L47" i="1"/>
  <c r="L59" i="1"/>
  <c r="L71" i="1"/>
  <c r="L24" i="1"/>
  <c r="L36" i="1"/>
  <c r="L48" i="1"/>
  <c r="L60" i="1"/>
  <c r="L72" i="1"/>
  <c r="L25" i="1"/>
  <c r="L37" i="1"/>
  <c r="L49" i="1"/>
  <c r="L61" i="1"/>
  <c r="L73" i="1"/>
  <c r="L75" i="1"/>
  <c r="L22" i="1"/>
  <c r="L58" i="1"/>
  <c r="L26" i="1"/>
  <c r="L38" i="1"/>
  <c r="L50" i="1"/>
  <c r="L62" i="1"/>
  <c r="L27" i="1"/>
  <c r="L39" i="1"/>
  <c r="L51" i="1"/>
  <c r="L63" i="1"/>
  <c r="L28" i="1"/>
  <c r="L40" i="1"/>
  <c r="L52" i="1"/>
  <c r="L64" i="1"/>
  <c r="L53" i="1"/>
  <c r="L65" i="1"/>
  <c r="O8" i="1"/>
  <c r="P17" i="1" s="1"/>
  <c r="T17" i="1" s="1"/>
  <c r="H18" i="1"/>
  <c r="J18" i="1" s="1"/>
  <c r="H17" i="1"/>
  <c r="J17" i="1" s="1"/>
  <c r="C11" i="1"/>
  <c r="M17" i="1" s="1"/>
  <c r="M18" i="1" l="1"/>
  <c r="Q18" i="1" s="1"/>
  <c r="Q17" i="1"/>
  <c r="R17" i="1" s="1"/>
  <c r="P18" i="1"/>
  <c r="S18" i="1"/>
  <c r="T18" i="1" l="1"/>
  <c r="R18" i="1"/>
  <c r="U17" i="1"/>
  <c r="U18" i="1" l="1"/>
</calcChain>
</file>

<file path=xl/sharedStrings.xml><?xml version="1.0" encoding="utf-8"?>
<sst xmlns="http://schemas.openxmlformats.org/spreadsheetml/2006/main" count="452" uniqueCount="125">
  <si>
    <t>Location</t>
  </si>
  <si>
    <t>Constants</t>
  </si>
  <si>
    <t>Rep</t>
  </si>
  <si>
    <t>B</t>
  </si>
  <si>
    <t>A</t>
  </si>
  <si>
    <t>Date_collected</t>
  </si>
  <si>
    <t>convert to K</t>
  </si>
  <si>
    <t>Airpressure, lab, (atm)</t>
  </si>
  <si>
    <t>Convert machene readout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</si>
  <si>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</si>
  <si>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</si>
  <si>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</si>
  <si>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</si>
  <si>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</si>
  <si>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</si>
  <si>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</si>
  <si>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</si>
  <si>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</si>
  <si>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</si>
  <si>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</si>
  <si>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</si>
  <si>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</si>
  <si>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</si>
  <si>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</si>
  <si>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</si>
  <si>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</si>
  <si>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</si>
  <si>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</si>
  <si>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</si>
  <si>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</si>
  <si>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</si>
  <si>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</si>
  <si>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</si>
  <si>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</si>
  <si>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</si>
  <si>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</si>
  <si>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</si>
  <si>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</si>
  <si>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</si>
  <si>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</si>
  <si>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</si>
  <si>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</si>
  <si>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</si>
  <si>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</si>
  <si>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</si>
  <si>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Colmillo</t>
  </si>
  <si>
    <t>Site</t>
  </si>
  <si>
    <t>0m</t>
  </si>
  <si>
    <t>Headspace extracted</t>
  </si>
  <si>
    <t>Wetland_11</t>
  </si>
  <si>
    <t>Wetland_12</t>
  </si>
  <si>
    <t>Wetland_06</t>
  </si>
  <si>
    <t>Wetland_08</t>
  </si>
  <si>
    <t>Wetland_09</t>
  </si>
  <si>
    <t>Wetland_04</t>
  </si>
  <si>
    <t>Wetland_10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</si>
  <si>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</si>
  <si>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</si>
  <si>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</si>
  <si>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</si>
  <si>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</si>
  <si>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</si>
  <si>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</si>
  <si>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</si>
  <si>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</si>
  <si>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</si>
  <si>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</si>
  <si>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</si>
  <si>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</si>
  <si>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</si>
  <si>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</si>
  <si>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</si>
  <si>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</si>
  <si>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</si>
  <si>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umol ch4/L gas</t>
  </si>
  <si>
    <t>p=(n/V)*R*T</t>
  </si>
  <si>
    <t>mol/(L*atm) = umol/(L*uatm)</t>
  </si>
  <si>
    <t>average 2021 from Moaa (uatm)</t>
  </si>
  <si>
    <t>equilibrium of aqueous CH4 with atmosphere</t>
  </si>
  <si>
    <t>NA</t>
  </si>
  <si>
    <t>notes</t>
  </si>
  <si>
    <t>evak 13ml</t>
  </si>
  <si>
    <t>****evak 14ml</t>
  </si>
  <si>
    <t>overpressure</t>
  </si>
  <si>
    <t>12ml N2</t>
  </si>
  <si>
    <t>12 m1 n2</t>
  </si>
  <si>
    <t>15 ml n2</t>
  </si>
  <si>
    <t>12 ml n2</t>
  </si>
  <si>
    <t>15ml N2</t>
  </si>
  <si>
    <t>Gavilan</t>
  </si>
  <si>
    <t>Chakanas</t>
  </si>
  <si>
    <t>waypt14</t>
  </si>
  <si>
    <t>waypt13</t>
  </si>
  <si>
    <t>waypt08</t>
  </si>
  <si>
    <t>waypt12</t>
  </si>
  <si>
    <t>waypt07</t>
  </si>
  <si>
    <t>Waypt03</t>
  </si>
  <si>
    <t>waypt05</t>
  </si>
  <si>
    <t>waypt06</t>
  </si>
  <si>
    <t>waypt10</t>
  </si>
  <si>
    <t>Resotered outlet</t>
  </si>
  <si>
    <t>waypy04</t>
  </si>
  <si>
    <t>waypt11</t>
  </si>
  <si>
    <t xml:space="preserve"> Not restored outle</t>
  </si>
  <si>
    <t>waypt09</t>
  </si>
  <si>
    <t>Waypt01</t>
  </si>
  <si>
    <t>Waypoint2</t>
  </si>
  <si>
    <t>Tedlar Blank 1</t>
  </si>
  <si>
    <t>Tedlar Blank 2</t>
  </si>
  <si>
    <t>Tedlar Blank 3</t>
  </si>
  <si>
    <t>Tedlar blank 4</t>
  </si>
  <si>
    <t>Tedlar blank 5</t>
  </si>
  <si>
    <t>Tedlar Blank 6</t>
  </si>
  <si>
    <t>Tedlar Bag 7</t>
  </si>
  <si>
    <t>Blank7</t>
  </si>
  <si>
    <t>Blank9</t>
  </si>
  <si>
    <t>Blank10</t>
  </si>
  <si>
    <t>Tedlar Blank 7</t>
  </si>
  <si>
    <t>Tedlar Blank 8</t>
  </si>
  <si>
    <t>Tedlar Blank 9</t>
  </si>
  <si>
    <t>CH4 GCC Output</t>
  </si>
  <si>
    <t>umol ch4/mol gas (see notes)</t>
  </si>
  <si>
    <t>this is the lab given volumn</t>
  </si>
  <si>
    <t>CH4 GCC  (see notes)</t>
  </si>
  <si>
    <t>there are (.015+.012) ml in overpressurized  vials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</si>
</sst>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317500</xdr:colOff>
      <xdr:row>1</xdr:row>
      <xdr:rowOff>76200</xdr:rowOff>
    </xdr:from>
    <xdr:to>
      <xdr:col>14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192582</xdr:colOff>
      <xdr:row>3</xdr:row>
      <xdr:rowOff>279400</xdr:rowOff>
    </xdr:from>
    <xdr:to>
      <xdr:col>15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F780"/>
  <sheetViews>
    <sheetView tabSelected="1" topLeftCell="C1" workbookViewId="0">
      <selection activeCell="M10" sqref="M10"/>
    </sheetView>
  </sheetViews>
  <sheetFormatPr baseColWidth="10" defaultRowHeight="16" x14ac:dyDescent="0.2"/>
  <cols>
    <col min="1" max="1" width="13.5" bestFit="1" customWidth="1"/>
    <col min="2" max="2" width="20.6640625" customWidth="1"/>
    <col min="3" max="3" width="12.1640625" bestFit="1" customWidth="1"/>
    <col min="4" max="4" width="14.6640625" customWidth="1"/>
    <col min="5" max="5" width="7.33203125" customWidth="1"/>
    <col min="6" max="6" width="14.1640625" customWidth="1"/>
    <col min="10" max="10" width="12.1640625" bestFit="1" customWidth="1"/>
    <col min="11" max="11" width="24.1640625" customWidth="1"/>
    <col min="12" max="12" width="16.6640625" customWidth="1"/>
    <col min="13" max="13" width="15.83203125" bestFit="1" customWidth="1"/>
    <col min="14" max="14" width="16.6640625" customWidth="1"/>
    <col min="15" max="15" width="20" customWidth="1"/>
    <col min="16" max="16" width="21.6640625" customWidth="1"/>
    <col min="17" max="17" width="19.6640625" customWidth="1"/>
    <col min="18" max="18" width="18.83203125" customWidth="1"/>
    <col min="19" max="19" width="18.6640625" customWidth="1"/>
    <col min="20" max="20" width="19" customWidth="1"/>
    <col min="21" max="21" width="23" bestFit="1" customWidth="1"/>
  </cols>
  <sheetData>
    <row r="1" spans="1:58" s="6" customFormat="1" ht="20" x14ac:dyDescent="0.25">
      <c r="B1" s="6" t="s">
        <v>1</v>
      </c>
      <c r="D1" s="6" t="s">
        <v>73</v>
      </c>
      <c r="J1" s="7"/>
      <c r="M1" s="7"/>
      <c r="N1" s="21" t="s">
        <v>35</v>
      </c>
      <c r="O1" s="22"/>
      <c r="P1" s="23"/>
    </row>
    <row r="2" spans="1:58" ht="20" x14ac:dyDescent="0.2">
      <c r="B2" t="s">
        <v>27</v>
      </c>
      <c r="C2">
        <v>8.2057366080959995E-2</v>
      </c>
      <c r="J2" s="4"/>
      <c r="M2" s="4"/>
      <c r="O2" s="12"/>
      <c r="P2" s="4"/>
    </row>
    <row r="3" spans="1:58" x14ac:dyDescent="0.2">
      <c r="B3" t="s">
        <v>6</v>
      </c>
      <c r="C3">
        <v>273.14999999999998</v>
      </c>
      <c r="J3" s="4"/>
      <c r="K3" t="s">
        <v>124</v>
      </c>
      <c r="M3" s="4"/>
      <c r="P3" s="4"/>
    </row>
    <row r="4" spans="1:58" x14ac:dyDescent="0.2">
      <c r="B4" t="s">
        <v>7</v>
      </c>
      <c r="C4" s="53">
        <v>1.01653069</v>
      </c>
      <c r="D4" t="s">
        <v>25</v>
      </c>
      <c r="J4" s="4"/>
      <c r="M4" s="4"/>
      <c r="P4" s="4"/>
      <c r="S4" s="27"/>
    </row>
    <row r="5" spans="1:58" x14ac:dyDescent="0.2">
      <c r="B5" t="s">
        <v>62</v>
      </c>
      <c r="C5" s="53">
        <v>21</v>
      </c>
      <c r="D5" t="s">
        <v>25</v>
      </c>
      <c r="J5" s="4"/>
      <c r="M5" s="4"/>
      <c r="P5" s="4"/>
    </row>
    <row r="6" spans="1:58" x14ac:dyDescent="0.2">
      <c r="B6" t="s">
        <v>30</v>
      </c>
      <c r="C6">
        <v>1.4999999999999999E-2</v>
      </c>
      <c r="D6" t="s">
        <v>122</v>
      </c>
      <c r="J6" s="4"/>
      <c r="M6" s="4"/>
      <c r="O6" s="8"/>
      <c r="P6" s="4"/>
    </row>
    <row r="7" spans="1:58" x14ac:dyDescent="0.2">
      <c r="B7" s="2" t="s">
        <v>61</v>
      </c>
      <c r="C7">
        <f>C4/(C2*(C5+C3))</f>
        <v>4.2114734732379838E-2</v>
      </c>
      <c r="D7" t="s">
        <v>60</v>
      </c>
      <c r="J7" s="4"/>
      <c r="M7" s="4"/>
      <c r="P7" s="4"/>
      <c r="R7" s="27"/>
    </row>
    <row r="8" spans="1:58" x14ac:dyDescent="0.2">
      <c r="J8" s="4"/>
      <c r="M8" s="4"/>
      <c r="N8" s="27"/>
      <c r="O8">
        <f>1.4*10^-5/1000*101300</f>
        <v>1.4181999999999999E-3</v>
      </c>
      <c r="P8" s="4" t="s">
        <v>24</v>
      </c>
    </row>
    <row r="9" spans="1:58" x14ac:dyDescent="0.2">
      <c r="B9" t="s">
        <v>9</v>
      </c>
      <c r="C9" s="53">
        <f>1912.38833333333/1000</f>
        <v>1.9123883333333298</v>
      </c>
      <c r="D9" t="s">
        <v>77</v>
      </c>
      <c r="J9" s="4"/>
      <c r="M9" s="4"/>
      <c r="N9" t="s">
        <v>21</v>
      </c>
      <c r="O9">
        <v>1600</v>
      </c>
      <c r="P9" s="4" t="s">
        <v>22</v>
      </c>
    </row>
    <row r="10" spans="1:58" ht="20" x14ac:dyDescent="0.25">
      <c r="J10" s="4"/>
      <c r="M10" s="4" t="s">
        <v>64</v>
      </c>
      <c r="N10" t="s">
        <v>23</v>
      </c>
      <c r="P10" s="4"/>
      <c r="Q10" t="s">
        <v>75</v>
      </c>
      <c r="R10" s="24" t="s">
        <v>36</v>
      </c>
    </row>
    <row r="11" spans="1:58" x14ac:dyDescent="0.2">
      <c r="B11" t="s">
        <v>31</v>
      </c>
      <c r="C11">
        <f>12/1000</f>
        <v>1.2E-2</v>
      </c>
      <c r="J11" s="4"/>
      <c r="M11" s="4"/>
      <c r="P11" s="4"/>
    </row>
    <row r="12" spans="1:58" x14ac:dyDescent="0.2">
      <c r="C12">
        <v>1.2999999999999999E-2</v>
      </c>
      <c r="J12" s="4"/>
      <c r="P12" s="4"/>
    </row>
    <row r="13" spans="1:58" x14ac:dyDescent="0.2">
      <c r="B13" s="45"/>
      <c r="C13" s="45">
        <v>1.4E-2</v>
      </c>
      <c r="D13" s="45"/>
      <c r="E13" s="45"/>
      <c r="F13" s="45"/>
      <c r="G13" s="45"/>
      <c r="H13" s="45"/>
      <c r="I13" s="45"/>
      <c r="J13" s="46"/>
      <c r="K13" s="14"/>
      <c r="L13" s="15"/>
      <c r="M13" s="15"/>
      <c r="N13" s="19"/>
      <c r="O13" s="18" t="s">
        <v>32</v>
      </c>
      <c r="P13" s="17"/>
      <c r="Q13" s="51" t="s">
        <v>44</v>
      </c>
      <c r="R13" s="52"/>
      <c r="S13" s="52"/>
      <c r="T13" s="52"/>
      <c r="U13" s="52"/>
    </row>
    <row r="14" spans="1:58" x14ac:dyDescent="0.2">
      <c r="B14" s="45"/>
      <c r="C14" s="45"/>
      <c r="D14" s="45"/>
      <c r="E14" s="45"/>
      <c r="F14" s="47" t="s">
        <v>58</v>
      </c>
      <c r="G14" s="45"/>
      <c r="H14" s="45"/>
      <c r="I14" s="45"/>
      <c r="J14" s="46"/>
      <c r="K14" s="14"/>
      <c r="L14" s="16" t="s">
        <v>8</v>
      </c>
      <c r="M14" s="15"/>
      <c r="N14" s="19"/>
      <c r="O14" s="18" t="s">
        <v>59</v>
      </c>
      <c r="P14" s="17"/>
      <c r="Q14" s="51"/>
      <c r="R14" s="52"/>
      <c r="S14" s="52"/>
      <c r="T14" s="52"/>
      <c r="U14" s="52"/>
      <c r="V14" s="50"/>
      <c r="W14" s="50"/>
      <c r="X14" s="50"/>
      <c r="Y14" s="28"/>
      <c r="Z14" s="28"/>
      <c r="AA14" s="28"/>
      <c r="AB14" s="28"/>
    </row>
    <row r="15" spans="1:58" s="34" customFormat="1" ht="51" x14ac:dyDescent="0.2">
      <c r="A15" s="34" t="s">
        <v>80</v>
      </c>
      <c r="B15" s="34" t="s">
        <v>57</v>
      </c>
      <c r="C15" s="34" t="s">
        <v>46</v>
      </c>
      <c r="D15" s="48" t="s">
        <v>0</v>
      </c>
      <c r="E15" s="34" t="s">
        <v>2</v>
      </c>
      <c r="F15" s="34" t="s">
        <v>5</v>
      </c>
      <c r="G15" s="34" t="s">
        <v>12</v>
      </c>
      <c r="H15" s="34" t="s">
        <v>12</v>
      </c>
      <c r="I15" s="34" t="s">
        <v>48</v>
      </c>
      <c r="J15" s="35" t="s">
        <v>14</v>
      </c>
      <c r="K15" s="34" t="s">
        <v>120</v>
      </c>
      <c r="L15" s="34" t="s">
        <v>123</v>
      </c>
      <c r="M15" s="35" t="s">
        <v>16</v>
      </c>
      <c r="N15" s="34" t="s">
        <v>20</v>
      </c>
      <c r="O15" s="34" t="s">
        <v>18</v>
      </c>
      <c r="P15" s="35" t="s">
        <v>10</v>
      </c>
      <c r="Q15" s="34" t="s">
        <v>39</v>
      </c>
      <c r="R15" s="36" t="s">
        <v>37</v>
      </c>
      <c r="S15" s="34" t="s">
        <v>40</v>
      </c>
      <c r="T15" s="34" t="s">
        <v>78</v>
      </c>
      <c r="U15" s="37" t="s">
        <v>42</v>
      </c>
      <c r="Z15" s="38"/>
      <c r="AA15" s="38"/>
    </row>
    <row r="16" spans="1:58" s="9" customFormat="1" ht="17" thickBot="1" x14ac:dyDescent="0.25">
      <c r="B16" s="13"/>
      <c r="G16" s="9" t="s">
        <v>11</v>
      </c>
      <c r="H16" s="9" t="s">
        <v>13</v>
      </c>
      <c r="I16" s="9" t="s">
        <v>11</v>
      </c>
      <c r="J16" s="10" t="s">
        <v>13</v>
      </c>
      <c r="K16" s="9" t="s">
        <v>121</v>
      </c>
      <c r="L16" s="9" t="s">
        <v>74</v>
      </c>
      <c r="M16" s="10" t="s">
        <v>15</v>
      </c>
      <c r="N16" s="9" t="s">
        <v>17</v>
      </c>
      <c r="O16" s="9" t="s">
        <v>19</v>
      </c>
      <c r="P16" s="10" t="s">
        <v>76</v>
      </c>
      <c r="Q16" s="9" t="s">
        <v>41</v>
      </c>
      <c r="R16" s="32" t="s">
        <v>15</v>
      </c>
      <c r="S16" s="9" t="s">
        <v>41</v>
      </c>
      <c r="T16" s="9" t="s">
        <v>15</v>
      </c>
      <c r="U16" s="32" t="s">
        <v>43</v>
      </c>
      <c r="V16" s="8"/>
      <c r="W16" s="8"/>
      <c r="X16" s="8"/>
      <c r="Y16" s="8"/>
      <c r="Z16" s="29"/>
      <c r="AA16" s="2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24" ht="17" thickTop="1" x14ac:dyDescent="0.2">
      <c r="B17">
        <v>1</v>
      </c>
      <c r="C17" t="s">
        <v>45</v>
      </c>
      <c r="D17" t="s">
        <v>47</v>
      </c>
      <c r="E17" t="s">
        <v>4</v>
      </c>
      <c r="F17" s="1">
        <v>44768</v>
      </c>
      <c r="G17">
        <v>71.28</v>
      </c>
      <c r="H17">
        <f>G17/1000</f>
        <v>7.1279999999999996E-2</v>
      </c>
      <c r="I17">
        <v>15</v>
      </c>
      <c r="J17" s="4">
        <f>(H17-I17/1000)</f>
        <v>5.6279999999999997E-2</v>
      </c>
      <c r="K17">
        <v>48.265900000000002</v>
      </c>
      <c r="L17">
        <f>K17*$C$7</f>
        <v>2.032705575119572</v>
      </c>
      <c r="M17" s="4">
        <f>L17*($C$11+$C$6)/$C$11</f>
        <v>4.5735875440190368</v>
      </c>
      <c r="N17">
        <v>7.0540000000000003</v>
      </c>
      <c r="O17">
        <v>64.56</v>
      </c>
      <c r="P17" s="5">
        <f>$O$8*EXP($O$9*(1/(N17+$C$3)-1/298.15))</f>
        <v>1.999880935237024E-3</v>
      </c>
      <c r="Q17" s="3">
        <f>M17*$C$2*($C$5+$C$3)</f>
        <v>110.39347941855974</v>
      </c>
      <c r="R17" s="33">
        <f>((M17*I17/1000)+(Q17*P17))/J17</f>
        <v>5.1417488987907598</v>
      </c>
      <c r="S17" s="3">
        <f>$C$9*O17/101.3</f>
        <v>1.2187935913129297</v>
      </c>
      <c r="T17" s="3">
        <f>P17*S17</f>
        <v>2.4374420672557931E-3</v>
      </c>
      <c r="U17" s="33">
        <f>R17/T17*100</f>
        <v>210948.55823915542</v>
      </c>
      <c r="V17" s="3"/>
      <c r="W17" s="3"/>
      <c r="X17" s="30"/>
    </row>
    <row r="18" spans="1:24" x14ac:dyDescent="0.2">
      <c r="B18">
        <v>2</v>
      </c>
      <c r="C18" t="s">
        <v>49</v>
      </c>
      <c r="D18">
        <v>3</v>
      </c>
      <c r="E18" t="s">
        <v>3</v>
      </c>
      <c r="F18" s="1">
        <v>44761</v>
      </c>
      <c r="G18">
        <v>70.650000000000006</v>
      </c>
      <c r="H18">
        <f t="shared" ref="H18:H75" si="0">G18/1000</f>
        <v>7.0650000000000004E-2</v>
      </c>
      <c r="I18">
        <v>15</v>
      </c>
      <c r="J18" s="4">
        <f>(H18-I18/1000)</f>
        <v>5.5650000000000005E-2</v>
      </c>
      <c r="K18">
        <v>321.11590000000001</v>
      </c>
      <c r="L18">
        <f>K18*$C$7</f>
        <v>13.523710946849411</v>
      </c>
      <c r="M18" s="4">
        <f>L18*($C$11+$C$6)/$C$11</f>
        <v>30.428349630411173</v>
      </c>
      <c r="N18">
        <v>6.1660000000000004</v>
      </c>
      <c r="O18">
        <v>62.748750000000001</v>
      </c>
      <c r="P18" s="5">
        <f>$O$8*EXP($O$9*(1/(N18+$C$3)-1/298.15))</f>
        <v>2.0365175140760038E-3</v>
      </c>
      <c r="Q18" s="3">
        <f>M18*$C$2*($C$5+$C$3)</f>
        <v>734.45437664318467</v>
      </c>
      <c r="R18" s="33">
        <f t="shared" ref="R18" si="1">((M18*I18/1000)+(J18*P18*Q18))/J18</f>
        <v>9.6974406920004839</v>
      </c>
      <c r="S18" s="3">
        <f>$C$9*O18/101.3</f>
        <v>1.1845999746421498</v>
      </c>
      <c r="T18" s="3">
        <f t="shared" ref="T18" si="2">P18*S18</f>
        <v>2.4124585955327283E-3</v>
      </c>
      <c r="U18" s="33">
        <f>R18/T18*100</f>
        <v>401973.3524114248</v>
      </c>
      <c r="V18" s="3"/>
      <c r="W18" s="3"/>
      <c r="X18" s="3"/>
    </row>
    <row r="19" spans="1:24" x14ac:dyDescent="0.2">
      <c r="A19" t="s">
        <v>82</v>
      </c>
      <c r="B19">
        <v>146</v>
      </c>
      <c r="C19" t="s">
        <v>55</v>
      </c>
      <c r="D19">
        <v>1</v>
      </c>
      <c r="F19" s="1">
        <v>44850</v>
      </c>
      <c r="G19">
        <v>71.77</v>
      </c>
      <c r="H19">
        <f t="shared" si="0"/>
        <v>7.177E-2</v>
      </c>
      <c r="I19">
        <v>15</v>
      </c>
      <c r="J19" s="4">
        <f t="shared" ref="J19:J75" si="3">(H19-I19/1000)</f>
        <v>5.6770000000000001E-2</v>
      </c>
      <c r="K19">
        <v>360.92599999999999</v>
      </c>
      <c r="L19">
        <f t="shared" ref="L19:L75" si="4">K19*$C$7</f>
        <v>15.200302748018926</v>
      </c>
      <c r="M19" s="4">
        <f>L19*($C$13+$C$6)/$C$13</f>
        <v>31.486341406610631</v>
      </c>
      <c r="N19" t="s">
        <v>79</v>
      </c>
      <c r="P19" s="5"/>
      <c r="Q19" s="3"/>
      <c r="R19" s="33"/>
      <c r="S19" s="3"/>
      <c r="T19" s="3"/>
      <c r="U19" s="33"/>
      <c r="V19" s="3"/>
      <c r="W19" s="3"/>
      <c r="X19" s="3"/>
    </row>
    <row r="20" spans="1:24" x14ac:dyDescent="0.2">
      <c r="A20" t="s">
        <v>81</v>
      </c>
      <c r="B20">
        <v>167</v>
      </c>
      <c r="C20" t="s">
        <v>49</v>
      </c>
      <c r="D20">
        <v>2</v>
      </c>
      <c r="F20" s="1">
        <v>44849</v>
      </c>
      <c r="G20">
        <v>71.760000000000005</v>
      </c>
      <c r="H20">
        <f t="shared" si="0"/>
        <v>7.1760000000000004E-2</v>
      </c>
      <c r="I20">
        <v>15</v>
      </c>
      <c r="J20" s="4">
        <f t="shared" si="3"/>
        <v>5.6760000000000005E-2</v>
      </c>
      <c r="K20">
        <v>14.146000000000001</v>
      </c>
      <c r="L20">
        <f>K20*$C$7</f>
        <v>0.59575503752424519</v>
      </c>
      <c r="M20" s="4">
        <f>L20*($C$12+$C$6)/$C$12</f>
        <v>1.2831646962060665</v>
      </c>
      <c r="N20" t="s">
        <v>79</v>
      </c>
      <c r="Q20" s="3"/>
      <c r="R20" s="33"/>
      <c r="S20" s="3"/>
      <c r="T20" s="3"/>
      <c r="U20" s="33"/>
      <c r="V20" s="3"/>
      <c r="W20" s="3"/>
      <c r="X20" s="3"/>
    </row>
    <row r="21" spans="1:24" x14ac:dyDescent="0.2">
      <c r="A21" t="s">
        <v>81</v>
      </c>
      <c r="B21">
        <v>186</v>
      </c>
      <c r="C21" t="s">
        <v>56</v>
      </c>
      <c r="D21">
        <v>1</v>
      </c>
      <c r="F21" s="1">
        <v>44849</v>
      </c>
      <c r="G21">
        <v>71.709999999999994</v>
      </c>
      <c r="H21">
        <f t="shared" si="0"/>
        <v>7.1709999999999996E-2</v>
      </c>
      <c r="I21">
        <v>15</v>
      </c>
      <c r="J21" s="4">
        <f t="shared" si="3"/>
        <v>5.6709999999999997E-2</v>
      </c>
      <c r="K21">
        <v>1.1439999999999999</v>
      </c>
      <c r="L21">
        <f t="shared" si="4"/>
        <v>4.8179256533842529E-2</v>
      </c>
      <c r="M21" s="4">
        <f>L21</f>
        <v>4.8179256533842529E-2</v>
      </c>
      <c r="N21" t="s">
        <v>79</v>
      </c>
      <c r="P21" s="5"/>
      <c r="Q21" s="3"/>
      <c r="R21" s="33"/>
      <c r="S21" s="3"/>
      <c r="T21" s="3"/>
      <c r="U21" s="33"/>
      <c r="V21" s="3"/>
      <c r="W21" s="3"/>
      <c r="X21" s="3"/>
    </row>
    <row r="22" spans="1:24" x14ac:dyDescent="0.2">
      <c r="A22" t="s">
        <v>81</v>
      </c>
      <c r="B22">
        <v>189</v>
      </c>
      <c r="C22" t="s">
        <v>53</v>
      </c>
      <c r="D22">
        <v>1</v>
      </c>
      <c r="F22" s="1">
        <v>44850</v>
      </c>
      <c r="G22">
        <v>71.48</v>
      </c>
      <c r="H22">
        <f t="shared" si="0"/>
        <v>7.1480000000000002E-2</v>
      </c>
      <c r="I22">
        <v>15</v>
      </c>
      <c r="J22" s="4">
        <f t="shared" si="3"/>
        <v>5.6480000000000002E-2</v>
      </c>
      <c r="K22">
        <v>533.32299999999998</v>
      </c>
      <c r="L22">
        <f t="shared" si="4"/>
        <v>22.460756671677011</v>
      </c>
      <c r="M22" s="4">
        <f t="shared" ref="M22:M25" si="5">L22</f>
        <v>22.460756671677011</v>
      </c>
      <c r="N22" t="s">
        <v>79</v>
      </c>
      <c r="P22" s="5"/>
      <c r="Q22" s="3"/>
      <c r="R22" s="33"/>
      <c r="S22" s="3"/>
      <c r="T22" s="3"/>
      <c r="U22" s="33"/>
      <c r="V22" s="3"/>
      <c r="W22" s="3"/>
      <c r="X22" s="3"/>
    </row>
    <row r="23" spans="1:24" x14ac:dyDescent="0.2">
      <c r="A23" t="s">
        <v>81</v>
      </c>
      <c r="B23">
        <v>233</v>
      </c>
      <c r="C23" t="s">
        <v>52</v>
      </c>
      <c r="D23">
        <v>1</v>
      </c>
      <c r="F23" s="1">
        <v>44850</v>
      </c>
      <c r="G23">
        <v>71.17</v>
      </c>
      <c r="H23">
        <f t="shared" si="0"/>
        <v>7.1169999999999997E-2</v>
      </c>
      <c r="I23">
        <v>15</v>
      </c>
      <c r="J23" s="4">
        <f t="shared" si="3"/>
        <v>5.6169999999999998E-2</v>
      </c>
      <c r="K23">
        <v>357.88099999999997</v>
      </c>
      <c r="L23">
        <f t="shared" si="4"/>
        <v>15.072063380758827</v>
      </c>
      <c r="M23" s="4">
        <f t="shared" si="5"/>
        <v>15.072063380758827</v>
      </c>
      <c r="N23" t="s">
        <v>79</v>
      </c>
      <c r="P23" s="5"/>
      <c r="Q23" s="3"/>
      <c r="R23" s="33"/>
      <c r="S23" s="3"/>
      <c r="T23" s="3"/>
      <c r="U23" s="33"/>
      <c r="V23" s="3"/>
      <c r="W23" s="3"/>
      <c r="X23" s="3"/>
    </row>
    <row r="24" spans="1:24" x14ac:dyDescent="0.2">
      <c r="A24" t="s">
        <v>81</v>
      </c>
      <c r="B24">
        <v>253</v>
      </c>
      <c r="C24" t="s">
        <v>51</v>
      </c>
      <c r="D24">
        <v>2</v>
      </c>
      <c r="F24" s="1">
        <v>44849</v>
      </c>
      <c r="G24">
        <v>71.22</v>
      </c>
      <c r="H24">
        <f t="shared" si="0"/>
        <v>7.1220000000000006E-2</v>
      </c>
      <c r="I24">
        <v>15</v>
      </c>
      <c r="J24" s="4">
        <f t="shared" si="3"/>
        <v>5.6220000000000006E-2</v>
      </c>
      <c r="K24">
        <v>173.55199999999999</v>
      </c>
      <c r="L24">
        <f t="shared" si="4"/>
        <v>7.3090964422739857</v>
      </c>
      <c r="M24" s="4">
        <f t="shared" si="5"/>
        <v>7.3090964422739857</v>
      </c>
      <c r="N24">
        <v>0.16211719999999999</v>
      </c>
      <c r="P24" s="5"/>
      <c r="Q24" s="3"/>
      <c r="R24" s="33"/>
      <c r="S24" s="3"/>
      <c r="T24" s="3"/>
      <c r="U24" s="33"/>
      <c r="V24" s="3"/>
      <c r="W24" s="3"/>
      <c r="X24" s="3"/>
    </row>
    <row r="25" spans="1:24" x14ac:dyDescent="0.2">
      <c r="A25" t="s">
        <v>81</v>
      </c>
      <c r="B25">
        <v>261</v>
      </c>
      <c r="C25" t="s">
        <v>54</v>
      </c>
      <c r="D25">
        <v>1</v>
      </c>
      <c r="F25" s="1">
        <v>44850</v>
      </c>
      <c r="G25">
        <v>71.010000000000005</v>
      </c>
      <c r="H25">
        <f t="shared" si="0"/>
        <v>7.1010000000000004E-2</v>
      </c>
      <c r="I25">
        <v>15</v>
      </c>
      <c r="J25" s="4">
        <f t="shared" si="3"/>
        <v>5.6010000000000004E-2</v>
      </c>
      <c r="K25">
        <v>53.155999999999999</v>
      </c>
      <c r="L25">
        <f t="shared" si="4"/>
        <v>2.2386508394343827</v>
      </c>
      <c r="M25" s="4">
        <f t="shared" si="5"/>
        <v>2.2386508394343827</v>
      </c>
      <c r="N25" t="s">
        <v>79</v>
      </c>
      <c r="P25" s="5"/>
      <c r="Q25" s="3"/>
      <c r="R25" s="33"/>
      <c r="S25" s="3"/>
      <c r="T25" s="3"/>
      <c r="U25" s="33"/>
      <c r="V25" s="3"/>
      <c r="W25" s="3"/>
      <c r="X25" s="3"/>
    </row>
    <row r="26" spans="1:24" x14ac:dyDescent="0.2">
      <c r="A26" t="s">
        <v>83</v>
      </c>
      <c r="B26">
        <v>149</v>
      </c>
      <c r="C26" t="s">
        <v>89</v>
      </c>
      <c r="D26" t="s">
        <v>91</v>
      </c>
      <c r="F26" s="1">
        <v>44895</v>
      </c>
      <c r="G26">
        <v>71.319999999999993</v>
      </c>
      <c r="H26">
        <f t="shared" si="0"/>
        <v>7.1319999999999995E-2</v>
      </c>
      <c r="I26">
        <v>15</v>
      </c>
      <c r="J26" s="4">
        <f t="shared" si="3"/>
        <v>5.6319999999999995E-2</v>
      </c>
      <c r="K26">
        <v>6.532</v>
      </c>
      <c r="L26">
        <f t="shared" si="4"/>
        <v>0.2750934472719051</v>
      </c>
      <c r="M26" s="4">
        <f t="shared" ref="M26:M44" si="6">L26*($C$11+$C$6)/$C$11</f>
        <v>0.61896025636178642</v>
      </c>
      <c r="N26" t="s">
        <v>79</v>
      </c>
      <c r="P26" s="5"/>
      <c r="Q26" s="3"/>
      <c r="R26" s="33"/>
      <c r="S26" s="3"/>
      <c r="T26" s="3"/>
      <c r="U26" s="33"/>
      <c r="V26" s="3"/>
      <c r="W26" s="3"/>
      <c r="X26" s="3"/>
    </row>
    <row r="27" spans="1:24" x14ac:dyDescent="0.2">
      <c r="A27" t="s">
        <v>83</v>
      </c>
      <c r="B27">
        <v>151</v>
      </c>
      <c r="C27" t="s">
        <v>79</v>
      </c>
      <c r="D27" t="s">
        <v>79</v>
      </c>
      <c r="F27" t="s">
        <v>79</v>
      </c>
      <c r="G27">
        <v>71.790000000000006</v>
      </c>
      <c r="H27">
        <f t="shared" si="0"/>
        <v>7.1790000000000007E-2</v>
      </c>
      <c r="I27">
        <v>15</v>
      </c>
      <c r="J27" s="4">
        <f t="shared" si="3"/>
        <v>5.6790000000000007E-2</v>
      </c>
      <c r="K27">
        <v>298.697</v>
      </c>
      <c r="L27">
        <f t="shared" si="4"/>
        <v>12.579544920357661</v>
      </c>
      <c r="M27" s="4">
        <f t="shared" si="6"/>
        <v>28.303976070804737</v>
      </c>
      <c r="N27" t="s">
        <v>79</v>
      </c>
      <c r="P27" s="5"/>
      <c r="Q27" s="3"/>
      <c r="R27" s="33"/>
      <c r="S27" s="3"/>
      <c r="T27" s="3"/>
      <c r="U27" s="33"/>
      <c r="V27" s="3"/>
      <c r="W27" s="3"/>
      <c r="X27" s="3"/>
    </row>
    <row r="28" spans="1:24" x14ac:dyDescent="0.2">
      <c r="A28" t="s">
        <v>83</v>
      </c>
      <c r="B28">
        <v>152</v>
      </c>
      <c r="C28" t="s">
        <v>89</v>
      </c>
      <c r="D28" t="s">
        <v>92</v>
      </c>
      <c r="F28" s="1">
        <v>44895</v>
      </c>
      <c r="G28">
        <v>70.91</v>
      </c>
      <c r="H28">
        <f t="shared" si="0"/>
        <v>7.0910000000000001E-2</v>
      </c>
      <c r="I28">
        <v>15</v>
      </c>
      <c r="J28" s="4">
        <f t="shared" si="3"/>
        <v>5.5910000000000001E-2</v>
      </c>
      <c r="K28">
        <v>86.242000000000004</v>
      </c>
      <c r="L28">
        <f t="shared" si="4"/>
        <v>3.6320589527899023</v>
      </c>
      <c r="M28" s="4">
        <f t="shared" si="6"/>
        <v>8.1721326437772799</v>
      </c>
      <c r="N28" t="s">
        <v>79</v>
      </c>
      <c r="P28" s="5"/>
      <c r="Q28" s="3"/>
      <c r="R28" s="33"/>
      <c r="S28" s="3"/>
      <c r="T28" s="3"/>
      <c r="U28" s="33"/>
      <c r="V28" s="3"/>
      <c r="W28" s="3"/>
      <c r="X28" s="3"/>
    </row>
    <row r="29" spans="1:24" x14ac:dyDescent="0.2">
      <c r="A29" t="s">
        <v>83</v>
      </c>
      <c r="B29">
        <v>156</v>
      </c>
      <c r="C29" t="s">
        <v>89</v>
      </c>
      <c r="D29" t="s">
        <v>93</v>
      </c>
      <c r="F29" s="1">
        <v>44895</v>
      </c>
      <c r="G29">
        <v>71.58</v>
      </c>
      <c r="H29">
        <f t="shared" si="0"/>
        <v>7.1580000000000005E-2</v>
      </c>
      <c r="I29">
        <v>15</v>
      </c>
      <c r="J29" s="4">
        <f t="shared" si="3"/>
        <v>5.6580000000000005E-2</v>
      </c>
      <c r="K29">
        <v>43.991</v>
      </c>
      <c r="L29">
        <f t="shared" si="4"/>
        <v>1.8526692956121213</v>
      </c>
      <c r="M29" s="4">
        <f t="shared" si="6"/>
        <v>4.1685059151272732</v>
      </c>
      <c r="N29" t="s">
        <v>79</v>
      </c>
      <c r="P29" s="5"/>
      <c r="Q29" s="3"/>
      <c r="R29" s="33"/>
      <c r="S29" s="3"/>
      <c r="T29" s="3"/>
      <c r="U29" s="33"/>
      <c r="V29" s="3"/>
      <c r="W29" s="3"/>
      <c r="X29" s="3"/>
    </row>
    <row r="30" spans="1:24" x14ac:dyDescent="0.2">
      <c r="A30" t="s">
        <v>83</v>
      </c>
      <c r="B30">
        <v>159</v>
      </c>
      <c r="C30" t="s">
        <v>89</v>
      </c>
      <c r="D30" t="s">
        <v>94</v>
      </c>
      <c r="F30" s="1">
        <v>44895</v>
      </c>
      <c r="G30">
        <v>70.900000000000006</v>
      </c>
      <c r="H30">
        <f t="shared" si="0"/>
        <v>7.0900000000000005E-2</v>
      </c>
      <c r="I30">
        <v>15</v>
      </c>
      <c r="J30" s="4">
        <f t="shared" si="3"/>
        <v>5.5900000000000005E-2</v>
      </c>
      <c r="K30">
        <v>331.60399999999998</v>
      </c>
      <c r="L30">
        <f t="shared" si="4"/>
        <v>13.965414496196082</v>
      </c>
      <c r="M30" s="4">
        <f t="shared" si="6"/>
        <v>31.422182616441187</v>
      </c>
      <c r="N30" t="s">
        <v>79</v>
      </c>
      <c r="P30" s="5"/>
      <c r="Q30" s="3"/>
      <c r="R30" s="33"/>
      <c r="S30" s="3"/>
      <c r="T30" s="3"/>
      <c r="U30" s="33"/>
      <c r="V30" s="3"/>
      <c r="W30" s="3"/>
      <c r="X30" s="3"/>
    </row>
    <row r="31" spans="1:24" x14ac:dyDescent="0.2">
      <c r="A31" t="s">
        <v>83</v>
      </c>
      <c r="B31">
        <v>172</v>
      </c>
      <c r="C31" t="s">
        <v>89</v>
      </c>
      <c r="D31" t="s">
        <v>95</v>
      </c>
      <c r="F31" s="1">
        <v>44895</v>
      </c>
      <c r="G31">
        <v>71.41</v>
      </c>
      <c r="H31">
        <f t="shared" si="0"/>
        <v>7.1410000000000001E-2</v>
      </c>
      <c r="I31">
        <v>15</v>
      </c>
      <c r="J31" s="4">
        <f t="shared" si="3"/>
        <v>5.6410000000000002E-2</v>
      </c>
      <c r="K31">
        <v>133.13999999999999</v>
      </c>
      <c r="L31">
        <f t="shared" si="4"/>
        <v>5.607155782269051</v>
      </c>
      <c r="M31" s="4">
        <f t="shared" si="6"/>
        <v>12.616100510105364</v>
      </c>
      <c r="N31" t="s">
        <v>79</v>
      </c>
      <c r="P31" s="5"/>
      <c r="Q31" s="3"/>
      <c r="R31" s="33"/>
      <c r="S31" s="3"/>
      <c r="T31" s="3"/>
      <c r="U31" s="33"/>
      <c r="V31" s="3"/>
      <c r="W31" s="3"/>
      <c r="X31" s="3"/>
    </row>
    <row r="32" spans="1:24" x14ac:dyDescent="0.2">
      <c r="A32" t="s">
        <v>83</v>
      </c>
      <c r="B32">
        <v>175</v>
      </c>
      <c r="C32" t="s">
        <v>89</v>
      </c>
      <c r="D32" t="s">
        <v>96</v>
      </c>
      <c r="F32" s="1">
        <v>44894</v>
      </c>
      <c r="G32">
        <v>71.64</v>
      </c>
      <c r="H32">
        <f t="shared" si="0"/>
        <v>7.1639999999999995E-2</v>
      </c>
      <c r="I32">
        <v>15</v>
      </c>
      <c r="J32" s="4">
        <f t="shared" si="3"/>
        <v>5.6639999999999996E-2</v>
      </c>
      <c r="K32">
        <v>12.099</v>
      </c>
      <c r="L32">
        <f t="shared" si="4"/>
        <v>0.50954617552706372</v>
      </c>
      <c r="M32" s="4">
        <f t="shared" si="6"/>
        <v>1.1464788949358933</v>
      </c>
      <c r="N32" t="s">
        <v>79</v>
      </c>
      <c r="P32" s="5"/>
      <c r="Q32" s="3"/>
      <c r="R32" s="33"/>
      <c r="S32" s="3"/>
      <c r="T32" s="3"/>
      <c r="U32" s="33"/>
      <c r="V32" s="3"/>
      <c r="W32" s="3"/>
      <c r="X32" s="3"/>
    </row>
    <row r="33" spans="1:24" x14ac:dyDescent="0.2">
      <c r="A33" t="s">
        <v>83</v>
      </c>
      <c r="B33">
        <v>178</v>
      </c>
      <c r="C33" t="s">
        <v>89</v>
      </c>
      <c r="D33" t="s">
        <v>97</v>
      </c>
      <c r="F33" s="1">
        <v>44896</v>
      </c>
      <c r="G33">
        <v>71.64</v>
      </c>
      <c r="H33">
        <f t="shared" si="0"/>
        <v>7.1639999999999995E-2</v>
      </c>
      <c r="I33">
        <v>15</v>
      </c>
      <c r="J33" s="4">
        <f t="shared" si="3"/>
        <v>5.6639999999999996E-2</v>
      </c>
      <c r="K33">
        <v>695.904</v>
      </c>
      <c r="L33">
        <f t="shared" si="4"/>
        <v>29.30781235920206</v>
      </c>
      <c r="M33" s="4">
        <f t="shared" si="6"/>
        <v>65.942577808204632</v>
      </c>
      <c r="N33" t="s">
        <v>79</v>
      </c>
      <c r="P33" s="5"/>
      <c r="Q33" s="3"/>
      <c r="R33" s="33"/>
      <c r="S33" s="3"/>
      <c r="T33" s="3"/>
      <c r="U33" s="33"/>
      <c r="V33" s="3"/>
      <c r="W33" s="3"/>
      <c r="X33" s="3"/>
    </row>
    <row r="34" spans="1:24" x14ac:dyDescent="0.2">
      <c r="A34" t="s">
        <v>83</v>
      </c>
      <c r="B34">
        <v>182</v>
      </c>
      <c r="C34" t="s">
        <v>89</v>
      </c>
      <c r="D34" t="s">
        <v>98</v>
      </c>
      <c r="F34" s="1">
        <v>44894</v>
      </c>
      <c r="G34">
        <v>71.87</v>
      </c>
      <c r="H34">
        <f t="shared" si="0"/>
        <v>7.1870000000000003E-2</v>
      </c>
      <c r="I34">
        <v>15</v>
      </c>
      <c r="J34" s="4">
        <f t="shared" si="3"/>
        <v>5.6870000000000004E-2</v>
      </c>
      <c r="K34">
        <v>31.664000000000001</v>
      </c>
      <c r="L34">
        <f t="shared" si="4"/>
        <v>1.3335209605660752</v>
      </c>
      <c r="M34" s="4">
        <f t="shared" si="6"/>
        <v>3.000422161273669</v>
      </c>
      <c r="N34" t="s">
        <v>79</v>
      </c>
      <c r="P34" s="5"/>
      <c r="Q34" s="3"/>
      <c r="R34" s="33"/>
      <c r="S34" s="3"/>
      <c r="T34" s="3"/>
      <c r="U34" s="33"/>
      <c r="V34" s="3"/>
      <c r="W34" s="3"/>
      <c r="X34" s="3"/>
    </row>
    <row r="35" spans="1:24" x14ac:dyDescent="0.2">
      <c r="A35" t="s">
        <v>83</v>
      </c>
      <c r="B35">
        <v>183</v>
      </c>
      <c r="C35" t="s">
        <v>89</v>
      </c>
      <c r="D35" t="s">
        <v>99</v>
      </c>
      <c r="F35" s="1">
        <v>44894</v>
      </c>
      <c r="G35">
        <v>71.510000000000005</v>
      </c>
      <c r="H35">
        <f t="shared" si="0"/>
        <v>7.1510000000000004E-2</v>
      </c>
      <c r="I35">
        <v>15</v>
      </c>
      <c r="J35" s="4">
        <f t="shared" si="3"/>
        <v>5.6510000000000005E-2</v>
      </c>
      <c r="K35">
        <v>10.323</v>
      </c>
      <c r="L35">
        <f t="shared" si="4"/>
        <v>0.43475040664235709</v>
      </c>
      <c r="M35" s="4">
        <f t="shared" si="6"/>
        <v>0.9781884149453034</v>
      </c>
      <c r="N35" t="s">
        <v>79</v>
      </c>
      <c r="P35" s="5"/>
      <c r="Q35" s="3"/>
      <c r="R35" s="33"/>
      <c r="S35" s="3"/>
      <c r="T35" s="3"/>
      <c r="U35" s="33"/>
      <c r="V35" s="3"/>
      <c r="W35" s="3"/>
      <c r="X35" s="3"/>
    </row>
    <row r="36" spans="1:24" x14ac:dyDescent="0.2">
      <c r="A36" t="s">
        <v>83</v>
      </c>
      <c r="B36">
        <v>188</v>
      </c>
      <c r="C36" t="s">
        <v>89</v>
      </c>
      <c r="D36" t="s">
        <v>101</v>
      </c>
      <c r="F36" s="1">
        <v>44894</v>
      </c>
      <c r="G36">
        <v>70.989999999999995</v>
      </c>
      <c r="H36">
        <f t="shared" si="0"/>
        <v>7.0989999999999998E-2</v>
      </c>
      <c r="I36">
        <v>15</v>
      </c>
      <c r="J36" s="4">
        <f t="shared" si="3"/>
        <v>5.5989999999999998E-2</v>
      </c>
      <c r="K36">
        <v>0</v>
      </c>
      <c r="L36">
        <f t="shared" si="4"/>
        <v>0</v>
      </c>
      <c r="M36" s="4">
        <f t="shared" si="6"/>
        <v>0</v>
      </c>
      <c r="N36" t="s">
        <v>79</v>
      </c>
      <c r="P36" s="5"/>
      <c r="Q36" s="3"/>
      <c r="R36" s="33"/>
      <c r="S36" s="3"/>
      <c r="T36" s="3"/>
      <c r="U36" s="33"/>
      <c r="V36" s="3"/>
      <c r="W36" s="3"/>
      <c r="X36" s="3"/>
    </row>
    <row r="37" spans="1:24" x14ac:dyDescent="0.2">
      <c r="A37" t="s">
        <v>83</v>
      </c>
      <c r="B37">
        <v>200</v>
      </c>
      <c r="C37" t="s">
        <v>89</v>
      </c>
      <c r="D37" t="s">
        <v>101</v>
      </c>
      <c r="F37" s="1">
        <v>44894</v>
      </c>
      <c r="G37">
        <v>71.09</v>
      </c>
      <c r="H37">
        <f t="shared" si="0"/>
        <v>7.109E-2</v>
      </c>
      <c r="I37">
        <v>15</v>
      </c>
      <c r="J37" s="4">
        <f t="shared" si="3"/>
        <v>5.6090000000000001E-2</v>
      </c>
      <c r="K37">
        <v>0</v>
      </c>
      <c r="L37">
        <f t="shared" si="4"/>
        <v>0</v>
      </c>
      <c r="M37" s="4">
        <f t="shared" si="6"/>
        <v>0</v>
      </c>
      <c r="N37" t="s">
        <v>79</v>
      </c>
      <c r="P37" s="5"/>
      <c r="Q37" s="3"/>
      <c r="R37" s="33"/>
      <c r="S37" s="3"/>
      <c r="T37" s="3"/>
      <c r="U37" s="33"/>
      <c r="V37" s="3"/>
      <c r="W37" s="3"/>
      <c r="X37" s="3"/>
    </row>
    <row r="38" spans="1:24" x14ac:dyDescent="0.2">
      <c r="A38" t="s">
        <v>83</v>
      </c>
      <c r="B38">
        <v>201</v>
      </c>
      <c r="C38" t="s">
        <v>89</v>
      </c>
      <c r="D38" t="s">
        <v>102</v>
      </c>
      <c r="F38" s="1">
        <v>44894</v>
      </c>
      <c r="G38">
        <v>71.5</v>
      </c>
      <c r="H38">
        <f t="shared" si="0"/>
        <v>7.1499999999999994E-2</v>
      </c>
      <c r="I38">
        <v>15</v>
      </c>
      <c r="J38" s="4">
        <f t="shared" si="3"/>
        <v>5.6499999999999995E-2</v>
      </c>
      <c r="K38">
        <v>28.693999999999999</v>
      </c>
      <c r="L38">
        <f t="shared" si="4"/>
        <v>1.208440198410907</v>
      </c>
      <c r="M38" s="4">
        <f t="shared" si="6"/>
        <v>2.7189904464245407</v>
      </c>
      <c r="N38" t="s">
        <v>79</v>
      </c>
      <c r="P38" s="5"/>
      <c r="Q38" s="3"/>
      <c r="R38" s="33"/>
      <c r="S38" s="3"/>
      <c r="T38" s="3"/>
      <c r="U38" s="33"/>
      <c r="V38" s="3"/>
      <c r="W38" s="3"/>
      <c r="X38" s="3"/>
    </row>
    <row r="39" spans="1:24" x14ac:dyDescent="0.2">
      <c r="A39" t="s">
        <v>83</v>
      </c>
      <c r="B39">
        <v>209</v>
      </c>
      <c r="C39" t="s">
        <v>89</v>
      </c>
      <c r="D39" t="s">
        <v>94</v>
      </c>
      <c r="F39" s="1">
        <v>44895</v>
      </c>
      <c r="G39">
        <v>71.03</v>
      </c>
      <c r="H39">
        <f t="shared" si="0"/>
        <v>7.1029999999999996E-2</v>
      </c>
      <c r="I39">
        <v>15</v>
      </c>
      <c r="J39" s="4">
        <f t="shared" si="3"/>
        <v>5.6029999999999996E-2</v>
      </c>
      <c r="K39">
        <v>281.71600000000001</v>
      </c>
      <c r="L39">
        <f t="shared" si="4"/>
        <v>11.864394609867119</v>
      </c>
      <c r="M39" s="4">
        <f t="shared" si="6"/>
        <v>26.694887872201019</v>
      </c>
      <c r="N39" t="s">
        <v>79</v>
      </c>
      <c r="P39" s="5"/>
      <c r="Q39" s="3"/>
      <c r="R39" s="33"/>
      <c r="S39" s="3"/>
      <c r="T39" s="3"/>
      <c r="U39" s="33"/>
      <c r="V39" s="3"/>
      <c r="W39" s="3"/>
      <c r="X39" s="3"/>
    </row>
    <row r="40" spans="1:24" x14ac:dyDescent="0.2">
      <c r="A40" t="s">
        <v>83</v>
      </c>
      <c r="B40">
        <v>224</v>
      </c>
      <c r="C40" t="s">
        <v>89</v>
      </c>
      <c r="D40" t="s">
        <v>102</v>
      </c>
      <c r="F40" s="1">
        <v>44894</v>
      </c>
      <c r="G40">
        <v>71.209999999999994</v>
      </c>
      <c r="H40">
        <f t="shared" si="0"/>
        <v>7.1209999999999996E-2</v>
      </c>
      <c r="I40">
        <v>15</v>
      </c>
      <c r="J40" s="4">
        <f t="shared" si="3"/>
        <v>5.6209999999999996E-2</v>
      </c>
      <c r="K40">
        <v>29.405999999999999</v>
      </c>
      <c r="L40">
        <f t="shared" si="4"/>
        <v>1.2384258895403615</v>
      </c>
      <c r="M40" s="4">
        <f t="shared" si="6"/>
        <v>2.7864582514658132</v>
      </c>
      <c r="N40" t="s">
        <v>79</v>
      </c>
      <c r="P40" s="5"/>
      <c r="Q40" s="3"/>
      <c r="R40" s="33"/>
      <c r="S40" s="3"/>
      <c r="T40" s="3"/>
      <c r="U40" s="33"/>
      <c r="V40" s="3"/>
      <c r="W40" s="3"/>
      <c r="X40" s="3"/>
    </row>
    <row r="41" spans="1:24" x14ac:dyDescent="0.2">
      <c r="A41" t="s">
        <v>83</v>
      </c>
      <c r="B41">
        <v>230</v>
      </c>
      <c r="C41" t="s">
        <v>89</v>
      </c>
      <c r="D41" t="s">
        <v>99</v>
      </c>
      <c r="F41" s="1">
        <v>44894</v>
      </c>
      <c r="G41">
        <v>70.569999999999993</v>
      </c>
      <c r="H41">
        <f t="shared" si="0"/>
        <v>7.0569999999999994E-2</v>
      </c>
      <c r="I41">
        <v>15</v>
      </c>
      <c r="J41" s="4">
        <f t="shared" si="3"/>
        <v>5.5569999999999994E-2</v>
      </c>
      <c r="K41">
        <v>10.311</v>
      </c>
      <c r="L41">
        <f t="shared" si="4"/>
        <v>0.43424502982556851</v>
      </c>
      <c r="M41" s="4">
        <f t="shared" si="6"/>
        <v>0.97705131710752902</v>
      </c>
      <c r="N41" t="s">
        <v>79</v>
      </c>
      <c r="P41" s="5"/>
      <c r="Q41" s="3"/>
      <c r="R41" s="33"/>
      <c r="S41" s="3"/>
      <c r="T41" s="3"/>
      <c r="U41" s="33"/>
      <c r="V41" s="3"/>
      <c r="W41" s="3"/>
      <c r="X41" s="3"/>
    </row>
    <row r="42" spans="1:24" x14ac:dyDescent="0.2">
      <c r="A42" t="s">
        <v>83</v>
      </c>
      <c r="B42">
        <v>231</v>
      </c>
      <c r="C42" t="s">
        <v>89</v>
      </c>
      <c r="D42" t="s">
        <v>98</v>
      </c>
      <c r="F42" s="1">
        <v>44894</v>
      </c>
      <c r="G42">
        <v>71.03</v>
      </c>
      <c r="H42">
        <f t="shared" si="0"/>
        <v>7.1029999999999996E-2</v>
      </c>
      <c r="I42">
        <v>15</v>
      </c>
      <c r="J42" s="4">
        <f t="shared" si="3"/>
        <v>5.6029999999999996E-2</v>
      </c>
      <c r="K42">
        <v>30.361000000000001</v>
      </c>
      <c r="L42">
        <f t="shared" si="4"/>
        <v>1.2786454612097844</v>
      </c>
      <c r="M42" s="4">
        <f t="shared" si="6"/>
        <v>2.8769522877220148</v>
      </c>
      <c r="N42" t="s">
        <v>79</v>
      </c>
      <c r="P42" s="5"/>
      <c r="Q42" s="3"/>
      <c r="R42" s="33"/>
      <c r="S42" s="3"/>
      <c r="T42" s="3"/>
      <c r="U42" s="33"/>
      <c r="V42" s="3"/>
      <c r="W42" s="3"/>
      <c r="X42" s="3"/>
    </row>
    <row r="43" spans="1:24" x14ac:dyDescent="0.2">
      <c r="A43" t="s">
        <v>83</v>
      </c>
      <c r="B43">
        <v>245</v>
      </c>
      <c r="C43" t="s">
        <v>89</v>
      </c>
      <c r="D43" t="s">
        <v>104</v>
      </c>
      <c r="F43" s="1">
        <v>44896</v>
      </c>
      <c r="G43">
        <v>71.09</v>
      </c>
      <c r="H43">
        <f t="shared" si="0"/>
        <v>7.109E-2</v>
      </c>
      <c r="I43">
        <v>15</v>
      </c>
      <c r="J43" s="4">
        <f t="shared" si="3"/>
        <v>5.6090000000000001E-2</v>
      </c>
      <c r="K43">
        <v>58.639000000000003</v>
      </c>
      <c r="L43">
        <f t="shared" si="4"/>
        <v>2.4695659299720214</v>
      </c>
      <c r="M43" s="4">
        <f t="shared" si="6"/>
        <v>5.5565233424370479</v>
      </c>
      <c r="N43" t="s">
        <v>79</v>
      </c>
      <c r="P43" s="5"/>
      <c r="Q43" s="3"/>
      <c r="R43" s="33"/>
      <c r="S43" s="3"/>
      <c r="T43" s="3"/>
      <c r="U43" s="33"/>
      <c r="V43" s="3"/>
      <c r="W43" s="3"/>
      <c r="X43" s="3"/>
    </row>
    <row r="44" spans="1:24" x14ac:dyDescent="0.2">
      <c r="A44" t="s">
        <v>83</v>
      </c>
      <c r="B44">
        <v>256</v>
      </c>
      <c r="C44" t="s">
        <v>89</v>
      </c>
      <c r="D44" t="s">
        <v>105</v>
      </c>
      <c r="F44" s="1">
        <v>44894</v>
      </c>
      <c r="G44">
        <v>70.78</v>
      </c>
      <c r="H44">
        <f t="shared" si="0"/>
        <v>7.0779999999999996E-2</v>
      </c>
      <c r="I44">
        <v>15</v>
      </c>
      <c r="J44" s="4">
        <f t="shared" si="3"/>
        <v>5.5779999999999996E-2</v>
      </c>
      <c r="K44">
        <v>179.20500000000001</v>
      </c>
      <c r="L44">
        <f t="shared" si="4"/>
        <v>7.5471710377161294</v>
      </c>
      <c r="M44" s="4">
        <f t="shared" si="6"/>
        <v>16.98113483486129</v>
      </c>
      <c r="N44" t="s">
        <v>79</v>
      </c>
      <c r="P44" s="5"/>
      <c r="Q44" s="3"/>
      <c r="R44" s="33"/>
      <c r="S44" s="3"/>
      <c r="T44" s="3"/>
      <c r="U44" s="33"/>
      <c r="V44" s="3"/>
      <c r="W44" s="3"/>
      <c r="X44" s="3"/>
    </row>
    <row r="45" spans="1:24" x14ac:dyDescent="0.2">
      <c r="A45" t="s">
        <v>81</v>
      </c>
      <c r="B45">
        <v>257</v>
      </c>
      <c r="C45" t="s">
        <v>89</v>
      </c>
      <c r="D45" t="s">
        <v>105</v>
      </c>
      <c r="F45" s="1">
        <v>44894</v>
      </c>
      <c r="G45">
        <v>70.59</v>
      </c>
      <c r="H45">
        <f t="shared" si="0"/>
        <v>7.059E-2</v>
      </c>
      <c r="I45">
        <v>15</v>
      </c>
      <c r="J45" s="4">
        <f t="shared" si="3"/>
        <v>5.5590000000000001E-2</v>
      </c>
      <c r="K45">
        <v>173.28399999999999</v>
      </c>
      <c r="L45">
        <f t="shared" si="4"/>
        <v>7.297809693365708</v>
      </c>
      <c r="M45" s="4">
        <f>L45</f>
        <v>7.297809693365708</v>
      </c>
      <c r="N45" t="s">
        <v>79</v>
      </c>
      <c r="P45" s="5"/>
      <c r="Q45" s="3"/>
      <c r="R45" s="33"/>
      <c r="S45" s="3"/>
      <c r="T45" s="3"/>
      <c r="U45" s="33"/>
      <c r="V45" s="3"/>
      <c r="W45" s="3"/>
      <c r="X45" s="3"/>
    </row>
    <row r="46" spans="1:24" x14ac:dyDescent="0.2">
      <c r="A46" t="s">
        <v>83</v>
      </c>
      <c r="B46">
        <v>258</v>
      </c>
      <c r="C46" t="s">
        <v>89</v>
      </c>
      <c r="D46" t="s">
        <v>95</v>
      </c>
      <c r="F46" s="1">
        <v>44895</v>
      </c>
      <c r="G46">
        <v>70.95</v>
      </c>
      <c r="H46">
        <f t="shared" si="0"/>
        <v>7.0949999999999999E-2</v>
      </c>
      <c r="I46">
        <v>15</v>
      </c>
      <c r="J46" s="4">
        <f t="shared" si="3"/>
        <v>5.595E-2</v>
      </c>
      <c r="K46">
        <v>124.282</v>
      </c>
      <c r="L46">
        <f t="shared" si="4"/>
        <v>5.2341034620096307</v>
      </c>
      <c r="M46" s="4">
        <f t="shared" ref="M46:M51" si="7">L46*($C$11+$C$6)/$C$11</f>
        <v>11.776732789521668</v>
      </c>
      <c r="N46" t="s">
        <v>79</v>
      </c>
      <c r="P46" s="5"/>
      <c r="Q46" s="3"/>
      <c r="R46" s="33"/>
      <c r="S46" s="3"/>
      <c r="T46" s="3"/>
      <c r="U46" s="33"/>
      <c r="V46" s="3"/>
      <c r="W46" s="3"/>
      <c r="X46" s="3"/>
    </row>
    <row r="47" spans="1:24" x14ac:dyDescent="0.2">
      <c r="A47" t="s">
        <v>83</v>
      </c>
      <c r="B47">
        <v>266</v>
      </c>
      <c r="C47" t="s">
        <v>89</v>
      </c>
      <c r="D47" t="s">
        <v>96</v>
      </c>
      <c r="F47" s="1">
        <v>44894</v>
      </c>
      <c r="G47">
        <v>71.36</v>
      </c>
      <c r="H47">
        <f t="shared" si="0"/>
        <v>7.1359999999999993E-2</v>
      </c>
      <c r="I47">
        <v>15</v>
      </c>
      <c r="J47" s="4">
        <f t="shared" si="3"/>
        <v>5.6359999999999993E-2</v>
      </c>
      <c r="K47">
        <v>7.6379999999999999</v>
      </c>
      <c r="L47">
        <f t="shared" si="4"/>
        <v>0.3216723438859172</v>
      </c>
      <c r="M47" s="4">
        <f t="shared" si="7"/>
        <v>0.72376277374331366</v>
      </c>
      <c r="N47" t="s">
        <v>79</v>
      </c>
      <c r="P47" s="5"/>
      <c r="Q47" s="3"/>
      <c r="R47" s="33"/>
      <c r="S47" s="3"/>
      <c r="T47" s="3"/>
      <c r="U47" s="33"/>
      <c r="V47" s="3"/>
      <c r="W47" s="3"/>
      <c r="X47" s="3"/>
    </row>
    <row r="48" spans="1:24" x14ac:dyDescent="0.2">
      <c r="A48" t="s">
        <v>83</v>
      </c>
      <c r="B48">
        <v>269</v>
      </c>
      <c r="C48" t="s">
        <v>89</v>
      </c>
      <c r="D48" t="s">
        <v>92</v>
      </c>
      <c r="F48" s="1">
        <v>44895</v>
      </c>
      <c r="G48">
        <v>71.13</v>
      </c>
      <c r="H48">
        <f t="shared" si="0"/>
        <v>7.1129999999999999E-2</v>
      </c>
      <c r="I48">
        <v>15</v>
      </c>
      <c r="J48" s="4">
        <f t="shared" si="3"/>
        <v>5.6129999999999999E-2</v>
      </c>
      <c r="K48">
        <v>87.903000000000006</v>
      </c>
      <c r="L48">
        <f t="shared" si="4"/>
        <v>3.7020115271803853</v>
      </c>
      <c r="M48" s="4">
        <f t="shared" si="7"/>
        <v>8.329525936155866</v>
      </c>
      <c r="N48" t="s">
        <v>79</v>
      </c>
      <c r="P48" s="5"/>
      <c r="Q48" s="3"/>
      <c r="R48" s="33"/>
      <c r="S48" s="3"/>
      <c r="T48" s="3"/>
      <c r="U48" s="33"/>
      <c r="V48" s="3"/>
      <c r="W48" s="3"/>
      <c r="X48" s="3"/>
    </row>
    <row r="49" spans="1:24" x14ac:dyDescent="0.2">
      <c r="A49" t="s">
        <v>83</v>
      </c>
      <c r="B49">
        <v>274</v>
      </c>
      <c r="C49" t="s">
        <v>89</v>
      </c>
      <c r="D49" t="s">
        <v>91</v>
      </c>
      <c r="F49" s="1">
        <v>44895</v>
      </c>
      <c r="G49">
        <v>71.14</v>
      </c>
      <c r="H49">
        <f t="shared" si="0"/>
        <v>7.1139999999999995E-2</v>
      </c>
      <c r="I49">
        <v>15</v>
      </c>
      <c r="J49" s="4">
        <f t="shared" si="3"/>
        <v>5.6139999999999995E-2</v>
      </c>
      <c r="K49">
        <v>6.1550000000000002</v>
      </c>
      <c r="L49">
        <f t="shared" si="4"/>
        <v>0.25921619227779791</v>
      </c>
      <c r="M49" s="4">
        <f t="shared" si="7"/>
        <v>0.58323643262504532</v>
      </c>
      <c r="N49" t="s">
        <v>79</v>
      </c>
      <c r="P49" s="5"/>
      <c r="Q49" s="3"/>
      <c r="R49" s="33"/>
      <c r="S49" s="3"/>
      <c r="T49" s="3"/>
      <c r="U49" s="33"/>
      <c r="V49" s="3"/>
      <c r="W49" s="3"/>
      <c r="X49" s="3"/>
    </row>
    <row r="50" spans="1:24" x14ac:dyDescent="0.2">
      <c r="A50" t="s">
        <v>83</v>
      </c>
      <c r="B50">
        <v>275</v>
      </c>
      <c r="C50" t="s">
        <v>89</v>
      </c>
      <c r="D50" t="s">
        <v>93</v>
      </c>
      <c r="F50" s="1">
        <v>44895</v>
      </c>
      <c r="G50">
        <v>70.239999999999995</v>
      </c>
      <c r="H50">
        <f t="shared" si="0"/>
        <v>7.0239999999999997E-2</v>
      </c>
      <c r="I50">
        <v>15</v>
      </c>
      <c r="J50" s="4">
        <f t="shared" si="3"/>
        <v>5.5239999999999997E-2</v>
      </c>
      <c r="K50">
        <v>51.637</v>
      </c>
      <c r="L50">
        <f t="shared" si="4"/>
        <v>2.1746785573758975</v>
      </c>
      <c r="M50" s="4">
        <f t="shared" si="7"/>
        <v>4.8930267540957697</v>
      </c>
      <c r="N50" t="s">
        <v>79</v>
      </c>
      <c r="P50" s="5"/>
      <c r="Q50" s="3"/>
      <c r="R50" s="33"/>
      <c r="S50" s="3"/>
      <c r="T50" s="3"/>
      <c r="U50" s="33"/>
      <c r="V50" s="3"/>
      <c r="W50" s="3"/>
      <c r="X50" s="3"/>
    </row>
    <row r="51" spans="1:24" x14ac:dyDescent="0.2">
      <c r="A51" t="s">
        <v>83</v>
      </c>
      <c r="B51">
        <v>276</v>
      </c>
      <c r="C51" t="s">
        <v>89</v>
      </c>
      <c r="D51" t="s">
        <v>104</v>
      </c>
      <c r="F51" s="1">
        <v>44896</v>
      </c>
      <c r="G51">
        <v>71.040000000000006</v>
      </c>
      <c r="H51">
        <f t="shared" si="0"/>
        <v>7.1040000000000006E-2</v>
      </c>
      <c r="I51">
        <v>15</v>
      </c>
      <c r="J51" s="4">
        <f t="shared" si="3"/>
        <v>5.6040000000000006E-2</v>
      </c>
      <c r="K51">
        <v>56.808999999999997</v>
      </c>
      <c r="L51">
        <f t="shared" si="4"/>
        <v>2.3924959654117663</v>
      </c>
      <c r="M51" s="4">
        <f t="shared" si="7"/>
        <v>5.3831159221764739</v>
      </c>
      <c r="N51" t="s">
        <v>79</v>
      </c>
      <c r="P51" s="5"/>
      <c r="Q51" s="3"/>
      <c r="R51" s="33"/>
      <c r="S51" s="3"/>
      <c r="T51" s="3"/>
      <c r="U51" s="33"/>
      <c r="V51" s="3"/>
      <c r="W51" s="3"/>
      <c r="X51" s="3"/>
    </row>
    <row r="52" spans="1:24" x14ac:dyDescent="0.2">
      <c r="A52" t="s">
        <v>81</v>
      </c>
      <c r="B52">
        <v>143</v>
      </c>
      <c r="C52" t="s">
        <v>49</v>
      </c>
      <c r="D52">
        <v>2</v>
      </c>
      <c r="F52" s="1">
        <v>44849</v>
      </c>
      <c r="G52">
        <v>71.59</v>
      </c>
      <c r="H52">
        <f t="shared" si="0"/>
        <v>7.1590000000000001E-2</v>
      </c>
      <c r="I52">
        <v>15</v>
      </c>
      <c r="J52" s="4">
        <f t="shared" si="3"/>
        <v>5.6590000000000001E-2</v>
      </c>
      <c r="K52">
        <v>5.7889999999999997</v>
      </c>
      <c r="L52">
        <f t="shared" si="4"/>
        <v>0.24380219936574687</v>
      </c>
      <c r="M52" s="4">
        <f t="shared" ref="M52:M75" si="8">L52</f>
        <v>0.24380219936574687</v>
      </c>
      <c r="N52" t="s">
        <v>79</v>
      </c>
      <c r="P52" s="5"/>
      <c r="Q52" s="3"/>
      <c r="R52" s="33"/>
      <c r="S52" s="3"/>
      <c r="T52" s="3"/>
      <c r="U52" s="33"/>
      <c r="V52" s="3"/>
      <c r="W52" s="3"/>
      <c r="X52" s="3"/>
    </row>
    <row r="53" spans="1:24" x14ac:dyDescent="0.2">
      <c r="A53" t="s">
        <v>81</v>
      </c>
      <c r="B53">
        <v>147</v>
      </c>
      <c r="C53" t="s">
        <v>54</v>
      </c>
      <c r="D53">
        <v>2</v>
      </c>
      <c r="F53" s="1">
        <v>44850</v>
      </c>
      <c r="G53">
        <v>71.63</v>
      </c>
      <c r="H53">
        <f t="shared" si="0"/>
        <v>7.1629999999999999E-2</v>
      </c>
      <c r="I53">
        <v>15</v>
      </c>
      <c r="J53" s="4">
        <f t="shared" si="3"/>
        <v>5.663E-2</v>
      </c>
      <c r="K53">
        <v>29.132999999999999</v>
      </c>
      <c r="L53">
        <f t="shared" si="4"/>
        <v>1.2269285669584218</v>
      </c>
      <c r="M53" s="4">
        <f t="shared" si="8"/>
        <v>1.2269285669584218</v>
      </c>
      <c r="N53" t="s">
        <v>79</v>
      </c>
      <c r="P53" s="5"/>
      <c r="Q53" s="3"/>
      <c r="R53" s="33"/>
      <c r="S53" s="3"/>
      <c r="T53" s="3"/>
      <c r="U53" s="33"/>
      <c r="V53" s="3"/>
      <c r="W53" s="3"/>
      <c r="X53" s="3"/>
    </row>
    <row r="54" spans="1:24" x14ac:dyDescent="0.2">
      <c r="A54" t="s">
        <v>81</v>
      </c>
      <c r="B54">
        <v>148</v>
      </c>
      <c r="C54" t="s">
        <v>56</v>
      </c>
      <c r="D54">
        <v>1</v>
      </c>
      <c r="F54" s="1">
        <v>44849</v>
      </c>
      <c r="G54">
        <v>71.16</v>
      </c>
      <c r="H54">
        <f t="shared" si="0"/>
        <v>7.1160000000000001E-2</v>
      </c>
      <c r="I54">
        <v>15</v>
      </c>
      <c r="J54" s="4">
        <f t="shared" si="3"/>
        <v>5.6160000000000002E-2</v>
      </c>
      <c r="K54">
        <v>0.68700000000000006</v>
      </c>
      <c r="L54">
        <f t="shared" si="4"/>
        <v>2.893282276114495E-2</v>
      </c>
      <c r="M54" s="4">
        <f t="shared" si="8"/>
        <v>2.893282276114495E-2</v>
      </c>
      <c r="N54">
        <v>0.197188</v>
      </c>
      <c r="P54" s="5"/>
      <c r="Q54" s="3"/>
      <c r="R54" s="33"/>
      <c r="S54" s="3"/>
      <c r="T54" s="3"/>
      <c r="U54" s="33"/>
      <c r="V54" s="3"/>
      <c r="W54" s="3"/>
      <c r="X54" s="3"/>
    </row>
    <row r="55" spans="1:24" x14ac:dyDescent="0.2">
      <c r="A55" t="s">
        <v>81</v>
      </c>
      <c r="B55">
        <v>150</v>
      </c>
      <c r="C55" t="s">
        <v>54</v>
      </c>
      <c r="D55">
        <v>2</v>
      </c>
      <c r="F55" s="1">
        <v>44850</v>
      </c>
      <c r="G55">
        <v>71.19</v>
      </c>
      <c r="H55">
        <f t="shared" si="0"/>
        <v>7.1190000000000003E-2</v>
      </c>
      <c r="I55">
        <v>15</v>
      </c>
      <c r="J55" s="4">
        <f t="shared" si="3"/>
        <v>5.6190000000000004E-2</v>
      </c>
      <c r="K55">
        <v>26.683</v>
      </c>
      <c r="L55">
        <f t="shared" si="4"/>
        <v>1.1237474668640912</v>
      </c>
      <c r="M55" s="4">
        <f t="shared" si="8"/>
        <v>1.1237474668640912</v>
      </c>
      <c r="N55" t="s">
        <v>79</v>
      </c>
      <c r="P55" s="5"/>
      <c r="Q55" s="3"/>
      <c r="R55" s="33"/>
      <c r="S55" s="3"/>
      <c r="T55" s="3"/>
      <c r="U55" s="33"/>
      <c r="V55" s="3"/>
      <c r="W55" s="3"/>
      <c r="X55" s="3"/>
    </row>
    <row r="56" spans="1:24" x14ac:dyDescent="0.2">
      <c r="A56" t="s">
        <v>81</v>
      </c>
      <c r="B56">
        <v>162</v>
      </c>
      <c r="C56" t="s">
        <v>51</v>
      </c>
      <c r="D56">
        <v>1</v>
      </c>
      <c r="F56" s="1">
        <v>44849</v>
      </c>
      <c r="G56">
        <v>71.59</v>
      </c>
      <c r="H56">
        <f t="shared" si="0"/>
        <v>7.1590000000000001E-2</v>
      </c>
      <c r="I56">
        <v>15</v>
      </c>
      <c r="J56" s="4">
        <f t="shared" si="3"/>
        <v>5.6590000000000001E-2</v>
      </c>
      <c r="K56">
        <v>92.352999999999994</v>
      </c>
      <c r="L56">
        <f t="shared" si="4"/>
        <v>3.8894220967394748</v>
      </c>
      <c r="M56" s="4">
        <f t="shared" si="8"/>
        <v>3.8894220967394748</v>
      </c>
      <c r="N56">
        <v>0.16211719999999999</v>
      </c>
      <c r="P56" s="5"/>
      <c r="Q56" s="3"/>
      <c r="R56" s="33"/>
      <c r="S56" s="3"/>
      <c r="T56" s="3"/>
      <c r="U56" s="33"/>
      <c r="V56" s="3"/>
      <c r="W56" s="3"/>
      <c r="X56" s="3"/>
    </row>
    <row r="57" spans="1:24" x14ac:dyDescent="0.2">
      <c r="A57" t="s">
        <v>81</v>
      </c>
      <c r="B57">
        <v>166</v>
      </c>
      <c r="C57" t="s">
        <v>53</v>
      </c>
      <c r="D57">
        <v>1</v>
      </c>
      <c r="F57" s="1">
        <v>44850</v>
      </c>
      <c r="G57">
        <v>70.87</v>
      </c>
      <c r="H57">
        <f t="shared" si="0"/>
        <v>7.0870000000000002E-2</v>
      </c>
      <c r="I57">
        <v>15</v>
      </c>
      <c r="J57" s="4">
        <f t="shared" si="3"/>
        <v>5.5870000000000003E-2</v>
      </c>
      <c r="K57">
        <v>589.22500000000002</v>
      </c>
      <c r="L57">
        <f t="shared" si="4"/>
        <v>24.81505457268651</v>
      </c>
      <c r="M57" s="4">
        <f t="shared" si="8"/>
        <v>24.81505457268651</v>
      </c>
      <c r="N57">
        <v>8.4809999999999999</v>
      </c>
      <c r="P57" s="5"/>
      <c r="Q57" s="3"/>
      <c r="R57" s="33"/>
      <c r="S57" s="3"/>
      <c r="T57" s="3"/>
      <c r="U57" s="33"/>
      <c r="V57" s="3"/>
      <c r="W57" s="3"/>
      <c r="X57" s="3"/>
    </row>
    <row r="58" spans="1:24" x14ac:dyDescent="0.2">
      <c r="A58" t="s">
        <v>81</v>
      </c>
      <c r="B58">
        <v>184</v>
      </c>
      <c r="C58" t="s">
        <v>50</v>
      </c>
      <c r="D58">
        <v>1</v>
      </c>
      <c r="F58" s="1">
        <v>44850</v>
      </c>
      <c r="G58">
        <v>72.069999999999993</v>
      </c>
      <c r="H58">
        <f t="shared" si="0"/>
        <v>7.2069999999999995E-2</v>
      </c>
      <c r="I58">
        <v>15</v>
      </c>
      <c r="J58" s="4">
        <f t="shared" si="3"/>
        <v>5.7069999999999996E-2</v>
      </c>
      <c r="K58">
        <v>16.440000000000001</v>
      </c>
      <c r="L58">
        <f t="shared" si="4"/>
        <v>0.69236623900032457</v>
      </c>
      <c r="M58" s="4">
        <f t="shared" si="8"/>
        <v>0.69236623900032457</v>
      </c>
      <c r="N58">
        <v>0.3079828</v>
      </c>
      <c r="P58" s="5"/>
      <c r="Q58" s="3"/>
      <c r="R58" s="33"/>
      <c r="S58" s="3"/>
      <c r="T58" s="3"/>
      <c r="U58" s="33"/>
      <c r="V58" s="3"/>
      <c r="W58" s="3"/>
      <c r="X58" s="3"/>
    </row>
    <row r="59" spans="1:24" x14ac:dyDescent="0.2">
      <c r="A59" t="s">
        <v>81</v>
      </c>
      <c r="B59">
        <v>185</v>
      </c>
      <c r="C59" t="s">
        <v>90</v>
      </c>
      <c r="D59" t="s">
        <v>100</v>
      </c>
      <c r="F59" s="1">
        <v>44893</v>
      </c>
      <c r="G59">
        <v>70.42</v>
      </c>
      <c r="H59">
        <f t="shared" si="0"/>
        <v>7.0419999999999996E-2</v>
      </c>
      <c r="I59">
        <v>15</v>
      </c>
      <c r="J59" s="4">
        <f t="shared" si="3"/>
        <v>5.5419999999999997E-2</v>
      </c>
      <c r="K59">
        <v>22.524000000000001</v>
      </c>
      <c r="L59">
        <f t="shared" si="4"/>
        <v>0.94859228511212357</v>
      </c>
      <c r="M59" s="4">
        <f t="shared" si="8"/>
        <v>0.94859228511212357</v>
      </c>
      <c r="N59" t="s">
        <v>79</v>
      </c>
      <c r="P59" s="5"/>
      <c r="Q59" s="3"/>
      <c r="R59" s="33"/>
      <c r="S59" s="3"/>
      <c r="T59" s="3"/>
      <c r="U59" s="33"/>
      <c r="V59" s="3"/>
      <c r="W59" s="3"/>
      <c r="X59" s="3"/>
    </row>
    <row r="60" spans="1:24" x14ac:dyDescent="0.2">
      <c r="A60" t="s">
        <v>81</v>
      </c>
      <c r="B60">
        <v>187</v>
      </c>
      <c r="C60" t="s">
        <v>90</v>
      </c>
      <c r="D60" t="s">
        <v>100</v>
      </c>
      <c r="F60" s="1">
        <v>44893</v>
      </c>
      <c r="G60">
        <v>70.930000000000007</v>
      </c>
      <c r="H60">
        <f t="shared" si="0"/>
        <v>7.0930000000000007E-2</v>
      </c>
      <c r="I60">
        <v>15</v>
      </c>
      <c r="J60" s="4">
        <f t="shared" si="3"/>
        <v>5.5930000000000007E-2</v>
      </c>
      <c r="K60">
        <v>24.433</v>
      </c>
      <c r="L60">
        <f t="shared" si="4"/>
        <v>1.0289893137162365</v>
      </c>
      <c r="M60" s="4">
        <f t="shared" si="8"/>
        <v>1.0289893137162365</v>
      </c>
      <c r="N60" t="s">
        <v>79</v>
      </c>
      <c r="P60" s="5"/>
      <c r="Q60" s="3"/>
      <c r="R60" s="33"/>
      <c r="S60" s="3"/>
      <c r="T60" s="3"/>
      <c r="U60" s="33"/>
      <c r="V60" s="3"/>
      <c r="W60" s="3"/>
      <c r="X60" s="3"/>
    </row>
    <row r="61" spans="1:24" x14ac:dyDescent="0.2">
      <c r="A61" t="s">
        <v>81</v>
      </c>
      <c r="B61">
        <v>190</v>
      </c>
      <c r="C61" t="s">
        <v>53</v>
      </c>
      <c r="D61">
        <v>2</v>
      </c>
      <c r="F61" s="1">
        <v>44850</v>
      </c>
      <c r="G61">
        <v>71.569999999999993</v>
      </c>
      <c r="H61">
        <f t="shared" si="0"/>
        <v>7.1569999999999995E-2</v>
      </c>
      <c r="I61">
        <v>15</v>
      </c>
      <c r="J61" s="4">
        <f t="shared" si="3"/>
        <v>5.6569999999999995E-2</v>
      </c>
      <c r="K61">
        <v>358.36700000000002</v>
      </c>
      <c r="L61">
        <f t="shared" si="4"/>
        <v>15.092531141838766</v>
      </c>
      <c r="M61" s="4">
        <f t="shared" si="8"/>
        <v>15.092531141838766</v>
      </c>
      <c r="N61" t="s">
        <v>79</v>
      </c>
      <c r="P61" s="5"/>
      <c r="Q61" s="3"/>
      <c r="R61" s="33"/>
      <c r="S61" s="3"/>
      <c r="T61" s="3"/>
      <c r="U61" s="33"/>
      <c r="V61" s="3"/>
      <c r="W61" s="3"/>
      <c r="X61" s="3"/>
    </row>
    <row r="62" spans="1:24" x14ac:dyDescent="0.2">
      <c r="A62" t="s">
        <v>81</v>
      </c>
      <c r="B62">
        <v>197</v>
      </c>
      <c r="C62" t="s">
        <v>55</v>
      </c>
      <c r="D62">
        <v>1</v>
      </c>
      <c r="F62" s="1">
        <v>44850</v>
      </c>
      <c r="G62">
        <v>71.53</v>
      </c>
      <c r="H62">
        <f t="shared" si="0"/>
        <v>7.1529999999999996E-2</v>
      </c>
      <c r="I62">
        <v>15</v>
      </c>
      <c r="J62" s="4">
        <f t="shared" si="3"/>
        <v>5.6529999999999997E-2</v>
      </c>
      <c r="K62">
        <v>151.02099999999999</v>
      </c>
      <c r="L62">
        <f t="shared" si="4"/>
        <v>6.3602093540187346</v>
      </c>
      <c r="M62" s="4">
        <f t="shared" si="8"/>
        <v>6.3602093540187346</v>
      </c>
      <c r="N62">
        <v>8.9779999999999998</v>
      </c>
      <c r="P62" s="5"/>
      <c r="Q62" s="3"/>
      <c r="R62" s="33"/>
      <c r="S62" s="3"/>
      <c r="T62" s="3"/>
      <c r="U62" s="33"/>
      <c r="V62" s="3"/>
      <c r="W62" s="3"/>
      <c r="X62" s="3"/>
    </row>
    <row r="63" spans="1:24" x14ac:dyDescent="0.2">
      <c r="A63" t="s">
        <v>81</v>
      </c>
      <c r="B63">
        <v>204</v>
      </c>
      <c r="C63" t="s">
        <v>55</v>
      </c>
      <c r="D63">
        <v>2</v>
      </c>
      <c r="F63" s="1">
        <v>44850</v>
      </c>
      <c r="G63">
        <v>71.459999999999994</v>
      </c>
      <c r="H63">
        <f t="shared" si="0"/>
        <v>7.1459999999999996E-2</v>
      </c>
      <c r="I63">
        <v>15</v>
      </c>
      <c r="J63" s="4">
        <f t="shared" si="3"/>
        <v>5.6459999999999996E-2</v>
      </c>
      <c r="K63">
        <v>527.52300000000002</v>
      </c>
      <c r="L63">
        <f t="shared" si="4"/>
        <v>22.216491210229211</v>
      </c>
      <c r="M63" s="4">
        <f t="shared" si="8"/>
        <v>22.216491210229211</v>
      </c>
      <c r="N63" t="s">
        <v>79</v>
      </c>
      <c r="P63" s="5"/>
      <c r="Q63" s="3"/>
      <c r="R63" s="33"/>
      <c r="S63" s="3"/>
      <c r="T63" s="3"/>
      <c r="U63" s="33"/>
      <c r="V63" s="3"/>
      <c r="W63" s="3"/>
      <c r="X63" s="3"/>
    </row>
    <row r="64" spans="1:24" x14ac:dyDescent="0.2">
      <c r="A64" t="s">
        <v>81</v>
      </c>
      <c r="B64">
        <v>210</v>
      </c>
      <c r="C64" t="s">
        <v>79</v>
      </c>
      <c r="D64" t="s">
        <v>79</v>
      </c>
      <c r="F64" t="s">
        <v>79</v>
      </c>
      <c r="G64">
        <v>71.23</v>
      </c>
      <c r="H64">
        <f t="shared" si="0"/>
        <v>7.1230000000000002E-2</v>
      </c>
      <c r="I64">
        <v>15</v>
      </c>
      <c r="J64" s="4">
        <f t="shared" si="3"/>
        <v>5.6230000000000002E-2</v>
      </c>
      <c r="K64">
        <v>16.765000000000001</v>
      </c>
      <c r="L64">
        <f t="shared" si="4"/>
        <v>0.70605352778834796</v>
      </c>
      <c r="M64" s="4">
        <f t="shared" si="8"/>
        <v>0.70605352778834796</v>
      </c>
      <c r="N64" t="s">
        <v>79</v>
      </c>
      <c r="P64" s="5"/>
      <c r="Q64" s="3"/>
      <c r="R64" s="33"/>
      <c r="S64" s="3"/>
      <c r="T64" s="3"/>
      <c r="U64" s="33"/>
      <c r="V64" s="3"/>
      <c r="W64" s="3"/>
      <c r="X64" s="3"/>
    </row>
    <row r="65" spans="1:24" x14ac:dyDescent="0.2">
      <c r="A65" t="s">
        <v>81</v>
      </c>
      <c r="B65">
        <v>211</v>
      </c>
      <c r="C65" t="s">
        <v>53</v>
      </c>
      <c r="D65">
        <v>2</v>
      </c>
      <c r="F65" s="1">
        <v>44850</v>
      </c>
      <c r="G65">
        <v>70.98</v>
      </c>
      <c r="H65">
        <f t="shared" si="0"/>
        <v>7.0980000000000001E-2</v>
      </c>
      <c r="I65">
        <v>15</v>
      </c>
      <c r="J65" s="4">
        <f t="shared" si="3"/>
        <v>5.5980000000000002E-2</v>
      </c>
      <c r="K65">
        <v>499.67</v>
      </c>
      <c r="L65">
        <f t="shared" si="4"/>
        <v>21.043469503728236</v>
      </c>
      <c r="M65" s="4">
        <f t="shared" si="8"/>
        <v>21.043469503728236</v>
      </c>
      <c r="N65" t="s">
        <v>79</v>
      </c>
      <c r="P65" s="5"/>
      <c r="Q65" s="3"/>
      <c r="R65" s="33"/>
      <c r="S65" s="3"/>
      <c r="T65" s="3"/>
      <c r="U65" s="33"/>
      <c r="V65" s="3"/>
      <c r="W65" s="3"/>
      <c r="X65" s="3"/>
    </row>
    <row r="66" spans="1:24" x14ac:dyDescent="0.2">
      <c r="A66" t="s">
        <v>81</v>
      </c>
      <c r="B66">
        <v>215</v>
      </c>
      <c r="C66" t="s">
        <v>79</v>
      </c>
      <c r="D66" t="s">
        <v>79</v>
      </c>
      <c r="F66" t="s">
        <v>79</v>
      </c>
      <c r="G66">
        <v>71.22</v>
      </c>
      <c r="H66">
        <f t="shared" si="0"/>
        <v>7.1220000000000006E-2</v>
      </c>
      <c r="I66">
        <v>15</v>
      </c>
      <c r="J66" s="4">
        <f t="shared" si="3"/>
        <v>5.6220000000000006E-2</v>
      </c>
      <c r="K66" t="s">
        <v>79</v>
      </c>
      <c r="L66" t="e">
        <f t="shared" si="4"/>
        <v>#VALUE!</v>
      </c>
      <c r="M66" s="4" t="e">
        <f t="shared" si="8"/>
        <v>#VALUE!</v>
      </c>
      <c r="N66" t="s">
        <v>79</v>
      </c>
      <c r="P66" s="5"/>
      <c r="Q66" s="3"/>
      <c r="R66" s="33"/>
      <c r="S66" s="3"/>
      <c r="T66" s="3"/>
      <c r="U66" s="33"/>
      <c r="V66" s="3"/>
      <c r="W66" s="3"/>
      <c r="X66" s="3"/>
    </row>
    <row r="67" spans="1:24" x14ac:dyDescent="0.2">
      <c r="A67" t="s">
        <v>81</v>
      </c>
      <c r="B67">
        <v>217</v>
      </c>
      <c r="C67" t="s">
        <v>90</v>
      </c>
      <c r="D67" t="s">
        <v>103</v>
      </c>
      <c r="F67" s="1">
        <v>44893</v>
      </c>
      <c r="G67">
        <v>71.06</v>
      </c>
      <c r="H67">
        <f t="shared" si="0"/>
        <v>7.1059999999999998E-2</v>
      </c>
      <c r="I67">
        <v>15</v>
      </c>
      <c r="J67" s="4">
        <f t="shared" si="3"/>
        <v>5.6059999999999999E-2</v>
      </c>
      <c r="K67">
        <v>6.7110000000000003</v>
      </c>
      <c r="L67">
        <f t="shared" si="4"/>
        <v>0.28263198478900109</v>
      </c>
      <c r="M67" s="4">
        <f t="shared" si="8"/>
        <v>0.28263198478900109</v>
      </c>
      <c r="N67" t="s">
        <v>79</v>
      </c>
      <c r="P67" s="5"/>
      <c r="Q67" s="3"/>
      <c r="R67" s="33"/>
      <c r="S67" s="3"/>
      <c r="T67" s="3"/>
      <c r="U67" s="33"/>
      <c r="V67" s="3"/>
      <c r="W67" s="3"/>
      <c r="X67" s="3"/>
    </row>
    <row r="68" spans="1:24" x14ac:dyDescent="0.2">
      <c r="A68" t="s">
        <v>81</v>
      </c>
      <c r="B68">
        <v>225</v>
      </c>
      <c r="C68" t="s">
        <v>52</v>
      </c>
      <c r="D68">
        <v>2</v>
      </c>
      <c r="F68" s="1">
        <v>44850</v>
      </c>
      <c r="G68">
        <v>71.27</v>
      </c>
      <c r="H68">
        <f t="shared" si="0"/>
        <v>7.127E-2</v>
      </c>
      <c r="I68">
        <v>15</v>
      </c>
      <c r="J68" s="4">
        <f t="shared" si="3"/>
        <v>5.6270000000000001E-2</v>
      </c>
      <c r="K68">
        <v>646.14200000000005</v>
      </c>
      <c r="L68">
        <f t="shared" si="4"/>
        <v>27.212098929449375</v>
      </c>
      <c r="M68" s="4">
        <f t="shared" si="8"/>
        <v>27.212098929449375</v>
      </c>
      <c r="N68" t="s">
        <v>79</v>
      </c>
      <c r="P68" s="5"/>
      <c r="Q68" s="3"/>
      <c r="R68" s="33"/>
      <c r="S68" s="3"/>
      <c r="T68" s="3"/>
      <c r="U68" s="33"/>
      <c r="V68" s="3"/>
      <c r="W68" s="3"/>
      <c r="X68" s="3"/>
    </row>
    <row r="69" spans="1:24" x14ac:dyDescent="0.2">
      <c r="A69" t="s">
        <v>81</v>
      </c>
      <c r="B69">
        <v>227</v>
      </c>
      <c r="C69" t="s">
        <v>52</v>
      </c>
      <c r="D69">
        <v>1</v>
      </c>
      <c r="F69" s="1">
        <v>44850</v>
      </c>
      <c r="G69">
        <v>71.2</v>
      </c>
      <c r="H69">
        <f t="shared" si="0"/>
        <v>7.1199999999999999E-2</v>
      </c>
      <c r="I69">
        <v>15</v>
      </c>
      <c r="J69" s="4">
        <f t="shared" si="3"/>
        <v>5.62E-2</v>
      </c>
      <c r="K69">
        <v>659.95299999999997</v>
      </c>
      <c r="L69">
        <f t="shared" si="4"/>
        <v>27.793745530838269</v>
      </c>
      <c r="M69" s="4">
        <f t="shared" si="8"/>
        <v>27.793745530838269</v>
      </c>
      <c r="N69">
        <v>0.4166301</v>
      </c>
      <c r="P69" s="5"/>
      <c r="Q69" s="3"/>
      <c r="R69" s="33"/>
      <c r="S69" s="3"/>
      <c r="T69" s="3"/>
      <c r="U69" s="33"/>
      <c r="V69" s="3"/>
      <c r="W69" s="3"/>
      <c r="X69" s="3"/>
    </row>
    <row r="70" spans="1:24" x14ac:dyDescent="0.2">
      <c r="A70" t="s">
        <v>81</v>
      </c>
      <c r="B70">
        <v>237</v>
      </c>
      <c r="C70" t="s">
        <v>50</v>
      </c>
      <c r="D70">
        <v>1</v>
      </c>
      <c r="F70" s="1">
        <v>44850</v>
      </c>
      <c r="G70">
        <v>70.53</v>
      </c>
      <c r="H70">
        <f t="shared" si="0"/>
        <v>7.0529999999999995E-2</v>
      </c>
      <c r="I70">
        <v>15</v>
      </c>
      <c r="J70" s="4">
        <f t="shared" si="3"/>
        <v>5.5529999999999996E-2</v>
      </c>
      <c r="K70">
        <v>13.276</v>
      </c>
      <c r="L70">
        <f t="shared" si="4"/>
        <v>0.55911521830707467</v>
      </c>
      <c r="M70" s="4">
        <f t="shared" si="8"/>
        <v>0.55911521830707467</v>
      </c>
      <c r="N70" t="s">
        <v>79</v>
      </c>
      <c r="P70" s="5"/>
      <c r="Q70" s="3"/>
      <c r="R70" s="33"/>
      <c r="S70" s="3"/>
      <c r="T70" s="3"/>
      <c r="U70" s="33"/>
      <c r="V70" s="3"/>
      <c r="W70" s="3"/>
      <c r="X70" s="3"/>
    </row>
    <row r="71" spans="1:24" x14ac:dyDescent="0.2">
      <c r="A71" t="s">
        <v>81</v>
      </c>
      <c r="B71">
        <v>241</v>
      </c>
      <c r="C71" t="s">
        <v>49</v>
      </c>
      <c r="D71">
        <v>1</v>
      </c>
      <c r="F71" s="1">
        <v>44849</v>
      </c>
      <c r="G71">
        <v>71.319999999999993</v>
      </c>
      <c r="H71">
        <f t="shared" si="0"/>
        <v>7.1319999999999995E-2</v>
      </c>
      <c r="I71">
        <v>15</v>
      </c>
      <c r="J71" s="4">
        <f t="shared" si="3"/>
        <v>5.6319999999999995E-2</v>
      </c>
      <c r="K71">
        <v>5.5620000000000003</v>
      </c>
      <c r="L71">
        <f t="shared" si="4"/>
        <v>0.23424215458149666</v>
      </c>
      <c r="M71" s="4">
        <f t="shared" si="8"/>
        <v>0.23424215458149666</v>
      </c>
      <c r="N71">
        <v>0.33206950000000002</v>
      </c>
      <c r="P71" s="5"/>
      <c r="Q71" s="3"/>
      <c r="R71" s="33"/>
      <c r="S71" s="3"/>
      <c r="T71" s="3"/>
      <c r="U71" s="33"/>
      <c r="V71" s="3"/>
      <c r="W71" s="3"/>
      <c r="X71" s="3"/>
    </row>
    <row r="72" spans="1:24" x14ac:dyDescent="0.2">
      <c r="A72" t="s">
        <v>81</v>
      </c>
      <c r="B72">
        <v>243</v>
      </c>
      <c r="C72" t="s">
        <v>49</v>
      </c>
      <c r="D72">
        <v>1</v>
      </c>
      <c r="F72" s="1">
        <v>44849</v>
      </c>
      <c r="G72">
        <v>70.84</v>
      </c>
      <c r="H72">
        <f t="shared" si="0"/>
        <v>7.084E-2</v>
      </c>
      <c r="I72">
        <v>15</v>
      </c>
      <c r="J72" s="4">
        <f t="shared" si="3"/>
        <v>5.5840000000000001E-2</v>
      </c>
      <c r="K72">
        <v>5.6390000000000002</v>
      </c>
      <c r="L72">
        <f t="shared" si="4"/>
        <v>0.23748498915588992</v>
      </c>
      <c r="M72" s="4">
        <f t="shared" si="8"/>
        <v>0.23748498915588992</v>
      </c>
      <c r="N72" t="s">
        <v>79</v>
      </c>
      <c r="P72" s="5"/>
      <c r="Q72" s="3"/>
      <c r="R72" s="33"/>
      <c r="S72" s="3"/>
      <c r="T72" s="3"/>
      <c r="U72" s="33"/>
      <c r="V72" s="3"/>
      <c r="W72" s="3"/>
      <c r="X72" s="3"/>
    </row>
    <row r="73" spans="1:24" x14ac:dyDescent="0.2">
      <c r="A73" t="s">
        <v>81</v>
      </c>
      <c r="B73">
        <v>260</v>
      </c>
      <c r="C73" t="s">
        <v>56</v>
      </c>
      <c r="D73">
        <v>2</v>
      </c>
      <c r="F73" s="1">
        <v>44849</v>
      </c>
      <c r="G73">
        <v>71.34</v>
      </c>
      <c r="H73">
        <f t="shared" si="0"/>
        <v>7.1340000000000001E-2</v>
      </c>
      <c r="I73">
        <v>15</v>
      </c>
      <c r="J73" s="4">
        <f t="shared" si="3"/>
        <v>5.6340000000000001E-2</v>
      </c>
      <c r="K73">
        <v>0</v>
      </c>
      <c r="L73">
        <f t="shared" si="4"/>
        <v>0</v>
      </c>
      <c r="M73" s="4">
        <f t="shared" si="8"/>
        <v>0</v>
      </c>
      <c r="N73" t="s">
        <v>79</v>
      </c>
      <c r="P73" s="5"/>
      <c r="Q73" s="3"/>
      <c r="R73" s="33"/>
      <c r="S73" s="3"/>
      <c r="T73" s="3"/>
      <c r="U73" s="33"/>
      <c r="V73" s="3"/>
      <c r="W73" s="3"/>
      <c r="X73" s="3"/>
    </row>
    <row r="74" spans="1:24" x14ac:dyDescent="0.2">
      <c r="A74" t="s">
        <v>81</v>
      </c>
      <c r="B74">
        <v>290</v>
      </c>
      <c r="C74" t="s">
        <v>50</v>
      </c>
      <c r="D74">
        <v>2</v>
      </c>
      <c r="F74" s="1">
        <v>44850</v>
      </c>
      <c r="G74">
        <v>71.16</v>
      </c>
      <c r="H74">
        <f t="shared" si="0"/>
        <v>7.1160000000000001E-2</v>
      </c>
      <c r="I74">
        <v>15</v>
      </c>
      <c r="J74" s="4">
        <f t="shared" si="3"/>
        <v>5.6160000000000002E-2</v>
      </c>
      <c r="K74">
        <v>20.452999999999999</v>
      </c>
      <c r="L74">
        <f t="shared" si="4"/>
        <v>0.86137266948136482</v>
      </c>
      <c r="M74" s="4">
        <f t="shared" si="8"/>
        <v>0.86137266948136482</v>
      </c>
      <c r="N74" t="s">
        <v>79</v>
      </c>
      <c r="P74" s="5"/>
      <c r="Q74" s="3"/>
      <c r="R74" s="33"/>
      <c r="S74" s="3"/>
      <c r="T74" s="3"/>
      <c r="U74" s="33"/>
      <c r="V74" s="3"/>
      <c r="W74" s="3"/>
      <c r="X74" s="3"/>
    </row>
    <row r="75" spans="1:24" x14ac:dyDescent="0.2">
      <c r="A75" t="s">
        <v>81</v>
      </c>
      <c r="B75">
        <v>292</v>
      </c>
      <c r="C75" t="s">
        <v>90</v>
      </c>
      <c r="D75" t="s">
        <v>103</v>
      </c>
      <c r="F75" s="1">
        <v>44893</v>
      </c>
      <c r="G75">
        <v>71.41</v>
      </c>
      <c r="H75">
        <f t="shared" si="0"/>
        <v>7.1410000000000001E-2</v>
      </c>
      <c r="I75">
        <v>15</v>
      </c>
      <c r="J75" s="4">
        <f t="shared" si="3"/>
        <v>5.6410000000000002E-2</v>
      </c>
      <c r="K75">
        <v>6.8769999999999998</v>
      </c>
      <c r="L75">
        <f t="shared" si="4"/>
        <v>0.28962303075457613</v>
      </c>
      <c r="M75" s="4">
        <f t="shared" si="8"/>
        <v>0.28962303075457613</v>
      </c>
      <c r="N75" t="s">
        <v>79</v>
      </c>
      <c r="P75" s="5"/>
      <c r="Q75" s="3"/>
      <c r="R75" s="33"/>
      <c r="S75" s="3"/>
      <c r="T75" s="3"/>
      <c r="U75" s="33"/>
      <c r="V75" s="3"/>
      <c r="W75" s="3"/>
      <c r="X75" s="3"/>
    </row>
    <row r="76" spans="1:24" x14ac:dyDescent="0.2">
      <c r="A76" t="s">
        <v>86</v>
      </c>
      <c r="B76" t="s">
        <v>107</v>
      </c>
      <c r="C76" t="s">
        <v>79</v>
      </c>
      <c r="D76" t="s">
        <v>79</v>
      </c>
      <c r="F76" t="s">
        <v>79</v>
      </c>
      <c r="G76" t="s">
        <v>79</v>
      </c>
      <c r="H76" t="s">
        <v>79</v>
      </c>
      <c r="I76">
        <v>15</v>
      </c>
      <c r="J76" t="s">
        <v>79</v>
      </c>
      <c r="M76" s="4"/>
      <c r="N76" t="s">
        <v>79</v>
      </c>
      <c r="P76" s="5"/>
      <c r="Q76" s="3"/>
      <c r="R76" s="33"/>
      <c r="S76" s="3"/>
      <c r="T76" s="3"/>
      <c r="U76" s="33"/>
      <c r="V76" s="3"/>
      <c r="W76" s="3"/>
      <c r="X76" s="3"/>
    </row>
    <row r="77" spans="1:24" x14ac:dyDescent="0.2">
      <c r="A77" t="s">
        <v>85</v>
      </c>
      <c r="B77" t="s">
        <v>108</v>
      </c>
      <c r="C77" t="s">
        <v>79</v>
      </c>
      <c r="D77" t="s">
        <v>79</v>
      </c>
      <c r="F77" t="s">
        <v>79</v>
      </c>
      <c r="G77" t="s">
        <v>79</v>
      </c>
      <c r="H77" t="s">
        <v>79</v>
      </c>
      <c r="I77">
        <v>15</v>
      </c>
      <c r="J77" t="s">
        <v>79</v>
      </c>
      <c r="M77" s="4"/>
      <c r="N77" t="s">
        <v>79</v>
      </c>
      <c r="P77" s="5"/>
      <c r="Q77" s="3"/>
      <c r="R77" s="33"/>
      <c r="S77" s="3"/>
      <c r="T77" s="3"/>
      <c r="U77" s="33"/>
      <c r="V77" s="3"/>
      <c r="W77" s="3"/>
      <c r="X77" s="3"/>
    </row>
    <row r="78" spans="1:24" x14ac:dyDescent="0.2">
      <c r="A78" t="s">
        <v>87</v>
      </c>
      <c r="B78" t="s">
        <v>109</v>
      </c>
      <c r="C78" t="s">
        <v>79</v>
      </c>
      <c r="D78" t="s">
        <v>79</v>
      </c>
      <c r="F78" t="s">
        <v>79</v>
      </c>
      <c r="G78" t="s">
        <v>79</v>
      </c>
      <c r="H78" t="s">
        <v>79</v>
      </c>
      <c r="I78">
        <v>15</v>
      </c>
      <c r="J78" t="s">
        <v>79</v>
      </c>
      <c r="M78" s="4"/>
      <c r="N78" t="s">
        <v>79</v>
      </c>
      <c r="P78" s="5"/>
      <c r="Q78" s="3"/>
      <c r="R78" s="33"/>
      <c r="S78" s="3"/>
      <c r="T78" s="3"/>
      <c r="U78" s="33"/>
      <c r="V78" s="3"/>
      <c r="W78" s="3"/>
      <c r="X78" s="3"/>
    </row>
    <row r="79" spans="1:24" x14ac:dyDescent="0.2">
      <c r="A79" t="s">
        <v>87</v>
      </c>
      <c r="B79" t="s">
        <v>110</v>
      </c>
      <c r="C79" t="s">
        <v>79</v>
      </c>
      <c r="D79" t="s">
        <v>79</v>
      </c>
      <c r="F79" t="s">
        <v>79</v>
      </c>
      <c r="G79" t="s">
        <v>79</v>
      </c>
      <c r="H79" t="s">
        <v>79</v>
      </c>
      <c r="I79">
        <v>15</v>
      </c>
      <c r="J79" t="s">
        <v>79</v>
      </c>
      <c r="M79" s="4"/>
      <c r="N79" t="s">
        <v>79</v>
      </c>
      <c r="P79" s="5"/>
      <c r="Q79" s="3"/>
      <c r="R79" s="33"/>
      <c r="S79" s="3"/>
      <c r="T79" s="3"/>
      <c r="U79" s="33"/>
      <c r="V79" s="3"/>
      <c r="W79" s="3"/>
      <c r="X79" s="3"/>
    </row>
    <row r="80" spans="1:24" x14ac:dyDescent="0.2">
      <c r="A80" t="s">
        <v>87</v>
      </c>
      <c r="B80" t="s">
        <v>111</v>
      </c>
      <c r="C80" t="s">
        <v>79</v>
      </c>
      <c r="D80" t="s">
        <v>79</v>
      </c>
      <c r="F80" t="s">
        <v>79</v>
      </c>
      <c r="G80" t="s">
        <v>79</v>
      </c>
      <c r="H80" t="s">
        <v>79</v>
      </c>
      <c r="I80">
        <v>15</v>
      </c>
      <c r="J80" t="s">
        <v>79</v>
      </c>
      <c r="M80" s="4"/>
      <c r="N80" t="s">
        <v>79</v>
      </c>
      <c r="P80" s="5"/>
      <c r="Q80" s="3"/>
      <c r="R80" s="33"/>
      <c r="S80" s="3"/>
      <c r="T80" s="3"/>
      <c r="U80" s="33"/>
      <c r="V80" s="3"/>
      <c r="W80" s="3"/>
      <c r="X80" s="3"/>
    </row>
    <row r="81" spans="1:24" x14ac:dyDescent="0.2">
      <c r="A81" t="s">
        <v>87</v>
      </c>
      <c r="B81" t="s">
        <v>112</v>
      </c>
      <c r="C81" t="s">
        <v>79</v>
      </c>
      <c r="D81" t="s">
        <v>79</v>
      </c>
      <c r="F81" t="s">
        <v>79</v>
      </c>
      <c r="G81" t="s">
        <v>79</v>
      </c>
      <c r="H81" t="s">
        <v>79</v>
      </c>
      <c r="I81">
        <v>15</v>
      </c>
      <c r="J81" t="s">
        <v>79</v>
      </c>
      <c r="M81" s="4"/>
      <c r="N81" t="s">
        <v>79</v>
      </c>
      <c r="P81" s="5"/>
      <c r="Q81" s="3"/>
      <c r="R81" s="33"/>
      <c r="S81" s="3"/>
      <c r="T81" s="3"/>
      <c r="U81" s="33"/>
      <c r="V81" s="3"/>
      <c r="W81" s="3"/>
      <c r="X81" s="3"/>
    </row>
    <row r="82" spans="1:24" x14ac:dyDescent="0.2">
      <c r="A82" t="s">
        <v>85</v>
      </c>
      <c r="B82" t="s">
        <v>113</v>
      </c>
      <c r="C82" t="s">
        <v>79</v>
      </c>
      <c r="D82" t="s">
        <v>79</v>
      </c>
      <c r="F82" t="s">
        <v>79</v>
      </c>
      <c r="G82" t="s">
        <v>79</v>
      </c>
      <c r="H82" t="s">
        <v>79</v>
      </c>
      <c r="I82">
        <v>15</v>
      </c>
      <c r="J82" t="s">
        <v>79</v>
      </c>
      <c r="M82" s="4"/>
      <c r="N82" t="s">
        <v>79</v>
      </c>
      <c r="P82" s="5"/>
      <c r="Q82" s="3"/>
      <c r="R82" s="33"/>
      <c r="S82" s="3"/>
      <c r="T82" s="3"/>
      <c r="U82" s="33"/>
      <c r="V82" s="3"/>
      <c r="W82" s="3"/>
      <c r="X82" s="3"/>
    </row>
    <row r="83" spans="1:24" x14ac:dyDescent="0.2">
      <c r="A83" t="s">
        <v>84</v>
      </c>
      <c r="B83" t="s">
        <v>114</v>
      </c>
      <c r="C83" t="s">
        <v>79</v>
      </c>
      <c r="D83" t="s">
        <v>79</v>
      </c>
      <c r="F83" t="s">
        <v>79</v>
      </c>
      <c r="G83" t="s">
        <v>79</v>
      </c>
      <c r="H83" t="s">
        <v>79</v>
      </c>
      <c r="I83">
        <v>15</v>
      </c>
      <c r="J83" t="s">
        <v>79</v>
      </c>
      <c r="M83" s="4"/>
      <c r="N83" t="s">
        <v>79</v>
      </c>
      <c r="P83" s="5"/>
      <c r="Q83" s="3"/>
      <c r="R83" s="33"/>
      <c r="S83" s="3"/>
      <c r="T83" s="3"/>
      <c r="U83" s="33"/>
      <c r="V83" s="3"/>
      <c r="W83" s="3"/>
      <c r="X83" s="3"/>
    </row>
    <row r="84" spans="1:24" x14ac:dyDescent="0.2">
      <c r="A84" t="s">
        <v>84</v>
      </c>
      <c r="B84" t="s">
        <v>115</v>
      </c>
      <c r="C84" t="s">
        <v>79</v>
      </c>
      <c r="D84" t="s">
        <v>79</v>
      </c>
      <c r="F84" t="s">
        <v>79</v>
      </c>
      <c r="G84" t="s">
        <v>79</v>
      </c>
      <c r="H84" t="s">
        <v>79</v>
      </c>
      <c r="I84">
        <v>15</v>
      </c>
      <c r="J84" t="s">
        <v>79</v>
      </c>
      <c r="M84" s="4"/>
      <c r="N84" t="s">
        <v>79</v>
      </c>
      <c r="P84" s="5"/>
      <c r="Q84" s="3"/>
      <c r="R84" s="33"/>
      <c r="S84" s="3"/>
      <c r="T84" s="3"/>
      <c r="U84" s="33"/>
      <c r="V84" s="3"/>
      <c r="W84" s="3"/>
      <c r="X84" s="3"/>
    </row>
    <row r="85" spans="1:24" x14ac:dyDescent="0.2">
      <c r="A85" t="s">
        <v>84</v>
      </c>
      <c r="B85" t="s">
        <v>116</v>
      </c>
      <c r="C85" t="s">
        <v>79</v>
      </c>
      <c r="D85" t="s">
        <v>79</v>
      </c>
      <c r="F85" t="s">
        <v>79</v>
      </c>
      <c r="G85" t="s">
        <v>79</v>
      </c>
      <c r="H85" t="s">
        <v>79</v>
      </c>
      <c r="I85">
        <v>15</v>
      </c>
      <c r="J85" t="s">
        <v>79</v>
      </c>
      <c r="M85" s="4"/>
      <c r="N85" t="s">
        <v>79</v>
      </c>
      <c r="P85" s="5"/>
      <c r="Q85" s="3"/>
      <c r="R85" s="33"/>
      <c r="S85" s="3"/>
      <c r="T85" s="3"/>
      <c r="U85" s="33"/>
      <c r="V85" s="3"/>
      <c r="W85" s="3"/>
      <c r="X85" s="3"/>
    </row>
    <row r="86" spans="1:24" x14ac:dyDescent="0.2">
      <c r="A86" t="s">
        <v>88</v>
      </c>
      <c r="B86" t="s">
        <v>117</v>
      </c>
      <c r="C86" t="s">
        <v>79</v>
      </c>
      <c r="D86" t="s">
        <v>79</v>
      </c>
      <c r="F86" t="s">
        <v>79</v>
      </c>
      <c r="G86" t="s">
        <v>79</v>
      </c>
      <c r="H86" t="s">
        <v>79</v>
      </c>
      <c r="I86">
        <v>15</v>
      </c>
      <c r="J86" t="s">
        <v>79</v>
      </c>
      <c r="M86" s="4"/>
      <c r="N86" t="s">
        <v>79</v>
      </c>
      <c r="P86" s="5"/>
      <c r="Q86" s="3"/>
      <c r="R86" s="33"/>
      <c r="S86" s="3"/>
      <c r="T86" s="3"/>
      <c r="U86" s="33"/>
      <c r="V86" s="3"/>
      <c r="W86" s="3"/>
      <c r="X86" s="3"/>
    </row>
    <row r="87" spans="1:24" x14ac:dyDescent="0.2">
      <c r="A87" t="s">
        <v>88</v>
      </c>
      <c r="B87" t="s">
        <v>118</v>
      </c>
      <c r="C87" t="s">
        <v>79</v>
      </c>
      <c r="D87" t="s">
        <v>79</v>
      </c>
      <c r="F87" t="s">
        <v>79</v>
      </c>
      <c r="G87" t="s">
        <v>79</v>
      </c>
      <c r="H87" t="s">
        <v>79</v>
      </c>
      <c r="I87">
        <v>15</v>
      </c>
      <c r="J87" t="s">
        <v>79</v>
      </c>
      <c r="M87" s="4"/>
      <c r="N87" t="s">
        <v>79</v>
      </c>
      <c r="P87" s="5"/>
      <c r="Q87" s="3"/>
      <c r="R87" s="33"/>
      <c r="S87" s="3"/>
      <c r="T87" s="3"/>
      <c r="U87" s="33"/>
      <c r="V87" s="3"/>
      <c r="W87" s="3"/>
      <c r="X87" s="3"/>
    </row>
    <row r="88" spans="1:24" x14ac:dyDescent="0.2">
      <c r="A88" t="s">
        <v>88</v>
      </c>
      <c r="B88" t="s">
        <v>119</v>
      </c>
      <c r="C88" t="s">
        <v>79</v>
      </c>
      <c r="D88" t="s">
        <v>79</v>
      </c>
      <c r="F88" t="s">
        <v>79</v>
      </c>
      <c r="G88" t="s">
        <v>79</v>
      </c>
      <c r="H88" t="s">
        <v>79</v>
      </c>
      <c r="I88">
        <v>15</v>
      </c>
      <c r="J88" t="s">
        <v>79</v>
      </c>
      <c r="M88" s="4"/>
      <c r="N88" t="s">
        <v>79</v>
      </c>
      <c r="P88" s="5"/>
      <c r="Q88" s="3"/>
      <c r="R88" s="33"/>
      <c r="S88" s="3"/>
      <c r="T88" s="3"/>
      <c r="U88" s="33"/>
      <c r="V88" s="3"/>
      <c r="W88" s="3"/>
      <c r="X88" s="3"/>
    </row>
    <row r="89" spans="1:24" x14ac:dyDescent="0.2">
      <c r="A89" t="s">
        <v>79</v>
      </c>
      <c r="B89" t="s">
        <v>79</v>
      </c>
      <c r="C89" t="s">
        <v>89</v>
      </c>
      <c r="D89" t="s">
        <v>106</v>
      </c>
      <c r="F89" s="1">
        <v>44894</v>
      </c>
      <c r="G89" t="s">
        <v>79</v>
      </c>
      <c r="H89" t="s">
        <v>79</v>
      </c>
      <c r="I89">
        <v>15</v>
      </c>
      <c r="J89" t="s">
        <v>79</v>
      </c>
      <c r="M89" s="4"/>
      <c r="N89" t="s">
        <v>79</v>
      </c>
      <c r="P89" s="5"/>
      <c r="Q89" s="3"/>
      <c r="R89" s="33"/>
      <c r="S89" s="3"/>
      <c r="T89" s="3"/>
      <c r="U89" s="33"/>
      <c r="V89" s="3"/>
      <c r="W89" s="3"/>
      <c r="X89" s="3"/>
    </row>
    <row r="90" spans="1:24" x14ac:dyDescent="0.2">
      <c r="A90" t="s">
        <v>79</v>
      </c>
      <c r="B90">
        <v>205</v>
      </c>
      <c r="C90" t="s">
        <v>89</v>
      </c>
      <c r="D90" t="s">
        <v>97</v>
      </c>
      <c r="F90" s="1">
        <v>44896</v>
      </c>
      <c r="G90" t="s">
        <v>79</v>
      </c>
      <c r="H90" t="s">
        <v>79</v>
      </c>
      <c r="I90">
        <v>15</v>
      </c>
      <c r="J90" t="s">
        <v>79</v>
      </c>
      <c r="M90" s="4"/>
      <c r="N90" t="s">
        <v>79</v>
      </c>
      <c r="P90" s="5"/>
      <c r="Q90" s="3"/>
      <c r="R90" s="33"/>
      <c r="S90" s="3"/>
      <c r="T90" s="3"/>
      <c r="U90" s="33"/>
      <c r="V90" s="3"/>
      <c r="W90" s="3"/>
      <c r="X90" s="3"/>
    </row>
    <row r="91" spans="1:24" x14ac:dyDescent="0.2">
      <c r="A91" t="s">
        <v>79</v>
      </c>
      <c r="B91">
        <v>192</v>
      </c>
      <c r="C91" t="s">
        <v>51</v>
      </c>
      <c r="D91">
        <v>2</v>
      </c>
      <c r="F91" s="1">
        <v>44849</v>
      </c>
      <c r="G91" t="s">
        <v>79</v>
      </c>
      <c r="H91" t="s">
        <v>79</v>
      </c>
      <c r="I91">
        <v>15</v>
      </c>
      <c r="J91" t="s">
        <v>79</v>
      </c>
      <c r="M91" s="4"/>
      <c r="N91" t="s">
        <v>79</v>
      </c>
      <c r="P91" s="5"/>
      <c r="Q91" s="3"/>
      <c r="R91" s="33"/>
      <c r="S91" s="3"/>
      <c r="T91" s="3"/>
      <c r="U91" s="33"/>
      <c r="V91" s="3"/>
      <c r="W91" s="3"/>
      <c r="X91" s="3"/>
    </row>
    <row r="92" spans="1:24" x14ac:dyDescent="0.2">
      <c r="A92" t="s">
        <v>79</v>
      </c>
      <c r="B92">
        <v>179</v>
      </c>
      <c r="C92" t="s">
        <v>56</v>
      </c>
      <c r="D92">
        <v>2</v>
      </c>
      <c r="F92" s="1">
        <v>44849</v>
      </c>
      <c r="G92" t="s">
        <v>79</v>
      </c>
      <c r="H92" t="s">
        <v>79</v>
      </c>
      <c r="I92">
        <v>15</v>
      </c>
      <c r="J92" t="s">
        <v>79</v>
      </c>
      <c r="M92" s="4"/>
      <c r="N92" t="s">
        <v>79</v>
      </c>
      <c r="P92" s="5"/>
      <c r="Q92" s="3"/>
      <c r="R92" s="33"/>
      <c r="S92" s="3"/>
      <c r="T92" s="3"/>
      <c r="U92" s="33"/>
      <c r="V92" s="3"/>
      <c r="W92" s="3"/>
      <c r="X92" s="3"/>
    </row>
    <row r="93" spans="1:24" x14ac:dyDescent="0.2">
      <c r="A93" t="s">
        <v>79</v>
      </c>
      <c r="B93">
        <v>239</v>
      </c>
      <c r="C93" t="s">
        <v>54</v>
      </c>
      <c r="D93">
        <v>1</v>
      </c>
      <c r="F93" s="1">
        <v>44850</v>
      </c>
      <c r="G93" t="s">
        <v>79</v>
      </c>
      <c r="H93" t="s">
        <v>79</v>
      </c>
      <c r="I93">
        <v>15</v>
      </c>
      <c r="J93" t="s">
        <v>79</v>
      </c>
      <c r="M93" s="4"/>
      <c r="N93">
        <v>0.27829159999999997</v>
      </c>
      <c r="P93" s="5"/>
      <c r="Q93" s="3"/>
      <c r="R93" s="33"/>
      <c r="S93" s="3"/>
      <c r="T93" s="3"/>
      <c r="U93" s="33"/>
      <c r="V93" s="3"/>
      <c r="W93" s="3"/>
      <c r="X93" s="3"/>
    </row>
    <row r="94" spans="1:24" x14ac:dyDescent="0.2">
      <c r="A94" t="s">
        <v>79</v>
      </c>
      <c r="B94">
        <v>212</v>
      </c>
      <c r="C94" t="s">
        <v>50</v>
      </c>
      <c r="D94">
        <v>2</v>
      </c>
      <c r="F94" s="1">
        <v>44850</v>
      </c>
      <c r="G94" t="s">
        <v>79</v>
      </c>
      <c r="H94" t="s">
        <v>79</v>
      </c>
      <c r="I94">
        <v>15</v>
      </c>
      <c r="J94" t="s">
        <v>79</v>
      </c>
      <c r="M94" s="4"/>
      <c r="N94" t="s">
        <v>79</v>
      </c>
      <c r="P94" s="5"/>
      <c r="Q94" s="3"/>
      <c r="R94" s="33"/>
      <c r="S94" s="3"/>
      <c r="T94" s="3"/>
      <c r="U94" s="33"/>
      <c r="V94" s="3"/>
      <c r="W94" s="3"/>
      <c r="X94" s="3"/>
    </row>
    <row r="95" spans="1:24" x14ac:dyDescent="0.2">
      <c r="A95" t="s">
        <v>79</v>
      </c>
      <c r="B95">
        <v>251</v>
      </c>
      <c r="C95" t="s">
        <v>52</v>
      </c>
      <c r="D95">
        <v>2</v>
      </c>
      <c r="F95" s="1">
        <v>44850</v>
      </c>
      <c r="G95" t="s">
        <v>79</v>
      </c>
      <c r="H95" t="s">
        <v>79</v>
      </c>
      <c r="I95">
        <v>15</v>
      </c>
      <c r="J95" t="s">
        <v>79</v>
      </c>
      <c r="M95" s="4"/>
      <c r="N95" t="s">
        <v>79</v>
      </c>
      <c r="P95" s="5"/>
      <c r="Q95" s="3"/>
      <c r="R95" s="33"/>
      <c r="S95" s="3"/>
      <c r="T95" s="3"/>
      <c r="U95" s="33"/>
      <c r="V95" s="3"/>
      <c r="W95" s="3"/>
      <c r="X95" s="3"/>
    </row>
    <row r="96" spans="1:24" x14ac:dyDescent="0.2">
      <c r="A96" t="s">
        <v>79</v>
      </c>
      <c r="B96">
        <v>214</v>
      </c>
      <c r="C96" t="s">
        <v>55</v>
      </c>
      <c r="D96">
        <v>2</v>
      </c>
      <c r="F96" s="1">
        <v>44850</v>
      </c>
      <c r="G96" t="s">
        <v>79</v>
      </c>
      <c r="H96" t="s">
        <v>79</v>
      </c>
      <c r="I96">
        <v>15</v>
      </c>
      <c r="J96" t="s">
        <v>79</v>
      </c>
      <c r="M96" s="4"/>
      <c r="N96" t="s">
        <v>79</v>
      </c>
      <c r="P96" s="5"/>
      <c r="Q96" s="3"/>
      <c r="R96" s="33"/>
      <c r="S96" s="3"/>
      <c r="T96" s="3"/>
      <c r="U96" s="33"/>
      <c r="V96" s="3"/>
      <c r="W96" s="3"/>
      <c r="X96" s="3"/>
    </row>
    <row r="97" spans="6:24" x14ac:dyDescent="0.2">
      <c r="F97" s="1"/>
      <c r="J97" s="4"/>
      <c r="M97" s="4"/>
      <c r="P97" s="5"/>
      <c r="Q97" s="3"/>
      <c r="R97" s="33"/>
      <c r="S97" s="3"/>
      <c r="T97" s="3"/>
      <c r="U97" s="33"/>
      <c r="V97" s="3"/>
      <c r="W97" s="3"/>
      <c r="X97" s="3"/>
    </row>
    <row r="98" spans="6:24" x14ac:dyDescent="0.2">
      <c r="F98" s="1"/>
      <c r="J98" s="4"/>
      <c r="M98" s="4"/>
      <c r="P98" s="5"/>
      <c r="Q98" s="3"/>
      <c r="R98" s="33"/>
      <c r="S98" s="3"/>
      <c r="T98" s="3"/>
      <c r="U98" s="33"/>
      <c r="V98" s="3"/>
      <c r="W98" s="3"/>
      <c r="X98" s="3"/>
    </row>
    <row r="99" spans="6:24" x14ac:dyDescent="0.2">
      <c r="F99" s="1"/>
      <c r="J99" s="4"/>
      <c r="M99" s="4"/>
      <c r="P99" s="5"/>
      <c r="Q99" s="3"/>
      <c r="R99" s="33"/>
      <c r="S99" s="3"/>
      <c r="T99" s="3"/>
      <c r="U99" s="33"/>
      <c r="V99" s="3"/>
      <c r="W99" s="3"/>
      <c r="X99" s="3"/>
    </row>
    <row r="100" spans="6:24" x14ac:dyDescent="0.2">
      <c r="F100" s="1"/>
      <c r="J100" s="4"/>
      <c r="M100" s="4"/>
      <c r="P100" s="5"/>
      <c r="Q100" s="3"/>
      <c r="R100" s="33"/>
      <c r="S100" s="3"/>
      <c r="T100" s="3"/>
      <c r="U100" s="33"/>
      <c r="V100" s="3"/>
      <c r="W100" s="3"/>
      <c r="X100" s="3"/>
    </row>
    <row r="101" spans="6:24" x14ac:dyDescent="0.2">
      <c r="F101" s="1"/>
      <c r="J101" s="4"/>
      <c r="M101" s="4"/>
      <c r="P101" s="5"/>
      <c r="Q101" s="3"/>
      <c r="R101" s="33"/>
      <c r="S101" s="3"/>
      <c r="T101" s="3"/>
      <c r="U101" s="33"/>
      <c r="V101" s="3"/>
      <c r="W101" s="3"/>
      <c r="X101" s="3"/>
    </row>
    <row r="102" spans="6:24" x14ac:dyDescent="0.2">
      <c r="F102" s="1"/>
      <c r="J102" s="4"/>
      <c r="M102" s="4"/>
      <c r="P102" s="5"/>
      <c r="Q102" s="3"/>
      <c r="R102" s="33"/>
      <c r="S102" s="3"/>
      <c r="T102" s="3"/>
      <c r="U102" s="33"/>
      <c r="V102" s="3"/>
      <c r="W102" s="3"/>
      <c r="X102" s="3"/>
    </row>
    <row r="103" spans="6:24" x14ac:dyDescent="0.2">
      <c r="F103" s="1"/>
      <c r="J103" s="4"/>
      <c r="M103" s="4"/>
      <c r="P103" s="5"/>
      <c r="Q103" s="3"/>
      <c r="R103" s="33"/>
      <c r="S103" s="3"/>
      <c r="T103" s="3"/>
      <c r="U103" s="33"/>
      <c r="V103" s="3"/>
      <c r="W103" s="3"/>
      <c r="X103" s="3"/>
    </row>
    <row r="104" spans="6:24" x14ac:dyDescent="0.2">
      <c r="F104" s="1"/>
      <c r="J104" s="4"/>
      <c r="M104" s="4"/>
      <c r="P104" s="5"/>
      <c r="Q104" s="3"/>
      <c r="R104" s="33"/>
      <c r="S104" s="3"/>
      <c r="T104" s="3"/>
      <c r="U104" s="33"/>
      <c r="V104" s="3"/>
      <c r="W104" s="3"/>
      <c r="X104" s="3"/>
    </row>
    <row r="105" spans="6:24" x14ac:dyDescent="0.2">
      <c r="F105" s="1"/>
      <c r="J105" s="4"/>
      <c r="M105" s="4"/>
      <c r="P105" s="5"/>
      <c r="Q105" s="3"/>
      <c r="R105" s="33"/>
      <c r="S105" s="3"/>
      <c r="T105" s="3"/>
      <c r="U105" s="33"/>
      <c r="V105" s="3"/>
      <c r="W105" s="3"/>
      <c r="X105" s="3"/>
    </row>
    <row r="106" spans="6:24" x14ac:dyDescent="0.2">
      <c r="F106" s="1"/>
      <c r="J106" s="4"/>
      <c r="M106" s="4"/>
      <c r="P106" s="5"/>
      <c r="Q106" s="3"/>
      <c r="R106" s="33"/>
      <c r="S106" s="3"/>
      <c r="T106" s="3"/>
      <c r="U106" s="33"/>
      <c r="V106" s="3"/>
      <c r="W106" s="3"/>
      <c r="X106" s="3"/>
    </row>
    <row r="107" spans="6:24" x14ac:dyDescent="0.2">
      <c r="F107" s="1"/>
      <c r="J107" s="4"/>
      <c r="M107" s="4"/>
      <c r="P107" s="5"/>
      <c r="Q107" s="3"/>
      <c r="R107" s="33"/>
      <c r="S107" s="3"/>
      <c r="T107" s="3"/>
      <c r="U107" s="33"/>
      <c r="V107" s="3"/>
      <c r="W107" s="3"/>
      <c r="X107" s="3"/>
    </row>
    <row r="108" spans="6:24" x14ac:dyDescent="0.2">
      <c r="F108" s="1"/>
      <c r="J108" s="4"/>
      <c r="M108" s="4"/>
      <c r="P108" s="5"/>
      <c r="Q108" s="3"/>
      <c r="R108" s="33"/>
      <c r="S108" s="3"/>
      <c r="T108" s="3"/>
      <c r="U108" s="33"/>
      <c r="V108" s="3"/>
      <c r="W108" s="3"/>
      <c r="X108" s="3"/>
    </row>
    <row r="109" spans="6:24" x14ac:dyDescent="0.2">
      <c r="F109" s="1"/>
      <c r="J109" s="4"/>
      <c r="M109" s="4"/>
      <c r="P109" s="5"/>
      <c r="Q109" s="3"/>
      <c r="R109" s="33"/>
      <c r="S109" s="3"/>
      <c r="T109" s="3"/>
      <c r="U109" s="33"/>
      <c r="V109" s="3"/>
      <c r="W109" s="3"/>
      <c r="X109" s="3"/>
    </row>
    <row r="110" spans="6:24" x14ac:dyDescent="0.2">
      <c r="F110" s="1"/>
      <c r="J110" s="4"/>
      <c r="M110" s="4"/>
      <c r="P110" s="5"/>
      <c r="Q110" s="3"/>
      <c r="R110" s="33"/>
      <c r="S110" s="3"/>
      <c r="T110" s="3"/>
      <c r="U110" s="33"/>
      <c r="V110" s="3"/>
      <c r="W110" s="3"/>
      <c r="X110" s="3"/>
    </row>
    <row r="111" spans="6:24" x14ac:dyDescent="0.2">
      <c r="F111" s="1"/>
      <c r="J111" s="4"/>
      <c r="M111" s="4"/>
      <c r="P111" s="5"/>
      <c r="Q111" s="3"/>
      <c r="R111" s="33"/>
      <c r="S111" s="3"/>
      <c r="T111" s="3"/>
      <c r="U111" s="33"/>
      <c r="V111" s="3"/>
      <c r="W111" s="3"/>
      <c r="X111" s="3"/>
    </row>
    <row r="112" spans="6:24" x14ac:dyDescent="0.2">
      <c r="F112" s="1"/>
      <c r="J112" s="4"/>
      <c r="M112" s="4"/>
      <c r="P112" s="5"/>
      <c r="Q112" s="3"/>
      <c r="R112" s="33"/>
      <c r="S112" s="3"/>
      <c r="T112" s="3"/>
      <c r="U112" s="33"/>
      <c r="V112" s="3"/>
      <c r="W112" s="3"/>
      <c r="X112" s="3"/>
    </row>
    <row r="113" spans="3:24" x14ac:dyDescent="0.2">
      <c r="F113" s="1"/>
      <c r="J113" s="4"/>
      <c r="M113" s="4"/>
      <c r="P113" s="5"/>
      <c r="Q113" s="3"/>
      <c r="R113" s="33"/>
      <c r="S113" s="3"/>
      <c r="T113" s="3"/>
      <c r="U113" s="33"/>
      <c r="V113" s="3"/>
      <c r="W113" s="3"/>
      <c r="X113" s="3"/>
    </row>
    <row r="114" spans="3:24" x14ac:dyDescent="0.2">
      <c r="F114" s="1"/>
      <c r="J114" s="4"/>
      <c r="M114" s="4"/>
      <c r="P114" s="5"/>
      <c r="Q114" s="3"/>
      <c r="R114" s="33"/>
      <c r="S114" s="3"/>
      <c r="T114" s="3"/>
      <c r="U114" s="33"/>
      <c r="V114" s="3"/>
      <c r="W114" s="3"/>
      <c r="X114" s="3"/>
    </row>
    <row r="115" spans="3:24" x14ac:dyDescent="0.2">
      <c r="F115" s="1"/>
      <c r="J115" s="4"/>
      <c r="M115" s="4"/>
      <c r="P115" s="5"/>
      <c r="Q115" s="3"/>
      <c r="R115" s="33"/>
      <c r="S115" s="3"/>
      <c r="T115" s="3"/>
      <c r="U115" s="33"/>
      <c r="V115" s="3"/>
      <c r="W115" s="3"/>
      <c r="X115" s="3"/>
    </row>
    <row r="116" spans="3:24" x14ac:dyDescent="0.2">
      <c r="F116" s="1"/>
      <c r="J116" s="4"/>
      <c r="M116" s="4"/>
      <c r="P116" s="5"/>
      <c r="Q116" s="3"/>
      <c r="R116" s="33"/>
      <c r="S116" s="3"/>
      <c r="T116" s="3"/>
      <c r="U116" s="33"/>
      <c r="V116" s="3"/>
      <c r="W116" s="3"/>
      <c r="X116" s="3"/>
    </row>
    <row r="117" spans="3:24" x14ac:dyDescent="0.2">
      <c r="F117" s="1"/>
      <c r="J117" s="4"/>
      <c r="M117" s="4"/>
      <c r="P117" s="5"/>
      <c r="Q117" s="3"/>
      <c r="R117" s="33"/>
      <c r="S117" s="3"/>
      <c r="T117" s="3"/>
      <c r="U117" s="33"/>
      <c r="V117" s="3"/>
      <c r="W117" s="3"/>
      <c r="X117" s="3"/>
    </row>
    <row r="118" spans="3:24" x14ac:dyDescent="0.2">
      <c r="F118" s="1"/>
      <c r="J118" s="4"/>
      <c r="M118" s="4"/>
      <c r="P118" s="5"/>
      <c r="Q118" s="3"/>
      <c r="R118" s="33"/>
      <c r="S118" s="3"/>
      <c r="T118" s="3"/>
      <c r="U118" s="33"/>
      <c r="V118" s="3"/>
      <c r="W118" s="3"/>
      <c r="X118" s="3"/>
    </row>
    <row r="119" spans="3:24" x14ac:dyDescent="0.2">
      <c r="F119" s="1"/>
      <c r="J119" s="4"/>
      <c r="M119" s="4"/>
      <c r="P119" s="5"/>
      <c r="Q119" s="3"/>
      <c r="R119" s="33"/>
      <c r="S119" s="3"/>
      <c r="T119" s="3"/>
      <c r="U119" s="33"/>
      <c r="V119" s="3"/>
      <c r="W119" s="3"/>
      <c r="X119" s="3"/>
    </row>
    <row r="120" spans="3:24" x14ac:dyDescent="0.2">
      <c r="F120" s="1"/>
      <c r="J120" s="4"/>
      <c r="M120" s="4"/>
      <c r="P120" s="5"/>
      <c r="Q120" s="3"/>
      <c r="R120" s="33"/>
      <c r="S120" s="3"/>
      <c r="T120" s="3"/>
      <c r="U120" s="33"/>
      <c r="V120" s="3"/>
      <c r="W120" s="3"/>
      <c r="X120" s="3"/>
    </row>
    <row r="121" spans="3:24" x14ac:dyDescent="0.2">
      <c r="F121" s="1"/>
      <c r="J121" s="4"/>
      <c r="M121" s="4"/>
      <c r="P121" s="5"/>
      <c r="Q121" s="3"/>
      <c r="R121" s="33"/>
      <c r="S121" s="3"/>
      <c r="T121" s="3"/>
      <c r="U121" s="33"/>
      <c r="V121" s="3"/>
      <c r="W121" s="3"/>
      <c r="X121" s="3"/>
    </row>
    <row r="122" spans="3:24" x14ac:dyDescent="0.2">
      <c r="F122" s="1"/>
      <c r="J122" s="4"/>
      <c r="M122" s="4"/>
      <c r="P122" s="5"/>
      <c r="Q122" s="3"/>
      <c r="R122" s="33"/>
      <c r="S122" s="3"/>
      <c r="T122" s="3"/>
      <c r="U122" s="33"/>
      <c r="V122" s="3"/>
      <c r="W122" s="3"/>
      <c r="X122" s="3"/>
    </row>
    <row r="123" spans="3:24" x14ac:dyDescent="0.2">
      <c r="F123" s="1"/>
      <c r="J123" s="4"/>
      <c r="M123" s="4"/>
      <c r="P123" s="5"/>
      <c r="Q123" s="3"/>
      <c r="R123" s="33"/>
      <c r="S123" s="3"/>
      <c r="T123" s="3"/>
      <c r="U123" s="33"/>
      <c r="V123" s="3"/>
      <c r="W123" s="3"/>
      <c r="X123" s="3"/>
    </row>
    <row r="124" spans="3:24" x14ac:dyDescent="0.2">
      <c r="C124" s="39"/>
      <c r="F124" s="1"/>
      <c r="J124" s="4"/>
      <c r="M124" s="4"/>
      <c r="P124" s="5"/>
      <c r="Q124" s="3"/>
      <c r="R124" s="33"/>
      <c r="S124" s="3"/>
      <c r="T124" s="3"/>
      <c r="U124" s="33"/>
      <c r="V124" s="3"/>
      <c r="W124" s="3"/>
      <c r="X124" s="3"/>
    </row>
    <row r="125" spans="3:24" x14ac:dyDescent="0.2">
      <c r="F125" s="1"/>
      <c r="J125" s="4"/>
      <c r="M125" s="4"/>
      <c r="P125" s="5"/>
      <c r="Q125" s="3"/>
      <c r="R125" s="33"/>
      <c r="S125" s="3"/>
      <c r="T125" s="3"/>
      <c r="U125" s="33"/>
      <c r="V125" s="3"/>
      <c r="W125" s="3"/>
      <c r="X125" s="3"/>
    </row>
    <row r="126" spans="3:24" x14ac:dyDescent="0.2">
      <c r="F126" s="1"/>
      <c r="J126" s="4"/>
      <c r="M126" s="4"/>
      <c r="P126" s="5"/>
      <c r="Q126" s="3"/>
      <c r="R126" s="33"/>
      <c r="S126" s="3"/>
      <c r="T126" s="3"/>
      <c r="U126" s="33"/>
      <c r="V126" s="3"/>
      <c r="W126" s="3"/>
      <c r="X126" s="3"/>
    </row>
    <row r="127" spans="3:24" x14ac:dyDescent="0.2">
      <c r="F127" s="1"/>
      <c r="J127" s="4"/>
      <c r="M127" s="4"/>
      <c r="P127" s="5"/>
      <c r="Q127" s="3"/>
      <c r="R127" s="33"/>
      <c r="S127" s="3"/>
      <c r="T127" s="3"/>
      <c r="U127" s="33"/>
      <c r="V127" s="3"/>
      <c r="W127" s="3"/>
      <c r="X127" s="3"/>
    </row>
    <row r="128" spans="3:24" x14ac:dyDescent="0.2">
      <c r="F128" s="1"/>
      <c r="J128" s="4"/>
      <c r="M128" s="4"/>
      <c r="P128" s="5"/>
      <c r="Q128" s="3"/>
      <c r="R128" s="33"/>
      <c r="S128" s="3"/>
      <c r="T128" s="3"/>
      <c r="U128" s="33"/>
      <c r="V128" s="3"/>
      <c r="W128" s="3"/>
      <c r="X128" s="3"/>
    </row>
    <row r="129" spans="3:24" x14ac:dyDescent="0.2">
      <c r="F129" s="1"/>
      <c r="J129" s="4"/>
      <c r="M129" s="4"/>
      <c r="P129" s="5"/>
      <c r="Q129" s="3"/>
      <c r="R129" s="33"/>
      <c r="S129" s="3"/>
      <c r="T129" s="3"/>
      <c r="U129" s="33"/>
      <c r="V129" s="3"/>
      <c r="W129" s="3"/>
      <c r="X129" s="3"/>
    </row>
    <row r="130" spans="3:24" x14ac:dyDescent="0.2">
      <c r="F130" s="1"/>
      <c r="J130" s="4"/>
      <c r="M130" s="4"/>
      <c r="P130" s="5"/>
      <c r="Q130" s="3"/>
      <c r="R130" s="33"/>
      <c r="S130" s="3"/>
      <c r="T130" s="3"/>
      <c r="U130" s="33"/>
      <c r="V130" s="3"/>
      <c r="W130" s="3"/>
      <c r="X130" s="3"/>
    </row>
    <row r="131" spans="3:24" x14ac:dyDescent="0.2">
      <c r="F131" s="1"/>
      <c r="J131" s="4"/>
      <c r="M131" s="4"/>
      <c r="P131" s="5"/>
      <c r="Q131" s="3"/>
      <c r="R131" s="33"/>
      <c r="S131" s="3"/>
      <c r="T131" s="3"/>
      <c r="U131" s="33"/>
      <c r="V131" s="3"/>
      <c r="W131" s="3"/>
      <c r="X131" s="3"/>
    </row>
    <row r="132" spans="3:24" x14ac:dyDescent="0.2">
      <c r="F132" s="1"/>
      <c r="J132" s="4"/>
      <c r="M132" s="4"/>
      <c r="P132" s="5"/>
      <c r="Q132" s="3"/>
      <c r="R132" s="33"/>
      <c r="S132" s="3"/>
      <c r="T132" s="3"/>
      <c r="U132" s="33"/>
      <c r="V132" s="3"/>
      <c r="W132" s="3"/>
      <c r="X132" s="3"/>
    </row>
    <row r="133" spans="3:24" x14ac:dyDescent="0.2">
      <c r="F133" s="1"/>
      <c r="J133" s="4"/>
      <c r="M133" s="4"/>
      <c r="P133" s="5"/>
      <c r="Q133" s="3"/>
      <c r="R133" s="33"/>
      <c r="S133" s="3"/>
      <c r="T133" s="3"/>
      <c r="U133" s="33"/>
      <c r="V133" s="3"/>
      <c r="W133" s="3"/>
      <c r="X133" s="3"/>
    </row>
    <row r="134" spans="3:24" x14ac:dyDescent="0.2">
      <c r="F134" s="1"/>
      <c r="J134" s="4"/>
      <c r="M134" s="4"/>
      <c r="P134" s="5"/>
      <c r="Q134" s="3"/>
      <c r="R134" s="33"/>
      <c r="S134" s="3"/>
      <c r="T134" s="3"/>
      <c r="U134" s="33"/>
      <c r="V134" s="3"/>
      <c r="W134" s="3"/>
      <c r="X134" s="3"/>
    </row>
    <row r="135" spans="3:24" x14ac:dyDescent="0.2">
      <c r="C135" s="39"/>
      <c r="F135" s="1"/>
      <c r="J135" s="4"/>
      <c r="M135" s="4"/>
      <c r="P135" s="5"/>
      <c r="Q135" s="3"/>
      <c r="R135" s="33"/>
      <c r="S135" s="3"/>
      <c r="T135" s="3"/>
      <c r="U135" s="33"/>
      <c r="V135" s="3"/>
      <c r="W135" s="3"/>
      <c r="X135" s="3"/>
    </row>
    <row r="136" spans="3:24" x14ac:dyDescent="0.2">
      <c r="F136" s="1"/>
      <c r="J136" s="4"/>
      <c r="M136" s="4"/>
      <c r="P136" s="5"/>
      <c r="Q136" s="3"/>
      <c r="R136" s="33"/>
      <c r="S136" s="3"/>
      <c r="T136" s="3"/>
      <c r="U136" s="33"/>
      <c r="V136" s="3"/>
      <c r="W136" s="3"/>
      <c r="X136" s="3"/>
    </row>
    <row r="137" spans="3:24" x14ac:dyDescent="0.2">
      <c r="F137" s="1"/>
      <c r="J137" s="4"/>
      <c r="M137" s="4"/>
      <c r="P137" s="5"/>
      <c r="Q137" s="3"/>
      <c r="R137" s="33"/>
      <c r="S137" s="3"/>
      <c r="T137" s="3"/>
      <c r="U137" s="33"/>
      <c r="V137" s="3"/>
      <c r="W137" s="3"/>
      <c r="X137" s="3"/>
    </row>
    <row r="138" spans="3:24" x14ac:dyDescent="0.2">
      <c r="F138" s="1"/>
      <c r="J138" s="4"/>
      <c r="M138" s="4"/>
      <c r="P138" s="5"/>
      <c r="Q138" s="3"/>
      <c r="R138" s="33"/>
      <c r="S138" s="3"/>
      <c r="T138" s="3"/>
      <c r="U138" s="33"/>
      <c r="V138" s="3"/>
      <c r="W138" s="3"/>
      <c r="X138" s="3"/>
    </row>
    <row r="139" spans="3:24" x14ac:dyDescent="0.2">
      <c r="F139" s="1"/>
      <c r="J139" s="4"/>
      <c r="M139" s="4"/>
      <c r="P139" s="5"/>
      <c r="Q139" s="3"/>
      <c r="R139" s="33"/>
      <c r="S139" s="3"/>
      <c r="T139" s="3"/>
      <c r="U139" s="33"/>
      <c r="V139" s="3"/>
      <c r="W139" s="3"/>
      <c r="X139" s="3"/>
    </row>
    <row r="140" spans="3:24" x14ac:dyDescent="0.2">
      <c r="F140" s="1"/>
      <c r="J140" s="4"/>
      <c r="M140" s="4"/>
      <c r="P140" s="5"/>
      <c r="Q140" s="3"/>
      <c r="R140" s="33"/>
      <c r="S140" s="3"/>
      <c r="T140" s="3"/>
      <c r="U140" s="33"/>
      <c r="V140" s="3"/>
      <c r="W140" s="3"/>
      <c r="X140" s="3"/>
    </row>
    <row r="141" spans="3:24" x14ac:dyDescent="0.2">
      <c r="F141" s="1"/>
      <c r="J141" s="4"/>
      <c r="M141" s="4"/>
      <c r="P141" s="5"/>
      <c r="Q141" s="3"/>
      <c r="R141" s="33"/>
      <c r="S141" s="3"/>
      <c r="T141" s="3"/>
      <c r="U141" s="33"/>
      <c r="V141" s="3"/>
      <c r="W141" s="3"/>
      <c r="X141" s="3"/>
    </row>
    <row r="142" spans="3:24" x14ac:dyDescent="0.2">
      <c r="F142" s="1"/>
      <c r="J142" s="4"/>
      <c r="M142" s="4"/>
      <c r="P142" s="5"/>
      <c r="Q142" s="3"/>
      <c r="R142" s="33"/>
      <c r="S142" s="3"/>
      <c r="T142" s="3"/>
      <c r="U142" s="33"/>
      <c r="V142" s="3"/>
      <c r="W142" s="3"/>
      <c r="X142" s="3"/>
    </row>
    <row r="143" spans="3:24" x14ac:dyDescent="0.2">
      <c r="F143" s="1"/>
      <c r="J143" s="4"/>
      <c r="M143" s="4"/>
      <c r="P143" s="5"/>
      <c r="Q143" s="3"/>
      <c r="R143" s="33"/>
      <c r="S143" s="3"/>
      <c r="T143" s="3"/>
      <c r="U143" s="33"/>
      <c r="V143" s="3"/>
      <c r="W143" s="3"/>
      <c r="X143" s="3"/>
    </row>
    <row r="144" spans="3:24" x14ac:dyDescent="0.2">
      <c r="F144" s="1"/>
      <c r="J144" s="4"/>
      <c r="M144" s="4"/>
      <c r="P144" s="5"/>
      <c r="Q144" s="3"/>
      <c r="R144" s="33"/>
      <c r="S144" s="3"/>
      <c r="T144" s="3"/>
      <c r="U144" s="33"/>
      <c r="V144" s="3"/>
      <c r="W144" s="3"/>
      <c r="X144" s="3"/>
    </row>
    <row r="145" spans="6:24" x14ac:dyDescent="0.2">
      <c r="F145" s="1"/>
      <c r="J145" s="4"/>
      <c r="M145" s="4"/>
      <c r="P145" s="5"/>
      <c r="Q145" s="3"/>
      <c r="R145" s="33"/>
      <c r="S145" s="3"/>
      <c r="T145" s="3"/>
      <c r="U145" s="33"/>
      <c r="V145" s="3"/>
      <c r="W145" s="3"/>
      <c r="X145" s="3"/>
    </row>
    <row r="146" spans="6:24" x14ac:dyDescent="0.2">
      <c r="F146" s="1"/>
      <c r="J146" s="4"/>
      <c r="M146" s="4"/>
      <c r="P146" s="5"/>
      <c r="Q146" s="3"/>
      <c r="R146" s="33"/>
      <c r="S146" s="3"/>
      <c r="T146" s="3"/>
      <c r="U146" s="33"/>
      <c r="V146" s="3"/>
      <c r="W146" s="3"/>
      <c r="X146" s="3"/>
    </row>
    <row r="147" spans="6:24" x14ac:dyDescent="0.2">
      <c r="F147" s="1"/>
      <c r="J147" s="4"/>
      <c r="M147" s="4"/>
      <c r="P147" s="5"/>
      <c r="Q147" s="3"/>
      <c r="R147" s="33"/>
      <c r="S147" s="3"/>
      <c r="T147" s="3"/>
      <c r="U147" s="33"/>
      <c r="V147" s="3"/>
      <c r="W147" s="3"/>
      <c r="X147" s="3"/>
    </row>
    <row r="148" spans="6:24" x14ac:dyDescent="0.2">
      <c r="F148" s="1"/>
      <c r="J148" s="4"/>
      <c r="M148" s="4"/>
      <c r="P148" s="5"/>
      <c r="Q148" s="3"/>
      <c r="R148" s="33"/>
      <c r="S148" s="3"/>
      <c r="T148" s="3"/>
      <c r="U148" s="33"/>
      <c r="V148" s="3"/>
      <c r="W148" s="3"/>
      <c r="X148" s="3"/>
    </row>
    <row r="149" spans="6:24" x14ac:dyDescent="0.2">
      <c r="F149" s="1"/>
      <c r="J149" s="4"/>
      <c r="M149" s="4"/>
      <c r="P149" s="5"/>
      <c r="Q149" s="3"/>
      <c r="R149" s="33"/>
      <c r="S149" s="3"/>
      <c r="T149" s="3"/>
      <c r="U149" s="33"/>
      <c r="V149" s="3"/>
      <c r="W149" s="3"/>
      <c r="X149" s="3"/>
    </row>
    <row r="150" spans="6:24" x14ac:dyDescent="0.2">
      <c r="F150" s="1"/>
      <c r="J150" s="4"/>
      <c r="M150" s="4"/>
      <c r="P150" s="5"/>
      <c r="Q150" s="3"/>
      <c r="R150" s="33"/>
      <c r="S150" s="3"/>
      <c r="T150" s="3"/>
      <c r="U150" s="33"/>
      <c r="V150" s="3"/>
      <c r="W150" s="3"/>
      <c r="X150" s="3"/>
    </row>
    <row r="151" spans="6:24" x14ac:dyDescent="0.2">
      <c r="F151" s="1"/>
      <c r="J151" s="4"/>
      <c r="M151" s="4"/>
      <c r="P151" s="5"/>
      <c r="Q151" s="3"/>
      <c r="R151" s="33"/>
      <c r="S151" s="3"/>
      <c r="T151" s="3"/>
      <c r="U151" s="33"/>
      <c r="V151" s="3"/>
      <c r="W151" s="3"/>
      <c r="X151" s="3"/>
    </row>
    <row r="152" spans="6:24" x14ac:dyDescent="0.2">
      <c r="F152" s="1"/>
      <c r="J152" s="4"/>
      <c r="M152" s="4"/>
      <c r="P152" s="5"/>
      <c r="Q152" s="3"/>
      <c r="R152" s="33"/>
      <c r="S152" s="3"/>
      <c r="T152" s="3"/>
      <c r="U152" s="33"/>
      <c r="V152" s="3"/>
      <c r="W152" s="3"/>
      <c r="X152" s="3"/>
    </row>
    <row r="153" spans="6:24" x14ac:dyDescent="0.2">
      <c r="F153" s="1"/>
      <c r="G153" s="40"/>
      <c r="J153" s="4"/>
      <c r="M153" s="4"/>
      <c r="P153" s="5"/>
      <c r="Q153" s="3"/>
      <c r="R153" s="33"/>
      <c r="S153" s="3"/>
      <c r="T153" s="3"/>
      <c r="U153" s="33"/>
      <c r="V153" s="3"/>
      <c r="W153" s="3"/>
      <c r="X153" s="3"/>
    </row>
    <row r="154" spans="6:24" x14ac:dyDescent="0.2">
      <c r="F154" s="1"/>
      <c r="G154" s="40"/>
      <c r="J154" s="4"/>
      <c r="M154" s="4"/>
      <c r="P154" s="5"/>
      <c r="Q154" s="3"/>
      <c r="R154" s="33"/>
      <c r="S154" s="3"/>
      <c r="T154" s="3"/>
      <c r="U154" s="33"/>
      <c r="V154" s="3"/>
      <c r="W154" s="3"/>
      <c r="X154" s="3"/>
    </row>
    <row r="155" spans="6:24" x14ac:dyDescent="0.2">
      <c r="F155" s="1"/>
      <c r="G155" s="40"/>
      <c r="J155" s="4"/>
      <c r="M155" s="4"/>
      <c r="P155" s="5"/>
      <c r="Q155" s="3"/>
      <c r="R155" s="33"/>
      <c r="S155" s="3"/>
      <c r="T155" s="3"/>
      <c r="U155" s="33"/>
      <c r="V155" s="3"/>
      <c r="W155" s="3"/>
      <c r="X155" s="3"/>
    </row>
    <row r="156" spans="6:24" x14ac:dyDescent="0.2">
      <c r="F156" s="1"/>
      <c r="G156" s="40"/>
      <c r="J156" s="4"/>
      <c r="M156" s="4"/>
      <c r="P156" s="5"/>
      <c r="Q156" s="3"/>
      <c r="R156" s="33"/>
      <c r="S156" s="3"/>
      <c r="T156" s="3"/>
      <c r="U156" s="33"/>
      <c r="V156" s="3"/>
      <c r="W156" s="3"/>
      <c r="X156" s="3"/>
    </row>
    <row r="157" spans="6:24" x14ac:dyDescent="0.2">
      <c r="F157" s="1"/>
      <c r="G157" s="40"/>
      <c r="J157" s="4"/>
      <c r="M157" s="4"/>
      <c r="P157" s="5"/>
      <c r="Q157" s="3"/>
      <c r="R157" s="33"/>
      <c r="S157" s="3"/>
      <c r="T157" s="3"/>
      <c r="U157" s="33"/>
      <c r="V157" s="3"/>
      <c r="W157" s="3"/>
      <c r="X157" s="3"/>
    </row>
    <row r="158" spans="6:24" x14ac:dyDescent="0.2">
      <c r="F158" s="1"/>
      <c r="G158" s="40"/>
      <c r="J158" s="4"/>
      <c r="M158" s="4"/>
      <c r="P158" s="5"/>
      <c r="Q158" s="3"/>
      <c r="R158" s="33"/>
      <c r="S158" s="3"/>
      <c r="T158" s="3"/>
      <c r="U158" s="33"/>
      <c r="V158" s="3"/>
      <c r="W158" s="3"/>
      <c r="X158" s="3"/>
    </row>
    <row r="159" spans="6:24" x14ac:dyDescent="0.2">
      <c r="F159" s="1"/>
      <c r="J159" s="4"/>
      <c r="M159" s="4"/>
      <c r="P159" s="5"/>
      <c r="Q159" s="3"/>
      <c r="R159" s="33"/>
      <c r="S159" s="3"/>
      <c r="T159" s="3"/>
      <c r="U159" s="33"/>
      <c r="V159" s="3"/>
      <c r="W159" s="3"/>
      <c r="X159" s="3"/>
    </row>
    <row r="160" spans="6:24" x14ac:dyDescent="0.2">
      <c r="F160" s="1"/>
      <c r="J160" s="4"/>
      <c r="M160" s="4"/>
      <c r="P160" s="5"/>
      <c r="Q160" s="3"/>
      <c r="R160" s="33"/>
      <c r="S160" s="3"/>
      <c r="T160" s="3"/>
      <c r="U160" s="33"/>
      <c r="V160" s="3"/>
      <c r="W160" s="3"/>
      <c r="X160" s="3"/>
    </row>
    <row r="161" spans="6:28" x14ac:dyDescent="0.2">
      <c r="F161" s="1"/>
      <c r="J161" s="4"/>
      <c r="M161" s="4"/>
      <c r="P161" s="5"/>
      <c r="Q161" s="3"/>
      <c r="R161" s="33"/>
      <c r="S161" s="3"/>
      <c r="T161" s="3"/>
      <c r="U161" s="33"/>
      <c r="AB161" s="31"/>
    </row>
    <row r="162" spans="6:28" x14ac:dyDescent="0.2">
      <c r="F162" s="1"/>
      <c r="J162" s="4"/>
      <c r="M162" s="4"/>
      <c r="P162" s="5"/>
      <c r="Q162" s="3"/>
      <c r="R162" s="33"/>
      <c r="S162" s="3"/>
      <c r="T162" s="3"/>
      <c r="U162" s="33"/>
      <c r="AB162" s="31"/>
    </row>
    <row r="163" spans="6:28" x14ac:dyDescent="0.2">
      <c r="F163" s="1"/>
      <c r="J163" s="4"/>
      <c r="M163" s="4"/>
      <c r="P163" s="5"/>
      <c r="Q163" s="3"/>
      <c r="R163" s="33"/>
      <c r="S163" s="3"/>
      <c r="T163" s="3"/>
      <c r="U163" s="33"/>
      <c r="AB163" s="31"/>
    </row>
    <row r="164" spans="6:28" x14ac:dyDescent="0.2">
      <c r="F164" s="1"/>
      <c r="J164" s="4"/>
      <c r="M164" s="4"/>
      <c r="P164" s="5"/>
      <c r="Q164" s="3"/>
      <c r="R164" s="33"/>
      <c r="S164" s="3"/>
      <c r="T164" s="3"/>
      <c r="U164" s="33"/>
      <c r="AB164" s="31"/>
    </row>
    <row r="165" spans="6:28" x14ac:dyDescent="0.2">
      <c r="F165" s="1"/>
      <c r="J165" s="4"/>
      <c r="M165" s="4"/>
      <c r="P165" s="5"/>
      <c r="Q165" s="3"/>
      <c r="R165" s="33"/>
      <c r="S165" s="3"/>
      <c r="T165" s="3"/>
      <c r="U165" s="33"/>
      <c r="AB165" s="31"/>
    </row>
    <row r="166" spans="6:28" x14ac:dyDescent="0.2">
      <c r="F166" s="1"/>
      <c r="J166" s="4"/>
      <c r="M166" s="4"/>
      <c r="P166" s="5"/>
      <c r="Q166" s="3"/>
      <c r="R166" s="33"/>
      <c r="S166" s="3"/>
      <c r="T166" s="3"/>
      <c r="U166" s="33"/>
      <c r="AB166" s="31"/>
    </row>
    <row r="167" spans="6:28" x14ac:dyDescent="0.2">
      <c r="F167" s="1"/>
      <c r="J167" s="4"/>
      <c r="M167" s="4"/>
      <c r="P167" s="5"/>
      <c r="Q167" s="3"/>
      <c r="R167" s="33"/>
      <c r="S167" s="3"/>
      <c r="T167" s="3"/>
      <c r="U167" s="33"/>
      <c r="AB167" s="31"/>
    </row>
    <row r="168" spans="6:28" x14ac:dyDescent="0.2">
      <c r="F168" s="1"/>
      <c r="J168" s="4"/>
      <c r="M168" s="4"/>
      <c r="P168" s="5"/>
      <c r="Q168" s="3"/>
      <c r="R168" s="33"/>
      <c r="S168" s="3"/>
      <c r="T168" s="3"/>
      <c r="U168" s="33"/>
      <c r="AB168" s="31"/>
    </row>
    <row r="169" spans="6:28" x14ac:dyDescent="0.2">
      <c r="F169" s="1"/>
      <c r="J169" s="4"/>
      <c r="M169" s="4"/>
      <c r="P169" s="5"/>
      <c r="Q169" s="3"/>
      <c r="R169" s="33"/>
      <c r="S169" s="3"/>
      <c r="T169" s="3"/>
      <c r="U169" s="33"/>
      <c r="AB169" s="31"/>
    </row>
    <row r="170" spans="6:28" x14ac:dyDescent="0.2">
      <c r="F170" s="1"/>
      <c r="J170" s="4"/>
      <c r="M170" s="4"/>
      <c r="P170" s="5"/>
      <c r="Q170" s="3"/>
      <c r="R170" s="33"/>
      <c r="S170" s="3"/>
      <c r="T170" s="3"/>
      <c r="U170" s="33"/>
      <c r="AB170" s="31"/>
    </row>
    <row r="171" spans="6:28" x14ac:dyDescent="0.2">
      <c r="F171" s="1"/>
      <c r="J171" s="4"/>
      <c r="M171" s="4"/>
      <c r="P171" s="5"/>
      <c r="Q171" s="3"/>
      <c r="R171" s="33"/>
      <c r="S171" s="3"/>
      <c r="T171" s="3"/>
      <c r="U171" s="33"/>
      <c r="AB171" s="31"/>
    </row>
    <row r="172" spans="6:28" x14ac:dyDescent="0.2">
      <c r="F172" s="1"/>
      <c r="J172" s="4"/>
      <c r="M172" s="4"/>
      <c r="P172" s="5"/>
      <c r="Q172" s="3"/>
      <c r="R172" s="33"/>
      <c r="S172" s="3"/>
      <c r="T172" s="3"/>
      <c r="U172" s="33"/>
      <c r="AB172" s="31"/>
    </row>
    <row r="173" spans="6:28" x14ac:dyDescent="0.2">
      <c r="F173" s="1"/>
      <c r="J173" s="4"/>
      <c r="M173" s="4"/>
      <c r="P173" s="5"/>
      <c r="Q173" s="3"/>
      <c r="R173" s="33"/>
      <c r="S173" s="3"/>
      <c r="T173" s="3"/>
      <c r="U173" s="33"/>
      <c r="AB173" s="31"/>
    </row>
    <row r="174" spans="6:28" x14ac:dyDescent="0.2">
      <c r="F174" s="1"/>
      <c r="J174" s="4"/>
      <c r="M174" s="4"/>
      <c r="P174" s="5"/>
      <c r="Q174" s="3"/>
      <c r="R174" s="33"/>
      <c r="S174" s="3"/>
      <c r="T174" s="3"/>
      <c r="U174" s="33"/>
      <c r="AB174" s="31"/>
    </row>
    <row r="175" spans="6:28" x14ac:dyDescent="0.2">
      <c r="F175" s="1"/>
      <c r="J175" s="4"/>
      <c r="M175" s="4"/>
      <c r="P175" s="5"/>
      <c r="Q175" s="3"/>
      <c r="R175" s="33"/>
      <c r="S175" s="3"/>
      <c r="T175" s="3"/>
      <c r="U175" s="33"/>
      <c r="AB175" s="31"/>
    </row>
    <row r="176" spans="6:28" x14ac:dyDescent="0.2">
      <c r="F176" s="1"/>
      <c r="J176" s="4"/>
      <c r="M176" s="4"/>
      <c r="P176" s="5"/>
      <c r="Q176" s="3"/>
      <c r="R176" s="33"/>
      <c r="S176" s="3"/>
      <c r="T176" s="3"/>
      <c r="U176" s="33"/>
      <c r="AB176" s="31"/>
    </row>
    <row r="177" spans="6:28" x14ac:dyDescent="0.2">
      <c r="F177" s="1"/>
      <c r="J177" s="4"/>
      <c r="M177" s="4"/>
      <c r="P177" s="5"/>
      <c r="Q177" s="3"/>
      <c r="R177" s="33"/>
      <c r="S177" s="3"/>
      <c r="T177" s="3"/>
      <c r="U177" s="33"/>
      <c r="AB177" s="31"/>
    </row>
    <row r="178" spans="6:28" x14ac:dyDescent="0.2">
      <c r="F178" s="1"/>
      <c r="J178" s="4"/>
      <c r="M178" s="4"/>
      <c r="P178" s="5"/>
      <c r="Q178" s="3"/>
      <c r="R178" s="33"/>
      <c r="S178" s="3"/>
      <c r="T178" s="3"/>
      <c r="U178" s="33"/>
      <c r="AB178" s="31"/>
    </row>
    <row r="179" spans="6:28" x14ac:dyDescent="0.2">
      <c r="F179" s="1"/>
      <c r="J179" s="4"/>
      <c r="M179" s="4"/>
      <c r="P179" s="5"/>
      <c r="Q179" s="3"/>
      <c r="R179" s="33"/>
      <c r="S179" s="3"/>
      <c r="T179" s="3"/>
      <c r="U179" s="33"/>
      <c r="AB179" s="31"/>
    </row>
    <row r="180" spans="6:28" x14ac:dyDescent="0.2">
      <c r="F180" s="1"/>
      <c r="J180" s="4"/>
      <c r="M180" s="4"/>
      <c r="P180" s="5"/>
      <c r="Q180" s="3"/>
      <c r="R180" s="33"/>
      <c r="S180" s="3"/>
      <c r="T180" s="3"/>
      <c r="U180" s="33"/>
      <c r="AB180" s="31"/>
    </row>
    <row r="181" spans="6:28" x14ac:dyDescent="0.2">
      <c r="F181" s="1"/>
      <c r="J181" s="4"/>
      <c r="M181" s="4"/>
      <c r="P181" s="5"/>
      <c r="Q181" s="3"/>
      <c r="R181" s="33"/>
      <c r="S181" s="3"/>
      <c r="T181" s="3"/>
      <c r="U181" s="33"/>
      <c r="AB181" s="31"/>
    </row>
    <row r="182" spans="6:28" x14ac:dyDescent="0.2">
      <c r="F182" s="1"/>
      <c r="J182" s="4"/>
      <c r="M182" s="4"/>
      <c r="P182" s="5"/>
      <c r="Q182" s="3"/>
      <c r="R182" s="33"/>
      <c r="S182" s="3"/>
      <c r="T182" s="3"/>
      <c r="U182" s="33"/>
      <c r="AB182" s="31"/>
    </row>
    <row r="183" spans="6:28" x14ac:dyDescent="0.2">
      <c r="F183" s="1"/>
      <c r="J183" s="4"/>
      <c r="M183" s="4"/>
      <c r="P183" s="5"/>
      <c r="Q183" s="3"/>
      <c r="R183" s="33"/>
      <c r="S183" s="3"/>
      <c r="T183" s="3"/>
      <c r="U183" s="33"/>
      <c r="AB183" s="31"/>
    </row>
    <row r="184" spans="6:28" x14ac:dyDescent="0.2">
      <c r="F184" s="1"/>
      <c r="J184" s="4"/>
      <c r="M184" s="4"/>
      <c r="P184" s="5"/>
      <c r="Q184" s="3"/>
      <c r="R184" s="33"/>
      <c r="S184" s="3"/>
      <c r="T184" s="3"/>
      <c r="U184" s="33"/>
      <c r="AB184" s="31"/>
    </row>
    <row r="185" spans="6:28" x14ac:dyDescent="0.2">
      <c r="F185" s="1"/>
      <c r="J185" s="4"/>
      <c r="M185" s="4"/>
      <c r="P185" s="5"/>
      <c r="Q185" s="3"/>
      <c r="R185" s="33"/>
      <c r="S185" s="3"/>
      <c r="T185" s="3"/>
      <c r="U185" s="33"/>
      <c r="AB185" s="31"/>
    </row>
    <row r="186" spans="6:28" x14ac:dyDescent="0.2">
      <c r="F186" s="1"/>
      <c r="J186" s="4"/>
      <c r="M186" s="4"/>
      <c r="P186" s="5"/>
      <c r="Q186" s="3"/>
      <c r="R186" s="33"/>
      <c r="S186" s="3"/>
      <c r="T186" s="3"/>
      <c r="U186" s="33"/>
      <c r="AB186" s="31"/>
    </row>
    <row r="187" spans="6:28" x14ac:dyDescent="0.2">
      <c r="F187" s="1"/>
      <c r="J187" s="4"/>
      <c r="M187" s="4"/>
      <c r="P187" s="5"/>
      <c r="Q187" s="3"/>
      <c r="R187" s="33"/>
      <c r="S187" s="3"/>
      <c r="T187" s="3"/>
      <c r="U187" s="33"/>
      <c r="AB187" s="31"/>
    </row>
    <row r="188" spans="6:28" x14ac:dyDescent="0.2">
      <c r="F188" s="1"/>
      <c r="J188" s="4"/>
      <c r="M188" s="4"/>
      <c r="P188" s="5"/>
      <c r="Q188" s="3"/>
      <c r="R188" s="33"/>
      <c r="S188" s="3"/>
      <c r="T188" s="3"/>
      <c r="U188" s="33"/>
      <c r="AB188" s="31"/>
    </row>
    <row r="189" spans="6:28" x14ac:dyDescent="0.2">
      <c r="F189" s="1"/>
      <c r="J189" s="4"/>
      <c r="M189" s="4"/>
      <c r="P189" s="5"/>
      <c r="Q189" s="3"/>
      <c r="R189" s="33"/>
      <c r="S189" s="3"/>
      <c r="T189" s="3"/>
      <c r="U189" s="33"/>
      <c r="AB189" s="31"/>
    </row>
    <row r="190" spans="6:28" x14ac:dyDescent="0.2">
      <c r="F190" s="1"/>
      <c r="J190" s="4"/>
      <c r="M190" s="4"/>
      <c r="P190" s="5"/>
      <c r="Q190" s="3"/>
      <c r="R190" s="33"/>
      <c r="S190" s="3"/>
      <c r="T190" s="3"/>
      <c r="U190" s="33"/>
      <c r="AB190" s="31"/>
    </row>
    <row r="191" spans="6:28" x14ac:dyDescent="0.2">
      <c r="F191" s="1"/>
      <c r="J191" s="4"/>
      <c r="M191" s="4"/>
      <c r="P191" s="5"/>
      <c r="Q191" s="3"/>
      <c r="R191" s="33"/>
      <c r="S191" s="3"/>
      <c r="T191" s="3"/>
      <c r="U191" s="33"/>
      <c r="AB191" s="31"/>
    </row>
    <row r="192" spans="6:28" x14ac:dyDescent="0.2">
      <c r="F192" s="1"/>
      <c r="J192" s="4"/>
      <c r="M192" s="4"/>
      <c r="P192" s="5"/>
      <c r="Q192" s="3"/>
      <c r="R192" s="33"/>
      <c r="S192" s="3"/>
      <c r="T192" s="3"/>
      <c r="U192" s="33"/>
      <c r="AB192" s="31"/>
    </row>
    <row r="193" spans="5:27" x14ac:dyDescent="0.2">
      <c r="E193" s="1"/>
      <c r="F193" s="49"/>
      <c r="J193" s="4"/>
      <c r="AA193" s="31"/>
    </row>
    <row r="194" spans="5:27" x14ac:dyDescent="0.2">
      <c r="E194" s="1"/>
      <c r="F194" s="49"/>
      <c r="J194" s="4"/>
      <c r="AA194" s="31"/>
    </row>
    <row r="195" spans="5:27" x14ac:dyDescent="0.2">
      <c r="E195" s="1"/>
      <c r="F195" s="49"/>
      <c r="J195" s="4"/>
      <c r="AA195" s="31"/>
    </row>
    <row r="196" spans="5:27" x14ac:dyDescent="0.2">
      <c r="E196" s="1"/>
      <c r="F196" s="49"/>
      <c r="J196" s="4"/>
      <c r="AA196" s="31"/>
    </row>
    <row r="197" spans="5:27" x14ac:dyDescent="0.2">
      <c r="E197" s="1"/>
      <c r="F197" s="49"/>
      <c r="J197" s="4"/>
    </row>
    <row r="198" spans="5:27" x14ac:dyDescent="0.2">
      <c r="E198" s="1"/>
    </row>
    <row r="199" spans="5:27" x14ac:dyDescent="0.2">
      <c r="E199" s="1"/>
    </row>
    <row r="200" spans="5:27" x14ac:dyDescent="0.2">
      <c r="E200" s="1"/>
    </row>
    <row r="201" spans="5:27" x14ac:dyDescent="0.2">
      <c r="E201" s="1"/>
    </row>
    <row r="202" spans="5:27" x14ac:dyDescent="0.2">
      <c r="E202" s="1"/>
    </row>
    <row r="203" spans="5:27" x14ac:dyDescent="0.2">
      <c r="E203" s="1"/>
    </row>
    <row r="204" spans="5:27" x14ac:dyDescent="0.2">
      <c r="E204" s="1"/>
    </row>
    <row r="205" spans="5:27" x14ac:dyDescent="0.2">
      <c r="E205" s="1"/>
    </row>
    <row r="206" spans="5:27" x14ac:dyDescent="0.2">
      <c r="E206" s="1"/>
    </row>
    <row r="207" spans="5:27" x14ac:dyDescent="0.2">
      <c r="E207" s="1"/>
    </row>
    <row r="208" spans="5:27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  <row r="246" spans="5:5" x14ac:dyDescent="0.2">
      <c r="E246" s="1"/>
    </row>
    <row r="247" spans="5:5" x14ac:dyDescent="0.2">
      <c r="E247" s="1"/>
    </row>
    <row r="248" spans="5:5" x14ac:dyDescent="0.2">
      <c r="E248" s="1"/>
    </row>
    <row r="249" spans="5:5" x14ac:dyDescent="0.2">
      <c r="E249" s="1"/>
    </row>
    <row r="250" spans="5:5" x14ac:dyDescent="0.2">
      <c r="E250" s="1"/>
    </row>
    <row r="251" spans="5:5" x14ac:dyDescent="0.2">
      <c r="E251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7" spans="5:5" x14ac:dyDescent="0.2">
      <c r="E257" s="1"/>
    </row>
    <row r="258" spans="5:5" x14ac:dyDescent="0.2">
      <c r="E258" s="1"/>
    </row>
    <row r="259" spans="5:5" x14ac:dyDescent="0.2">
      <c r="E259" s="1"/>
    </row>
    <row r="260" spans="5:5" x14ac:dyDescent="0.2">
      <c r="E260" s="1"/>
    </row>
    <row r="261" spans="5:5" x14ac:dyDescent="0.2">
      <c r="E261" s="1"/>
    </row>
    <row r="262" spans="5:5" x14ac:dyDescent="0.2">
      <c r="E262" s="1"/>
    </row>
    <row r="263" spans="5:5" x14ac:dyDescent="0.2">
      <c r="E263" s="1"/>
    </row>
    <row r="264" spans="5:5" x14ac:dyDescent="0.2">
      <c r="E264" s="1"/>
    </row>
    <row r="265" spans="5:5" x14ac:dyDescent="0.2">
      <c r="E265" s="1"/>
    </row>
    <row r="266" spans="5:5" x14ac:dyDescent="0.2">
      <c r="E266" s="1"/>
    </row>
    <row r="267" spans="5:5" x14ac:dyDescent="0.2">
      <c r="E267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3" spans="5:5" x14ac:dyDescent="0.2">
      <c r="E273" s="1"/>
    </row>
    <row r="274" spans="5:5" x14ac:dyDescent="0.2">
      <c r="E274" s="1"/>
    </row>
    <row r="275" spans="5:5" x14ac:dyDescent="0.2">
      <c r="E275" s="1"/>
    </row>
    <row r="276" spans="5:5" x14ac:dyDescent="0.2">
      <c r="E276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2" spans="5:5" x14ac:dyDescent="0.2">
      <c r="E282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6" spans="5:5" x14ac:dyDescent="0.2">
      <c r="E286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2" spans="5:5" x14ac:dyDescent="0.2">
      <c r="E292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297" spans="5:5" x14ac:dyDescent="0.2">
      <c r="E297" s="1"/>
    </row>
    <row r="298" spans="5:5" x14ac:dyDescent="0.2">
      <c r="E298" s="1"/>
    </row>
    <row r="299" spans="5:5" x14ac:dyDescent="0.2">
      <c r="E299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  <row r="304" spans="5:5" x14ac:dyDescent="0.2">
      <c r="E304" s="1"/>
    </row>
    <row r="305" spans="5:5" x14ac:dyDescent="0.2">
      <c r="E305" s="1"/>
    </row>
    <row r="306" spans="5:5" x14ac:dyDescent="0.2">
      <c r="E306" s="1"/>
    </row>
    <row r="307" spans="5:5" x14ac:dyDescent="0.2">
      <c r="E307" s="1"/>
    </row>
    <row r="308" spans="5:5" x14ac:dyDescent="0.2">
      <c r="E308" s="1"/>
    </row>
    <row r="309" spans="5:5" x14ac:dyDescent="0.2">
      <c r="E309" s="1"/>
    </row>
    <row r="310" spans="5:5" x14ac:dyDescent="0.2">
      <c r="E310" s="1"/>
    </row>
    <row r="311" spans="5:5" x14ac:dyDescent="0.2">
      <c r="E311" s="1"/>
    </row>
    <row r="312" spans="5:5" x14ac:dyDescent="0.2">
      <c r="E312" s="1"/>
    </row>
    <row r="313" spans="5:5" x14ac:dyDescent="0.2">
      <c r="E313" s="1"/>
    </row>
    <row r="314" spans="5:5" x14ac:dyDescent="0.2">
      <c r="E314" s="1"/>
    </row>
    <row r="315" spans="5:5" x14ac:dyDescent="0.2">
      <c r="E315" s="1"/>
    </row>
    <row r="316" spans="5:5" x14ac:dyDescent="0.2">
      <c r="E316" s="1"/>
    </row>
    <row r="317" spans="5:5" x14ac:dyDescent="0.2">
      <c r="E317" s="1"/>
    </row>
    <row r="318" spans="5:5" x14ac:dyDescent="0.2">
      <c r="E318" s="1"/>
    </row>
    <row r="319" spans="5:5" x14ac:dyDescent="0.2">
      <c r="E319" s="1"/>
    </row>
    <row r="320" spans="5:5" x14ac:dyDescent="0.2">
      <c r="E320" s="1"/>
    </row>
    <row r="321" spans="5:5" x14ac:dyDescent="0.2">
      <c r="E321" s="1"/>
    </row>
    <row r="322" spans="5:5" x14ac:dyDescent="0.2">
      <c r="E322" s="1"/>
    </row>
    <row r="323" spans="5:5" x14ac:dyDescent="0.2">
      <c r="E323" s="1"/>
    </row>
    <row r="324" spans="5:5" x14ac:dyDescent="0.2">
      <c r="E324" s="1"/>
    </row>
    <row r="325" spans="5:5" x14ac:dyDescent="0.2">
      <c r="E325" s="1"/>
    </row>
    <row r="326" spans="5:5" x14ac:dyDescent="0.2">
      <c r="E326" s="1"/>
    </row>
    <row r="327" spans="5:5" x14ac:dyDescent="0.2">
      <c r="E327" s="1"/>
    </row>
    <row r="328" spans="5:5" x14ac:dyDescent="0.2">
      <c r="E328" s="1"/>
    </row>
    <row r="329" spans="5:5" x14ac:dyDescent="0.2">
      <c r="E329" s="1"/>
    </row>
    <row r="330" spans="5:5" x14ac:dyDescent="0.2">
      <c r="E330" s="1"/>
    </row>
    <row r="331" spans="5:5" x14ac:dyDescent="0.2">
      <c r="E331" s="1"/>
    </row>
    <row r="332" spans="5:5" x14ac:dyDescent="0.2">
      <c r="E332" s="1"/>
    </row>
    <row r="333" spans="5:5" x14ac:dyDescent="0.2">
      <c r="E333" s="1"/>
    </row>
    <row r="334" spans="5:5" x14ac:dyDescent="0.2">
      <c r="E334" s="1"/>
    </row>
    <row r="335" spans="5:5" x14ac:dyDescent="0.2">
      <c r="E335" s="1"/>
    </row>
    <row r="336" spans="5:5" x14ac:dyDescent="0.2">
      <c r="E336" s="1"/>
    </row>
    <row r="337" spans="2:5" x14ac:dyDescent="0.2">
      <c r="E337" s="1"/>
    </row>
    <row r="338" spans="2:5" x14ac:dyDescent="0.2">
      <c r="E338" s="1"/>
    </row>
    <row r="339" spans="2:5" x14ac:dyDescent="0.2">
      <c r="E339" s="1"/>
    </row>
    <row r="340" spans="2:5" x14ac:dyDescent="0.2">
      <c r="E340" s="1"/>
    </row>
    <row r="341" spans="2:5" x14ac:dyDescent="0.2">
      <c r="B341" s="39"/>
      <c r="E341" s="1"/>
    </row>
    <row r="342" spans="2:5" x14ac:dyDescent="0.2">
      <c r="B342" s="39"/>
      <c r="E342" s="1"/>
    </row>
    <row r="343" spans="2:5" x14ac:dyDescent="0.2">
      <c r="B343" s="39"/>
      <c r="E343" s="1"/>
    </row>
    <row r="344" spans="2:5" x14ac:dyDescent="0.2">
      <c r="B344" s="39"/>
      <c r="E344" s="1"/>
    </row>
    <row r="345" spans="2:5" x14ac:dyDescent="0.2">
      <c r="E345" s="1"/>
    </row>
    <row r="346" spans="2:5" x14ac:dyDescent="0.2">
      <c r="E346" s="1"/>
    </row>
    <row r="347" spans="2:5" x14ac:dyDescent="0.2">
      <c r="E347" s="1"/>
    </row>
    <row r="348" spans="2:5" x14ac:dyDescent="0.2">
      <c r="E348" s="1"/>
    </row>
    <row r="349" spans="2:5" x14ac:dyDescent="0.2">
      <c r="E349" s="1"/>
    </row>
    <row r="350" spans="2:5" x14ac:dyDescent="0.2">
      <c r="E350" s="1"/>
    </row>
    <row r="351" spans="2:5" x14ac:dyDescent="0.2">
      <c r="E351" s="1"/>
    </row>
    <row r="352" spans="2:5" x14ac:dyDescent="0.2">
      <c r="E352" s="1"/>
    </row>
    <row r="353" spans="5:5" x14ac:dyDescent="0.2">
      <c r="E353" s="1"/>
    </row>
    <row r="354" spans="5:5" x14ac:dyDescent="0.2">
      <c r="E354" s="1"/>
    </row>
    <row r="355" spans="5:5" x14ac:dyDescent="0.2">
      <c r="E355" s="1"/>
    </row>
    <row r="356" spans="5:5" x14ac:dyDescent="0.2">
      <c r="E356" s="1"/>
    </row>
    <row r="357" spans="5:5" x14ac:dyDescent="0.2">
      <c r="E357" s="1"/>
    </row>
    <row r="358" spans="5:5" x14ac:dyDescent="0.2">
      <c r="E358" s="1"/>
    </row>
    <row r="359" spans="5:5" x14ac:dyDescent="0.2">
      <c r="E359" s="1"/>
    </row>
    <row r="360" spans="5:5" x14ac:dyDescent="0.2">
      <c r="E360" s="1"/>
    </row>
    <row r="361" spans="5:5" x14ac:dyDescent="0.2">
      <c r="E361" s="1"/>
    </row>
    <row r="362" spans="5:5" x14ac:dyDescent="0.2">
      <c r="E362" s="1"/>
    </row>
    <row r="363" spans="5:5" x14ac:dyDescent="0.2">
      <c r="E363" s="1"/>
    </row>
    <row r="364" spans="5:5" x14ac:dyDescent="0.2">
      <c r="E364" s="1"/>
    </row>
    <row r="365" spans="5:5" x14ac:dyDescent="0.2">
      <c r="E365" s="1"/>
    </row>
    <row r="366" spans="5:5" x14ac:dyDescent="0.2">
      <c r="E366" s="1"/>
    </row>
    <row r="367" spans="5:5" x14ac:dyDescent="0.2">
      <c r="E367" s="1"/>
    </row>
    <row r="368" spans="5:5" x14ac:dyDescent="0.2">
      <c r="E368" s="1"/>
    </row>
    <row r="369" spans="5:5" x14ac:dyDescent="0.2">
      <c r="E369" s="1"/>
    </row>
    <row r="370" spans="5:5" x14ac:dyDescent="0.2">
      <c r="E370" s="1"/>
    </row>
    <row r="371" spans="5:5" x14ac:dyDescent="0.2">
      <c r="E371" s="1"/>
    </row>
    <row r="372" spans="5:5" x14ac:dyDescent="0.2">
      <c r="E372" s="1"/>
    </row>
    <row r="373" spans="5:5" x14ac:dyDescent="0.2">
      <c r="E373" s="1"/>
    </row>
    <row r="374" spans="5:5" x14ac:dyDescent="0.2">
      <c r="E374" s="1"/>
    </row>
    <row r="375" spans="5:5" x14ac:dyDescent="0.2">
      <c r="E375" s="1"/>
    </row>
    <row r="376" spans="5:5" x14ac:dyDescent="0.2">
      <c r="E376" s="1"/>
    </row>
    <row r="377" spans="5:5" x14ac:dyDescent="0.2">
      <c r="E377" s="1"/>
    </row>
    <row r="378" spans="5:5" x14ac:dyDescent="0.2">
      <c r="E378" s="1"/>
    </row>
    <row r="379" spans="5:5" x14ac:dyDescent="0.2">
      <c r="E379" s="1"/>
    </row>
    <row r="380" spans="5:5" x14ac:dyDescent="0.2">
      <c r="E380" s="1"/>
    </row>
    <row r="381" spans="5:5" x14ac:dyDescent="0.2">
      <c r="E381" s="1"/>
    </row>
    <row r="382" spans="5:5" x14ac:dyDescent="0.2">
      <c r="E382" s="1"/>
    </row>
    <row r="383" spans="5:5" x14ac:dyDescent="0.2">
      <c r="E383" s="1"/>
    </row>
    <row r="384" spans="5:5" x14ac:dyDescent="0.2">
      <c r="E384" s="1"/>
    </row>
    <row r="385" spans="5:5" x14ac:dyDescent="0.2">
      <c r="E385" s="1"/>
    </row>
    <row r="386" spans="5:5" x14ac:dyDescent="0.2">
      <c r="E386" s="1"/>
    </row>
    <row r="387" spans="5:5" x14ac:dyDescent="0.2">
      <c r="E387" s="1"/>
    </row>
    <row r="388" spans="5:5" x14ac:dyDescent="0.2">
      <c r="E388" s="1"/>
    </row>
    <row r="389" spans="5:5" x14ac:dyDescent="0.2">
      <c r="E389" s="1"/>
    </row>
    <row r="390" spans="5:5" x14ac:dyDescent="0.2">
      <c r="E390" s="1"/>
    </row>
    <row r="391" spans="5:5" x14ac:dyDescent="0.2">
      <c r="E391" s="1"/>
    </row>
    <row r="392" spans="5:5" x14ac:dyDescent="0.2">
      <c r="E392" s="1"/>
    </row>
    <row r="393" spans="5:5" x14ac:dyDescent="0.2">
      <c r="E393" s="1"/>
    </row>
    <row r="394" spans="5:5" x14ac:dyDescent="0.2">
      <c r="E394" s="1"/>
    </row>
    <row r="395" spans="5:5" x14ac:dyDescent="0.2">
      <c r="E395" s="1"/>
    </row>
    <row r="396" spans="5:5" x14ac:dyDescent="0.2">
      <c r="E396" s="1"/>
    </row>
    <row r="397" spans="5:5" x14ac:dyDescent="0.2">
      <c r="E397" s="1"/>
    </row>
    <row r="398" spans="5:5" x14ac:dyDescent="0.2">
      <c r="E398" s="1"/>
    </row>
    <row r="399" spans="5:5" x14ac:dyDescent="0.2">
      <c r="E399" s="1"/>
    </row>
    <row r="400" spans="5:5" x14ac:dyDescent="0.2">
      <c r="E400" s="1"/>
    </row>
    <row r="401" spans="5:5" x14ac:dyDescent="0.2">
      <c r="E401" s="1"/>
    </row>
    <row r="402" spans="5:5" x14ac:dyDescent="0.2">
      <c r="E402" s="1"/>
    </row>
    <row r="403" spans="5:5" x14ac:dyDescent="0.2">
      <c r="E403" s="1"/>
    </row>
    <row r="404" spans="5:5" x14ac:dyDescent="0.2">
      <c r="E404" s="1"/>
    </row>
    <row r="405" spans="5:5" x14ac:dyDescent="0.2">
      <c r="E405" s="1"/>
    </row>
    <row r="406" spans="5:5" x14ac:dyDescent="0.2">
      <c r="E406" s="1"/>
    </row>
    <row r="407" spans="5:5" x14ac:dyDescent="0.2">
      <c r="E407" s="1"/>
    </row>
    <row r="408" spans="5:5" x14ac:dyDescent="0.2">
      <c r="E408" s="1"/>
    </row>
    <row r="409" spans="5:5" x14ac:dyDescent="0.2">
      <c r="E409" s="1"/>
    </row>
    <row r="410" spans="5:5" x14ac:dyDescent="0.2">
      <c r="E410" s="1"/>
    </row>
    <row r="411" spans="5:5" x14ac:dyDescent="0.2">
      <c r="E411" s="1"/>
    </row>
    <row r="412" spans="5:5" x14ac:dyDescent="0.2">
      <c r="E412" s="1"/>
    </row>
    <row r="413" spans="5:5" x14ac:dyDescent="0.2">
      <c r="E413" s="1"/>
    </row>
    <row r="414" spans="5:5" x14ac:dyDescent="0.2">
      <c r="E414" s="1"/>
    </row>
    <row r="415" spans="5:5" x14ac:dyDescent="0.2">
      <c r="E415" s="1"/>
    </row>
    <row r="416" spans="5:5" x14ac:dyDescent="0.2">
      <c r="E416" s="1"/>
    </row>
    <row r="417" spans="5:5" x14ac:dyDescent="0.2">
      <c r="E417" s="1"/>
    </row>
    <row r="418" spans="5:5" x14ac:dyDescent="0.2">
      <c r="E418" s="1"/>
    </row>
    <row r="419" spans="5:5" x14ac:dyDescent="0.2">
      <c r="E419" s="1"/>
    </row>
    <row r="420" spans="5:5" x14ac:dyDescent="0.2">
      <c r="E420" s="1"/>
    </row>
    <row r="421" spans="5:5" x14ac:dyDescent="0.2">
      <c r="E421" s="1"/>
    </row>
    <row r="422" spans="5:5" x14ac:dyDescent="0.2">
      <c r="E422" s="1"/>
    </row>
    <row r="423" spans="5:5" x14ac:dyDescent="0.2">
      <c r="E423" s="1"/>
    </row>
    <row r="424" spans="5:5" x14ac:dyDescent="0.2">
      <c r="E424" s="1"/>
    </row>
    <row r="425" spans="5:5" x14ac:dyDescent="0.2">
      <c r="E425" s="1"/>
    </row>
    <row r="426" spans="5:5" x14ac:dyDescent="0.2">
      <c r="E426" s="1"/>
    </row>
    <row r="427" spans="5:5" x14ac:dyDescent="0.2">
      <c r="E427" s="1"/>
    </row>
    <row r="428" spans="5:5" x14ac:dyDescent="0.2">
      <c r="E428" s="1"/>
    </row>
    <row r="429" spans="5:5" x14ac:dyDescent="0.2">
      <c r="E429" s="1"/>
    </row>
    <row r="430" spans="5:5" x14ac:dyDescent="0.2">
      <c r="E430" s="1"/>
    </row>
    <row r="431" spans="5:5" x14ac:dyDescent="0.2">
      <c r="E431" s="1"/>
    </row>
    <row r="432" spans="5:5" x14ac:dyDescent="0.2">
      <c r="E432" s="1"/>
    </row>
    <row r="433" spans="5:5" x14ac:dyDescent="0.2">
      <c r="E433" s="1"/>
    </row>
    <row r="434" spans="5:5" x14ac:dyDescent="0.2">
      <c r="E434" s="1"/>
    </row>
    <row r="435" spans="5:5" x14ac:dyDescent="0.2">
      <c r="E435" s="1"/>
    </row>
    <row r="436" spans="5:5" x14ac:dyDescent="0.2">
      <c r="E436" s="1"/>
    </row>
    <row r="437" spans="5:5" x14ac:dyDescent="0.2">
      <c r="E437" s="1"/>
    </row>
    <row r="438" spans="5:5" x14ac:dyDescent="0.2">
      <c r="E438" s="1"/>
    </row>
    <row r="439" spans="5:5" x14ac:dyDescent="0.2">
      <c r="E439" s="1"/>
    </row>
    <row r="440" spans="5:5" x14ac:dyDescent="0.2">
      <c r="E440" s="1"/>
    </row>
    <row r="441" spans="5:5" x14ac:dyDescent="0.2">
      <c r="E441" s="1"/>
    </row>
    <row r="442" spans="5:5" x14ac:dyDescent="0.2">
      <c r="E442" s="1"/>
    </row>
    <row r="443" spans="5:5" x14ac:dyDescent="0.2">
      <c r="E443" s="1"/>
    </row>
    <row r="444" spans="5:5" x14ac:dyDescent="0.2">
      <c r="E444" s="1"/>
    </row>
    <row r="445" spans="5:5" x14ac:dyDescent="0.2">
      <c r="E445" s="1"/>
    </row>
    <row r="446" spans="5:5" x14ac:dyDescent="0.2">
      <c r="E446" s="1"/>
    </row>
    <row r="447" spans="5:5" x14ac:dyDescent="0.2">
      <c r="E447" s="1"/>
    </row>
    <row r="448" spans="5:5" x14ac:dyDescent="0.2">
      <c r="E448" s="1"/>
    </row>
    <row r="449" spans="5:5" x14ac:dyDescent="0.2">
      <c r="E449" s="1"/>
    </row>
    <row r="450" spans="5:5" x14ac:dyDescent="0.2">
      <c r="E450" s="1"/>
    </row>
    <row r="451" spans="5:5" x14ac:dyDescent="0.2">
      <c r="E451" s="1"/>
    </row>
    <row r="452" spans="5:5" x14ac:dyDescent="0.2">
      <c r="E452" s="1"/>
    </row>
    <row r="453" spans="5:5" x14ac:dyDescent="0.2">
      <c r="E453" s="1"/>
    </row>
    <row r="454" spans="5:5" x14ac:dyDescent="0.2">
      <c r="E454" s="1"/>
    </row>
    <row r="455" spans="5:5" x14ac:dyDescent="0.2">
      <c r="E455" s="1"/>
    </row>
    <row r="456" spans="5:5" x14ac:dyDescent="0.2">
      <c r="E456" s="1"/>
    </row>
    <row r="457" spans="5:5" x14ac:dyDescent="0.2">
      <c r="E457" s="1"/>
    </row>
    <row r="458" spans="5:5" x14ac:dyDescent="0.2">
      <c r="E458" s="1"/>
    </row>
    <row r="459" spans="5:5" x14ac:dyDescent="0.2">
      <c r="E459" s="1"/>
    </row>
    <row r="460" spans="5:5" x14ac:dyDescent="0.2">
      <c r="E460" s="1"/>
    </row>
    <row r="461" spans="5:5" x14ac:dyDescent="0.2">
      <c r="E461" s="1"/>
    </row>
    <row r="462" spans="5:5" x14ac:dyDescent="0.2">
      <c r="E462" s="1"/>
    </row>
    <row r="463" spans="5:5" x14ac:dyDescent="0.2">
      <c r="E463" s="1"/>
    </row>
    <row r="464" spans="5:5" x14ac:dyDescent="0.2">
      <c r="E464" s="1"/>
    </row>
    <row r="465" spans="5:5" x14ac:dyDescent="0.2">
      <c r="E465" s="1"/>
    </row>
    <row r="466" spans="5:5" x14ac:dyDescent="0.2">
      <c r="E466" s="1"/>
    </row>
    <row r="467" spans="5:5" x14ac:dyDescent="0.2">
      <c r="E467" s="1"/>
    </row>
    <row r="468" spans="5:5" x14ac:dyDescent="0.2">
      <c r="E468" s="1"/>
    </row>
    <row r="469" spans="5:5" x14ac:dyDescent="0.2">
      <c r="E469" s="1"/>
    </row>
    <row r="470" spans="5:5" x14ac:dyDescent="0.2">
      <c r="E470" s="1"/>
    </row>
    <row r="471" spans="5:5" x14ac:dyDescent="0.2">
      <c r="E471" s="1"/>
    </row>
    <row r="472" spans="5:5" x14ac:dyDescent="0.2">
      <c r="E472" s="1"/>
    </row>
    <row r="473" spans="5:5" x14ac:dyDescent="0.2">
      <c r="E473" s="1"/>
    </row>
    <row r="474" spans="5:5" x14ac:dyDescent="0.2">
      <c r="E474" s="1"/>
    </row>
    <row r="475" spans="5:5" x14ac:dyDescent="0.2">
      <c r="E475" s="1"/>
    </row>
    <row r="476" spans="5:5" x14ac:dyDescent="0.2">
      <c r="E476" s="1"/>
    </row>
    <row r="477" spans="5:5" x14ac:dyDescent="0.2">
      <c r="E477" s="1"/>
    </row>
    <row r="478" spans="5:5" x14ac:dyDescent="0.2">
      <c r="E478" s="1"/>
    </row>
    <row r="479" spans="5:5" x14ac:dyDescent="0.2">
      <c r="E479" s="1"/>
    </row>
    <row r="480" spans="5:5" x14ac:dyDescent="0.2">
      <c r="E480" s="1"/>
    </row>
    <row r="481" spans="5:5" x14ac:dyDescent="0.2">
      <c r="E481" s="1"/>
    </row>
    <row r="482" spans="5:5" x14ac:dyDescent="0.2">
      <c r="E482" s="1"/>
    </row>
    <row r="483" spans="5:5" x14ac:dyDescent="0.2">
      <c r="E483" s="1"/>
    </row>
    <row r="484" spans="5:5" x14ac:dyDescent="0.2">
      <c r="E484" s="1"/>
    </row>
    <row r="485" spans="5:5" x14ac:dyDescent="0.2">
      <c r="E485" s="1"/>
    </row>
    <row r="486" spans="5:5" x14ac:dyDescent="0.2">
      <c r="E486" s="1"/>
    </row>
    <row r="487" spans="5:5" x14ac:dyDescent="0.2">
      <c r="E487" s="1"/>
    </row>
    <row r="488" spans="5:5" x14ac:dyDescent="0.2">
      <c r="E488" s="1"/>
    </row>
    <row r="489" spans="5:5" x14ac:dyDescent="0.2">
      <c r="E489" s="1"/>
    </row>
    <row r="490" spans="5:5" x14ac:dyDescent="0.2">
      <c r="E490" s="1"/>
    </row>
    <row r="491" spans="5:5" x14ac:dyDescent="0.2">
      <c r="E491" s="1"/>
    </row>
    <row r="492" spans="5:5" x14ac:dyDescent="0.2">
      <c r="E492" s="1"/>
    </row>
    <row r="493" spans="5:5" x14ac:dyDescent="0.2">
      <c r="E493" s="1"/>
    </row>
    <row r="494" spans="5:5" x14ac:dyDescent="0.2">
      <c r="E494" s="1"/>
    </row>
    <row r="495" spans="5:5" x14ac:dyDescent="0.2">
      <c r="E495" s="1"/>
    </row>
    <row r="496" spans="5:5" x14ac:dyDescent="0.2">
      <c r="E496" s="1"/>
    </row>
    <row r="497" spans="5:5" x14ac:dyDescent="0.2">
      <c r="E497" s="1"/>
    </row>
    <row r="498" spans="5:5" x14ac:dyDescent="0.2">
      <c r="E498" s="1"/>
    </row>
    <row r="499" spans="5:5" x14ac:dyDescent="0.2">
      <c r="E499" s="1"/>
    </row>
    <row r="500" spans="5:5" x14ac:dyDescent="0.2">
      <c r="E500" s="1"/>
    </row>
    <row r="501" spans="5:5" x14ac:dyDescent="0.2">
      <c r="E501" s="1"/>
    </row>
    <row r="502" spans="5:5" x14ac:dyDescent="0.2">
      <c r="E502" s="1"/>
    </row>
    <row r="503" spans="5:5" x14ac:dyDescent="0.2">
      <c r="E503" s="1"/>
    </row>
    <row r="504" spans="5:5" x14ac:dyDescent="0.2">
      <c r="E504" s="1"/>
    </row>
    <row r="505" spans="5:5" x14ac:dyDescent="0.2">
      <c r="E505" s="1"/>
    </row>
    <row r="506" spans="5:5" x14ac:dyDescent="0.2">
      <c r="E506" s="1"/>
    </row>
    <row r="507" spans="5:5" x14ac:dyDescent="0.2">
      <c r="E507" s="1"/>
    </row>
    <row r="508" spans="5:5" x14ac:dyDescent="0.2">
      <c r="E508" s="1"/>
    </row>
    <row r="509" spans="5:5" x14ac:dyDescent="0.2">
      <c r="E509" s="1"/>
    </row>
    <row r="510" spans="5:5" x14ac:dyDescent="0.2">
      <c r="E510" s="1"/>
    </row>
    <row r="511" spans="5:5" x14ac:dyDescent="0.2">
      <c r="E511" s="1"/>
    </row>
    <row r="512" spans="5:5" x14ac:dyDescent="0.2">
      <c r="E512" s="1"/>
    </row>
    <row r="513" spans="5:5" x14ac:dyDescent="0.2">
      <c r="E513" s="1"/>
    </row>
    <row r="514" spans="5:5" x14ac:dyDescent="0.2">
      <c r="E514" s="1"/>
    </row>
    <row r="515" spans="5:5" x14ac:dyDescent="0.2">
      <c r="E515" s="1"/>
    </row>
    <row r="516" spans="5:5" x14ac:dyDescent="0.2">
      <c r="E516" s="1"/>
    </row>
    <row r="517" spans="5:5" x14ac:dyDescent="0.2">
      <c r="E517" s="1"/>
    </row>
    <row r="518" spans="5:5" x14ac:dyDescent="0.2">
      <c r="E518" s="1"/>
    </row>
    <row r="519" spans="5:5" x14ac:dyDescent="0.2">
      <c r="E519" s="1"/>
    </row>
    <row r="520" spans="5:5" x14ac:dyDescent="0.2">
      <c r="E520" s="1"/>
    </row>
    <row r="521" spans="5:5" x14ac:dyDescent="0.2">
      <c r="E521" s="1"/>
    </row>
    <row r="522" spans="5:5" x14ac:dyDescent="0.2">
      <c r="E522" s="1"/>
    </row>
    <row r="523" spans="5:5" x14ac:dyDescent="0.2">
      <c r="E523" s="1"/>
    </row>
    <row r="524" spans="5:5" x14ac:dyDescent="0.2">
      <c r="E524" s="1"/>
    </row>
    <row r="525" spans="5:5" x14ac:dyDescent="0.2">
      <c r="E525" s="1"/>
    </row>
    <row r="526" spans="5:5" x14ac:dyDescent="0.2">
      <c r="E526" s="1"/>
    </row>
    <row r="527" spans="5:5" x14ac:dyDescent="0.2">
      <c r="E527" s="1"/>
    </row>
    <row r="528" spans="5:5" x14ac:dyDescent="0.2">
      <c r="E528" s="1"/>
    </row>
    <row r="529" spans="5:5" x14ac:dyDescent="0.2">
      <c r="E529" s="1"/>
    </row>
    <row r="530" spans="5:5" x14ac:dyDescent="0.2">
      <c r="E530" s="1"/>
    </row>
    <row r="531" spans="5:5" x14ac:dyDescent="0.2">
      <c r="E531" s="1"/>
    </row>
    <row r="532" spans="5:5" x14ac:dyDescent="0.2">
      <c r="E532" s="1"/>
    </row>
    <row r="533" spans="5:5" x14ac:dyDescent="0.2">
      <c r="E533" s="1"/>
    </row>
    <row r="534" spans="5:5" x14ac:dyDescent="0.2">
      <c r="E534" s="1"/>
    </row>
    <row r="535" spans="5:5" x14ac:dyDescent="0.2">
      <c r="E535" s="1"/>
    </row>
    <row r="536" spans="5:5" x14ac:dyDescent="0.2">
      <c r="E536" s="1"/>
    </row>
    <row r="537" spans="5:5" x14ac:dyDescent="0.2">
      <c r="E537" s="1"/>
    </row>
    <row r="538" spans="5:5" x14ac:dyDescent="0.2">
      <c r="E538" s="1"/>
    </row>
    <row r="539" spans="5:5" x14ac:dyDescent="0.2">
      <c r="E539" s="1"/>
    </row>
    <row r="540" spans="5:5" x14ac:dyDescent="0.2">
      <c r="E540" s="1"/>
    </row>
    <row r="541" spans="5:5" x14ac:dyDescent="0.2">
      <c r="E541" s="1"/>
    </row>
    <row r="542" spans="5:5" x14ac:dyDescent="0.2">
      <c r="E542" s="1"/>
    </row>
    <row r="543" spans="5:5" x14ac:dyDescent="0.2">
      <c r="E543" s="1"/>
    </row>
    <row r="544" spans="5:5" x14ac:dyDescent="0.2">
      <c r="E544" s="1"/>
    </row>
    <row r="545" spans="5:5" x14ac:dyDescent="0.2">
      <c r="E545" s="1"/>
    </row>
    <row r="546" spans="5:5" x14ac:dyDescent="0.2">
      <c r="E546" s="1"/>
    </row>
    <row r="547" spans="5:5" x14ac:dyDescent="0.2">
      <c r="E547" s="1"/>
    </row>
    <row r="548" spans="5:5" x14ac:dyDescent="0.2">
      <c r="E548" s="1"/>
    </row>
    <row r="549" spans="5:5" x14ac:dyDescent="0.2">
      <c r="E549" s="1"/>
    </row>
    <row r="550" spans="5:5" x14ac:dyDescent="0.2">
      <c r="E550" s="1"/>
    </row>
    <row r="551" spans="5:5" x14ac:dyDescent="0.2">
      <c r="E551" s="1"/>
    </row>
    <row r="552" spans="5:5" x14ac:dyDescent="0.2">
      <c r="E552" s="1"/>
    </row>
    <row r="553" spans="5:5" x14ac:dyDescent="0.2">
      <c r="E553" s="1"/>
    </row>
    <row r="554" spans="5:5" x14ac:dyDescent="0.2">
      <c r="E554" s="1"/>
    </row>
    <row r="555" spans="5:5" x14ac:dyDescent="0.2">
      <c r="E555" s="1"/>
    </row>
    <row r="556" spans="5:5" x14ac:dyDescent="0.2">
      <c r="E556" s="1"/>
    </row>
    <row r="557" spans="5:5" x14ac:dyDescent="0.2">
      <c r="E557" s="1"/>
    </row>
    <row r="558" spans="5:5" x14ac:dyDescent="0.2">
      <c r="E558" s="1"/>
    </row>
    <row r="559" spans="5:5" x14ac:dyDescent="0.2">
      <c r="E559" s="1"/>
    </row>
    <row r="560" spans="5:5" x14ac:dyDescent="0.2">
      <c r="E560" s="1"/>
    </row>
    <row r="561" spans="5:5" x14ac:dyDescent="0.2">
      <c r="E561" s="1"/>
    </row>
    <row r="562" spans="5:5" x14ac:dyDescent="0.2">
      <c r="E562" s="1"/>
    </row>
    <row r="563" spans="5:5" x14ac:dyDescent="0.2">
      <c r="E563" s="1"/>
    </row>
    <row r="564" spans="5:5" x14ac:dyDescent="0.2">
      <c r="E564" s="1"/>
    </row>
    <row r="565" spans="5:5" x14ac:dyDescent="0.2">
      <c r="E565" s="1"/>
    </row>
    <row r="566" spans="5:5" x14ac:dyDescent="0.2">
      <c r="E566" s="1"/>
    </row>
    <row r="567" spans="5:5" x14ac:dyDescent="0.2">
      <c r="E567" s="1"/>
    </row>
    <row r="568" spans="5:5" x14ac:dyDescent="0.2">
      <c r="E568" s="1"/>
    </row>
    <row r="569" spans="5:5" x14ac:dyDescent="0.2">
      <c r="E569" s="1"/>
    </row>
    <row r="570" spans="5:5" x14ac:dyDescent="0.2">
      <c r="E570" s="1"/>
    </row>
    <row r="571" spans="5:5" x14ac:dyDescent="0.2">
      <c r="E571" s="1"/>
    </row>
    <row r="572" spans="5:5" x14ac:dyDescent="0.2">
      <c r="E572" s="1"/>
    </row>
    <row r="573" spans="5:5" x14ac:dyDescent="0.2">
      <c r="E573" s="1"/>
    </row>
    <row r="574" spans="5:5" x14ac:dyDescent="0.2">
      <c r="E574" s="1"/>
    </row>
    <row r="575" spans="5:5" x14ac:dyDescent="0.2">
      <c r="E575" s="1"/>
    </row>
    <row r="576" spans="5:5" x14ac:dyDescent="0.2">
      <c r="E576" s="1"/>
    </row>
    <row r="577" spans="5:5" x14ac:dyDescent="0.2">
      <c r="E577" s="1"/>
    </row>
    <row r="578" spans="5:5" x14ac:dyDescent="0.2">
      <c r="E578" s="1"/>
    </row>
    <row r="579" spans="5:5" x14ac:dyDescent="0.2">
      <c r="E579" s="1"/>
    </row>
    <row r="580" spans="5:5" x14ac:dyDescent="0.2">
      <c r="E580" s="1"/>
    </row>
    <row r="581" spans="5:5" x14ac:dyDescent="0.2">
      <c r="E581" s="1"/>
    </row>
    <row r="582" spans="5:5" x14ac:dyDescent="0.2">
      <c r="E582" s="1"/>
    </row>
    <row r="583" spans="5:5" x14ac:dyDescent="0.2">
      <c r="E583" s="1"/>
    </row>
    <row r="584" spans="5:5" x14ac:dyDescent="0.2">
      <c r="E584" s="1"/>
    </row>
    <row r="585" spans="5:5" x14ac:dyDescent="0.2">
      <c r="E585" s="1"/>
    </row>
    <row r="586" spans="5:5" x14ac:dyDescent="0.2">
      <c r="E586" s="1"/>
    </row>
    <row r="587" spans="5:5" x14ac:dyDescent="0.2">
      <c r="E587" s="1"/>
    </row>
    <row r="588" spans="5:5" x14ac:dyDescent="0.2">
      <c r="E588" s="1"/>
    </row>
    <row r="589" spans="5:5" x14ac:dyDescent="0.2">
      <c r="E589" s="1"/>
    </row>
    <row r="590" spans="5:5" x14ac:dyDescent="0.2">
      <c r="E590" s="1"/>
    </row>
    <row r="591" spans="5:5" x14ac:dyDescent="0.2">
      <c r="E591" s="1"/>
    </row>
    <row r="592" spans="5:5" x14ac:dyDescent="0.2">
      <c r="E592" s="1"/>
    </row>
    <row r="593" spans="5:5" x14ac:dyDescent="0.2">
      <c r="E593" s="1"/>
    </row>
    <row r="594" spans="5:5" x14ac:dyDescent="0.2">
      <c r="E594" s="1"/>
    </row>
    <row r="595" spans="5:5" x14ac:dyDescent="0.2">
      <c r="E595" s="1"/>
    </row>
    <row r="596" spans="5:5" x14ac:dyDescent="0.2">
      <c r="E596" s="1"/>
    </row>
    <row r="597" spans="5:5" x14ac:dyDescent="0.2">
      <c r="E597" s="1"/>
    </row>
    <row r="598" spans="5:5" x14ac:dyDescent="0.2">
      <c r="E598" s="1"/>
    </row>
    <row r="599" spans="5:5" x14ac:dyDescent="0.2">
      <c r="E599" s="1"/>
    </row>
    <row r="600" spans="5:5" x14ac:dyDescent="0.2">
      <c r="E600" s="1"/>
    </row>
    <row r="601" spans="5:5" x14ac:dyDescent="0.2">
      <c r="E601" s="1"/>
    </row>
    <row r="602" spans="5:5" x14ac:dyDescent="0.2">
      <c r="E602" s="1"/>
    </row>
    <row r="603" spans="5:5" x14ac:dyDescent="0.2">
      <c r="E603" s="1"/>
    </row>
    <row r="604" spans="5:5" x14ac:dyDescent="0.2">
      <c r="E604" s="1"/>
    </row>
    <row r="605" spans="5:5" x14ac:dyDescent="0.2">
      <c r="E605" s="1"/>
    </row>
    <row r="606" spans="5:5" x14ac:dyDescent="0.2">
      <c r="E606" s="1"/>
    </row>
    <row r="607" spans="5:5" x14ac:dyDescent="0.2">
      <c r="E607" s="1"/>
    </row>
    <row r="608" spans="5:5" x14ac:dyDescent="0.2">
      <c r="E608" s="1"/>
    </row>
    <row r="609" spans="5:5" x14ac:dyDescent="0.2">
      <c r="E609" s="1"/>
    </row>
    <row r="610" spans="5:5" x14ac:dyDescent="0.2">
      <c r="E610" s="1"/>
    </row>
    <row r="611" spans="5:5" x14ac:dyDescent="0.2">
      <c r="E611" s="1"/>
    </row>
    <row r="612" spans="5:5" x14ac:dyDescent="0.2">
      <c r="E612" s="1"/>
    </row>
    <row r="613" spans="5:5" x14ac:dyDescent="0.2">
      <c r="E613" s="1"/>
    </row>
    <row r="614" spans="5:5" x14ac:dyDescent="0.2">
      <c r="E614" s="1"/>
    </row>
    <row r="615" spans="5:5" x14ac:dyDescent="0.2">
      <c r="E615" s="1"/>
    </row>
    <row r="616" spans="5:5" x14ac:dyDescent="0.2">
      <c r="E616" s="1"/>
    </row>
    <row r="617" spans="5:5" x14ac:dyDescent="0.2">
      <c r="E617" s="1"/>
    </row>
    <row r="618" spans="5:5" x14ac:dyDescent="0.2">
      <c r="E618" s="1"/>
    </row>
    <row r="619" spans="5:5" x14ac:dyDescent="0.2">
      <c r="E619" s="1"/>
    </row>
    <row r="620" spans="5:5" x14ac:dyDescent="0.2">
      <c r="E620" s="1"/>
    </row>
    <row r="621" spans="5:5" x14ac:dyDescent="0.2">
      <c r="E621" s="1"/>
    </row>
    <row r="622" spans="5:5" x14ac:dyDescent="0.2">
      <c r="E622" s="1"/>
    </row>
    <row r="623" spans="5:5" x14ac:dyDescent="0.2">
      <c r="E623" s="1"/>
    </row>
    <row r="624" spans="5:5" x14ac:dyDescent="0.2">
      <c r="E624" s="1"/>
    </row>
    <row r="625" spans="5:5" x14ac:dyDescent="0.2">
      <c r="E625" s="1"/>
    </row>
    <row r="626" spans="5:5" x14ac:dyDescent="0.2">
      <c r="E626" s="1"/>
    </row>
    <row r="627" spans="5:5" x14ac:dyDescent="0.2">
      <c r="E627" s="1"/>
    </row>
    <row r="628" spans="5:5" x14ac:dyDescent="0.2">
      <c r="E628" s="1"/>
    </row>
    <row r="629" spans="5:5" x14ac:dyDescent="0.2">
      <c r="E629" s="1"/>
    </row>
    <row r="630" spans="5:5" x14ac:dyDescent="0.2">
      <c r="E630" s="1"/>
    </row>
    <row r="631" spans="5:5" x14ac:dyDescent="0.2">
      <c r="E631" s="1"/>
    </row>
    <row r="632" spans="5:5" x14ac:dyDescent="0.2">
      <c r="E632" s="1"/>
    </row>
    <row r="633" spans="5:5" x14ac:dyDescent="0.2">
      <c r="E633" s="1"/>
    </row>
    <row r="634" spans="5:5" x14ac:dyDescent="0.2">
      <c r="E634" s="1"/>
    </row>
    <row r="635" spans="5:5" x14ac:dyDescent="0.2">
      <c r="E635" s="1"/>
    </row>
    <row r="636" spans="5:5" x14ac:dyDescent="0.2">
      <c r="E636" s="1"/>
    </row>
    <row r="637" spans="5:5" x14ac:dyDescent="0.2">
      <c r="E637" s="1"/>
    </row>
    <row r="638" spans="5:5" x14ac:dyDescent="0.2">
      <c r="E638" s="1"/>
    </row>
    <row r="639" spans="5:5" x14ac:dyDescent="0.2">
      <c r="E639" s="1"/>
    </row>
    <row r="640" spans="5:5" x14ac:dyDescent="0.2">
      <c r="E640" s="1"/>
    </row>
    <row r="641" spans="5:5" x14ac:dyDescent="0.2">
      <c r="E641" s="1"/>
    </row>
    <row r="642" spans="5:5" x14ac:dyDescent="0.2">
      <c r="E642" s="1"/>
    </row>
    <row r="643" spans="5:5" x14ac:dyDescent="0.2">
      <c r="E643" s="1"/>
    </row>
    <row r="644" spans="5:5" x14ac:dyDescent="0.2">
      <c r="E644" s="1"/>
    </row>
    <row r="645" spans="5:5" x14ac:dyDescent="0.2">
      <c r="E645" s="1"/>
    </row>
    <row r="646" spans="5:5" x14ac:dyDescent="0.2">
      <c r="E646" s="1"/>
    </row>
    <row r="647" spans="5:5" x14ac:dyDescent="0.2">
      <c r="E647" s="1"/>
    </row>
    <row r="648" spans="5:5" x14ac:dyDescent="0.2">
      <c r="E648" s="1"/>
    </row>
    <row r="649" spans="5:5" x14ac:dyDescent="0.2">
      <c r="E649" s="1"/>
    </row>
    <row r="650" spans="5:5" x14ac:dyDescent="0.2">
      <c r="E650" s="1"/>
    </row>
    <row r="651" spans="5:5" x14ac:dyDescent="0.2">
      <c r="E651" s="1"/>
    </row>
    <row r="652" spans="5:5" x14ac:dyDescent="0.2">
      <c r="E652" s="1"/>
    </row>
    <row r="653" spans="5:5" x14ac:dyDescent="0.2">
      <c r="E653" s="1"/>
    </row>
    <row r="654" spans="5:5" x14ac:dyDescent="0.2">
      <c r="E654" s="1"/>
    </row>
    <row r="655" spans="5:5" x14ac:dyDescent="0.2">
      <c r="E655" s="1"/>
    </row>
    <row r="656" spans="5:5" x14ac:dyDescent="0.2">
      <c r="E656" s="1"/>
    </row>
    <row r="657" spans="5:5" x14ac:dyDescent="0.2">
      <c r="E657" s="1"/>
    </row>
    <row r="658" spans="5:5" x14ac:dyDescent="0.2">
      <c r="E658" s="1"/>
    </row>
    <row r="659" spans="5:5" x14ac:dyDescent="0.2">
      <c r="E659" s="1"/>
    </row>
    <row r="660" spans="5:5" x14ac:dyDescent="0.2">
      <c r="E660" s="1"/>
    </row>
    <row r="661" spans="5:5" x14ac:dyDescent="0.2">
      <c r="E661" s="1"/>
    </row>
    <row r="662" spans="5:5" x14ac:dyDescent="0.2">
      <c r="E662" s="1"/>
    </row>
    <row r="663" spans="5:5" x14ac:dyDescent="0.2">
      <c r="E663" s="1"/>
    </row>
    <row r="664" spans="5:5" x14ac:dyDescent="0.2">
      <c r="E664" s="1"/>
    </row>
    <row r="665" spans="5:5" x14ac:dyDescent="0.2">
      <c r="E665" s="1"/>
    </row>
    <row r="666" spans="5:5" x14ac:dyDescent="0.2">
      <c r="E666" s="1"/>
    </row>
    <row r="667" spans="5:5" x14ac:dyDescent="0.2">
      <c r="E667" s="1"/>
    </row>
    <row r="668" spans="5:5" x14ac:dyDescent="0.2">
      <c r="E668" s="1"/>
    </row>
    <row r="669" spans="5:5" x14ac:dyDescent="0.2">
      <c r="E669" s="1"/>
    </row>
    <row r="670" spans="5:5" x14ac:dyDescent="0.2">
      <c r="E670" s="1"/>
    </row>
    <row r="671" spans="5:5" x14ac:dyDescent="0.2">
      <c r="E671" s="1"/>
    </row>
    <row r="672" spans="5:5" x14ac:dyDescent="0.2">
      <c r="E672" s="1"/>
    </row>
    <row r="673" spans="5:5" x14ac:dyDescent="0.2">
      <c r="E673" s="1"/>
    </row>
    <row r="674" spans="5:5" x14ac:dyDescent="0.2">
      <c r="E674" s="1"/>
    </row>
    <row r="675" spans="5:5" x14ac:dyDescent="0.2">
      <c r="E675" s="1"/>
    </row>
    <row r="676" spans="5:5" x14ac:dyDescent="0.2">
      <c r="E676" s="1"/>
    </row>
    <row r="677" spans="5:5" x14ac:dyDescent="0.2">
      <c r="E677" s="1"/>
    </row>
    <row r="678" spans="5:5" x14ac:dyDescent="0.2">
      <c r="E678" s="1"/>
    </row>
    <row r="679" spans="5:5" x14ac:dyDescent="0.2">
      <c r="E679" s="1"/>
    </row>
    <row r="680" spans="5:5" x14ac:dyDescent="0.2">
      <c r="E680" s="1"/>
    </row>
    <row r="681" spans="5:5" x14ac:dyDescent="0.2">
      <c r="E681" s="1"/>
    </row>
    <row r="682" spans="5:5" x14ac:dyDescent="0.2">
      <c r="E682" s="1"/>
    </row>
    <row r="683" spans="5:5" x14ac:dyDescent="0.2">
      <c r="E683" s="1"/>
    </row>
    <row r="684" spans="5:5" x14ac:dyDescent="0.2">
      <c r="E684" s="1"/>
    </row>
    <row r="685" spans="5:5" x14ac:dyDescent="0.2">
      <c r="E685" s="1"/>
    </row>
    <row r="686" spans="5:5" x14ac:dyDescent="0.2">
      <c r="E686" s="1"/>
    </row>
    <row r="687" spans="5:5" x14ac:dyDescent="0.2">
      <c r="E687" s="1"/>
    </row>
    <row r="688" spans="5:5" x14ac:dyDescent="0.2">
      <c r="E688" s="1"/>
    </row>
    <row r="689" spans="5:5" x14ac:dyDescent="0.2">
      <c r="E689" s="1"/>
    </row>
    <row r="690" spans="5:5" x14ac:dyDescent="0.2">
      <c r="E690" s="1"/>
    </row>
    <row r="691" spans="5:5" x14ac:dyDescent="0.2">
      <c r="E691" s="1"/>
    </row>
    <row r="692" spans="5:5" x14ac:dyDescent="0.2">
      <c r="E692" s="1"/>
    </row>
    <row r="693" spans="5:5" x14ac:dyDescent="0.2">
      <c r="E693" s="1"/>
    </row>
    <row r="694" spans="5:5" x14ac:dyDescent="0.2">
      <c r="E694" s="1"/>
    </row>
    <row r="695" spans="5:5" x14ac:dyDescent="0.2">
      <c r="E695" s="1"/>
    </row>
    <row r="696" spans="5:5" x14ac:dyDescent="0.2">
      <c r="E696" s="1"/>
    </row>
    <row r="697" spans="5:5" x14ac:dyDescent="0.2">
      <c r="E697" s="1"/>
    </row>
    <row r="698" spans="5:5" x14ac:dyDescent="0.2">
      <c r="E698" s="1"/>
    </row>
    <row r="699" spans="5:5" x14ac:dyDescent="0.2">
      <c r="E699" s="1"/>
    </row>
    <row r="700" spans="5:5" x14ac:dyDescent="0.2">
      <c r="E700" s="1"/>
    </row>
    <row r="701" spans="5:5" x14ac:dyDescent="0.2">
      <c r="E701" s="1"/>
    </row>
    <row r="702" spans="5:5" x14ac:dyDescent="0.2">
      <c r="E702" s="1"/>
    </row>
    <row r="703" spans="5:5" x14ac:dyDescent="0.2">
      <c r="E703" s="1"/>
    </row>
    <row r="704" spans="5:5" x14ac:dyDescent="0.2">
      <c r="E704" s="1"/>
    </row>
    <row r="705" spans="5:5" x14ac:dyDescent="0.2">
      <c r="E705" s="1"/>
    </row>
    <row r="706" spans="5:5" x14ac:dyDescent="0.2">
      <c r="E706" s="1"/>
    </row>
    <row r="707" spans="5:5" x14ac:dyDescent="0.2">
      <c r="E707" s="1"/>
    </row>
    <row r="708" spans="5:5" x14ac:dyDescent="0.2">
      <c r="E708" s="1"/>
    </row>
    <row r="709" spans="5:5" x14ac:dyDescent="0.2">
      <c r="E709" s="1"/>
    </row>
    <row r="710" spans="5:5" x14ac:dyDescent="0.2">
      <c r="E710" s="1"/>
    </row>
    <row r="711" spans="5:5" x14ac:dyDescent="0.2">
      <c r="E711" s="1"/>
    </row>
    <row r="712" spans="5:5" x14ac:dyDescent="0.2">
      <c r="E712" s="1"/>
    </row>
    <row r="713" spans="5:5" x14ac:dyDescent="0.2">
      <c r="E713" s="1"/>
    </row>
    <row r="714" spans="5:5" x14ac:dyDescent="0.2">
      <c r="E714" s="1"/>
    </row>
    <row r="715" spans="5:5" x14ac:dyDescent="0.2">
      <c r="E715" s="1"/>
    </row>
    <row r="716" spans="5:5" x14ac:dyDescent="0.2">
      <c r="E716" s="1"/>
    </row>
    <row r="717" spans="5:5" x14ac:dyDescent="0.2">
      <c r="E717" s="1"/>
    </row>
    <row r="718" spans="5:5" x14ac:dyDescent="0.2">
      <c r="E718" s="1"/>
    </row>
    <row r="719" spans="5:5" x14ac:dyDescent="0.2">
      <c r="E719" s="1"/>
    </row>
    <row r="720" spans="5:5" x14ac:dyDescent="0.2">
      <c r="E720" s="1"/>
    </row>
    <row r="721" spans="5:5" x14ac:dyDescent="0.2">
      <c r="E721" s="1"/>
    </row>
    <row r="722" spans="5:5" x14ac:dyDescent="0.2">
      <c r="E722" s="1"/>
    </row>
    <row r="723" spans="5:5" x14ac:dyDescent="0.2">
      <c r="E723" s="1"/>
    </row>
    <row r="724" spans="5:5" x14ac:dyDescent="0.2">
      <c r="E724" s="1"/>
    </row>
    <row r="725" spans="5:5" x14ac:dyDescent="0.2">
      <c r="E725" s="1"/>
    </row>
    <row r="726" spans="5:5" x14ac:dyDescent="0.2">
      <c r="E726" s="1"/>
    </row>
    <row r="727" spans="5:5" x14ac:dyDescent="0.2">
      <c r="E727" s="1"/>
    </row>
    <row r="728" spans="5:5" x14ac:dyDescent="0.2">
      <c r="E728" s="1"/>
    </row>
    <row r="729" spans="5:5" x14ac:dyDescent="0.2">
      <c r="E729" s="1"/>
    </row>
    <row r="730" spans="5:5" x14ac:dyDescent="0.2">
      <c r="E730" s="1"/>
    </row>
    <row r="731" spans="5:5" x14ac:dyDescent="0.2">
      <c r="E731" s="1"/>
    </row>
    <row r="732" spans="5:5" x14ac:dyDescent="0.2">
      <c r="E732" s="1"/>
    </row>
    <row r="733" spans="5:5" x14ac:dyDescent="0.2">
      <c r="E733" s="1"/>
    </row>
    <row r="734" spans="5:5" x14ac:dyDescent="0.2">
      <c r="E734" s="1"/>
    </row>
    <row r="735" spans="5:5" x14ac:dyDescent="0.2">
      <c r="E735" s="1"/>
    </row>
    <row r="736" spans="5:5" x14ac:dyDescent="0.2">
      <c r="E736" s="1"/>
    </row>
    <row r="737" spans="5:5" x14ac:dyDescent="0.2">
      <c r="E737" s="1"/>
    </row>
    <row r="738" spans="5:5" x14ac:dyDescent="0.2">
      <c r="E738" s="1"/>
    </row>
    <row r="739" spans="5:5" x14ac:dyDescent="0.2">
      <c r="E739" s="1"/>
    </row>
    <row r="740" spans="5:5" x14ac:dyDescent="0.2">
      <c r="E740" s="1"/>
    </row>
    <row r="741" spans="5:5" x14ac:dyDescent="0.2">
      <c r="E741" s="1"/>
    </row>
    <row r="742" spans="5:5" x14ac:dyDescent="0.2">
      <c r="E742" s="1"/>
    </row>
    <row r="743" spans="5:5" x14ac:dyDescent="0.2">
      <c r="E743" s="1"/>
    </row>
    <row r="744" spans="5:5" x14ac:dyDescent="0.2">
      <c r="E744" s="1"/>
    </row>
    <row r="745" spans="5:5" x14ac:dyDescent="0.2">
      <c r="E745" s="1"/>
    </row>
    <row r="746" spans="5:5" x14ac:dyDescent="0.2">
      <c r="E746" s="1"/>
    </row>
    <row r="747" spans="5:5" x14ac:dyDescent="0.2">
      <c r="E747" s="1"/>
    </row>
    <row r="748" spans="5:5" x14ac:dyDescent="0.2">
      <c r="E748" s="1"/>
    </row>
    <row r="749" spans="5:5" x14ac:dyDescent="0.2">
      <c r="E749" s="1"/>
    </row>
    <row r="750" spans="5:5" x14ac:dyDescent="0.2">
      <c r="E750" s="1"/>
    </row>
    <row r="751" spans="5:5" x14ac:dyDescent="0.2">
      <c r="E751" s="1"/>
    </row>
    <row r="752" spans="5:5" x14ac:dyDescent="0.2">
      <c r="E752" s="1"/>
    </row>
    <row r="753" spans="5:5" x14ac:dyDescent="0.2">
      <c r="E753" s="1"/>
    </row>
    <row r="754" spans="5:5" x14ac:dyDescent="0.2">
      <c r="E754" s="1"/>
    </row>
    <row r="755" spans="5:5" x14ac:dyDescent="0.2">
      <c r="E755" s="1"/>
    </row>
    <row r="756" spans="5:5" x14ac:dyDescent="0.2">
      <c r="E756" s="1"/>
    </row>
    <row r="757" spans="5:5" x14ac:dyDescent="0.2">
      <c r="E757" s="1"/>
    </row>
    <row r="758" spans="5:5" x14ac:dyDescent="0.2">
      <c r="E758" s="1"/>
    </row>
    <row r="759" spans="5:5" x14ac:dyDescent="0.2">
      <c r="E759" s="1"/>
    </row>
    <row r="760" spans="5:5" x14ac:dyDescent="0.2">
      <c r="E760" s="1"/>
    </row>
    <row r="761" spans="5:5" x14ac:dyDescent="0.2">
      <c r="E761" s="1"/>
    </row>
    <row r="762" spans="5:5" x14ac:dyDescent="0.2">
      <c r="E762" s="1"/>
    </row>
    <row r="763" spans="5:5" x14ac:dyDescent="0.2">
      <c r="E763" s="1"/>
    </row>
    <row r="764" spans="5:5" x14ac:dyDescent="0.2">
      <c r="E764" s="1"/>
    </row>
    <row r="765" spans="5:5" x14ac:dyDescent="0.2">
      <c r="E765" s="1"/>
    </row>
    <row r="766" spans="5:5" x14ac:dyDescent="0.2">
      <c r="E766" s="1"/>
    </row>
    <row r="767" spans="5:5" x14ac:dyDescent="0.2">
      <c r="E767" s="1"/>
    </row>
    <row r="768" spans="5:5" x14ac:dyDescent="0.2">
      <c r="E768" s="1"/>
    </row>
    <row r="769" spans="5:5" x14ac:dyDescent="0.2">
      <c r="E769" s="1"/>
    </row>
    <row r="770" spans="5:5" x14ac:dyDescent="0.2">
      <c r="E770" s="1"/>
    </row>
    <row r="771" spans="5:5" x14ac:dyDescent="0.2">
      <c r="E771" s="1"/>
    </row>
    <row r="772" spans="5:5" x14ac:dyDescent="0.2">
      <c r="E772" s="1"/>
    </row>
    <row r="773" spans="5:5" x14ac:dyDescent="0.2">
      <c r="E773" s="1"/>
    </row>
    <row r="774" spans="5:5" x14ac:dyDescent="0.2">
      <c r="E774" s="1"/>
    </row>
    <row r="775" spans="5:5" x14ac:dyDescent="0.2">
      <c r="E775" s="1"/>
    </row>
    <row r="776" spans="5:5" x14ac:dyDescent="0.2">
      <c r="E776" s="1"/>
    </row>
    <row r="777" spans="5:5" x14ac:dyDescent="0.2">
      <c r="E777" s="1"/>
    </row>
    <row r="778" spans="5:5" x14ac:dyDescent="0.2">
      <c r="E778" s="1"/>
    </row>
    <row r="779" spans="5:5" x14ac:dyDescent="0.2">
      <c r="E779" s="1"/>
    </row>
    <row r="780" spans="5:5" x14ac:dyDescent="0.2">
      <c r="E780" s="1"/>
    </row>
  </sheetData>
  <mergeCells count="2">
    <mergeCell ref="V14:X14"/>
    <mergeCell ref="Q13:U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26</v>
      </c>
      <c r="N1" s="25" t="s">
        <v>33</v>
      </c>
    </row>
    <row r="2" spans="1:15" x14ac:dyDescent="0.25">
      <c r="A2" s="41">
        <v>1</v>
      </c>
      <c r="B2" s="24" t="s">
        <v>63</v>
      </c>
      <c r="N2" s="24" t="s">
        <v>36</v>
      </c>
    </row>
    <row r="3" spans="1:15" x14ac:dyDescent="0.25">
      <c r="A3" s="41">
        <v>2</v>
      </c>
      <c r="B3" s="24" t="s">
        <v>65</v>
      </c>
      <c r="N3" s="24" t="s">
        <v>28</v>
      </c>
    </row>
    <row r="4" spans="1:15" ht="24" x14ac:dyDescent="0.35">
      <c r="A4" s="41">
        <v>3</v>
      </c>
      <c r="B4" s="24" t="s">
        <v>29</v>
      </c>
      <c r="N4" s="20" t="s">
        <v>34</v>
      </c>
      <c r="O4" s="11"/>
    </row>
    <row r="5" spans="1:15" x14ac:dyDescent="0.25">
      <c r="A5" s="42">
        <v>5</v>
      </c>
      <c r="B5" s="24" t="s">
        <v>66</v>
      </c>
    </row>
    <row r="6" spans="1:15" x14ac:dyDescent="0.25">
      <c r="A6" s="44">
        <v>6</v>
      </c>
      <c r="B6" s="26" t="s">
        <v>38</v>
      </c>
    </row>
    <row r="7" spans="1:15" x14ac:dyDescent="0.25">
      <c r="A7" s="43">
        <v>7</v>
      </c>
      <c r="B7" s="26" t="s">
        <v>67</v>
      </c>
    </row>
    <row r="8" spans="1:15" x14ac:dyDescent="0.25">
      <c r="A8" s="43"/>
      <c r="B8" s="26"/>
      <c r="C8" s="24" t="s">
        <v>68</v>
      </c>
    </row>
    <row r="9" spans="1:15" x14ac:dyDescent="0.25">
      <c r="A9" s="43"/>
      <c r="B9" s="26"/>
      <c r="C9" s="24" t="s">
        <v>69</v>
      </c>
    </row>
    <row r="10" spans="1:15" x14ac:dyDescent="0.25">
      <c r="A10" s="44">
        <v>8</v>
      </c>
      <c r="B10" s="24" t="s">
        <v>70</v>
      </c>
    </row>
    <row r="11" spans="1:15" x14ac:dyDescent="0.25">
      <c r="A11" s="44">
        <v>9</v>
      </c>
      <c r="B11" s="24" t="s">
        <v>71</v>
      </c>
    </row>
    <row r="12" spans="1:15" x14ac:dyDescent="0.25">
      <c r="A12" s="43">
        <v>10</v>
      </c>
      <c r="B12" s="24" t="s">
        <v>72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2023-02-14T01:25:44Z</dcterms:created>
  <dcterms:modified xsi:type="dcterms:W3CDTF">2024-03-21T16:26:08Z</dcterms:modified>
</cp:coreProperties>
</file>