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Methane/"/>
    </mc:Choice>
  </mc:AlternateContent>
  <xr:revisionPtr revIDLastSave="0" documentId="13_ncr:1_{43F40116-4413-AE4F-9AF9-98C14C3E287B}" xr6:coauthVersionLast="47" xr6:coauthVersionMax="47" xr10:uidLastSave="{00000000-0000-0000-0000-000000000000}"/>
  <bookViews>
    <workbookView xWindow="2500" yWindow="5780" windowWidth="28200" windowHeight="17540" xr2:uid="{E7E559FF-5818-C841-AE4A-F705F0A80E9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1" l="1"/>
  <c r="P17" i="1"/>
  <c r="L17" i="1"/>
  <c r="B8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B7" i="1"/>
  <c r="I193" i="1"/>
  <c r="I170" i="1"/>
  <c r="I169" i="1"/>
  <c r="G196" i="1"/>
  <c r="I196" i="1" s="1"/>
  <c r="G195" i="1"/>
  <c r="I195" i="1" s="1"/>
  <c r="G194" i="1"/>
  <c r="I194" i="1" s="1"/>
  <c r="G193" i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G183" i="1"/>
  <c r="I183" i="1" s="1"/>
  <c r="G182" i="1"/>
  <c r="I182" i="1" s="1"/>
  <c r="G181" i="1"/>
  <c r="I181" i="1" s="1"/>
  <c r="G180" i="1"/>
  <c r="I180" i="1" s="1"/>
  <c r="G179" i="1"/>
  <c r="I179" i="1" s="1"/>
  <c r="G178" i="1"/>
  <c r="I178" i="1" s="1"/>
  <c r="G177" i="1"/>
  <c r="I177" i="1" s="1"/>
  <c r="G176" i="1"/>
  <c r="I176" i="1" s="1"/>
  <c r="G175" i="1"/>
  <c r="I175" i="1" s="1"/>
  <c r="G174" i="1"/>
  <c r="I174" i="1" s="1"/>
  <c r="G173" i="1"/>
  <c r="I173" i="1" s="1"/>
  <c r="G172" i="1"/>
  <c r="I172" i="1" s="1"/>
  <c r="G171" i="1"/>
  <c r="I171" i="1" s="1"/>
  <c r="G170" i="1"/>
  <c r="G169" i="1"/>
  <c r="G168" i="1"/>
  <c r="I168" i="1" s="1"/>
  <c r="G167" i="1"/>
  <c r="I167" i="1" s="1"/>
  <c r="G166" i="1"/>
  <c r="I166" i="1" s="1"/>
  <c r="G165" i="1"/>
  <c r="I165" i="1" s="1"/>
  <c r="F158" i="1"/>
  <c r="F157" i="1"/>
  <c r="F160" i="1" s="1"/>
  <c r="F159" i="1" l="1"/>
  <c r="G159" i="1" s="1"/>
  <c r="I159" i="1" s="1"/>
  <c r="N8" i="1"/>
  <c r="G164" i="1"/>
  <c r="I164" i="1" s="1"/>
  <c r="G163" i="1"/>
  <c r="I163" i="1" s="1"/>
  <c r="G160" i="1"/>
  <c r="I160" i="1" s="1"/>
  <c r="G158" i="1"/>
  <c r="I158" i="1" s="1"/>
  <c r="G157" i="1"/>
  <c r="I157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50" i="1"/>
  <c r="I150" i="1" s="1"/>
  <c r="G149" i="1"/>
  <c r="I149" i="1" s="1"/>
  <c r="G148" i="1"/>
  <c r="I148" i="1" s="1"/>
  <c r="G147" i="1"/>
  <c r="I147" i="1" s="1"/>
  <c r="G146" i="1"/>
  <c r="I146" i="1" s="1"/>
  <c r="G145" i="1"/>
  <c r="I145" i="1" s="1"/>
  <c r="G144" i="1"/>
  <c r="I144" i="1" s="1"/>
  <c r="G143" i="1"/>
  <c r="I143" i="1" s="1"/>
  <c r="G142" i="1"/>
  <c r="I142" i="1" s="1"/>
  <c r="G141" i="1"/>
  <c r="I141" i="1" s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I130" i="1" s="1"/>
  <c r="G129" i="1"/>
  <c r="I129" i="1" s="1"/>
  <c r="G128" i="1"/>
  <c r="I128" i="1" s="1"/>
  <c r="G127" i="1"/>
  <c r="I127" i="1" s="1"/>
  <c r="G126" i="1"/>
  <c r="I126" i="1" s="1"/>
  <c r="G125" i="1"/>
  <c r="I125" i="1" s="1"/>
  <c r="G124" i="1"/>
  <c r="I124" i="1" s="1"/>
  <c r="G123" i="1"/>
  <c r="I123" i="1" s="1"/>
  <c r="G122" i="1"/>
  <c r="I122" i="1" s="1"/>
  <c r="G121" i="1"/>
  <c r="I121" i="1" s="1"/>
  <c r="G120" i="1"/>
  <c r="I120" i="1" s="1"/>
  <c r="G119" i="1"/>
  <c r="I119" i="1" s="1"/>
  <c r="G118" i="1"/>
  <c r="I118" i="1" s="1"/>
  <c r="G117" i="1"/>
  <c r="I117" i="1" s="1"/>
  <c r="G116" i="1"/>
  <c r="I116" i="1" s="1"/>
  <c r="G115" i="1"/>
  <c r="I115" i="1" s="1"/>
  <c r="G114" i="1"/>
  <c r="I114" i="1" s="1"/>
  <c r="G113" i="1"/>
  <c r="I113" i="1" s="1"/>
  <c r="G112" i="1"/>
  <c r="I112" i="1" s="1"/>
  <c r="G111" i="1"/>
  <c r="I111" i="1" s="1"/>
  <c r="G110" i="1"/>
  <c r="I110" i="1" s="1"/>
  <c r="G109" i="1"/>
  <c r="I109" i="1" s="1"/>
  <c r="G108" i="1"/>
  <c r="I108" i="1" s="1"/>
  <c r="G107" i="1"/>
  <c r="I107" i="1" s="1"/>
  <c r="G106" i="1"/>
  <c r="I106" i="1" s="1"/>
  <c r="G105" i="1"/>
  <c r="I105" i="1" s="1"/>
  <c r="G104" i="1"/>
  <c r="I104" i="1" s="1"/>
  <c r="G103" i="1"/>
  <c r="I103" i="1" s="1"/>
  <c r="G102" i="1"/>
  <c r="I102" i="1" s="1"/>
  <c r="G101" i="1"/>
  <c r="I101" i="1" s="1"/>
  <c r="G100" i="1"/>
  <c r="I100" i="1" s="1"/>
  <c r="G99" i="1"/>
  <c r="I99" i="1" s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7" i="1" s="1"/>
  <c r="G86" i="1"/>
  <c r="I86" i="1" s="1"/>
  <c r="G85" i="1"/>
  <c r="I85" i="1" s="1"/>
  <c r="G84" i="1"/>
  <c r="I84" i="1" s="1"/>
  <c r="G83" i="1"/>
  <c r="I83" i="1" s="1"/>
  <c r="G82" i="1"/>
  <c r="I82" i="1" s="1"/>
  <c r="G81" i="1"/>
  <c r="I81" i="1" s="1"/>
  <c r="G80" i="1"/>
  <c r="I80" i="1" s="1"/>
  <c r="G79" i="1"/>
  <c r="I79" i="1" s="1"/>
  <c r="G78" i="1"/>
  <c r="I78" i="1" s="1"/>
  <c r="G77" i="1"/>
  <c r="I77" i="1" s="1"/>
  <c r="G76" i="1"/>
  <c r="I76" i="1" s="1"/>
  <c r="G75" i="1"/>
  <c r="I75" i="1" s="1"/>
  <c r="G74" i="1"/>
  <c r="I74" i="1" s="1"/>
  <c r="G73" i="1"/>
  <c r="I73" i="1" s="1"/>
  <c r="G72" i="1"/>
  <c r="I72" i="1" s="1"/>
  <c r="G71" i="1"/>
  <c r="I71" i="1" s="1"/>
  <c r="G70" i="1"/>
  <c r="I70" i="1" s="1"/>
  <c r="G69" i="1"/>
  <c r="I69" i="1" s="1"/>
  <c r="G68" i="1"/>
  <c r="I68" i="1" s="1"/>
  <c r="G67" i="1"/>
  <c r="I67" i="1" s="1"/>
  <c r="G66" i="1"/>
  <c r="I66" i="1" s="1"/>
  <c r="G65" i="1"/>
  <c r="I65" i="1" s="1"/>
  <c r="G64" i="1"/>
  <c r="I64" i="1" s="1"/>
  <c r="G63" i="1"/>
  <c r="I63" i="1" s="1"/>
  <c r="G62" i="1"/>
  <c r="I62" i="1" s="1"/>
  <c r="G61" i="1"/>
  <c r="I61" i="1" s="1"/>
  <c r="G60" i="1"/>
  <c r="I60" i="1" s="1"/>
  <c r="G59" i="1"/>
  <c r="I59" i="1" s="1"/>
  <c r="G58" i="1"/>
  <c r="I58" i="1" s="1"/>
  <c r="G57" i="1"/>
  <c r="I57" i="1" s="1"/>
  <c r="G56" i="1"/>
  <c r="I56" i="1" s="1"/>
  <c r="G55" i="1"/>
  <c r="I55" i="1" s="1"/>
  <c r="G54" i="1"/>
  <c r="I54" i="1" s="1"/>
  <c r="G53" i="1"/>
  <c r="I53" i="1" s="1"/>
  <c r="G52" i="1"/>
  <c r="I52" i="1" s="1"/>
  <c r="G51" i="1"/>
  <c r="I51" i="1" s="1"/>
  <c r="G50" i="1"/>
  <c r="I50" i="1" s="1"/>
  <c r="G49" i="1"/>
  <c r="I49" i="1" s="1"/>
  <c r="G48" i="1"/>
  <c r="I48" i="1" s="1"/>
  <c r="G47" i="1"/>
  <c r="I47" i="1" s="1"/>
  <c r="G46" i="1"/>
  <c r="I46" i="1" s="1"/>
  <c r="G45" i="1"/>
  <c r="I45" i="1" s="1"/>
  <c r="G44" i="1"/>
  <c r="I44" i="1" s="1"/>
  <c r="G43" i="1"/>
  <c r="I43" i="1" s="1"/>
  <c r="G42" i="1"/>
  <c r="I42" i="1" s="1"/>
  <c r="G41" i="1"/>
  <c r="I41" i="1" s="1"/>
  <c r="G40" i="1"/>
  <c r="I40" i="1" s="1"/>
  <c r="G39" i="1"/>
  <c r="I39" i="1" s="1"/>
  <c r="G38" i="1"/>
  <c r="I38" i="1" s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G27" i="1"/>
  <c r="I27" i="1" s="1"/>
  <c r="G26" i="1"/>
  <c r="I26" i="1" s="1"/>
  <c r="G25" i="1"/>
  <c r="I25" i="1" s="1"/>
  <c r="G24" i="1"/>
  <c r="I24" i="1" s="1"/>
  <c r="G23" i="1"/>
  <c r="I23" i="1" s="1"/>
  <c r="G22" i="1"/>
  <c r="I22" i="1" s="1"/>
  <c r="G21" i="1"/>
  <c r="I21" i="1" s="1"/>
  <c r="G20" i="1"/>
  <c r="I20" i="1" s="1"/>
  <c r="G19" i="1"/>
  <c r="I19" i="1" s="1"/>
  <c r="G18" i="1"/>
  <c r="I18" i="1" s="1"/>
  <c r="G17" i="1"/>
  <c r="I17" i="1" s="1"/>
  <c r="B12" i="1"/>
  <c r="B6" i="1"/>
  <c r="B11" i="1"/>
  <c r="B9" i="1"/>
  <c r="L196" i="1" l="1"/>
  <c r="P196" i="1" s="1"/>
  <c r="L171" i="1"/>
  <c r="O160" i="1"/>
  <c r="O194" i="1"/>
  <c r="O170" i="1"/>
  <c r="S170" i="1" s="1"/>
  <c r="O185" i="1"/>
  <c r="O165" i="1"/>
  <c r="S165" i="1" s="1"/>
  <c r="O193" i="1"/>
  <c r="O196" i="1"/>
  <c r="O192" i="1"/>
  <c r="O188" i="1"/>
  <c r="O184" i="1"/>
  <c r="O180" i="1"/>
  <c r="O176" i="1"/>
  <c r="O172" i="1"/>
  <c r="O168" i="1"/>
  <c r="O181" i="1"/>
  <c r="O186" i="1"/>
  <c r="O177" i="1"/>
  <c r="O182" i="1"/>
  <c r="O173" i="1"/>
  <c r="S173" i="1" s="1"/>
  <c r="O195" i="1"/>
  <c r="S195" i="1" s="1"/>
  <c r="O191" i="1"/>
  <c r="O187" i="1"/>
  <c r="O183" i="1"/>
  <c r="O179" i="1"/>
  <c r="O175" i="1"/>
  <c r="O171" i="1"/>
  <c r="O167" i="1"/>
  <c r="O190" i="1"/>
  <c r="S190" i="1" s="1"/>
  <c r="O174" i="1"/>
  <c r="S174" i="1" s="1"/>
  <c r="O166" i="1"/>
  <c r="O169" i="1"/>
  <c r="O178" i="1"/>
  <c r="O189" i="1"/>
  <c r="O141" i="1"/>
  <c r="L179" i="1"/>
  <c r="L184" i="1"/>
  <c r="L172" i="1"/>
  <c r="L173" i="1"/>
  <c r="L178" i="1"/>
  <c r="L193" i="1"/>
  <c r="P193" i="1" s="1"/>
  <c r="L165" i="1"/>
  <c r="L170" i="1"/>
  <c r="L169" i="1"/>
  <c r="P169" i="1" s="1"/>
  <c r="L181" i="1"/>
  <c r="L175" i="1"/>
  <c r="L186" i="1"/>
  <c r="L174" i="1"/>
  <c r="L167" i="1"/>
  <c r="L189" i="1"/>
  <c r="P189" i="1" s="1"/>
  <c r="L192" i="1"/>
  <c r="L190" i="1"/>
  <c r="L191" i="1"/>
  <c r="P191" i="1" s="1"/>
  <c r="L182" i="1"/>
  <c r="L188" i="1"/>
  <c r="L187" i="1"/>
  <c r="P187" i="1" s="1"/>
  <c r="L180" i="1"/>
  <c r="L185" i="1"/>
  <c r="P185" i="1" s="1"/>
  <c r="L194" i="1"/>
  <c r="L195" i="1"/>
  <c r="L168" i="1"/>
  <c r="L177" i="1"/>
  <c r="P177" i="1" s="1"/>
  <c r="L166" i="1"/>
  <c r="R159" i="1"/>
  <c r="R196" i="1"/>
  <c r="R192" i="1"/>
  <c r="R188" i="1"/>
  <c r="R184" i="1"/>
  <c r="R180" i="1"/>
  <c r="R176" i="1"/>
  <c r="R172" i="1"/>
  <c r="R168" i="1"/>
  <c r="R189" i="1"/>
  <c r="R165" i="1"/>
  <c r="R195" i="1"/>
  <c r="R191" i="1"/>
  <c r="R187" i="1"/>
  <c r="R183" i="1"/>
  <c r="R179" i="1"/>
  <c r="R175" i="1"/>
  <c r="R171" i="1"/>
  <c r="R167" i="1"/>
  <c r="R174" i="1"/>
  <c r="R185" i="1"/>
  <c r="R173" i="1"/>
  <c r="R170" i="1"/>
  <c r="R177" i="1"/>
  <c r="R169" i="1"/>
  <c r="R194" i="1"/>
  <c r="R186" i="1"/>
  <c r="R182" i="1"/>
  <c r="R178" i="1"/>
  <c r="R166" i="1"/>
  <c r="R193" i="1"/>
  <c r="R190" i="1"/>
  <c r="R181" i="1"/>
  <c r="L183" i="1"/>
  <c r="L176" i="1"/>
  <c r="F162" i="1"/>
  <c r="G162" i="1" s="1"/>
  <c r="I162" i="1" s="1"/>
  <c r="F161" i="1"/>
  <c r="G161" i="1" s="1"/>
  <c r="I161" i="1" s="1"/>
  <c r="R138" i="1"/>
  <c r="R139" i="1"/>
  <c r="R31" i="1"/>
  <c r="R67" i="1"/>
  <c r="R32" i="1"/>
  <c r="R78" i="1"/>
  <c r="R149" i="1"/>
  <c r="R150" i="1"/>
  <c r="R160" i="1"/>
  <c r="S160" i="1" s="1"/>
  <c r="R161" i="1"/>
  <c r="R102" i="1"/>
  <c r="R103" i="1"/>
  <c r="R17" i="1"/>
  <c r="R115" i="1"/>
  <c r="R66" i="1"/>
  <c r="R90" i="1"/>
  <c r="O55" i="1"/>
  <c r="R43" i="1"/>
  <c r="R91" i="1"/>
  <c r="R126" i="1"/>
  <c r="R30" i="1"/>
  <c r="R33" i="1"/>
  <c r="R79" i="1"/>
  <c r="R42" i="1"/>
  <c r="O57" i="1"/>
  <c r="R44" i="1"/>
  <c r="O67" i="1"/>
  <c r="R45" i="1"/>
  <c r="O69" i="1"/>
  <c r="R18" i="1"/>
  <c r="R54" i="1"/>
  <c r="R114" i="1"/>
  <c r="O127" i="1"/>
  <c r="R19" i="1"/>
  <c r="R55" i="1"/>
  <c r="O129" i="1"/>
  <c r="R20" i="1"/>
  <c r="R56" i="1"/>
  <c r="O139" i="1"/>
  <c r="R21" i="1"/>
  <c r="R57" i="1"/>
  <c r="S57" i="1" s="1"/>
  <c r="R127" i="1"/>
  <c r="S127" i="1" s="1"/>
  <c r="R68" i="1"/>
  <c r="R80" i="1"/>
  <c r="R92" i="1"/>
  <c r="R104" i="1"/>
  <c r="R116" i="1"/>
  <c r="R128" i="1"/>
  <c r="R140" i="1"/>
  <c r="R162" i="1"/>
  <c r="R69" i="1"/>
  <c r="R81" i="1"/>
  <c r="R93" i="1"/>
  <c r="R105" i="1"/>
  <c r="R117" i="1"/>
  <c r="R129" i="1"/>
  <c r="R141" i="1"/>
  <c r="S141" i="1" s="1"/>
  <c r="R151" i="1"/>
  <c r="O79" i="1"/>
  <c r="O151" i="1"/>
  <c r="R22" i="1"/>
  <c r="R34" i="1"/>
  <c r="R46" i="1"/>
  <c r="R58" i="1"/>
  <c r="R70" i="1"/>
  <c r="R82" i="1"/>
  <c r="R94" i="1"/>
  <c r="R106" i="1"/>
  <c r="R118" i="1"/>
  <c r="R130" i="1"/>
  <c r="R142" i="1"/>
  <c r="R152" i="1"/>
  <c r="R163" i="1"/>
  <c r="O81" i="1"/>
  <c r="O153" i="1"/>
  <c r="R23" i="1"/>
  <c r="R35" i="1"/>
  <c r="R47" i="1"/>
  <c r="R59" i="1"/>
  <c r="R71" i="1"/>
  <c r="R83" i="1"/>
  <c r="R95" i="1"/>
  <c r="R107" i="1"/>
  <c r="R119" i="1"/>
  <c r="R131" i="1"/>
  <c r="R143" i="1"/>
  <c r="R153" i="1"/>
  <c r="R164" i="1"/>
  <c r="O19" i="1"/>
  <c r="O91" i="1"/>
  <c r="O163" i="1"/>
  <c r="R24" i="1"/>
  <c r="R36" i="1"/>
  <c r="R48" i="1"/>
  <c r="R60" i="1"/>
  <c r="R72" i="1"/>
  <c r="R84" i="1"/>
  <c r="R96" i="1"/>
  <c r="R108" i="1"/>
  <c r="R120" i="1"/>
  <c r="R132" i="1"/>
  <c r="R144" i="1"/>
  <c r="R154" i="1"/>
  <c r="O21" i="1"/>
  <c r="O93" i="1"/>
  <c r="O17" i="1"/>
  <c r="R25" i="1"/>
  <c r="R37" i="1"/>
  <c r="R49" i="1"/>
  <c r="R61" i="1"/>
  <c r="R73" i="1"/>
  <c r="R85" i="1"/>
  <c r="R97" i="1"/>
  <c r="R109" i="1"/>
  <c r="R121" i="1"/>
  <c r="R133" i="1"/>
  <c r="R145" i="1"/>
  <c r="R155" i="1"/>
  <c r="O31" i="1"/>
  <c r="O103" i="1"/>
  <c r="R26" i="1"/>
  <c r="R38" i="1"/>
  <c r="R50" i="1"/>
  <c r="R62" i="1"/>
  <c r="R74" i="1"/>
  <c r="R86" i="1"/>
  <c r="R98" i="1"/>
  <c r="R110" i="1"/>
  <c r="R122" i="1"/>
  <c r="R134" i="1"/>
  <c r="R146" i="1"/>
  <c r="R156" i="1"/>
  <c r="O33" i="1"/>
  <c r="O105" i="1"/>
  <c r="R27" i="1"/>
  <c r="R39" i="1"/>
  <c r="R51" i="1"/>
  <c r="R63" i="1"/>
  <c r="R75" i="1"/>
  <c r="R87" i="1"/>
  <c r="R99" i="1"/>
  <c r="R111" i="1"/>
  <c r="R123" i="1"/>
  <c r="R135" i="1"/>
  <c r="R157" i="1"/>
  <c r="O43" i="1"/>
  <c r="O115" i="1"/>
  <c r="R28" i="1"/>
  <c r="R40" i="1"/>
  <c r="R52" i="1"/>
  <c r="R64" i="1"/>
  <c r="R76" i="1"/>
  <c r="R88" i="1"/>
  <c r="R100" i="1"/>
  <c r="R112" i="1"/>
  <c r="R124" i="1"/>
  <c r="R136" i="1"/>
  <c r="R147" i="1"/>
  <c r="R158" i="1"/>
  <c r="O45" i="1"/>
  <c r="S45" i="1" s="1"/>
  <c r="O117" i="1"/>
  <c r="R29" i="1"/>
  <c r="R41" i="1"/>
  <c r="R53" i="1"/>
  <c r="R65" i="1"/>
  <c r="R77" i="1"/>
  <c r="R89" i="1"/>
  <c r="R101" i="1"/>
  <c r="R113" i="1"/>
  <c r="R125" i="1"/>
  <c r="R137" i="1"/>
  <c r="R148" i="1"/>
  <c r="O29" i="1"/>
  <c r="O41" i="1"/>
  <c r="O53" i="1"/>
  <c r="O65" i="1"/>
  <c r="O77" i="1"/>
  <c r="O89" i="1"/>
  <c r="O101" i="1"/>
  <c r="O113" i="1"/>
  <c r="O125" i="1"/>
  <c r="O137" i="1"/>
  <c r="O149" i="1"/>
  <c r="O161" i="1"/>
  <c r="O18" i="1"/>
  <c r="S18" i="1" s="1"/>
  <c r="O30" i="1"/>
  <c r="O42" i="1"/>
  <c r="O54" i="1"/>
  <c r="S54" i="1" s="1"/>
  <c r="O66" i="1"/>
  <c r="O78" i="1"/>
  <c r="O90" i="1"/>
  <c r="O102" i="1"/>
  <c r="O114" i="1"/>
  <c r="O126" i="1"/>
  <c r="O138" i="1"/>
  <c r="S138" i="1" s="1"/>
  <c r="O150" i="1"/>
  <c r="O162" i="1"/>
  <c r="O20" i="1"/>
  <c r="O32" i="1"/>
  <c r="O44" i="1"/>
  <c r="O56" i="1"/>
  <c r="O68" i="1"/>
  <c r="O80" i="1"/>
  <c r="O92" i="1"/>
  <c r="O104" i="1"/>
  <c r="O116" i="1"/>
  <c r="O128" i="1"/>
  <c r="O140" i="1"/>
  <c r="O152" i="1"/>
  <c r="O164" i="1"/>
  <c r="O22" i="1"/>
  <c r="O34" i="1"/>
  <c r="O46" i="1"/>
  <c r="O58" i="1"/>
  <c r="O70" i="1"/>
  <c r="O82" i="1"/>
  <c r="O94" i="1"/>
  <c r="O106" i="1"/>
  <c r="O118" i="1"/>
  <c r="O130" i="1"/>
  <c r="O142" i="1"/>
  <c r="O154" i="1"/>
  <c r="O23" i="1"/>
  <c r="O35" i="1"/>
  <c r="O47" i="1"/>
  <c r="O59" i="1"/>
  <c r="O71" i="1"/>
  <c r="O83" i="1"/>
  <c r="O95" i="1"/>
  <c r="O107" i="1"/>
  <c r="O119" i="1"/>
  <c r="O131" i="1"/>
  <c r="O143" i="1"/>
  <c r="O155" i="1"/>
  <c r="O24" i="1"/>
  <c r="O36" i="1"/>
  <c r="O48" i="1"/>
  <c r="O60" i="1"/>
  <c r="O72" i="1"/>
  <c r="O84" i="1"/>
  <c r="O96" i="1"/>
  <c r="O108" i="1"/>
  <c r="O120" i="1"/>
  <c r="O132" i="1"/>
  <c r="O144" i="1"/>
  <c r="O156" i="1"/>
  <c r="O25" i="1"/>
  <c r="O37" i="1"/>
  <c r="O49" i="1"/>
  <c r="O61" i="1"/>
  <c r="O73" i="1"/>
  <c r="O85" i="1"/>
  <c r="O97" i="1"/>
  <c r="O109" i="1"/>
  <c r="O121" i="1"/>
  <c r="O133" i="1"/>
  <c r="O145" i="1"/>
  <c r="O157" i="1"/>
  <c r="O26" i="1"/>
  <c r="O38" i="1"/>
  <c r="O50" i="1"/>
  <c r="O62" i="1"/>
  <c r="O74" i="1"/>
  <c r="O86" i="1"/>
  <c r="O98" i="1"/>
  <c r="O110" i="1"/>
  <c r="O122" i="1"/>
  <c r="O134" i="1"/>
  <c r="O146" i="1"/>
  <c r="O158" i="1"/>
  <c r="O27" i="1"/>
  <c r="O39" i="1"/>
  <c r="O51" i="1"/>
  <c r="O63" i="1"/>
  <c r="O75" i="1"/>
  <c r="O87" i="1"/>
  <c r="O99" i="1"/>
  <c r="O111" i="1"/>
  <c r="O123" i="1"/>
  <c r="O135" i="1"/>
  <c r="O147" i="1"/>
  <c r="O159" i="1"/>
  <c r="O28" i="1"/>
  <c r="O40" i="1"/>
  <c r="O52" i="1"/>
  <c r="O64" i="1"/>
  <c r="O76" i="1"/>
  <c r="O88" i="1"/>
  <c r="O100" i="1"/>
  <c r="O112" i="1"/>
  <c r="O124" i="1"/>
  <c r="O136" i="1"/>
  <c r="O148" i="1"/>
  <c r="L139" i="1"/>
  <c r="L25" i="1"/>
  <c r="L24" i="1"/>
  <c r="L32" i="1"/>
  <c r="L44" i="1"/>
  <c r="L23" i="1"/>
  <c r="L54" i="1"/>
  <c r="L70" i="1"/>
  <c r="L73" i="1"/>
  <c r="L92" i="1"/>
  <c r="L95" i="1"/>
  <c r="L21" i="1"/>
  <c r="L124" i="1"/>
  <c r="L22" i="1"/>
  <c r="L125" i="1"/>
  <c r="L71" i="1"/>
  <c r="L72" i="1"/>
  <c r="L42" i="1"/>
  <c r="L114" i="1"/>
  <c r="L61" i="1"/>
  <c r="L126" i="1"/>
  <c r="L68" i="1"/>
  <c r="L127" i="1"/>
  <c r="L20" i="1"/>
  <c r="L69" i="1"/>
  <c r="L128" i="1"/>
  <c r="L43" i="1"/>
  <c r="L90" i="1"/>
  <c r="L147" i="1"/>
  <c r="L48" i="1"/>
  <c r="L93" i="1"/>
  <c r="L49" i="1"/>
  <c r="L94" i="1"/>
  <c r="L45" i="1"/>
  <c r="L91" i="1"/>
  <c r="L146" i="1"/>
  <c r="L129" i="1"/>
  <c r="L33" i="1"/>
  <c r="L130" i="1"/>
  <c r="L106" i="1"/>
  <c r="L140" i="1"/>
  <c r="L155" i="1"/>
  <c r="L78" i="1"/>
  <c r="L34" i="1"/>
  <c r="L57" i="1"/>
  <c r="L107" i="1"/>
  <c r="L18" i="1"/>
  <c r="L36" i="1"/>
  <c r="L58" i="1"/>
  <c r="L84" i="1"/>
  <c r="L108" i="1"/>
  <c r="L144" i="1"/>
  <c r="L104" i="1"/>
  <c r="L55" i="1"/>
  <c r="L105" i="1"/>
  <c r="L56" i="1"/>
  <c r="L79" i="1"/>
  <c r="L35" i="1"/>
  <c r="L81" i="1"/>
  <c r="L19" i="1"/>
  <c r="L37" i="1"/>
  <c r="L59" i="1"/>
  <c r="L85" i="1"/>
  <c r="L113" i="1"/>
  <c r="L145" i="1"/>
  <c r="L148" i="1"/>
  <c r="L115" i="1"/>
  <c r="L134" i="1"/>
  <c r="L149" i="1"/>
  <c r="L60" i="1"/>
  <c r="L80" i="1"/>
  <c r="L96" i="1"/>
  <c r="L116" i="1"/>
  <c r="L135" i="1"/>
  <c r="L150" i="1"/>
  <c r="L97" i="1"/>
  <c r="L117" i="1"/>
  <c r="L136" i="1"/>
  <c r="L30" i="1"/>
  <c r="L46" i="1"/>
  <c r="L66" i="1"/>
  <c r="L82" i="1"/>
  <c r="L102" i="1"/>
  <c r="L118" i="1"/>
  <c r="L137" i="1"/>
  <c r="L31" i="1"/>
  <c r="L47" i="1"/>
  <c r="L67" i="1"/>
  <c r="L83" i="1"/>
  <c r="L103" i="1"/>
  <c r="L119" i="1"/>
  <c r="L138" i="1"/>
  <c r="L156" i="1"/>
  <c r="L157" i="1"/>
  <c r="L158" i="1"/>
  <c r="L159" i="1"/>
  <c r="L160" i="1"/>
  <c r="L161" i="1"/>
  <c r="L162" i="1"/>
  <c r="L26" i="1"/>
  <c r="L38" i="1"/>
  <c r="L50" i="1"/>
  <c r="L62" i="1"/>
  <c r="L74" i="1"/>
  <c r="L86" i="1"/>
  <c r="L98" i="1"/>
  <c r="L109" i="1"/>
  <c r="L120" i="1"/>
  <c r="L131" i="1"/>
  <c r="L141" i="1"/>
  <c r="L151" i="1"/>
  <c r="L27" i="1"/>
  <c r="L39" i="1"/>
  <c r="L51" i="1"/>
  <c r="L63" i="1"/>
  <c r="L75" i="1"/>
  <c r="L87" i="1"/>
  <c r="L99" i="1"/>
  <c r="L110" i="1"/>
  <c r="L121" i="1"/>
  <c r="L142" i="1"/>
  <c r="L152" i="1"/>
  <c r="L163" i="1"/>
  <c r="L40" i="1"/>
  <c r="L64" i="1"/>
  <c r="L88" i="1"/>
  <c r="L164" i="1"/>
  <c r="L28" i="1"/>
  <c r="L52" i="1"/>
  <c r="L76" i="1"/>
  <c r="L100" i="1"/>
  <c r="L111" i="1"/>
  <c r="L122" i="1"/>
  <c r="L132" i="1"/>
  <c r="L143" i="1"/>
  <c r="L153" i="1"/>
  <c r="L29" i="1"/>
  <c r="L41" i="1"/>
  <c r="L53" i="1"/>
  <c r="L65" i="1"/>
  <c r="L77" i="1"/>
  <c r="L89" i="1"/>
  <c r="L101" i="1"/>
  <c r="L112" i="1"/>
  <c r="L123" i="1"/>
  <c r="L133" i="1"/>
  <c r="L154" i="1"/>
  <c r="B10" i="1"/>
  <c r="S196" i="1" l="1"/>
  <c r="Q191" i="1"/>
  <c r="S191" i="1"/>
  <c r="S188" i="1"/>
  <c r="P180" i="1"/>
  <c r="Q180" i="1" s="1"/>
  <c r="P181" i="1"/>
  <c r="Q181" i="1" s="1"/>
  <c r="S178" i="1"/>
  <c r="S192" i="1"/>
  <c r="Q169" i="1"/>
  <c r="S169" i="1"/>
  <c r="Q193" i="1"/>
  <c r="S193" i="1"/>
  <c r="S166" i="1"/>
  <c r="P182" i="1"/>
  <c r="Q182" i="1" s="1"/>
  <c r="P165" i="1"/>
  <c r="Q165" i="1" s="1"/>
  <c r="T165" i="1" s="1"/>
  <c r="Q177" i="1"/>
  <c r="S177" i="1"/>
  <c r="P175" i="1"/>
  <c r="Q175" i="1" s="1"/>
  <c r="S186" i="1"/>
  <c r="Q185" i="1"/>
  <c r="S185" i="1"/>
  <c r="Q189" i="1"/>
  <c r="S189" i="1"/>
  <c r="P188" i="1"/>
  <c r="Q188" i="1" s="1"/>
  <c r="P190" i="1"/>
  <c r="Q190" i="1" s="1"/>
  <c r="T190" i="1" s="1"/>
  <c r="P178" i="1"/>
  <c r="Q178" i="1" s="1"/>
  <c r="T178" i="1" s="1"/>
  <c r="S167" i="1"/>
  <c r="S181" i="1"/>
  <c r="S78" i="1"/>
  <c r="P166" i="1"/>
  <c r="Q166" i="1" s="1"/>
  <c r="T166" i="1" s="1"/>
  <c r="P192" i="1"/>
  <c r="Q192" i="1" s="1"/>
  <c r="T192" i="1" s="1"/>
  <c r="P173" i="1"/>
  <c r="Q173" i="1" s="1"/>
  <c r="T173" i="1" s="1"/>
  <c r="S171" i="1"/>
  <c r="S168" i="1"/>
  <c r="S194" i="1"/>
  <c r="S66" i="1"/>
  <c r="S17" i="1"/>
  <c r="P176" i="1"/>
  <c r="Q176" i="1" s="1"/>
  <c r="P172" i="1"/>
  <c r="Q172" i="1" s="1"/>
  <c r="S175" i="1"/>
  <c r="S172" i="1"/>
  <c r="S90" i="1"/>
  <c r="S31" i="1"/>
  <c r="S44" i="1"/>
  <c r="P183" i="1"/>
  <c r="Q183" i="1" s="1"/>
  <c r="P168" i="1"/>
  <c r="Q168" i="1" s="1"/>
  <c r="T168" i="1" s="1"/>
  <c r="P167" i="1"/>
  <c r="Q167" i="1" s="1"/>
  <c r="P184" i="1"/>
  <c r="Q184" i="1" s="1"/>
  <c r="T184" i="1" s="1"/>
  <c r="S179" i="1"/>
  <c r="S176" i="1"/>
  <c r="P171" i="1"/>
  <c r="Q171" i="1" s="1"/>
  <c r="T171" i="1" s="1"/>
  <c r="S182" i="1"/>
  <c r="S32" i="1"/>
  <c r="P195" i="1"/>
  <c r="Q195" i="1" s="1"/>
  <c r="T195" i="1" s="1"/>
  <c r="P174" i="1"/>
  <c r="Q174" i="1" s="1"/>
  <c r="T174" i="1" s="1"/>
  <c r="P179" i="1"/>
  <c r="Q179" i="1" s="1"/>
  <c r="S183" i="1"/>
  <c r="S180" i="1"/>
  <c r="Q196" i="1"/>
  <c r="T196" i="1" s="1"/>
  <c r="P170" i="1"/>
  <c r="Q170" i="1" s="1"/>
  <c r="T170" i="1" s="1"/>
  <c r="S159" i="1"/>
  <c r="S20" i="1"/>
  <c r="P194" i="1"/>
  <c r="Q194" i="1" s="1"/>
  <c r="T194" i="1" s="1"/>
  <c r="P186" i="1"/>
  <c r="Q186" i="1" s="1"/>
  <c r="Q187" i="1"/>
  <c r="S187" i="1"/>
  <c r="S184" i="1"/>
  <c r="S30" i="1"/>
  <c r="S161" i="1"/>
  <c r="S55" i="1"/>
  <c r="S115" i="1"/>
  <c r="S42" i="1"/>
  <c r="S91" i="1"/>
  <c r="S150" i="1"/>
  <c r="S149" i="1"/>
  <c r="S43" i="1"/>
  <c r="S139" i="1"/>
  <c r="S33" i="1"/>
  <c r="S114" i="1"/>
  <c r="S102" i="1"/>
  <c r="S103" i="1"/>
  <c r="S64" i="1"/>
  <c r="S129" i="1"/>
  <c r="S158" i="1"/>
  <c r="S52" i="1"/>
  <c r="S164" i="1"/>
  <c r="S23" i="1"/>
  <c r="S126" i="1"/>
  <c r="S51" i="1"/>
  <c r="S62" i="1"/>
  <c r="S21" i="1"/>
  <c r="S113" i="1"/>
  <c r="S76" i="1"/>
  <c r="S101" i="1"/>
  <c r="S69" i="1"/>
  <c r="S67" i="1"/>
  <c r="S162" i="1"/>
  <c r="S56" i="1"/>
  <c r="S157" i="1"/>
  <c r="S65" i="1"/>
  <c r="S19" i="1"/>
  <c r="S79" i="1"/>
  <c r="S77" i="1"/>
  <c r="S81" i="1"/>
  <c r="S163" i="1"/>
  <c r="S153" i="1"/>
  <c r="S73" i="1"/>
  <c r="S118" i="1"/>
  <c r="S87" i="1"/>
  <c r="S98" i="1"/>
  <c r="S25" i="1"/>
  <c r="S96" i="1"/>
  <c r="S59" i="1"/>
  <c r="S106" i="1"/>
  <c r="S151" i="1"/>
  <c r="S137" i="1"/>
  <c r="S100" i="1"/>
  <c r="S75" i="1"/>
  <c r="S86" i="1"/>
  <c r="S155" i="1"/>
  <c r="S84" i="1"/>
  <c r="S47" i="1"/>
  <c r="S88" i="1"/>
  <c r="S63" i="1"/>
  <c r="S145" i="1"/>
  <c r="P37" i="1"/>
  <c r="Q37" i="1" s="1"/>
  <c r="S80" i="1"/>
  <c r="P69" i="1"/>
  <c r="Q69" i="1" s="1"/>
  <c r="P159" i="1"/>
  <c r="Q159" i="1" s="1"/>
  <c r="P112" i="1"/>
  <c r="Q112" i="1" s="1"/>
  <c r="P116" i="1"/>
  <c r="Q116" i="1" s="1"/>
  <c r="P101" i="1"/>
  <c r="Q101" i="1" s="1"/>
  <c r="P146" i="1"/>
  <c r="Q146" i="1" s="1"/>
  <c r="P89" i="1"/>
  <c r="Q89" i="1" s="1"/>
  <c r="P110" i="1"/>
  <c r="Q110" i="1" s="1"/>
  <c r="P109" i="1"/>
  <c r="Q109" i="1" s="1"/>
  <c r="P158" i="1"/>
  <c r="Q158" i="1" s="1"/>
  <c r="P102" i="1"/>
  <c r="Q102" i="1" s="1"/>
  <c r="P80" i="1"/>
  <c r="Q80" i="1" s="1"/>
  <c r="P81" i="1"/>
  <c r="Q81" i="1" s="1"/>
  <c r="P18" i="1"/>
  <c r="P91" i="1"/>
  <c r="Q91" i="1" s="1"/>
  <c r="P127" i="1"/>
  <c r="Q127" i="1" s="1"/>
  <c r="T127" i="1" s="1"/>
  <c r="P95" i="1"/>
  <c r="Q95" i="1" s="1"/>
  <c r="S89" i="1"/>
  <c r="S74" i="1"/>
  <c r="S72" i="1"/>
  <c r="S35" i="1"/>
  <c r="S94" i="1"/>
  <c r="P122" i="1"/>
  <c r="Q122" i="1" s="1"/>
  <c r="P139" i="1"/>
  <c r="Q139" i="1" s="1"/>
  <c r="P121" i="1"/>
  <c r="Q121" i="1" s="1"/>
  <c r="P98" i="1"/>
  <c r="Q98" i="1" s="1"/>
  <c r="P68" i="1"/>
  <c r="Q68" i="1" s="1"/>
  <c r="S133" i="1"/>
  <c r="S60" i="1"/>
  <c r="S82" i="1"/>
  <c r="P21" i="1"/>
  <c r="Q21" i="1" s="1"/>
  <c r="P76" i="1"/>
  <c r="Q76" i="1" s="1"/>
  <c r="P52" i="1"/>
  <c r="Q52" i="1" s="1"/>
  <c r="P86" i="1"/>
  <c r="Q86" i="1" s="1"/>
  <c r="P66" i="1"/>
  <c r="Q66" i="1" s="1"/>
  <c r="P149" i="1"/>
  <c r="Q149" i="1" s="1"/>
  <c r="P79" i="1"/>
  <c r="Q79" i="1" s="1"/>
  <c r="P94" i="1"/>
  <c r="Q94" i="1" s="1"/>
  <c r="P126" i="1"/>
  <c r="Q126" i="1" s="1"/>
  <c r="P73" i="1"/>
  <c r="Q73" i="1" s="1"/>
  <c r="S39" i="1"/>
  <c r="S50" i="1"/>
  <c r="S121" i="1"/>
  <c r="S48" i="1"/>
  <c r="S70" i="1"/>
  <c r="S117" i="1"/>
  <c r="P142" i="1"/>
  <c r="Q142" i="1" s="1"/>
  <c r="P36" i="1"/>
  <c r="Q36" i="1" s="1"/>
  <c r="S68" i="1"/>
  <c r="P82" i="1"/>
  <c r="Q82" i="1" s="1"/>
  <c r="P65" i="1"/>
  <c r="Q65" i="1" s="1"/>
  <c r="P87" i="1"/>
  <c r="Q87" i="1" s="1"/>
  <c r="P156" i="1"/>
  <c r="Q156" i="1" s="1"/>
  <c r="P57" i="1"/>
  <c r="Q57" i="1" s="1"/>
  <c r="T57" i="1" s="1"/>
  <c r="P53" i="1"/>
  <c r="Q53" i="1" s="1"/>
  <c r="P28" i="1"/>
  <c r="Q28" i="1" s="1"/>
  <c r="P75" i="1"/>
  <c r="Q75" i="1" s="1"/>
  <c r="P74" i="1"/>
  <c r="Q74" i="1" s="1"/>
  <c r="P138" i="1"/>
  <c r="Q138" i="1" s="1"/>
  <c r="T138" i="1" s="1"/>
  <c r="P46" i="1"/>
  <c r="Q46" i="1" s="1"/>
  <c r="P134" i="1"/>
  <c r="Q134" i="1" s="1"/>
  <c r="P56" i="1"/>
  <c r="Q56" i="1" s="1"/>
  <c r="P34" i="1"/>
  <c r="Q34" i="1" s="1"/>
  <c r="P49" i="1"/>
  <c r="Q49" i="1" s="1"/>
  <c r="P61" i="1"/>
  <c r="Q61" i="1" s="1"/>
  <c r="P70" i="1"/>
  <c r="Q70" i="1" s="1"/>
  <c r="S53" i="1"/>
  <c r="S40" i="1"/>
  <c r="S27" i="1"/>
  <c r="S38" i="1"/>
  <c r="S109" i="1"/>
  <c r="S36" i="1"/>
  <c r="S143" i="1"/>
  <c r="S58" i="1"/>
  <c r="S105" i="1"/>
  <c r="P124" i="1"/>
  <c r="Q124" i="1" s="1"/>
  <c r="P120" i="1"/>
  <c r="Q120" i="1" s="1"/>
  <c r="P99" i="1"/>
  <c r="Q99" i="1" s="1"/>
  <c r="P92" i="1"/>
  <c r="Q92" i="1" s="1"/>
  <c r="P41" i="1"/>
  <c r="Q41" i="1" s="1"/>
  <c r="P164" i="1"/>
  <c r="Q164" i="1" s="1"/>
  <c r="T164" i="1" s="1"/>
  <c r="P63" i="1"/>
  <c r="Q63" i="1" s="1"/>
  <c r="P62" i="1"/>
  <c r="Q62" i="1" s="1"/>
  <c r="P119" i="1"/>
  <c r="Q119" i="1" s="1"/>
  <c r="P30" i="1"/>
  <c r="Q30" i="1" s="1"/>
  <c r="T30" i="1" s="1"/>
  <c r="P115" i="1"/>
  <c r="Q115" i="1" s="1"/>
  <c r="P105" i="1"/>
  <c r="Q105" i="1" s="1"/>
  <c r="P78" i="1"/>
  <c r="Q78" i="1" s="1"/>
  <c r="P93" i="1"/>
  <c r="Q93" i="1" s="1"/>
  <c r="P114" i="1"/>
  <c r="Q114" i="1" s="1"/>
  <c r="P54" i="1"/>
  <c r="Q54" i="1" s="1"/>
  <c r="T54" i="1" s="1"/>
  <c r="S41" i="1"/>
  <c r="S28" i="1"/>
  <c r="S26" i="1"/>
  <c r="S97" i="1"/>
  <c r="S24" i="1"/>
  <c r="S131" i="1"/>
  <c r="S46" i="1"/>
  <c r="S93" i="1"/>
  <c r="P137" i="1"/>
  <c r="Q137" i="1" s="1"/>
  <c r="P118" i="1"/>
  <c r="Q118" i="1" s="1"/>
  <c r="P100" i="1"/>
  <c r="Q100" i="1" s="1"/>
  <c r="P35" i="1"/>
  <c r="Q35" i="1" s="1"/>
  <c r="P29" i="1"/>
  <c r="Q29" i="1" s="1"/>
  <c r="P88" i="1"/>
  <c r="Q88" i="1" s="1"/>
  <c r="P51" i="1"/>
  <c r="Q51" i="1" s="1"/>
  <c r="P50" i="1"/>
  <c r="Q50" i="1" s="1"/>
  <c r="P103" i="1"/>
  <c r="Q103" i="1" s="1"/>
  <c r="P136" i="1"/>
  <c r="Q136" i="1" s="1"/>
  <c r="P148" i="1"/>
  <c r="Q148" i="1" s="1"/>
  <c r="P55" i="1"/>
  <c r="Q55" i="1" s="1"/>
  <c r="T55" i="1" s="1"/>
  <c r="P155" i="1"/>
  <c r="Q155" i="1" s="1"/>
  <c r="P48" i="1"/>
  <c r="Q48" i="1" s="1"/>
  <c r="P42" i="1"/>
  <c r="Q42" i="1" s="1"/>
  <c r="P23" i="1"/>
  <c r="Q23" i="1" s="1"/>
  <c r="S29" i="1"/>
  <c r="S156" i="1"/>
  <c r="S85" i="1"/>
  <c r="S154" i="1"/>
  <c r="S119" i="1"/>
  <c r="S34" i="1"/>
  <c r="S140" i="1"/>
  <c r="P160" i="1"/>
  <c r="Q160" i="1" s="1"/>
  <c r="T160" i="1" s="1"/>
  <c r="P96" i="1"/>
  <c r="Q96" i="1" s="1"/>
  <c r="P157" i="1"/>
  <c r="Q157" i="1" s="1"/>
  <c r="P39" i="1"/>
  <c r="Q39" i="1" s="1"/>
  <c r="P145" i="1"/>
  <c r="Q145" i="1" s="1"/>
  <c r="P72" i="1"/>
  <c r="Q72" i="1" s="1"/>
  <c r="S147" i="1"/>
  <c r="S135" i="1"/>
  <c r="S144" i="1"/>
  <c r="S107" i="1"/>
  <c r="S22" i="1"/>
  <c r="S128" i="1"/>
  <c r="P58" i="1"/>
  <c r="Q58" i="1" s="1"/>
  <c r="P20" i="1"/>
  <c r="Q20" i="1" s="1"/>
  <c r="P45" i="1"/>
  <c r="Q45" i="1" s="1"/>
  <c r="T45" i="1" s="1"/>
  <c r="P83" i="1"/>
  <c r="Q83" i="1" s="1"/>
  <c r="P140" i="1"/>
  <c r="Q140" i="1" s="1"/>
  <c r="P153" i="1"/>
  <c r="Q153" i="1" s="1"/>
  <c r="P40" i="1"/>
  <c r="Q40" i="1" s="1"/>
  <c r="P27" i="1"/>
  <c r="Q27" i="1" s="1"/>
  <c r="P26" i="1"/>
  <c r="Q26" i="1" s="1"/>
  <c r="P67" i="1"/>
  <c r="Q67" i="1" s="1"/>
  <c r="P97" i="1"/>
  <c r="Q97" i="1" s="1"/>
  <c r="P113" i="1"/>
  <c r="Q113" i="1" s="1"/>
  <c r="P144" i="1"/>
  <c r="Q144" i="1" s="1"/>
  <c r="P106" i="1"/>
  <c r="Q106" i="1" s="1"/>
  <c r="P90" i="1"/>
  <c r="Q90" i="1" s="1"/>
  <c r="P71" i="1"/>
  <c r="Q71" i="1" s="1"/>
  <c r="P32" i="1"/>
  <c r="Q32" i="1" s="1"/>
  <c r="T32" i="1" s="1"/>
  <c r="S148" i="1"/>
  <c r="S136" i="1"/>
  <c r="S123" i="1"/>
  <c r="S134" i="1"/>
  <c r="S61" i="1"/>
  <c r="S132" i="1"/>
  <c r="S95" i="1"/>
  <c r="S152" i="1"/>
  <c r="S116" i="1"/>
  <c r="P131" i="1"/>
  <c r="Q131" i="1" s="1"/>
  <c r="P19" i="1"/>
  <c r="Q19" i="1" s="1"/>
  <c r="T19" i="1" s="1"/>
  <c r="P107" i="1"/>
  <c r="Q107" i="1" s="1"/>
  <c r="P38" i="1"/>
  <c r="Q38" i="1" s="1"/>
  <c r="P104" i="1"/>
  <c r="Q104" i="1" s="1"/>
  <c r="P44" i="1"/>
  <c r="Q44" i="1" s="1"/>
  <c r="T44" i="1" s="1"/>
  <c r="P154" i="1"/>
  <c r="Q154" i="1" s="1"/>
  <c r="P133" i="1"/>
  <c r="Q133" i="1" s="1"/>
  <c r="P143" i="1"/>
  <c r="Q143" i="1" s="1"/>
  <c r="P162" i="1"/>
  <c r="Q162" i="1" s="1"/>
  <c r="P47" i="1"/>
  <c r="Q47" i="1" s="1"/>
  <c r="P150" i="1"/>
  <c r="Q150" i="1" s="1"/>
  <c r="T150" i="1" s="1"/>
  <c r="P85" i="1"/>
  <c r="Q85" i="1" s="1"/>
  <c r="P108" i="1"/>
  <c r="Q108" i="1" s="1"/>
  <c r="P130" i="1"/>
  <c r="Q130" i="1" s="1"/>
  <c r="P43" i="1"/>
  <c r="Q43" i="1" s="1"/>
  <c r="P125" i="1"/>
  <c r="Q125" i="1" s="1"/>
  <c r="P24" i="1"/>
  <c r="Q24" i="1" s="1"/>
  <c r="S124" i="1"/>
  <c r="S111" i="1"/>
  <c r="S122" i="1"/>
  <c r="S49" i="1"/>
  <c r="S120" i="1"/>
  <c r="S83" i="1"/>
  <c r="S142" i="1"/>
  <c r="S104" i="1"/>
  <c r="P129" i="1"/>
  <c r="Q129" i="1" s="1"/>
  <c r="P111" i="1"/>
  <c r="Q111" i="1" s="1"/>
  <c r="P77" i="1"/>
  <c r="Q77" i="1" s="1"/>
  <c r="P60" i="1"/>
  <c r="Q60" i="1" s="1"/>
  <c r="P64" i="1"/>
  <c r="Q64" i="1" s="1"/>
  <c r="P117" i="1"/>
  <c r="Q117" i="1" s="1"/>
  <c r="P147" i="1"/>
  <c r="Q147" i="1"/>
  <c r="P163" i="1"/>
  <c r="Q163" i="1" s="1"/>
  <c r="P151" i="1"/>
  <c r="Q151" i="1" s="1"/>
  <c r="P123" i="1"/>
  <c r="Q123" i="1" s="1"/>
  <c r="P132" i="1"/>
  <c r="Q132" i="1" s="1"/>
  <c r="P152" i="1"/>
  <c r="Q152" i="1" s="1"/>
  <c r="P141" i="1"/>
  <c r="Q141" i="1" s="1"/>
  <c r="T141" i="1" s="1"/>
  <c r="P161" i="1"/>
  <c r="Q161" i="1" s="1"/>
  <c r="P31" i="1"/>
  <c r="Q31" i="1" s="1"/>
  <c r="P135" i="1"/>
  <c r="Q135" i="1" s="1"/>
  <c r="P59" i="1"/>
  <c r="Q59" i="1" s="1"/>
  <c r="P84" i="1"/>
  <c r="Q84" i="1" s="1"/>
  <c r="P33" i="1"/>
  <c r="Q33" i="1" s="1"/>
  <c r="P128" i="1"/>
  <c r="Q128" i="1" s="1"/>
  <c r="P22" i="1"/>
  <c r="Q22" i="1" s="1"/>
  <c r="P25" i="1"/>
  <c r="Q25" i="1" s="1"/>
  <c r="S146" i="1"/>
  <c r="S125" i="1"/>
  <c r="S112" i="1"/>
  <c r="S99" i="1"/>
  <c r="S110" i="1"/>
  <c r="S37" i="1"/>
  <c r="S108" i="1"/>
  <c r="S71" i="1"/>
  <c r="S130" i="1"/>
  <c r="S92" i="1"/>
  <c r="T103" i="1" l="1"/>
  <c r="T172" i="1"/>
  <c r="T176" i="1"/>
  <c r="T179" i="1"/>
  <c r="T31" i="1"/>
  <c r="T75" i="1"/>
  <c r="T180" i="1"/>
  <c r="T153" i="1"/>
  <c r="T161" i="1"/>
  <c r="T183" i="1"/>
  <c r="T64" i="1"/>
  <c r="T129" i="1"/>
  <c r="T188" i="1"/>
  <c r="T90" i="1"/>
  <c r="T157" i="1"/>
  <c r="T101" i="1"/>
  <c r="T187" i="1"/>
  <c r="T193" i="1"/>
  <c r="T52" i="1"/>
  <c r="T23" i="1"/>
  <c r="T175" i="1"/>
  <c r="T177" i="1"/>
  <c r="T181" i="1"/>
  <c r="T115" i="1"/>
  <c r="T189" i="1"/>
  <c r="T169" i="1"/>
  <c r="Q18" i="1"/>
  <c r="T18" i="1" s="1"/>
  <c r="T159" i="1"/>
  <c r="T66" i="1"/>
  <c r="T102" i="1"/>
  <c r="T158" i="1"/>
  <c r="T42" i="1"/>
  <c r="T186" i="1"/>
  <c r="T182" i="1"/>
  <c r="T20" i="1"/>
  <c r="T167" i="1"/>
  <c r="T78" i="1"/>
  <c r="T185" i="1"/>
  <c r="T191" i="1"/>
  <c r="T96" i="1"/>
  <c r="T114" i="1"/>
  <c r="T33" i="1"/>
  <c r="T56" i="1"/>
  <c r="T91" i="1"/>
  <c r="T149" i="1"/>
  <c r="T151" i="1"/>
  <c r="T43" i="1"/>
  <c r="T139" i="1"/>
  <c r="T163" i="1"/>
  <c r="T100" i="1"/>
  <c r="T113" i="1"/>
  <c r="T77" i="1"/>
  <c r="T65" i="1"/>
  <c r="T126" i="1"/>
  <c r="T79" i="1"/>
  <c r="T51" i="1"/>
  <c r="T62" i="1"/>
  <c r="T25" i="1"/>
  <c r="T88" i="1"/>
  <c r="T63" i="1"/>
  <c r="T81" i="1"/>
  <c r="T98" i="1"/>
  <c r="T69" i="1"/>
  <c r="T86" i="1"/>
  <c r="T162" i="1"/>
  <c r="T84" i="1"/>
  <c r="T155" i="1"/>
  <c r="T118" i="1"/>
  <c r="T137" i="1"/>
  <c r="T76" i="1"/>
  <c r="T21" i="1"/>
  <c r="T47" i="1"/>
  <c r="T67" i="1"/>
  <c r="T87" i="1"/>
  <c r="T73" i="1"/>
  <c r="T145" i="1"/>
  <c r="T59" i="1"/>
  <c r="T106" i="1"/>
  <c r="T148" i="1"/>
  <c r="T146" i="1"/>
  <c r="T74" i="1"/>
  <c r="T26" i="1"/>
  <c r="T39" i="1"/>
  <c r="T147" i="1"/>
  <c r="T28" i="1"/>
  <c r="T144" i="1"/>
  <c r="T112" i="1"/>
  <c r="T152" i="1"/>
  <c r="T83" i="1"/>
  <c r="T34" i="1"/>
  <c r="T35" i="1"/>
  <c r="T60" i="1"/>
  <c r="T41" i="1"/>
  <c r="T116" i="1"/>
  <c r="T107" i="1"/>
  <c r="T61" i="1"/>
  <c r="T154" i="1"/>
  <c r="T143" i="1"/>
  <c r="T117" i="1"/>
  <c r="T89" i="1"/>
  <c r="T53" i="1"/>
  <c r="T97" i="1"/>
  <c r="T142" i="1"/>
  <c r="T22" i="1"/>
  <c r="T133" i="1"/>
  <c r="T120" i="1"/>
  <c r="T92" i="1"/>
  <c r="T122" i="1"/>
  <c r="T134" i="1"/>
  <c r="T85" i="1"/>
  <c r="T36" i="1"/>
  <c r="T70" i="1"/>
  <c r="T95" i="1"/>
  <c r="T105" i="1"/>
  <c r="T132" i="1"/>
  <c r="T119" i="1"/>
  <c r="T58" i="1"/>
  <c r="T49" i="1"/>
  <c r="T71" i="1"/>
  <c r="T111" i="1"/>
  <c r="T123" i="1"/>
  <c r="T135" i="1"/>
  <c r="T156" i="1"/>
  <c r="T93" i="1"/>
  <c r="T109" i="1"/>
  <c r="T80" i="1"/>
  <c r="T99" i="1"/>
  <c r="T82" i="1"/>
  <c r="T104" i="1"/>
  <c r="T17" i="1"/>
  <c r="T124" i="1"/>
  <c r="T46" i="1"/>
  <c r="T38" i="1"/>
  <c r="T48" i="1"/>
  <c r="T125" i="1"/>
  <c r="T140" i="1"/>
  <c r="T37" i="1"/>
  <c r="T131" i="1"/>
  <c r="T27" i="1"/>
  <c r="T121" i="1"/>
  <c r="T128" i="1"/>
  <c r="T72" i="1"/>
  <c r="T130" i="1"/>
  <c r="T108" i="1"/>
  <c r="T136" i="1"/>
  <c r="T110" i="1"/>
  <c r="T29" i="1"/>
  <c r="T24" i="1"/>
  <c r="T40" i="1"/>
  <c r="T68" i="1"/>
  <c r="T50" i="1"/>
  <c r="T94" i="1"/>
</calcChain>
</file>

<file path=xl/sharedStrings.xml><?xml version="1.0" encoding="utf-8"?>
<sst xmlns="http://schemas.openxmlformats.org/spreadsheetml/2006/main" count="472" uniqueCount="94">
  <si>
    <t>Location</t>
  </si>
  <si>
    <t>NA</t>
  </si>
  <si>
    <t>Constants</t>
  </si>
  <si>
    <t>Rep</t>
  </si>
  <si>
    <t>B</t>
  </si>
  <si>
    <t>C</t>
  </si>
  <si>
    <t>A</t>
  </si>
  <si>
    <t>Date_collected</t>
  </si>
  <si>
    <t>convert to K</t>
  </si>
  <si>
    <t>Airpressure, lab, (atm)</t>
  </si>
  <si>
    <t>Convert machene readout</t>
  </si>
  <si>
    <t>average 2021 from Moaa</t>
  </si>
  <si>
    <t>Ambient CH4 concentration umol/L</t>
  </si>
  <si>
    <t>Ambient CH4 concentration ppm</t>
  </si>
  <si>
    <t>Kh adjusted for water temperature</t>
  </si>
  <si>
    <t>ml</t>
  </si>
  <si>
    <t>Bottle_size</t>
  </si>
  <si>
    <t>L</t>
  </si>
  <si>
    <t>Sample_Vol</t>
  </si>
  <si>
    <t>umol/mol</t>
  </si>
  <si>
    <t>umol/L</t>
  </si>
  <si>
    <t>CH4 corrected</t>
  </si>
  <si>
    <t>c</t>
  </si>
  <si>
    <t>AirPress_Field</t>
  </si>
  <si>
    <t>kPa</t>
  </si>
  <si>
    <t>Watertemp_Field</t>
  </si>
  <si>
    <t>dlnHcp/s(1/T)</t>
  </si>
  <si>
    <t>K</t>
  </si>
  <si>
    <t>Sanders 2011</t>
  </si>
  <si>
    <t>mol/(L*atm)</t>
  </si>
  <si>
    <t>Average in cumbaya during processing period</t>
  </si>
  <si>
    <t>Steps</t>
  </si>
  <si>
    <t>Calculate moles of N2 in vial (because in this project we over pressurized the vials -  N2 at atmospheric pressure and then added sample)</t>
  </si>
  <si>
    <t>R (L⋅atm⋅K−1⋅mol−1)</t>
  </si>
  <si>
    <t>PV=nRT</t>
  </si>
  <si>
    <t>n = (PV)/(RT)</t>
  </si>
  <si>
    <t>N2 in vial (moles)</t>
  </si>
  <si>
    <t>CH4 GCC Output (with N, overpressurized)</t>
  </si>
  <si>
    <t>Equation</t>
  </si>
  <si>
    <t>Source</t>
  </si>
  <si>
    <t>CH4 GCC  (with N, overpressurized)</t>
  </si>
  <si>
    <t>conver GCC output from umol/mol to umol/L</t>
  </si>
  <si>
    <t>Correct for N, because we over pressurised. -- C1 = C2 * V2 / V1</t>
  </si>
  <si>
    <t>Vial size (L)</t>
  </si>
  <si>
    <t>Vol air extracted (L)</t>
  </si>
  <si>
    <t>Calculate Henry's law in the field</t>
  </si>
  <si>
    <t>Equations used</t>
  </si>
  <si>
    <r>
      <t>C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>1</t>
    </r>
    <r>
      <rPr>
        <sz val="15"/>
        <color rgb="FF000000"/>
        <rFont val="Calibri"/>
        <family val="2"/>
        <scheme val="minor"/>
      </rPr>
      <t xml:space="preserve"> = C</t>
    </r>
    <r>
      <rPr>
        <vertAlign val="subscript"/>
        <sz val="15"/>
        <color rgb="FF000000"/>
        <rFont val="Calibri"/>
        <family val="2"/>
        <scheme val="minor"/>
      </rPr>
      <t>2</t>
    </r>
    <r>
      <rPr>
        <sz val="15"/>
        <color rgb="FF000000"/>
        <rFont val="Calibri"/>
        <family val="2"/>
        <scheme val="minor"/>
      </rPr>
      <t>V</t>
    </r>
    <r>
      <rPr>
        <vertAlign val="subscript"/>
        <sz val="15"/>
        <color rgb="FF000000"/>
        <rFont val="Calibri"/>
        <family val="2"/>
        <scheme val="minor"/>
      </rPr>
      <t xml:space="preserve">2 </t>
    </r>
    <r>
      <rPr>
        <sz val="15"/>
        <color rgb="FF000000"/>
        <rFont val="Calibri"/>
        <family val="2"/>
        <scheme val="minor"/>
      </rPr>
      <t xml:space="preserve"> </t>
    </r>
  </si>
  <si>
    <t>calculate Kh adjusted for water temperature measured in field</t>
  </si>
  <si>
    <t>I calculated this differenty from Amanda</t>
  </si>
  <si>
    <t>Sgas = kH * Pgas</t>
  </si>
  <si>
    <t>Calculate solubility of gas using henry's law</t>
  </si>
  <si>
    <t>Vol Headspace (L)</t>
  </si>
  <si>
    <t>Initial CH4 aq concentration using Kh</t>
  </si>
  <si>
    <t>Convert CH4 in (mol/L) to partial pressure in headspace (atm) --- The idea here is to add together the CH4 moles in the sample and in the headspace, then subtract out ambient CH4, divide by sample volumne</t>
  </si>
  <si>
    <t>Partial Pressure CH4 headspace</t>
  </si>
  <si>
    <t>(atm)</t>
  </si>
  <si>
    <t>Saturation concentration of CH4</t>
  </si>
  <si>
    <t>Partial Pressure CH4 in atmosphere</t>
  </si>
  <si>
    <t>uatm</t>
  </si>
  <si>
    <t>%Sat using umol/L</t>
  </si>
  <si>
    <t>%</t>
  </si>
  <si>
    <t>Final Calculations</t>
  </si>
  <si>
    <t>Colmillo</t>
  </si>
  <si>
    <t>Gavi-main</t>
  </si>
  <si>
    <t>Gavi-trib</t>
  </si>
  <si>
    <t>Site</t>
  </si>
  <si>
    <t>0m</t>
  </si>
  <si>
    <t>50m</t>
  </si>
  <si>
    <t xml:space="preserve">50m </t>
  </si>
  <si>
    <t>30m</t>
  </si>
  <si>
    <t>15m</t>
  </si>
  <si>
    <t>100m</t>
  </si>
  <si>
    <t xml:space="preserve">0m </t>
  </si>
  <si>
    <t>Headspace extracted</t>
  </si>
  <si>
    <t>Wetland_11</t>
  </si>
  <si>
    <t>Wetland_12</t>
  </si>
  <si>
    <t>Wetland_03</t>
  </si>
  <si>
    <t>Wetland_06</t>
  </si>
  <si>
    <t>Wetland_08</t>
  </si>
  <si>
    <t>Wetland_09</t>
  </si>
  <si>
    <t>Wetland_01</t>
  </si>
  <si>
    <t>Wetland_04</t>
  </si>
  <si>
    <t>Wetland_02</t>
  </si>
  <si>
    <t>Wetland_10</t>
  </si>
  <si>
    <t>Wetland_05</t>
  </si>
  <si>
    <t>Wetland_07</t>
  </si>
  <si>
    <t>Bottle No</t>
  </si>
  <si>
    <t>sample collection and processing</t>
  </si>
  <si>
    <t>(for water as solvent )</t>
  </si>
  <si>
    <t>n/V = P/(R*T)</t>
  </si>
  <si>
    <t>mol/L in lab</t>
  </si>
  <si>
    <t>Air temp, lab (c)</t>
  </si>
  <si>
    <t>Calculate mol/L at atmospheric pressure in lab when samples where processed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</si>
</sst>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name val="Calibri"/>
      <family val="2"/>
    </font>
    <font>
      <i/>
      <sz val="12"/>
      <color theme="1"/>
      <name val="Calibri"/>
      <family val="2"/>
      <scheme val="minor"/>
    </font>
    <font>
      <i/>
      <sz val="11"/>
      <color rgb="FF000000"/>
      <name val="Calibri"/>
      <family val="2"/>
    </font>
    <font>
      <b/>
      <sz val="15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vertAlign val="subscript"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1"/>
      <name val="Calibr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3" borderId="0" xfId="0" applyFill="1"/>
    <xf numFmtId="164" fontId="0" fillId="0" borderId="0" xfId="0" applyNumberFormat="1"/>
    <xf numFmtId="0" fontId="0" fillId="0" borderId="2" xfId="0" applyBorder="1"/>
    <xf numFmtId="164" fontId="0" fillId="0" borderId="2" xfId="0" applyNumberFormat="1" applyBorder="1"/>
    <xf numFmtId="0" fontId="0" fillId="2" borderId="2" xfId="0" applyFill="1" applyBorder="1"/>
    <xf numFmtId="0" fontId="1" fillId="0" borderId="0" xfId="0" applyFont="1"/>
    <xf numFmtId="0" fontId="1" fillId="0" borderId="2" xfId="0" applyFont="1" applyBorder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6" fillId="0" borderId="0" xfId="0" applyFont="1" applyAlignment="1">
      <alignment horizontal="left" vertical="center" readingOrder="1"/>
    </xf>
    <xf numFmtId="0" fontId="0" fillId="0" borderId="3" xfId="0" applyBorder="1"/>
    <xf numFmtId="0" fontId="0" fillId="0" borderId="0" xfId="0" applyAlignment="1">
      <alignment wrapText="1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6" borderId="2" xfId="0" applyFill="1" applyBorder="1"/>
    <xf numFmtId="0" fontId="1" fillId="6" borderId="0" xfId="0" applyFont="1" applyFill="1" applyAlignment="1">
      <alignment horizontal="center"/>
    </xf>
    <xf numFmtId="0" fontId="0" fillId="6" borderId="1" xfId="0" applyFill="1" applyBorder="1"/>
    <xf numFmtId="0" fontId="7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3" borderId="2" xfId="0" applyFont="1" applyFill="1" applyBorder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vertical="center" readingOrder="1"/>
    </xf>
    <xf numFmtId="2" fontId="0" fillId="0" borderId="0" xfId="0" applyNumberFormat="1"/>
    <xf numFmtId="0" fontId="3" fillId="0" borderId="0" xfId="0" applyFont="1"/>
    <xf numFmtId="2" fontId="5" fillId="0" borderId="0" xfId="0" applyNumberFormat="1" applyFont="1"/>
    <xf numFmtId="165" fontId="0" fillId="0" borderId="0" xfId="0" applyNumberFormat="1"/>
    <xf numFmtId="20" fontId="0" fillId="0" borderId="0" xfId="0" applyNumberFormat="1"/>
    <xf numFmtId="0" fontId="0" fillId="4" borderId="0" xfId="0" applyFill="1"/>
    <xf numFmtId="0" fontId="4" fillId="4" borderId="3" xfId="0" applyFont="1" applyFill="1" applyBorder="1"/>
    <xf numFmtId="164" fontId="0" fillId="4" borderId="0" xfId="0" applyNumberFormat="1" applyFill="1"/>
    <xf numFmtId="0" fontId="1" fillId="0" borderId="0" xfId="0" applyFont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2" fontId="11" fillId="4" borderId="0" xfId="0" applyNumberFormat="1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12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317500</xdr:colOff>
      <xdr:row>1</xdr:row>
      <xdr:rowOff>76200</xdr:rowOff>
    </xdr:from>
    <xdr:to>
      <xdr:col>13</xdr:col>
      <xdr:colOff>448597</xdr:colOff>
      <xdr:row>3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CB380C-FCBB-5F3C-D7EA-039528C9E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42700" y="330200"/>
          <a:ext cx="1401097" cy="50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192582</xdr:colOff>
      <xdr:row>3</xdr:row>
      <xdr:rowOff>279400</xdr:rowOff>
    </xdr:from>
    <xdr:to>
      <xdr:col>14</xdr:col>
      <xdr:colOff>520700</xdr:colOff>
      <xdr:row>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06CFA6-E159-5789-DE8E-02776F2F1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45182" y="990600"/>
          <a:ext cx="3122118" cy="58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0BDFC-C098-7F4B-8D19-0A28C207B653}">
  <dimension ref="A1:BE784"/>
  <sheetViews>
    <sheetView tabSelected="1" topLeftCell="H1" workbookViewId="0">
      <selection activeCell="Q17" sqref="Q17"/>
    </sheetView>
  </sheetViews>
  <sheetFormatPr baseColWidth="10" defaultRowHeight="16" x14ac:dyDescent="0.2"/>
  <cols>
    <col min="1" max="1" width="30.33203125" bestFit="1" customWidth="1"/>
    <col min="2" max="2" width="12.1640625" bestFit="1" customWidth="1"/>
    <col min="3" max="3" width="14.33203125" customWidth="1"/>
    <col min="4" max="4" width="7.33203125" customWidth="1"/>
    <col min="5" max="5" width="14.1640625" customWidth="1"/>
    <col min="8" max="8" width="10.83203125" style="5"/>
    <col min="9" max="9" width="12.1640625" bestFit="1" customWidth="1"/>
    <col min="10" max="10" width="24.1640625" customWidth="1"/>
    <col min="11" max="11" width="16.6640625" style="5" customWidth="1"/>
    <col min="12" max="12" width="12.6640625" bestFit="1" customWidth="1"/>
    <col min="13" max="13" width="16.6640625" customWidth="1"/>
    <col min="14" max="14" width="20" style="5" customWidth="1"/>
    <col min="15" max="15" width="21.6640625" customWidth="1"/>
    <col min="16" max="16" width="19.6640625" style="35" customWidth="1"/>
    <col min="17" max="17" width="18.83203125" customWidth="1"/>
    <col min="18" max="18" width="18.6640625" customWidth="1"/>
    <col min="19" max="19" width="19" style="35" customWidth="1"/>
    <col min="20" max="20" width="12.6640625" bestFit="1" customWidth="1"/>
  </cols>
  <sheetData>
    <row r="1" spans="1:57" s="8" customFormat="1" ht="20" x14ac:dyDescent="0.25">
      <c r="A1" s="8" t="s">
        <v>2</v>
      </c>
      <c r="C1" s="8" t="s">
        <v>39</v>
      </c>
      <c r="D1" s="8" t="s">
        <v>38</v>
      </c>
      <c r="I1" s="9"/>
      <c r="L1" s="9"/>
      <c r="M1" s="24" t="s">
        <v>49</v>
      </c>
      <c r="N1" s="25"/>
      <c r="O1" s="26"/>
    </row>
    <row r="2" spans="1:57" ht="20" x14ac:dyDescent="0.2">
      <c r="A2" t="s">
        <v>33</v>
      </c>
      <c r="B2">
        <v>8.2057366080959995E-2</v>
      </c>
      <c r="C2" s="16"/>
      <c r="H2"/>
      <c r="I2" s="5"/>
      <c r="K2"/>
      <c r="L2" s="5"/>
      <c r="N2" s="14"/>
      <c r="O2" s="5"/>
      <c r="P2"/>
      <c r="S2"/>
    </row>
    <row r="3" spans="1:57" x14ac:dyDescent="0.2">
      <c r="A3" t="s">
        <v>8</v>
      </c>
      <c r="B3">
        <v>273.14999999999998</v>
      </c>
      <c r="C3" s="16"/>
      <c r="H3"/>
      <c r="I3" s="5"/>
      <c r="K3"/>
      <c r="L3" s="5"/>
      <c r="N3"/>
      <c r="O3" s="5"/>
      <c r="P3"/>
      <c r="S3"/>
    </row>
    <row r="4" spans="1:57" ht="34" x14ac:dyDescent="0.2">
      <c r="A4" t="s">
        <v>9</v>
      </c>
      <c r="B4">
        <v>1.01653069</v>
      </c>
      <c r="C4" s="16" t="s">
        <v>30</v>
      </c>
      <c r="H4"/>
      <c r="I4" s="5"/>
      <c r="K4"/>
      <c r="L4" s="5"/>
      <c r="N4"/>
      <c r="O4" s="5"/>
      <c r="P4"/>
      <c r="R4" s="30"/>
      <c r="S4"/>
    </row>
    <row r="5" spans="1:57" ht="34" x14ac:dyDescent="0.2">
      <c r="A5" t="s">
        <v>92</v>
      </c>
      <c r="B5">
        <v>21</v>
      </c>
      <c r="C5" s="16" t="s">
        <v>30</v>
      </c>
      <c r="H5"/>
      <c r="I5" s="5"/>
      <c r="K5"/>
      <c r="L5" s="5"/>
      <c r="N5"/>
      <c r="O5" s="5"/>
      <c r="P5"/>
      <c r="S5"/>
    </row>
    <row r="6" spans="1:57" x14ac:dyDescent="0.2">
      <c r="A6" t="s">
        <v>43</v>
      </c>
      <c r="B6" s="3">
        <f>9/1000</f>
        <v>8.9999999999999993E-3</v>
      </c>
      <c r="C6" s="16"/>
      <c r="H6"/>
      <c r="I6" s="5"/>
      <c r="K6"/>
      <c r="L6" s="5"/>
      <c r="N6" s="10"/>
      <c r="O6" s="5"/>
      <c r="P6"/>
      <c r="S6"/>
    </row>
    <row r="7" spans="1:57" x14ac:dyDescent="0.2">
      <c r="A7" s="2" t="s">
        <v>91</v>
      </c>
      <c r="B7">
        <f>B4/(B2*(B5+B3))</f>
        <v>4.2114734732379838E-2</v>
      </c>
      <c r="C7" s="16"/>
      <c r="D7" t="s">
        <v>90</v>
      </c>
      <c r="H7"/>
      <c r="I7" s="5"/>
      <c r="K7"/>
      <c r="L7" s="5"/>
      <c r="N7"/>
      <c r="O7" s="5"/>
      <c r="P7"/>
      <c r="Q7" s="30"/>
      <c r="S7"/>
    </row>
    <row r="8" spans="1:57" x14ac:dyDescent="0.2">
      <c r="A8" t="s">
        <v>36</v>
      </c>
      <c r="B8">
        <f>(B4*B6)/(B2*(B3+B5))</f>
        <v>3.7903261259141852E-4</v>
      </c>
      <c r="C8" s="16"/>
      <c r="D8" t="s">
        <v>35</v>
      </c>
      <c r="H8"/>
      <c r="I8" s="5"/>
      <c r="K8"/>
      <c r="L8" s="5"/>
      <c r="M8" s="30"/>
      <c r="N8">
        <f>1.4*10^-5/1000*101300</f>
        <v>1.4181999999999999E-3</v>
      </c>
      <c r="O8" s="5" t="s">
        <v>29</v>
      </c>
      <c r="P8"/>
      <c r="S8"/>
    </row>
    <row r="9" spans="1:57" ht="34" x14ac:dyDescent="0.2">
      <c r="A9" t="s">
        <v>13</v>
      </c>
      <c r="B9">
        <f>1912.38833333333/1000</f>
        <v>1.9123883333333298</v>
      </c>
      <c r="C9" s="16" t="s">
        <v>11</v>
      </c>
      <c r="H9"/>
      <c r="I9" s="5"/>
      <c r="K9"/>
      <c r="L9" s="5"/>
      <c r="M9" t="s">
        <v>26</v>
      </c>
      <c r="N9">
        <v>1600</v>
      </c>
      <c r="O9" s="5" t="s">
        <v>27</v>
      </c>
      <c r="P9"/>
      <c r="S9"/>
    </row>
    <row r="10" spans="1:57" x14ac:dyDescent="0.2">
      <c r="A10" t="s">
        <v>12</v>
      </c>
      <c r="B10">
        <f>B9/B7</f>
        <v>45.409008165092239</v>
      </c>
      <c r="C10" s="16"/>
      <c r="H10"/>
      <c r="I10" s="5"/>
      <c r="K10"/>
      <c r="L10" s="5"/>
      <c r="M10" t="s">
        <v>28</v>
      </c>
      <c r="N10"/>
      <c r="O10" s="5"/>
      <c r="P10"/>
      <c r="S10"/>
    </row>
    <row r="11" spans="1:57" x14ac:dyDescent="0.2">
      <c r="A11" t="s">
        <v>44</v>
      </c>
      <c r="B11">
        <f>12/1000</f>
        <v>1.2E-2</v>
      </c>
      <c r="C11" s="16"/>
      <c r="H11"/>
      <c r="I11" s="5"/>
      <c r="K11"/>
      <c r="L11" s="5"/>
      <c r="N11"/>
      <c r="O11" s="5"/>
      <c r="P11"/>
      <c r="S11"/>
    </row>
    <row r="12" spans="1:57" x14ac:dyDescent="0.2">
      <c r="A12" t="s">
        <v>52</v>
      </c>
      <c r="B12">
        <f>15/1000</f>
        <v>1.4999999999999999E-2</v>
      </c>
      <c r="C12" s="16"/>
      <c r="H12"/>
      <c r="I12" s="5"/>
      <c r="K12"/>
      <c r="N12"/>
      <c r="O12" s="5"/>
      <c r="P12"/>
      <c r="S12"/>
    </row>
    <row r="13" spans="1:57" x14ac:dyDescent="0.2">
      <c r="A13" s="44"/>
      <c r="B13" s="44"/>
      <c r="C13" s="44"/>
      <c r="D13" s="44"/>
      <c r="E13" s="44"/>
      <c r="F13" s="44"/>
      <c r="G13" s="44"/>
      <c r="H13" s="44"/>
      <c r="I13" s="7"/>
      <c r="J13" s="17"/>
      <c r="K13" s="18"/>
      <c r="L13" s="18"/>
      <c r="M13" s="22"/>
      <c r="N13" s="21" t="s">
        <v>45</v>
      </c>
      <c r="O13" s="20"/>
      <c r="P13" s="47" t="s">
        <v>62</v>
      </c>
      <c r="Q13" s="48"/>
      <c r="R13" s="48"/>
      <c r="S13" s="48"/>
      <c r="T13" s="48"/>
    </row>
    <row r="14" spans="1:57" x14ac:dyDescent="0.2">
      <c r="A14" s="44"/>
      <c r="B14" s="44"/>
      <c r="C14" s="44"/>
      <c r="D14" s="44"/>
      <c r="E14" s="45" t="s">
        <v>88</v>
      </c>
      <c r="F14" s="44"/>
      <c r="G14" s="44"/>
      <c r="H14" s="44"/>
      <c r="I14" s="7"/>
      <c r="J14" s="17"/>
      <c r="K14" s="19" t="s">
        <v>10</v>
      </c>
      <c r="L14" s="18"/>
      <c r="M14" s="22"/>
      <c r="N14" s="21" t="s">
        <v>89</v>
      </c>
      <c r="O14" s="20"/>
      <c r="P14" s="47"/>
      <c r="Q14" s="48"/>
      <c r="R14" s="48"/>
      <c r="S14" s="48"/>
      <c r="T14" s="48"/>
      <c r="U14" s="46"/>
      <c r="V14" s="46"/>
      <c r="W14" s="46"/>
      <c r="X14" s="31"/>
      <c r="Y14" s="31"/>
      <c r="Z14" s="31"/>
      <c r="AA14" s="31"/>
    </row>
    <row r="15" spans="1:57" s="38" customFormat="1" ht="48" x14ac:dyDescent="0.2">
      <c r="A15" s="38" t="s">
        <v>87</v>
      </c>
      <c r="B15" s="38" t="s">
        <v>66</v>
      </c>
      <c r="C15" s="38" t="s">
        <v>0</v>
      </c>
      <c r="D15" s="38" t="s">
        <v>3</v>
      </c>
      <c r="E15" s="38" t="s">
        <v>7</v>
      </c>
      <c r="F15" s="38" t="s">
        <v>16</v>
      </c>
      <c r="G15" s="38" t="s">
        <v>16</v>
      </c>
      <c r="H15" s="38" t="s">
        <v>74</v>
      </c>
      <c r="I15" s="39" t="s">
        <v>18</v>
      </c>
      <c r="J15" s="38" t="s">
        <v>37</v>
      </c>
      <c r="K15" s="38" t="s">
        <v>40</v>
      </c>
      <c r="L15" s="39" t="s">
        <v>21</v>
      </c>
      <c r="M15" s="38" t="s">
        <v>25</v>
      </c>
      <c r="N15" s="38" t="s">
        <v>23</v>
      </c>
      <c r="O15" s="39" t="s">
        <v>14</v>
      </c>
      <c r="P15" s="38" t="s">
        <v>55</v>
      </c>
      <c r="Q15" s="40" t="s">
        <v>53</v>
      </c>
      <c r="R15" s="38" t="s">
        <v>58</v>
      </c>
      <c r="S15" s="38" t="s">
        <v>57</v>
      </c>
      <c r="T15" s="41" t="s">
        <v>60</v>
      </c>
      <c r="Y15" s="42"/>
      <c r="Z15" s="42"/>
    </row>
    <row r="16" spans="1:57" s="11" customFormat="1" ht="17" thickBot="1" x14ac:dyDescent="0.25">
      <c r="A16" s="15"/>
      <c r="F16" s="11" t="s">
        <v>15</v>
      </c>
      <c r="G16" s="11" t="s">
        <v>17</v>
      </c>
      <c r="H16" s="11" t="s">
        <v>15</v>
      </c>
      <c r="I16" s="12" t="s">
        <v>17</v>
      </c>
      <c r="J16" s="11" t="s">
        <v>19</v>
      </c>
      <c r="K16" s="11" t="s">
        <v>20</v>
      </c>
      <c r="L16" s="12" t="s">
        <v>20</v>
      </c>
      <c r="M16" s="11" t="s">
        <v>22</v>
      </c>
      <c r="N16" s="11" t="s">
        <v>24</v>
      </c>
      <c r="O16" s="12" t="s">
        <v>29</v>
      </c>
      <c r="P16" s="11" t="s">
        <v>56</v>
      </c>
      <c r="Q16" s="36" t="s">
        <v>20</v>
      </c>
      <c r="R16" s="11" t="s">
        <v>59</v>
      </c>
      <c r="S16" s="11" t="s">
        <v>20</v>
      </c>
      <c r="T16" s="36" t="s">
        <v>61</v>
      </c>
      <c r="U16" s="10"/>
      <c r="V16" s="10"/>
      <c r="W16" s="10"/>
      <c r="X16" s="10"/>
      <c r="Y16" s="32"/>
      <c r="Z16" s="32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</row>
    <row r="17" spans="1:23" ht="17" thickTop="1" x14ac:dyDescent="0.2">
      <c r="A17">
        <v>1</v>
      </c>
      <c r="B17" t="s">
        <v>63</v>
      </c>
      <c r="C17" t="s">
        <v>67</v>
      </c>
      <c r="D17" t="s">
        <v>6</v>
      </c>
      <c r="E17" s="1">
        <v>44768</v>
      </c>
      <c r="F17">
        <v>71.28</v>
      </c>
      <c r="G17">
        <f>F17/1000</f>
        <v>7.1279999999999996E-2</v>
      </c>
      <c r="H17">
        <v>15</v>
      </c>
      <c r="I17" s="5">
        <f>(G17-H17/1000)</f>
        <v>5.6279999999999997E-2</v>
      </c>
      <c r="J17">
        <v>48.265900000000002</v>
      </c>
      <c r="K17">
        <f>J17*$B$7</f>
        <v>2.032705575119572</v>
      </c>
      <c r="L17" s="5">
        <f>K17*($B$11+$B$6)/$B$11</f>
        <v>3.5572347564592506</v>
      </c>
      <c r="M17">
        <v>7.0540000000000003</v>
      </c>
      <c r="N17">
        <v>64.56</v>
      </c>
      <c r="O17" s="6">
        <f>$N$8*EXP($N$9*(1/(M17+273)-1/298.15))</f>
        <v>2.0060067458363209E-3</v>
      </c>
      <c r="P17" s="4">
        <f>L17/10^6*$B$2*(M17+$B$3)</f>
        <v>8.1790795153261473E-5</v>
      </c>
      <c r="Q17" s="37">
        <f>((L17*I17+I17*O17*P17*10^6)-$B$10*$B$12)/I17</f>
        <v>-8.3813064732117883</v>
      </c>
      <c r="R17" s="4">
        <f>$B$9*N17/101.3</f>
        <v>1.2187935913129297</v>
      </c>
      <c r="S17" s="4">
        <f>O17*R17</f>
        <v>2.4449081659558129E-3</v>
      </c>
      <c r="T17" s="37">
        <f>Q17/S17*100</f>
        <v>-342806.5965796797</v>
      </c>
      <c r="U17" s="4"/>
      <c r="V17" s="4"/>
      <c r="W17" s="33"/>
    </row>
    <row r="18" spans="1:23" x14ac:dyDescent="0.2">
      <c r="A18">
        <v>2</v>
      </c>
      <c r="B18" t="s">
        <v>75</v>
      </c>
      <c r="C18">
        <v>3</v>
      </c>
      <c r="D18" t="s">
        <v>4</v>
      </c>
      <c r="E18" s="1">
        <v>44761</v>
      </c>
      <c r="F18">
        <v>70.650000000000006</v>
      </c>
      <c r="G18">
        <f t="shared" ref="G18:G81" si="0">F18/1000</f>
        <v>7.0650000000000004E-2</v>
      </c>
      <c r="H18">
        <v>15</v>
      </c>
      <c r="I18" s="5">
        <f t="shared" ref="I18:I81" si="1">(G18-H18/1000)</f>
        <v>5.5650000000000005E-2</v>
      </c>
      <c r="J18">
        <v>321.11590000000001</v>
      </c>
      <c r="K18">
        <f t="shared" ref="K18:K81" si="2">J18*$B$7</f>
        <v>13.523710946849411</v>
      </c>
      <c r="L18" s="5">
        <f t="shared" ref="L18:L81" si="3">K18*($B$11+$B$6)/$B$11</f>
        <v>23.666494156986467</v>
      </c>
      <c r="M18">
        <v>6.1660000000000004</v>
      </c>
      <c r="N18">
        <v>62.748750000000001</v>
      </c>
      <c r="O18" s="6">
        <f t="shared" ref="O18:O81" si="4">$N$8*EXP($N$9*(1/(M18+273)-1/298.15))</f>
        <v>2.042795344489159E-3</v>
      </c>
      <c r="P18" s="4">
        <f t="shared" ref="P17:P81" si="5">L18/10^6*$B$2*(M18+$B$3)</f>
        <v>5.4243451401034021E-4</v>
      </c>
      <c r="Q18" s="37">
        <f>((L18*I18+I18*O18*P18*10^6)-$B$10*$B$12)/I18</f>
        <v>12.53495201455411</v>
      </c>
      <c r="R18" s="4">
        <f t="shared" ref="R18:R81" si="6">$B$9*N18/101.3</f>
        <v>1.1845999746421498</v>
      </c>
      <c r="S18" s="4">
        <f t="shared" ref="S18:S81" si="7">O18*R18</f>
        <v>2.4198953132809594E-3</v>
      </c>
      <c r="T18" s="37">
        <f>Q18/S18*100</f>
        <v>517995.63170188892</v>
      </c>
      <c r="U18" s="4"/>
      <c r="V18" s="4"/>
      <c r="W18" s="4"/>
    </row>
    <row r="19" spans="1:23" x14ac:dyDescent="0.2">
      <c r="A19">
        <v>3</v>
      </c>
      <c r="B19" t="s">
        <v>78</v>
      </c>
      <c r="C19">
        <v>2</v>
      </c>
      <c r="D19" t="s">
        <v>5</v>
      </c>
      <c r="E19" s="1">
        <v>44761</v>
      </c>
      <c r="F19">
        <v>71.3</v>
      </c>
      <c r="G19">
        <f t="shared" si="0"/>
        <v>7.1300000000000002E-2</v>
      </c>
      <c r="H19">
        <v>15</v>
      </c>
      <c r="I19" s="5">
        <f t="shared" si="1"/>
        <v>5.6300000000000003E-2</v>
      </c>
      <c r="J19">
        <v>8.9077999999999999</v>
      </c>
      <c r="K19">
        <f t="shared" si="2"/>
        <v>0.37514963404909313</v>
      </c>
      <c r="L19" s="5">
        <f t="shared" si="3"/>
        <v>0.65651185958591296</v>
      </c>
      <c r="M19">
        <v>5.5728</v>
      </c>
      <c r="N19">
        <v>62.602290000000004</v>
      </c>
      <c r="O19" s="6">
        <f t="shared" si="4"/>
        <v>2.0678793922718581E-3</v>
      </c>
      <c r="P19" s="4">
        <f t="shared" si="5"/>
        <v>1.5015252668646328E-5</v>
      </c>
      <c r="Q19" s="37">
        <f t="shared" ref="Q19:Q81" si="8">((L19*I19+I19*O19*P19*10^6)-$B$10*$B$12)/I19</f>
        <v>-11.410753195287489</v>
      </c>
      <c r="R19" s="4">
        <f t="shared" si="6"/>
        <v>1.1818350349057236</v>
      </c>
      <c r="S19" s="4">
        <f t="shared" si="7"/>
        <v>2.4438923137464381E-3</v>
      </c>
      <c r="T19" s="37">
        <f>Q19/S19*100</f>
        <v>-466909.00131336111</v>
      </c>
      <c r="U19" s="4"/>
      <c r="V19" s="4"/>
      <c r="W19" s="4"/>
    </row>
    <row r="20" spans="1:23" x14ac:dyDescent="0.2">
      <c r="A20">
        <v>4</v>
      </c>
      <c r="B20" t="s">
        <v>77</v>
      </c>
      <c r="C20">
        <v>1</v>
      </c>
      <c r="D20" t="s">
        <v>6</v>
      </c>
      <c r="E20" s="1">
        <v>44749</v>
      </c>
      <c r="F20">
        <v>71.209999999999994</v>
      </c>
      <c r="G20">
        <f t="shared" si="0"/>
        <v>7.1209999999999996E-2</v>
      </c>
      <c r="H20">
        <v>15</v>
      </c>
      <c r="I20" s="5">
        <f t="shared" si="1"/>
        <v>5.6209999999999996E-2</v>
      </c>
      <c r="J20">
        <v>2.5247999999999999</v>
      </c>
      <c r="K20">
        <f t="shared" si="2"/>
        <v>0.10633128225231261</v>
      </c>
      <c r="L20" s="5">
        <f t="shared" si="3"/>
        <v>0.18607974394154705</v>
      </c>
      <c r="M20">
        <v>4.2687999999999997</v>
      </c>
      <c r="N20">
        <v>61.669130000000003</v>
      </c>
      <c r="O20" s="6">
        <f t="shared" si="4"/>
        <v>2.1244983495404407E-3</v>
      </c>
      <c r="P20" s="4">
        <f>L20/10^6*$B$2*(M20+$B$3)</f>
        <v>4.2359669329595211E-6</v>
      </c>
      <c r="Q20" s="37">
        <f t="shared" si="8"/>
        <v>-11.922606816384885</v>
      </c>
      <c r="R20" s="4">
        <f t="shared" si="6"/>
        <v>1.1642184080830844</v>
      </c>
      <c r="S20" s="4">
        <f t="shared" si="7"/>
        <v>2.4733800864771122E-3</v>
      </c>
      <c r="T20" s="37">
        <f t="shared" ref="T20:T81" si="9">Q20/S20*100</f>
        <v>-482036.98580619309</v>
      </c>
      <c r="U20" s="4"/>
      <c r="V20" s="4"/>
      <c r="W20" s="4"/>
    </row>
    <row r="21" spans="1:23" x14ac:dyDescent="0.2">
      <c r="A21">
        <v>5</v>
      </c>
      <c r="B21" t="s">
        <v>78</v>
      </c>
      <c r="C21">
        <v>3</v>
      </c>
      <c r="D21" t="s">
        <v>5</v>
      </c>
      <c r="E21" s="1">
        <v>44761</v>
      </c>
      <c r="F21">
        <v>70.31</v>
      </c>
      <c r="G21">
        <f t="shared" si="0"/>
        <v>7.0309999999999997E-2</v>
      </c>
      <c r="H21">
        <v>15</v>
      </c>
      <c r="I21" s="5">
        <f t="shared" si="1"/>
        <v>5.5309999999999998E-2</v>
      </c>
      <c r="J21">
        <v>18.045100000000001</v>
      </c>
      <c r="K21">
        <f t="shared" si="2"/>
        <v>0.75996459971926744</v>
      </c>
      <c r="L21" s="5">
        <f t="shared" si="3"/>
        <v>1.3299380495087179</v>
      </c>
      <c r="M21">
        <v>5.5728</v>
      </c>
      <c r="N21">
        <v>62.602290000000004</v>
      </c>
      <c r="O21" s="6">
        <f t="shared" si="4"/>
        <v>2.0678793922718581E-3</v>
      </c>
      <c r="P21" s="4">
        <f t="shared" si="5"/>
        <v>3.0417357364443502E-5</v>
      </c>
      <c r="Q21" s="37">
        <f t="shared" si="8"/>
        <v>-10.922026427056259</v>
      </c>
      <c r="R21" s="4">
        <f t="shared" si="6"/>
        <v>1.1818350349057236</v>
      </c>
      <c r="S21" s="4">
        <f t="shared" si="7"/>
        <v>2.4438923137464381E-3</v>
      </c>
      <c r="T21" s="37">
        <f t="shared" si="9"/>
        <v>-446911.11656687572</v>
      </c>
      <c r="U21" s="4"/>
      <c r="V21" s="4"/>
      <c r="W21" s="4"/>
    </row>
    <row r="22" spans="1:23" x14ac:dyDescent="0.2">
      <c r="A22">
        <v>6</v>
      </c>
      <c r="B22" t="s">
        <v>63</v>
      </c>
      <c r="C22" t="s">
        <v>67</v>
      </c>
      <c r="D22" t="s">
        <v>6</v>
      </c>
      <c r="E22" s="1">
        <v>44768</v>
      </c>
      <c r="F22">
        <v>71.3</v>
      </c>
      <c r="G22">
        <f t="shared" si="0"/>
        <v>7.1300000000000002E-2</v>
      </c>
      <c r="H22">
        <v>15</v>
      </c>
      <c r="I22" s="5">
        <f t="shared" si="1"/>
        <v>5.6300000000000003E-2</v>
      </c>
      <c r="J22">
        <v>36.041499999999999</v>
      </c>
      <c r="K22">
        <f t="shared" si="2"/>
        <v>1.5178782118570679</v>
      </c>
      <c r="L22" s="5">
        <f t="shared" si="3"/>
        <v>2.6562868707498688</v>
      </c>
      <c r="M22">
        <v>7.0540000000000003</v>
      </c>
      <c r="N22">
        <v>64.56</v>
      </c>
      <c r="O22" s="6">
        <f t="shared" si="4"/>
        <v>2.0060067458363209E-3</v>
      </c>
      <c r="P22" s="4">
        <f t="shared" si="5"/>
        <v>6.1075478619818007E-5</v>
      </c>
      <c r="Q22" s="37">
        <f t="shared" si="8"/>
        <v>-9.3195100935702477</v>
      </c>
      <c r="R22" s="4">
        <f t="shared" si="6"/>
        <v>1.2187935913129297</v>
      </c>
      <c r="S22" s="4">
        <f t="shared" si="7"/>
        <v>2.4449081659558129E-3</v>
      </c>
      <c r="T22" s="37">
        <f t="shared" si="9"/>
        <v>-381180.37410729809</v>
      </c>
      <c r="U22" s="4"/>
      <c r="V22" s="4"/>
      <c r="W22" s="4"/>
    </row>
    <row r="23" spans="1:23" x14ac:dyDescent="0.2">
      <c r="A23">
        <v>7</v>
      </c>
      <c r="B23" t="s">
        <v>77</v>
      </c>
      <c r="C23">
        <v>2</v>
      </c>
      <c r="D23" t="s">
        <v>4</v>
      </c>
      <c r="E23" s="1">
        <v>44756</v>
      </c>
      <c r="F23">
        <v>71.430000000000007</v>
      </c>
      <c r="G23">
        <f t="shared" si="0"/>
        <v>7.1430000000000007E-2</v>
      </c>
      <c r="H23">
        <v>15</v>
      </c>
      <c r="I23" s="5">
        <f t="shared" si="1"/>
        <v>5.6430000000000008E-2</v>
      </c>
      <c r="J23">
        <v>3.3372999999999999</v>
      </c>
      <c r="K23">
        <f t="shared" si="2"/>
        <v>0.14054950422237122</v>
      </c>
      <c r="L23" s="5">
        <f t="shared" si="3"/>
        <v>0.24596163238914964</v>
      </c>
      <c r="M23">
        <v>6.0435999999999996</v>
      </c>
      <c r="N23">
        <v>61.907879999999999</v>
      </c>
      <c r="O23" s="6">
        <f t="shared" si="4"/>
        <v>2.047937411053169E-3</v>
      </c>
      <c r="P23" s="4">
        <f t="shared" si="5"/>
        <v>5.6349542970951379E-6</v>
      </c>
      <c r="Q23" s="37">
        <f t="shared" si="8"/>
        <v>-11.812941758960642</v>
      </c>
      <c r="R23" s="4">
        <f t="shared" si="6"/>
        <v>1.1687256411984184</v>
      </c>
      <c r="S23" s="4">
        <f t="shared" si="7"/>
        <v>2.3934769638673439E-3</v>
      </c>
      <c r="T23" s="37">
        <f t="shared" si="9"/>
        <v>-493547.33458029485</v>
      </c>
      <c r="U23" s="4"/>
      <c r="V23" s="4"/>
      <c r="W23" s="4"/>
    </row>
    <row r="24" spans="1:23" x14ac:dyDescent="0.2">
      <c r="A24">
        <v>8</v>
      </c>
      <c r="B24" t="s">
        <v>77</v>
      </c>
      <c r="C24">
        <v>3</v>
      </c>
      <c r="D24" t="s">
        <v>6</v>
      </c>
      <c r="E24" s="1">
        <v>44749</v>
      </c>
      <c r="F24">
        <v>70.53</v>
      </c>
      <c r="G24">
        <f t="shared" si="0"/>
        <v>7.0529999999999995E-2</v>
      </c>
      <c r="H24">
        <v>15</v>
      </c>
      <c r="I24" s="5">
        <f t="shared" si="1"/>
        <v>5.5529999999999996E-2</v>
      </c>
      <c r="J24">
        <v>1.8904000000000001</v>
      </c>
      <c r="K24">
        <f t="shared" si="2"/>
        <v>7.9613694538090848E-2</v>
      </c>
      <c r="L24" s="5">
        <f t="shared" si="3"/>
        <v>0.13932396544165898</v>
      </c>
      <c r="M24">
        <v>4.2687999999999997</v>
      </c>
      <c r="N24">
        <v>61.669130000000003</v>
      </c>
      <c r="O24" s="6">
        <f t="shared" si="4"/>
        <v>2.1244983495404407E-3</v>
      </c>
      <c r="P24" s="4">
        <f t="shared" si="5"/>
        <v>3.1716064203369301E-6</v>
      </c>
      <c r="Q24" s="37">
        <f t="shared" si="8"/>
        <v>-12.120012560843337</v>
      </c>
      <c r="R24" s="4">
        <f t="shared" si="6"/>
        <v>1.1642184080830844</v>
      </c>
      <c r="S24" s="4">
        <f t="shared" si="7"/>
        <v>2.4733800864771122E-3</v>
      </c>
      <c r="T24" s="37">
        <f t="shared" si="9"/>
        <v>-490018.19926941063</v>
      </c>
      <c r="U24" s="4"/>
      <c r="V24" s="4"/>
      <c r="W24" s="4"/>
    </row>
    <row r="25" spans="1:23" x14ac:dyDescent="0.2">
      <c r="A25">
        <v>9</v>
      </c>
      <c r="B25" t="s">
        <v>75</v>
      </c>
      <c r="C25">
        <v>1</v>
      </c>
      <c r="D25" t="s">
        <v>5</v>
      </c>
      <c r="E25" s="1">
        <v>44764</v>
      </c>
      <c r="F25">
        <v>71</v>
      </c>
      <c r="G25">
        <f t="shared" si="0"/>
        <v>7.0999999999999994E-2</v>
      </c>
      <c r="H25">
        <v>15</v>
      </c>
      <c r="I25" s="5">
        <f t="shared" si="1"/>
        <v>5.5999999999999994E-2</v>
      </c>
      <c r="J25">
        <v>37.133499999999998</v>
      </c>
      <c r="K25">
        <f t="shared" si="2"/>
        <v>1.5638675021848267</v>
      </c>
      <c r="L25" s="5">
        <f t="shared" si="3"/>
        <v>2.7367681288234467</v>
      </c>
      <c r="M25">
        <v>6.37</v>
      </c>
      <c r="N25">
        <v>62.682319999999997</v>
      </c>
      <c r="O25" s="6">
        <f t="shared" si="4"/>
        <v>2.0342638670303769E-3</v>
      </c>
      <c r="P25" s="4">
        <f t="shared" si="5"/>
        <v>6.2772361030731164E-5</v>
      </c>
      <c r="Q25" s="37">
        <f t="shared" si="8"/>
        <v>-9.2986635123618289</v>
      </c>
      <c r="R25" s="4">
        <f t="shared" si="6"/>
        <v>1.1833458783244466</v>
      </c>
      <c r="S25" s="4">
        <f t="shared" si="7"/>
        <v>2.4072377624747465E-3</v>
      </c>
      <c r="T25" s="37">
        <f t="shared" si="9"/>
        <v>-386279.3969633641</v>
      </c>
      <c r="U25" s="4"/>
      <c r="V25" s="4"/>
      <c r="W25" s="4"/>
    </row>
    <row r="26" spans="1:23" x14ac:dyDescent="0.2">
      <c r="A26">
        <v>10</v>
      </c>
      <c r="B26" t="s">
        <v>75</v>
      </c>
      <c r="C26">
        <v>3</v>
      </c>
      <c r="D26" t="s">
        <v>5</v>
      </c>
      <c r="E26" s="1">
        <v>44764</v>
      </c>
      <c r="F26">
        <v>71.239999999999995</v>
      </c>
      <c r="G26">
        <f t="shared" si="0"/>
        <v>7.1239999999999998E-2</v>
      </c>
      <c r="H26">
        <v>15</v>
      </c>
      <c r="I26" s="5">
        <f t="shared" si="1"/>
        <v>5.6239999999999998E-2</v>
      </c>
      <c r="J26">
        <v>19.590699999999998</v>
      </c>
      <c r="K26">
        <f t="shared" si="2"/>
        <v>0.82505713372163358</v>
      </c>
      <c r="L26" s="5">
        <f t="shared" si="3"/>
        <v>1.4438499840128587</v>
      </c>
      <c r="M26">
        <v>6.37</v>
      </c>
      <c r="N26">
        <v>62.682319999999997</v>
      </c>
      <c r="O26" s="6">
        <f t="shared" si="4"/>
        <v>2.0342638670303769E-3</v>
      </c>
      <c r="P26" s="4">
        <f t="shared" si="5"/>
        <v>3.3117117784338802E-5</v>
      </c>
      <c r="Q26" s="37">
        <f t="shared" si="8"/>
        <v>-10.600003010047338</v>
      </c>
      <c r="R26" s="4">
        <f t="shared" si="6"/>
        <v>1.1833458783244466</v>
      </c>
      <c r="S26" s="4">
        <f t="shared" si="7"/>
        <v>2.4072377624747465E-3</v>
      </c>
      <c r="T26" s="37">
        <f t="shared" si="9"/>
        <v>-440338.84709211549</v>
      </c>
      <c r="U26" s="4"/>
      <c r="V26" s="4"/>
      <c r="W26" s="4"/>
    </row>
    <row r="27" spans="1:23" x14ac:dyDescent="0.2">
      <c r="A27">
        <v>11</v>
      </c>
      <c r="B27" t="s">
        <v>79</v>
      </c>
      <c r="C27">
        <v>1</v>
      </c>
      <c r="D27" t="s">
        <v>4</v>
      </c>
      <c r="E27" s="1">
        <v>44750</v>
      </c>
      <c r="F27">
        <v>70.44</v>
      </c>
      <c r="G27">
        <f t="shared" si="0"/>
        <v>7.0440000000000003E-2</v>
      </c>
      <c r="H27">
        <v>15</v>
      </c>
      <c r="I27" s="5">
        <f t="shared" si="1"/>
        <v>5.5440000000000003E-2</v>
      </c>
      <c r="J27">
        <v>38.505099999999999</v>
      </c>
      <c r="K27">
        <f t="shared" si="2"/>
        <v>1.6216320723437589</v>
      </c>
      <c r="L27" s="5">
        <f t="shared" si="3"/>
        <v>2.837856126601578</v>
      </c>
      <c r="M27">
        <v>7.0789999999999997</v>
      </c>
      <c r="N27">
        <v>63.841279999999998</v>
      </c>
      <c r="O27" s="6">
        <f t="shared" si="4"/>
        <v>2.0049840197790174E-3</v>
      </c>
      <c r="P27" s="4">
        <f t="shared" si="5"/>
        <v>6.5256086281165467E-5</v>
      </c>
      <c r="Q27" s="37">
        <f t="shared" si="8"/>
        <v>-9.3172935208661904</v>
      </c>
      <c r="R27" s="4">
        <f t="shared" si="6"/>
        <v>1.2052252621625512</v>
      </c>
      <c r="S27" s="4">
        <f t="shared" si="7"/>
        <v>2.4164573908698919E-3</v>
      </c>
      <c r="T27" s="37">
        <f t="shared" si="9"/>
        <v>-385576.56990227709</v>
      </c>
      <c r="U27" s="4"/>
      <c r="V27" s="4"/>
      <c r="W27" s="4"/>
    </row>
    <row r="28" spans="1:23" x14ac:dyDescent="0.2">
      <c r="A28">
        <v>12</v>
      </c>
      <c r="B28" t="s">
        <v>75</v>
      </c>
      <c r="C28">
        <v>2</v>
      </c>
      <c r="D28" t="s">
        <v>5</v>
      </c>
      <c r="E28" s="1">
        <v>44764</v>
      </c>
      <c r="F28">
        <v>70.98</v>
      </c>
      <c r="G28">
        <f t="shared" si="0"/>
        <v>7.0980000000000001E-2</v>
      </c>
      <c r="H28">
        <v>15</v>
      </c>
      <c r="I28" s="5">
        <f t="shared" si="1"/>
        <v>5.5980000000000002E-2</v>
      </c>
      <c r="J28">
        <v>8.7517999999999994</v>
      </c>
      <c r="K28">
        <f t="shared" si="2"/>
        <v>0.36857973543084183</v>
      </c>
      <c r="L28" s="5">
        <f t="shared" si="3"/>
        <v>0.64501453700397315</v>
      </c>
      <c r="M28">
        <v>6.37</v>
      </c>
      <c r="N28">
        <v>62.682319999999997</v>
      </c>
      <c r="O28" s="6">
        <f t="shared" si="4"/>
        <v>2.0342638670303769E-3</v>
      </c>
      <c r="P28" s="4">
        <f t="shared" si="5"/>
        <v>1.4794488784217835E-5</v>
      </c>
      <c r="Q28" s="37">
        <f t="shared" si="8"/>
        <v>-11.492362282078329</v>
      </c>
      <c r="R28" s="4">
        <f t="shared" si="6"/>
        <v>1.1833458783244466</v>
      </c>
      <c r="S28" s="4">
        <f t="shared" si="7"/>
        <v>2.4072377624747465E-3</v>
      </c>
      <c r="T28" s="37">
        <f t="shared" si="9"/>
        <v>-477408.69062571012</v>
      </c>
      <c r="U28" s="4"/>
      <c r="V28" s="4"/>
      <c r="W28" s="4"/>
    </row>
    <row r="29" spans="1:23" x14ac:dyDescent="0.2">
      <c r="A29">
        <v>13</v>
      </c>
      <c r="B29" t="s">
        <v>80</v>
      </c>
      <c r="C29">
        <v>1</v>
      </c>
      <c r="D29" t="s">
        <v>5</v>
      </c>
      <c r="E29" s="1">
        <v>44760</v>
      </c>
      <c r="F29">
        <v>71.62</v>
      </c>
      <c r="G29">
        <f t="shared" si="0"/>
        <v>7.1620000000000003E-2</v>
      </c>
      <c r="H29">
        <v>15</v>
      </c>
      <c r="I29" s="5">
        <f t="shared" si="1"/>
        <v>5.6620000000000004E-2</v>
      </c>
      <c r="J29">
        <v>484.96870000000001</v>
      </c>
      <c r="K29">
        <f t="shared" si="2"/>
        <v>20.4243281540071</v>
      </c>
      <c r="L29" s="5">
        <f t="shared" si="3"/>
        <v>35.742574269512417</v>
      </c>
      <c r="M29">
        <v>7.5819999999999999</v>
      </c>
      <c r="N29">
        <v>63.809089999999998</v>
      </c>
      <c r="O29" s="6">
        <f t="shared" si="4"/>
        <v>1.9845555142892065E-3</v>
      </c>
      <c r="P29" s="4">
        <f t="shared" si="5"/>
        <v>8.2337053360170354E-4</v>
      </c>
      <c r="Q29" s="37">
        <f t="shared" si="8"/>
        <v>25.346660220918803</v>
      </c>
      <c r="R29" s="4">
        <f t="shared" si="6"/>
        <v>1.2046175644285926</v>
      </c>
      <c r="S29" s="4">
        <f t="shared" si="7"/>
        <v>2.3906304300963968E-3</v>
      </c>
      <c r="T29" s="37">
        <f t="shared" si="9"/>
        <v>1060250.0454198918</v>
      </c>
      <c r="U29" s="4"/>
      <c r="V29" s="4"/>
      <c r="W29" s="4"/>
    </row>
    <row r="30" spans="1:23" x14ac:dyDescent="0.2">
      <c r="A30">
        <v>14</v>
      </c>
      <c r="B30" t="s">
        <v>79</v>
      </c>
      <c r="C30">
        <v>3</v>
      </c>
      <c r="D30" t="s">
        <v>4</v>
      </c>
      <c r="E30" s="1">
        <v>44750</v>
      </c>
      <c r="F30">
        <v>70.66</v>
      </c>
      <c r="G30">
        <f t="shared" si="0"/>
        <v>7.0660000000000001E-2</v>
      </c>
      <c r="H30">
        <v>15</v>
      </c>
      <c r="I30" s="5">
        <f t="shared" si="1"/>
        <v>5.5660000000000001E-2</v>
      </c>
      <c r="J30">
        <v>84.316299999999998</v>
      </c>
      <c r="K30">
        <f t="shared" si="2"/>
        <v>3.5509586081157583</v>
      </c>
      <c r="L30" s="5">
        <f t="shared" si="3"/>
        <v>6.2141775642025756</v>
      </c>
      <c r="M30">
        <v>7.0789999999999997</v>
      </c>
      <c r="N30">
        <v>63.841279999999998</v>
      </c>
      <c r="O30" s="6">
        <f t="shared" si="4"/>
        <v>2.0049840197790174E-3</v>
      </c>
      <c r="P30" s="4">
        <f t="shared" si="5"/>
        <v>1.4289410357871114E-4</v>
      </c>
      <c r="Q30" s="37">
        <f t="shared" si="8"/>
        <v>-5.7367478855896659</v>
      </c>
      <c r="R30" s="4">
        <f t="shared" si="6"/>
        <v>1.2052252621625512</v>
      </c>
      <c r="S30" s="4">
        <f t="shared" si="7"/>
        <v>2.4164573908698919E-3</v>
      </c>
      <c r="T30" s="37">
        <f t="shared" si="9"/>
        <v>-237403.22950716355</v>
      </c>
      <c r="U30" s="4"/>
      <c r="V30" s="4"/>
      <c r="W30" s="4"/>
    </row>
    <row r="31" spans="1:23" x14ac:dyDescent="0.2">
      <c r="A31">
        <v>15</v>
      </c>
      <c r="B31" t="s">
        <v>75</v>
      </c>
      <c r="C31">
        <v>3</v>
      </c>
      <c r="D31" t="s">
        <v>6</v>
      </c>
      <c r="E31" s="1">
        <v>44753</v>
      </c>
      <c r="F31">
        <v>71.08</v>
      </c>
      <c r="G31">
        <f t="shared" si="0"/>
        <v>7.1080000000000004E-2</v>
      </c>
      <c r="H31">
        <v>15</v>
      </c>
      <c r="I31" s="5">
        <f t="shared" si="1"/>
        <v>5.6080000000000005E-2</v>
      </c>
      <c r="J31">
        <v>14.869899999999999</v>
      </c>
      <c r="K31">
        <f t="shared" si="2"/>
        <v>0.62624189399701491</v>
      </c>
      <c r="L31" s="5">
        <f t="shared" si="3"/>
        <v>1.095923314494776</v>
      </c>
      <c r="M31">
        <v>8.4016000000000002</v>
      </c>
      <c r="N31">
        <v>62.784979999999997</v>
      </c>
      <c r="O31" s="6">
        <f t="shared" si="4"/>
        <v>1.951866842524865E-3</v>
      </c>
      <c r="P31" s="4">
        <f t="shared" si="5"/>
        <v>2.5319535757644848E-5</v>
      </c>
      <c r="Q31" s="37">
        <f t="shared" si="8"/>
        <v>-11.000432401586609</v>
      </c>
      <c r="R31" s="4">
        <f t="shared" si="6"/>
        <v>1.185283941367882</v>
      </c>
      <c r="S31" s="4">
        <f t="shared" si="7"/>
        <v>2.3135164241331551E-3</v>
      </c>
      <c r="T31" s="37">
        <f t="shared" si="9"/>
        <v>-475485.38176937</v>
      </c>
      <c r="U31" s="4"/>
      <c r="V31" s="4"/>
      <c r="W31" s="4"/>
    </row>
    <row r="32" spans="1:23" x14ac:dyDescent="0.2">
      <c r="A32">
        <v>16</v>
      </c>
      <c r="B32" t="s">
        <v>79</v>
      </c>
      <c r="C32">
        <v>2</v>
      </c>
      <c r="D32" t="s">
        <v>4</v>
      </c>
      <c r="E32" s="1">
        <v>44750</v>
      </c>
      <c r="F32">
        <v>70.94</v>
      </c>
      <c r="G32">
        <f t="shared" si="0"/>
        <v>7.0940000000000003E-2</v>
      </c>
      <c r="H32">
        <v>15</v>
      </c>
      <c r="I32" s="5">
        <f t="shared" si="1"/>
        <v>5.5940000000000004E-2</v>
      </c>
      <c r="J32">
        <v>34.893099999999997</v>
      </c>
      <c r="K32">
        <f t="shared" si="2"/>
        <v>1.4695136504904027</v>
      </c>
      <c r="L32" s="5">
        <f t="shared" si="3"/>
        <v>2.5716488883582045</v>
      </c>
      <c r="M32">
        <v>7.0789999999999997</v>
      </c>
      <c r="N32">
        <v>63.841279999999998</v>
      </c>
      <c r="O32" s="6">
        <f t="shared" si="4"/>
        <v>2.0049840197790174E-3</v>
      </c>
      <c r="P32" s="4">
        <f t="shared" si="5"/>
        <v>5.9134689799983233E-5</v>
      </c>
      <c r="Q32" s="37">
        <f t="shared" si="8"/>
        <v>-9.4859600903923891</v>
      </c>
      <c r="R32" s="4">
        <f t="shared" si="6"/>
        <v>1.2052252621625512</v>
      </c>
      <c r="S32" s="4">
        <f t="shared" si="7"/>
        <v>2.4164573908698919E-3</v>
      </c>
      <c r="T32" s="37">
        <f t="shared" si="9"/>
        <v>-392556.48066600389</v>
      </c>
      <c r="U32" s="4"/>
      <c r="V32" s="4"/>
      <c r="W32" s="4"/>
    </row>
    <row r="33" spans="1:23" x14ac:dyDescent="0.2">
      <c r="A33">
        <v>17</v>
      </c>
      <c r="B33" t="s">
        <v>77</v>
      </c>
      <c r="C33">
        <v>1</v>
      </c>
      <c r="D33" t="s">
        <v>4</v>
      </c>
      <c r="E33" s="1">
        <v>44756</v>
      </c>
      <c r="F33">
        <v>71.099999999999994</v>
      </c>
      <c r="G33">
        <f t="shared" si="0"/>
        <v>7.1099999999999997E-2</v>
      </c>
      <c r="H33">
        <v>15</v>
      </c>
      <c r="I33" s="5">
        <f t="shared" si="1"/>
        <v>5.6099999999999997E-2</v>
      </c>
      <c r="J33">
        <v>3.4140000000000001</v>
      </c>
      <c r="K33">
        <f t="shared" si="2"/>
        <v>0.14377970437634477</v>
      </c>
      <c r="L33" s="5">
        <f t="shared" si="3"/>
        <v>0.25161448265860331</v>
      </c>
      <c r="M33">
        <v>6.0435999999999996</v>
      </c>
      <c r="N33">
        <v>61.907879999999999</v>
      </c>
      <c r="O33" s="6">
        <f t="shared" si="4"/>
        <v>2.047937411053169E-3</v>
      </c>
      <c r="P33" s="4">
        <f t="shared" si="5"/>
        <v>5.7644604831099385E-6</v>
      </c>
      <c r="Q33" s="37">
        <f t="shared" si="8"/>
        <v>-11.878026296510621</v>
      </c>
      <c r="R33" s="4">
        <f t="shared" si="6"/>
        <v>1.1687256411984184</v>
      </c>
      <c r="S33" s="4">
        <f t="shared" si="7"/>
        <v>2.3934769638673439E-3</v>
      </c>
      <c r="T33" s="37">
        <f t="shared" si="9"/>
        <v>-496266.58103775047</v>
      </c>
      <c r="U33" s="4"/>
      <c r="V33" s="4"/>
      <c r="W33" s="4"/>
    </row>
    <row r="34" spans="1:23" x14ac:dyDescent="0.2">
      <c r="A34">
        <v>18</v>
      </c>
      <c r="B34" t="s">
        <v>81</v>
      </c>
      <c r="C34">
        <v>3</v>
      </c>
      <c r="D34" t="s">
        <v>6</v>
      </c>
      <c r="E34" s="1">
        <v>44749</v>
      </c>
      <c r="F34">
        <v>71.27</v>
      </c>
      <c r="G34">
        <f t="shared" si="0"/>
        <v>7.127E-2</v>
      </c>
      <c r="H34">
        <v>15</v>
      </c>
      <c r="I34" s="5">
        <f t="shared" si="1"/>
        <v>5.6270000000000001E-2</v>
      </c>
      <c r="J34">
        <v>1.5277000000000001</v>
      </c>
      <c r="K34">
        <f t="shared" si="2"/>
        <v>6.4338680250656685E-2</v>
      </c>
      <c r="L34" s="5">
        <f t="shared" si="3"/>
        <v>0.11259269043864918</v>
      </c>
      <c r="M34">
        <v>5.0369999999999999</v>
      </c>
      <c r="N34">
        <v>61.64864</v>
      </c>
      <c r="O34" s="6">
        <f t="shared" si="4"/>
        <v>2.0908944603631845E-3</v>
      </c>
      <c r="P34" s="4">
        <f t="shared" si="5"/>
        <v>2.5701862777757611E-6</v>
      </c>
      <c r="Q34" s="37">
        <f t="shared" si="8"/>
        <v>-11.986798248916939</v>
      </c>
      <c r="R34" s="4">
        <f t="shared" si="6"/>
        <v>1.1638315883698565</v>
      </c>
      <c r="S34" s="4">
        <f t="shared" si="7"/>
        <v>2.4334490209182188E-3</v>
      </c>
      <c r="T34" s="37">
        <f t="shared" si="9"/>
        <v>-492584.72833731002</v>
      </c>
      <c r="U34" s="4"/>
      <c r="V34" s="4"/>
      <c r="W34" s="4"/>
    </row>
    <row r="35" spans="1:23" x14ac:dyDescent="0.2">
      <c r="A35">
        <v>19</v>
      </c>
      <c r="B35" t="s">
        <v>75</v>
      </c>
      <c r="C35">
        <v>1</v>
      </c>
      <c r="D35" t="s">
        <v>5</v>
      </c>
      <c r="E35" s="1">
        <v>44764</v>
      </c>
      <c r="F35">
        <v>71.03</v>
      </c>
      <c r="G35">
        <f t="shared" si="0"/>
        <v>7.1029999999999996E-2</v>
      </c>
      <c r="H35">
        <v>15</v>
      </c>
      <c r="I35" s="5">
        <f t="shared" si="1"/>
        <v>5.6029999999999996E-2</v>
      </c>
      <c r="J35">
        <v>32.218299999999999</v>
      </c>
      <c r="K35">
        <f t="shared" si="2"/>
        <v>1.3568651580282334</v>
      </c>
      <c r="L35" s="5">
        <f t="shared" si="3"/>
        <v>2.374514026549408</v>
      </c>
      <c r="M35">
        <v>6.37</v>
      </c>
      <c r="N35">
        <v>62.682319999999997</v>
      </c>
      <c r="O35" s="6">
        <f t="shared" si="4"/>
        <v>2.0342638670303769E-3</v>
      </c>
      <c r="P35" s="4">
        <f t="shared" si="5"/>
        <v>5.4463456431427312E-5</v>
      </c>
      <c r="Q35" s="37">
        <f t="shared" si="8"/>
        <v>-9.6713076468681329</v>
      </c>
      <c r="R35" s="4">
        <f t="shared" si="6"/>
        <v>1.1833458783244466</v>
      </c>
      <c r="S35" s="4">
        <f t="shared" si="7"/>
        <v>2.4072377624747465E-3</v>
      </c>
      <c r="T35" s="37">
        <f t="shared" si="9"/>
        <v>-401759.55186601938</v>
      </c>
      <c r="U35" s="4"/>
      <c r="V35" s="4"/>
      <c r="W35" s="4"/>
    </row>
    <row r="36" spans="1:23" x14ac:dyDescent="0.2">
      <c r="A36">
        <v>20</v>
      </c>
      <c r="B36" t="s">
        <v>81</v>
      </c>
      <c r="C36">
        <v>2</v>
      </c>
      <c r="D36" t="s">
        <v>6</v>
      </c>
      <c r="E36" s="1">
        <v>44749</v>
      </c>
      <c r="F36">
        <v>71.5</v>
      </c>
      <c r="G36">
        <f t="shared" si="0"/>
        <v>7.1499999999999994E-2</v>
      </c>
      <c r="H36">
        <v>15</v>
      </c>
      <c r="I36" s="5">
        <f t="shared" si="1"/>
        <v>5.6499999999999995E-2</v>
      </c>
      <c r="J36">
        <v>1.8163</v>
      </c>
      <c r="K36">
        <f t="shared" si="2"/>
        <v>7.6492992694421502E-2</v>
      </c>
      <c r="L36" s="5">
        <f t="shared" si="3"/>
        <v>0.13386273721523761</v>
      </c>
      <c r="M36">
        <v>5.0369999999999999</v>
      </c>
      <c r="N36">
        <v>61.64864</v>
      </c>
      <c r="O36" s="6">
        <f t="shared" si="4"/>
        <v>2.0908944603631845E-3</v>
      </c>
      <c r="P36" s="4">
        <f t="shared" si="5"/>
        <v>3.0557238569903221E-6</v>
      </c>
      <c r="Q36" s="37">
        <f t="shared" si="8"/>
        <v>-11.915236960087102</v>
      </c>
      <c r="R36" s="4">
        <f t="shared" si="6"/>
        <v>1.1638315883698565</v>
      </c>
      <c r="S36" s="4">
        <f t="shared" si="7"/>
        <v>2.4334490209182188E-3</v>
      </c>
      <c r="T36" s="37">
        <f t="shared" si="9"/>
        <v>-489643.99326479825</v>
      </c>
      <c r="U36" s="4"/>
      <c r="V36" s="4"/>
      <c r="W36" s="4"/>
    </row>
    <row r="37" spans="1:23" x14ac:dyDescent="0.2">
      <c r="A37">
        <v>21</v>
      </c>
      <c r="B37" t="s">
        <v>82</v>
      </c>
      <c r="C37">
        <v>1</v>
      </c>
      <c r="D37" t="s">
        <v>4</v>
      </c>
      <c r="E37" s="1">
        <v>44757</v>
      </c>
      <c r="F37">
        <v>71.260000000000005</v>
      </c>
      <c r="G37">
        <f t="shared" si="0"/>
        <v>7.1260000000000004E-2</v>
      </c>
      <c r="H37">
        <v>15</v>
      </c>
      <c r="I37" s="5">
        <f t="shared" si="1"/>
        <v>5.6260000000000004E-2</v>
      </c>
      <c r="J37">
        <v>87.2179</v>
      </c>
      <c r="K37">
        <f t="shared" si="2"/>
        <v>3.6731587224152316</v>
      </c>
      <c r="L37" s="5">
        <f t="shared" si="3"/>
        <v>6.4280277642266546</v>
      </c>
      <c r="M37">
        <v>7.5213999999999999</v>
      </c>
      <c r="N37">
        <v>62.492400000000004</v>
      </c>
      <c r="O37" s="6">
        <f t="shared" si="4"/>
        <v>1.9870017459364831E-3</v>
      </c>
      <c r="P37" s="4">
        <f t="shared" si="5"/>
        <v>1.4804490904197695E-4</v>
      </c>
      <c r="Q37" s="37">
        <f t="shared" si="8"/>
        <v>-5.3847232463428254</v>
      </c>
      <c r="R37" s="4">
        <f t="shared" si="6"/>
        <v>1.1797604805725546</v>
      </c>
      <c r="S37" s="4">
        <f t="shared" si="7"/>
        <v>2.3441861346845303E-3</v>
      </c>
      <c r="T37" s="37">
        <f t="shared" si="9"/>
        <v>-229705.44730516785</v>
      </c>
      <c r="U37" s="4"/>
      <c r="V37" s="4"/>
      <c r="W37" s="4"/>
    </row>
    <row r="38" spans="1:23" x14ac:dyDescent="0.2">
      <c r="A38">
        <v>22</v>
      </c>
      <c r="B38" t="s">
        <v>83</v>
      </c>
      <c r="C38">
        <v>2</v>
      </c>
      <c r="D38" t="s">
        <v>5</v>
      </c>
      <c r="E38" s="1">
        <v>44767</v>
      </c>
      <c r="F38">
        <v>71.040000000000006</v>
      </c>
      <c r="G38">
        <f t="shared" si="0"/>
        <v>7.1040000000000006E-2</v>
      </c>
      <c r="H38">
        <v>15</v>
      </c>
      <c r="I38" s="5">
        <f t="shared" si="1"/>
        <v>5.6040000000000006E-2</v>
      </c>
      <c r="J38">
        <v>3.1436000000000002</v>
      </c>
      <c r="K38">
        <f t="shared" si="2"/>
        <v>0.13239188010470926</v>
      </c>
      <c r="L38" s="5">
        <f t="shared" si="3"/>
        <v>0.23168579018324117</v>
      </c>
      <c r="M38">
        <v>7.1794000000000002</v>
      </c>
      <c r="N38">
        <v>61.903919999999999</v>
      </c>
      <c r="O38" s="6">
        <f t="shared" si="4"/>
        <v>2.0008838350969904E-3</v>
      </c>
      <c r="P38" s="4">
        <f t="shared" si="5"/>
        <v>5.3294895927962083E-6</v>
      </c>
      <c r="Q38" s="37">
        <f t="shared" si="8"/>
        <v>-11.912095960576394</v>
      </c>
      <c r="R38" s="4">
        <f t="shared" si="6"/>
        <v>1.1686508824837096</v>
      </c>
      <c r="S38" s="4">
        <f t="shared" si="7"/>
        <v>2.3383346596334872E-3</v>
      </c>
      <c r="T38" s="37">
        <f t="shared" si="9"/>
        <v>-509426.48057243897</v>
      </c>
      <c r="U38" s="4"/>
      <c r="V38" s="4"/>
      <c r="W38" s="4"/>
    </row>
    <row r="39" spans="1:23" x14ac:dyDescent="0.2">
      <c r="A39">
        <v>23</v>
      </c>
      <c r="B39" t="s">
        <v>83</v>
      </c>
      <c r="C39">
        <v>1</v>
      </c>
      <c r="D39" t="s">
        <v>5</v>
      </c>
      <c r="E39" s="1">
        <v>44767</v>
      </c>
      <c r="F39">
        <v>71.319999999999993</v>
      </c>
      <c r="G39">
        <f t="shared" si="0"/>
        <v>7.1319999999999995E-2</v>
      </c>
      <c r="H39">
        <v>15</v>
      </c>
      <c r="I39" s="5">
        <f t="shared" si="1"/>
        <v>5.6319999999999995E-2</v>
      </c>
      <c r="J39">
        <v>2.7523</v>
      </c>
      <c r="K39">
        <f t="shared" si="2"/>
        <v>0.11591238440392902</v>
      </c>
      <c r="L39" s="5">
        <f t="shared" si="3"/>
        <v>0.20284667270687576</v>
      </c>
      <c r="M39">
        <v>7.1794000000000002</v>
      </c>
      <c r="N39">
        <v>61.903919999999999</v>
      </c>
      <c r="O39" s="6">
        <f t="shared" si="4"/>
        <v>2.0008838350969904E-3</v>
      </c>
      <c r="P39" s="4">
        <f t="shared" si="5"/>
        <v>4.666100714547971E-6</v>
      </c>
      <c r="Q39" s="37">
        <f t="shared" si="8"/>
        <v>-11.881835511679421</v>
      </c>
      <c r="R39" s="4">
        <f t="shared" si="6"/>
        <v>1.1686508824837096</v>
      </c>
      <c r="S39" s="4">
        <f t="shared" si="7"/>
        <v>2.3383346596334872E-3</v>
      </c>
      <c r="T39" s="37">
        <f t="shared" si="9"/>
        <v>-508132.37800365966</v>
      </c>
      <c r="U39" s="4"/>
      <c r="V39" s="4"/>
      <c r="W39" s="4"/>
    </row>
    <row r="40" spans="1:23" x14ac:dyDescent="0.2">
      <c r="A40">
        <v>24</v>
      </c>
      <c r="B40" t="s">
        <v>83</v>
      </c>
      <c r="C40">
        <v>2</v>
      </c>
      <c r="D40" t="s">
        <v>6</v>
      </c>
      <c r="E40" s="1">
        <v>44749</v>
      </c>
      <c r="F40">
        <v>71.45</v>
      </c>
      <c r="G40">
        <f t="shared" si="0"/>
        <v>7.145E-2</v>
      </c>
      <c r="H40">
        <v>15</v>
      </c>
      <c r="I40" s="5">
        <f t="shared" si="1"/>
        <v>5.645E-2</v>
      </c>
      <c r="J40">
        <v>1.7097</v>
      </c>
      <c r="K40">
        <f t="shared" si="2"/>
        <v>7.2003561971949806E-2</v>
      </c>
      <c r="L40" s="5">
        <f t="shared" si="3"/>
        <v>0.12600623345091214</v>
      </c>
      <c r="M40">
        <v>4.5814000000000004</v>
      </c>
      <c r="N40">
        <v>61.709899999999998</v>
      </c>
      <c r="O40" s="6">
        <f t="shared" si="4"/>
        <v>2.1107369181873068E-3</v>
      </c>
      <c r="P40" s="4">
        <f t="shared" si="5"/>
        <v>2.8716703621767553E-6</v>
      </c>
      <c r="Q40" s="37">
        <f t="shared" si="8"/>
        <v>-11.934099343106634</v>
      </c>
      <c r="R40" s="4">
        <f t="shared" si="6"/>
        <v>1.1649880830322454</v>
      </c>
      <c r="S40" s="4">
        <f t="shared" si="7"/>
        <v>2.4589833561044199E-3</v>
      </c>
      <c r="T40" s="37">
        <f t="shared" si="9"/>
        <v>-485326.56040474056</v>
      </c>
      <c r="U40" s="4"/>
      <c r="V40" s="4"/>
      <c r="W40" s="4"/>
    </row>
    <row r="41" spans="1:23" x14ac:dyDescent="0.2">
      <c r="A41">
        <v>25</v>
      </c>
      <c r="B41" t="s">
        <v>84</v>
      </c>
      <c r="C41">
        <v>2</v>
      </c>
      <c r="D41" t="s">
        <v>4</v>
      </c>
      <c r="E41" s="1">
        <v>44750</v>
      </c>
      <c r="F41">
        <v>70.760000000000005</v>
      </c>
      <c r="G41">
        <f t="shared" si="0"/>
        <v>7.0760000000000003E-2</v>
      </c>
      <c r="H41">
        <v>15</v>
      </c>
      <c r="I41" s="5">
        <f t="shared" si="1"/>
        <v>5.5760000000000004E-2</v>
      </c>
      <c r="J41">
        <v>21.480699999999999</v>
      </c>
      <c r="K41">
        <f t="shared" si="2"/>
        <v>0.9046539823658315</v>
      </c>
      <c r="L41" s="5">
        <f t="shared" si="3"/>
        <v>1.5831444691402048</v>
      </c>
      <c r="M41">
        <v>7.3810000000000002</v>
      </c>
      <c r="N41">
        <v>63.79533</v>
      </c>
      <c r="O41" s="6">
        <f t="shared" si="4"/>
        <v>1.992684921883643E-3</v>
      </c>
      <c r="P41" s="4">
        <f t="shared" si="5"/>
        <v>3.6443407774974557E-5</v>
      </c>
      <c r="Q41" s="37">
        <f t="shared" si="8"/>
        <v>-10.559714542652687</v>
      </c>
      <c r="R41" s="4">
        <f t="shared" si="6"/>
        <v>1.2043577967734431</v>
      </c>
      <c r="S41" s="4">
        <f t="shared" si="7"/>
        <v>2.3999056221834449E-3</v>
      </c>
      <c r="T41" s="37">
        <f t="shared" si="9"/>
        <v>-440005.40875625808</v>
      </c>
      <c r="U41" s="4"/>
      <c r="V41" s="4"/>
      <c r="W41" s="4"/>
    </row>
    <row r="42" spans="1:23" x14ac:dyDescent="0.2">
      <c r="A42">
        <v>25</v>
      </c>
      <c r="B42" t="s">
        <v>64</v>
      </c>
      <c r="C42" t="s">
        <v>68</v>
      </c>
      <c r="D42" t="s">
        <v>4</v>
      </c>
      <c r="E42" s="1">
        <v>44748</v>
      </c>
      <c r="F42">
        <v>70.760000000000005</v>
      </c>
      <c r="G42">
        <f t="shared" si="0"/>
        <v>7.0760000000000003E-2</v>
      </c>
      <c r="H42">
        <v>15</v>
      </c>
      <c r="I42" s="5">
        <f t="shared" si="1"/>
        <v>5.5760000000000004E-2</v>
      </c>
      <c r="J42">
        <v>21.480699999999999</v>
      </c>
      <c r="K42">
        <f t="shared" si="2"/>
        <v>0.9046539823658315</v>
      </c>
      <c r="L42" s="5">
        <f t="shared" si="3"/>
        <v>1.5831444691402048</v>
      </c>
      <c r="M42">
        <v>6.3959999999999999</v>
      </c>
      <c r="N42">
        <v>62.77</v>
      </c>
      <c r="O42" s="6">
        <f t="shared" si="4"/>
        <v>2.0331799777068386E-3</v>
      </c>
      <c r="P42" s="4">
        <f t="shared" si="5"/>
        <v>3.6315447739690227E-5</v>
      </c>
      <c r="Q42" s="37">
        <f t="shared" si="8"/>
        <v>-10.558498930602138</v>
      </c>
      <c r="R42" s="4">
        <f t="shared" si="6"/>
        <v>1.1850011419874937</v>
      </c>
      <c r="S42" s="4">
        <f t="shared" si="7"/>
        <v>2.4093205954487107E-3</v>
      </c>
      <c r="T42" s="37">
        <f t="shared" si="9"/>
        <v>-438235.53206441284</v>
      </c>
      <c r="U42" s="4"/>
      <c r="V42" s="4"/>
      <c r="W42" s="4"/>
    </row>
    <row r="43" spans="1:23" x14ac:dyDescent="0.2">
      <c r="A43">
        <v>26</v>
      </c>
      <c r="B43" t="s">
        <v>84</v>
      </c>
      <c r="C43">
        <v>2</v>
      </c>
      <c r="D43" t="s">
        <v>4</v>
      </c>
      <c r="E43" s="1">
        <v>44750</v>
      </c>
      <c r="F43">
        <v>71.260000000000005</v>
      </c>
      <c r="G43">
        <f t="shared" si="0"/>
        <v>7.1260000000000004E-2</v>
      </c>
      <c r="H43">
        <v>15</v>
      </c>
      <c r="I43" s="5">
        <f t="shared" si="1"/>
        <v>5.6260000000000004E-2</v>
      </c>
      <c r="J43">
        <v>332.34309999999999</v>
      </c>
      <c r="K43">
        <f t="shared" si="2"/>
        <v>13.996541496636786</v>
      </c>
      <c r="L43" s="5">
        <f t="shared" si="3"/>
        <v>24.493947619114373</v>
      </c>
      <c r="M43">
        <v>7.3810000000000002</v>
      </c>
      <c r="N43">
        <v>63.79533</v>
      </c>
      <c r="O43" s="6">
        <f t="shared" si="4"/>
        <v>1.992684921883643E-3</v>
      </c>
      <c r="P43" s="4">
        <f t="shared" si="5"/>
        <v>5.6384173302076511E-4</v>
      </c>
      <c r="Q43" s="37">
        <f t="shared" si="8"/>
        <v>13.510590035520702</v>
      </c>
      <c r="R43" s="4">
        <f t="shared" si="6"/>
        <v>1.2043577967734431</v>
      </c>
      <c r="S43" s="4">
        <f t="shared" si="7"/>
        <v>2.3999056221834449E-3</v>
      </c>
      <c r="T43" s="37">
        <f t="shared" si="9"/>
        <v>562963.3895031549</v>
      </c>
      <c r="U43" s="4"/>
      <c r="V43" s="4"/>
      <c r="W43" s="4"/>
    </row>
    <row r="44" spans="1:23" x14ac:dyDescent="0.2">
      <c r="A44">
        <v>27</v>
      </c>
      <c r="B44" t="s">
        <v>84</v>
      </c>
      <c r="C44">
        <v>2</v>
      </c>
      <c r="D44" t="s">
        <v>5</v>
      </c>
      <c r="E44" s="1">
        <v>44760</v>
      </c>
      <c r="F44">
        <v>71.239999999999995</v>
      </c>
      <c r="G44">
        <f t="shared" si="0"/>
        <v>7.1239999999999998E-2</v>
      </c>
      <c r="H44">
        <v>15</v>
      </c>
      <c r="I44" s="5">
        <f t="shared" si="1"/>
        <v>5.6239999999999998E-2</v>
      </c>
      <c r="J44">
        <v>472.62189999999998</v>
      </c>
      <c r="K44">
        <f t="shared" si="2"/>
        <v>19.904345947213351</v>
      </c>
      <c r="L44" s="5">
        <f t="shared" si="3"/>
        <v>34.832605407623362</v>
      </c>
      <c r="M44">
        <v>8.282</v>
      </c>
      <c r="N44">
        <v>63.775939999999999</v>
      </c>
      <c r="O44" s="6">
        <f t="shared" si="4"/>
        <v>1.9565913650487657E-3</v>
      </c>
      <c r="P44" s="4">
        <f t="shared" si="5"/>
        <v>8.0440916427054667E-4</v>
      </c>
      <c r="Q44" s="37">
        <f t="shared" si="8"/>
        <v>24.295283482252138</v>
      </c>
      <c r="R44" s="4">
        <f t="shared" si="6"/>
        <v>1.2039917433698564</v>
      </c>
      <c r="S44" s="4">
        <f t="shared" si="7"/>
        <v>2.3557198486674705E-3</v>
      </c>
      <c r="T44" s="37">
        <f t="shared" si="9"/>
        <v>1031331.6116937647</v>
      </c>
      <c r="U44" s="4"/>
      <c r="V44" s="4"/>
      <c r="W44" s="4"/>
    </row>
    <row r="45" spans="1:23" x14ac:dyDescent="0.2">
      <c r="A45">
        <v>28</v>
      </c>
      <c r="B45" t="s">
        <v>65</v>
      </c>
      <c r="C45" t="s">
        <v>68</v>
      </c>
      <c r="D45" t="s">
        <v>4</v>
      </c>
      <c r="E45" s="1">
        <v>44757</v>
      </c>
      <c r="F45">
        <v>71.069999999999993</v>
      </c>
      <c r="G45">
        <f t="shared" si="0"/>
        <v>7.1069999999999994E-2</v>
      </c>
      <c r="H45">
        <v>15</v>
      </c>
      <c r="I45" s="5">
        <f t="shared" si="1"/>
        <v>5.6069999999999995E-2</v>
      </c>
      <c r="J45">
        <v>26.598700000000001</v>
      </c>
      <c r="K45">
        <f t="shared" si="2"/>
        <v>1.1201971947261515</v>
      </c>
      <c r="L45" s="5">
        <f t="shared" si="3"/>
        <v>1.9603450907707649</v>
      </c>
      <c r="M45">
        <v>7.33</v>
      </c>
      <c r="N45">
        <v>63.28</v>
      </c>
      <c r="O45" s="6">
        <f t="shared" si="4"/>
        <v>1.9947547586312499E-3</v>
      </c>
      <c r="P45" s="4">
        <f t="shared" si="5"/>
        <v>4.5118224494633052E-5</v>
      </c>
      <c r="Q45" s="37">
        <f t="shared" si="8"/>
        <v>-10.097597375471784</v>
      </c>
      <c r="R45" s="4">
        <f t="shared" si="6"/>
        <v>1.1946291582757465</v>
      </c>
      <c r="S45" s="4">
        <f t="shared" si="7"/>
        <v>2.3829921982701898E-3</v>
      </c>
      <c r="T45" s="37">
        <f t="shared" si="9"/>
        <v>-423736.06522092741</v>
      </c>
      <c r="U45" s="4"/>
      <c r="V45" s="4"/>
      <c r="W45" s="4"/>
    </row>
    <row r="46" spans="1:23" x14ac:dyDescent="0.2">
      <c r="A46">
        <v>29</v>
      </c>
      <c r="B46" t="s">
        <v>83</v>
      </c>
      <c r="C46">
        <v>2</v>
      </c>
      <c r="D46" t="s">
        <v>5</v>
      </c>
      <c r="E46" s="1">
        <v>44767</v>
      </c>
      <c r="F46">
        <v>70.8</v>
      </c>
      <c r="G46">
        <f t="shared" si="0"/>
        <v>7.0800000000000002E-2</v>
      </c>
      <c r="H46">
        <v>15</v>
      </c>
      <c r="I46" s="5">
        <f t="shared" si="1"/>
        <v>5.5800000000000002E-2</v>
      </c>
      <c r="J46">
        <v>3.1956000000000002</v>
      </c>
      <c r="K46">
        <f t="shared" si="2"/>
        <v>0.13458184631079301</v>
      </c>
      <c r="L46" s="5">
        <f t="shared" si="3"/>
        <v>0.23551823104388775</v>
      </c>
      <c r="M46">
        <v>7.1794000000000002</v>
      </c>
      <c r="N46">
        <v>61.903919999999999</v>
      </c>
      <c r="O46" s="6">
        <f t="shared" si="4"/>
        <v>2.0008838350969904E-3</v>
      </c>
      <c r="P46" s="4">
        <f t="shared" si="5"/>
        <v>5.4176475832610911E-6</v>
      </c>
      <c r="Q46" s="37">
        <f t="shared" si="8"/>
        <v>-11.960364310507305</v>
      </c>
      <c r="R46" s="4">
        <f t="shared" si="6"/>
        <v>1.1686508824837096</v>
      </c>
      <c r="S46" s="4">
        <f t="shared" si="7"/>
        <v>2.3383346596334872E-3</v>
      </c>
      <c r="T46" s="37">
        <f t="shared" si="9"/>
        <v>-511490.69964099937</v>
      </c>
      <c r="U46" s="4"/>
      <c r="V46" s="4"/>
      <c r="W46" s="4"/>
    </row>
    <row r="47" spans="1:23" x14ac:dyDescent="0.2">
      <c r="A47">
        <v>30</v>
      </c>
      <c r="B47" t="s">
        <v>85</v>
      </c>
      <c r="C47">
        <v>1</v>
      </c>
      <c r="D47" t="s">
        <v>4</v>
      </c>
      <c r="E47" s="1">
        <v>44761</v>
      </c>
      <c r="F47">
        <v>70.569999999999993</v>
      </c>
      <c r="G47">
        <f t="shared" si="0"/>
        <v>7.0569999999999994E-2</v>
      </c>
      <c r="H47">
        <v>15</v>
      </c>
      <c r="I47" s="5">
        <f t="shared" si="1"/>
        <v>5.5569999999999994E-2</v>
      </c>
      <c r="J47">
        <v>49.182699999999997</v>
      </c>
      <c r="K47">
        <f t="shared" si="2"/>
        <v>2.0713163639222176</v>
      </c>
      <c r="L47" s="5">
        <f t="shared" si="3"/>
        <v>3.6248036368638803</v>
      </c>
      <c r="M47">
        <v>6.8971999999999998</v>
      </c>
      <c r="N47">
        <v>62.853400000000001</v>
      </c>
      <c r="O47" s="6">
        <f t="shared" si="4"/>
        <v>2.0124373721583178E-3</v>
      </c>
      <c r="P47" s="4">
        <f t="shared" si="5"/>
        <v>8.3297754175286565E-5</v>
      </c>
      <c r="Q47" s="37">
        <f t="shared" si="8"/>
        <v>-8.4648101704084162</v>
      </c>
      <c r="R47" s="4">
        <f t="shared" si="6"/>
        <v>1.1865756058275727</v>
      </c>
      <c r="S47" s="4">
        <f t="shared" si="7"/>
        <v>2.3879090940588043E-3</v>
      </c>
      <c r="T47" s="37">
        <f t="shared" si="9"/>
        <v>-354486.28222360474</v>
      </c>
      <c r="U47" s="4"/>
      <c r="V47" s="4"/>
      <c r="W47" s="4"/>
    </row>
    <row r="48" spans="1:23" x14ac:dyDescent="0.2">
      <c r="A48">
        <v>31</v>
      </c>
      <c r="B48" t="s">
        <v>82</v>
      </c>
      <c r="C48">
        <v>3</v>
      </c>
      <c r="D48" t="s">
        <v>4</v>
      </c>
      <c r="E48" s="1">
        <v>44757</v>
      </c>
      <c r="F48">
        <v>71.16</v>
      </c>
      <c r="G48">
        <f t="shared" si="0"/>
        <v>7.1160000000000001E-2</v>
      </c>
      <c r="H48">
        <v>15</v>
      </c>
      <c r="I48" s="5">
        <f t="shared" si="1"/>
        <v>5.6160000000000002E-2</v>
      </c>
      <c r="J48">
        <v>86.895099999999999</v>
      </c>
      <c r="K48">
        <f t="shared" si="2"/>
        <v>3.6595640860436194</v>
      </c>
      <c r="L48" s="5">
        <f t="shared" si="3"/>
        <v>6.4042371505763329</v>
      </c>
      <c r="M48">
        <v>7.5213999999999999</v>
      </c>
      <c r="N48">
        <v>62.492400000000004</v>
      </c>
      <c r="O48" s="6">
        <f t="shared" si="4"/>
        <v>1.9870017459364831E-3</v>
      </c>
      <c r="P48" s="4">
        <f t="shared" si="5"/>
        <v>1.4749698371198445E-4</v>
      </c>
      <c r="Q48" s="37">
        <f t="shared" si="8"/>
        <v>-5.4311604883370963</v>
      </c>
      <c r="R48" s="4">
        <f t="shared" si="6"/>
        <v>1.1797604805725546</v>
      </c>
      <c r="S48" s="4">
        <f t="shared" si="7"/>
        <v>2.3441861346845303E-3</v>
      </c>
      <c r="T48" s="37">
        <f t="shared" si="9"/>
        <v>-231686.40100620664</v>
      </c>
      <c r="U48" s="4"/>
      <c r="V48" s="4"/>
      <c r="W48" s="4"/>
    </row>
    <row r="49" spans="1:23" x14ac:dyDescent="0.2">
      <c r="A49">
        <v>32</v>
      </c>
      <c r="B49" t="s">
        <v>85</v>
      </c>
      <c r="C49">
        <v>2</v>
      </c>
      <c r="D49" t="s">
        <v>4</v>
      </c>
      <c r="E49" s="1">
        <v>44761</v>
      </c>
      <c r="F49">
        <v>70.78</v>
      </c>
      <c r="G49">
        <f t="shared" si="0"/>
        <v>7.0779999999999996E-2</v>
      </c>
      <c r="H49">
        <v>15</v>
      </c>
      <c r="I49" s="5">
        <f t="shared" si="1"/>
        <v>5.5779999999999996E-2</v>
      </c>
      <c r="J49">
        <v>54.0199</v>
      </c>
      <c r="K49">
        <f t="shared" si="2"/>
        <v>2.2750337587696858</v>
      </c>
      <c r="L49" s="5">
        <f t="shared" si="3"/>
        <v>3.9813090778469498</v>
      </c>
      <c r="M49">
        <v>6.8971999999999998</v>
      </c>
      <c r="N49">
        <v>62.853400000000001</v>
      </c>
      <c r="O49" s="6">
        <f t="shared" si="4"/>
        <v>2.0124373721583178E-3</v>
      </c>
      <c r="P49" s="4">
        <f t="shared" si="5"/>
        <v>9.1490226253816158E-5</v>
      </c>
      <c r="Q49" s="37">
        <f t="shared" si="8"/>
        <v>-8.0456719348004366</v>
      </c>
      <c r="R49" s="4">
        <f t="shared" si="6"/>
        <v>1.1865756058275727</v>
      </c>
      <c r="S49" s="4">
        <f t="shared" si="7"/>
        <v>2.3879090940588043E-3</v>
      </c>
      <c r="T49" s="37">
        <f t="shared" si="9"/>
        <v>-336933.76162511093</v>
      </c>
      <c r="U49" s="4"/>
      <c r="V49" s="4"/>
      <c r="W49" s="4"/>
    </row>
    <row r="50" spans="1:23" x14ac:dyDescent="0.2">
      <c r="A50">
        <v>33</v>
      </c>
      <c r="B50" t="s">
        <v>63</v>
      </c>
      <c r="C50" t="s">
        <v>69</v>
      </c>
      <c r="D50" t="s">
        <v>6</v>
      </c>
      <c r="E50" s="1">
        <v>44768</v>
      </c>
      <c r="F50">
        <v>71.2</v>
      </c>
      <c r="G50">
        <f t="shared" si="0"/>
        <v>7.1199999999999999E-2</v>
      </c>
      <c r="H50">
        <v>15</v>
      </c>
      <c r="I50" s="5">
        <f t="shared" si="1"/>
        <v>5.62E-2</v>
      </c>
      <c r="J50">
        <v>37.834299999999999</v>
      </c>
      <c r="K50">
        <f t="shared" si="2"/>
        <v>1.5933815082852785</v>
      </c>
      <c r="L50" s="5">
        <f t="shared" si="3"/>
        <v>2.7884176394992366</v>
      </c>
      <c r="M50">
        <v>7.0540000000000003</v>
      </c>
      <c r="N50">
        <v>64.56</v>
      </c>
      <c r="O50" s="6">
        <f t="shared" si="4"/>
        <v>2.0060067458363209E-3</v>
      </c>
      <c r="P50" s="4">
        <f t="shared" si="5"/>
        <v>6.4113535250912969E-5</v>
      </c>
      <c r="Q50" s="37">
        <f t="shared" si="8"/>
        <v>-9.2028122132343437</v>
      </c>
      <c r="R50" s="4">
        <f t="shared" si="6"/>
        <v>1.2187935913129297</v>
      </c>
      <c r="S50" s="4">
        <f t="shared" si="7"/>
        <v>2.4449081659558129E-3</v>
      </c>
      <c r="T50" s="37">
        <f t="shared" si="9"/>
        <v>-376407.27538887312</v>
      </c>
      <c r="U50" s="4"/>
      <c r="V50" s="4"/>
      <c r="W50" s="4"/>
    </row>
    <row r="51" spans="1:23" x14ac:dyDescent="0.2">
      <c r="A51">
        <v>34</v>
      </c>
      <c r="B51" t="s">
        <v>63</v>
      </c>
      <c r="C51" t="s">
        <v>68</v>
      </c>
      <c r="D51" t="s">
        <v>6</v>
      </c>
      <c r="E51" s="1">
        <v>44768</v>
      </c>
      <c r="F51">
        <v>70.739999999999995</v>
      </c>
      <c r="G51">
        <f t="shared" si="0"/>
        <v>7.0739999999999997E-2</v>
      </c>
      <c r="H51">
        <v>15</v>
      </c>
      <c r="I51" s="5">
        <f t="shared" si="1"/>
        <v>5.5739999999999998E-2</v>
      </c>
      <c r="J51">
        <v>36.755499999999998</v>
      </c>
      <c r="K51">
        <f t="shared" si="2"/>
        <v>1.5479481324559869</v>
      </c>
      <c r="L51" s="5">
        <f t="shared" si="3"/>
        <v>2.7089092317979766</v>
      </c>
      <c r="M51">
        <v>7.0540000000000003</v>
      </c>
      <c r="N51">
        <v>64.56</v>
      </c>
      <c r="O51" s="6">
        <f t="shared" si="4"/>
        <v>2.0060067458363209E-3</v>
      </c>
      <c r="P51" s="4">
        <f t="shared" si="5"/>
        <v>6.2285414158975633E-5</v>
      </c>
      <c r="Q51" s="37">
        <f t="shared" si="8"/>
        <v>-9.3860080690974197</v>
      </c>
      <c r="R51" s="4">
        <f t="shared" si="6"/>
        <v>1.2187935913129297</v>
      </c>
      <c r="S51" s="4">
        <f t="shared" si="7"/>
        <v>2.4449081659558129E-3</v>
      </c>
      <c r="T51" s="37">
        <f t="shared" si="9"/>
        <v>-383900.22986520035</v>
      </c>
      <c r="U51" s="4"/>
      <c r="V51" s="4"/>
      <c r="W51" s="4"/>
    </row>
    <row r="52" spans="1:23" x14ac:dyDescent="0.2">
      <c r="A52">
        <v>35</v>
      </c>
      <c r="B52" t="s">
        <v>82</v>
      </c>
      <c r="C52">
        <v>1</v>
      </c>
      <c r="D52" t="s">
        <v>5</v>
      </c>
      <c r="E52" s="1">
        <v>44764</v>
      </c>
      <c r="F52">
        <v>71.03</v>
      </c>
      <c r="G52">
        <f t="shared" si="0"/>
        <v>7.1029999999999996E-2</v>
      </c>
      <c r="H52">
        <v>15</v>
      </c>
      <c r="I52" s="5">
        <f t="shared" si="1"/>
        <v>5.6029999999999996E-2</v>
      </c>
      <c r="J52">
        <v>44.345500000000001</v>
      </c>
      <c r="K52">
        <f t="shared" si="2"/>
        <v>1.8675989690747501</v>
      </c>
      <c r="L52" s="5">
        <f t="shared" si="3"/>
        <v>3.2682981958808122</v>
      </c>
      <c r="M52">
        <v>5.9416000000000002</v>
      </c>
      <c r="N52">
        <v>62.413539999999998</v>
      </c>
      <c r="O52" s="6">
        <f t="shared" si="4"/>
        <v>2.0522358112827739E-3</v>
      </c>
      <c r="P52" s="4">
        <f t="shared" si="5"/>
        <v>7.4849001699839408E-5</v>
      </c>
      <c r="Q52" s="37">
        <f t="shared" si="8"/>
        <v>-8.7347087173015883</v>
      </c>
      <c r="R52" s="4">
        <f t="shared" si="6"/>
        <v>1.1782717249559043</v>
      </c>
      <c r="S52" s="4">
        <f t="shared" si="7"/>
        <v>2.4180914293764335E-3</v>
      </c>
      <c r="T52" s="37">
        <f t="shared" si="9"/>
        <v>-361223.2610887693</v>
      </c>
      <c r="U52" s="4"/>
      <c r="V52" s="4"/>
      <c r="W52" s="4"/>
    </row>
    <row r="53" spans="1:23" x14ac:dyDescent="0.2">
      <c r="A53">
        <v>36</v>
      </c>
      <c r="B53" t="s">
        <v>82</v>
      </c>
      <c r="C53">
        <v>3</v>
      </c>
      <c r="D53" t="s">
        <v>5</v>
      </c>
      <c r="E53" s="1">
        <v>44764</v>
      </c>
      <c r="F53">
        <v>71.14</v>
      </c>
      <c r="G53">
        <f t="shared" si="0"/>
        <v>7.1139999999999995E-2</v>
      </c>
      <c r="H53">
        <v>15</v>
      </c>
      <c r="I53" s="5">
        <f t="shared" si="1"/>
        <v>5.6139999999999995E-2</v>
      </c>
      <c r="J53">
        <v>36.682299999999998</v>
      </c>
      <c r="K53">
        <f t="shared" si="2"/>
        <v>1.5448653338735769</v>
      </c>
      <c r="L53" s="5">
        <f t="shared" si="3"/>
        <v>2.7035143342787591</v>
      </c>
      <c r="M53">
        <v>5.9416000000000002</v>
      </c>
      <c r="N53">
        <v>62.413539999999998</v>
      </c>
      <c r="O53" s="6">
        <f t="shared" si="4"/>
        <v>2.0522358112827739E-3</v>
      </c>
      <c r="P53" s="4">
        <f t="shared" si="5"/>
        <v>6.1914591898930426E-5</v>
      </c>
      <c r="Q53" s="37">
        <f t="shared" si="8"/>
        <v>-9.3022175220658738</v>
      </c>
      <c r="R53" s="4">
        <f t="shared" si="6"/>
        <v>1.1782717249559043</v>
      </c>
      <c r="S53" s="4">
        <f t="shared" si="7"/>
        <v>2.4180914293764335E-3</v>
      </c>
      <c r="T53" s="37">
        <f t="shared" si="9"/>
        <v>-384692.54756279779</v>
      </c>
      <c r="U53" s="4"/>
      <c r="V53" s="4"/>
      <c r="W53" s="4"/>
    </row>
    <row r="54" spans="1:23" x14ac:dyDescent="0.2">
      <c r="A54">
        <v>37</v>
      </c>
      <c r="B54" t="s">
        <v>82</v>
      </c>
      <c r="C54">
        <v>2</v>
      </c>
      <c r="D54" t="s">
        <v>5</v>
      </c>
      <c r="E54" s="1">
        <v>44764</v>
      </c>
      <c r="F54">
        <v>70.75</v>
      </c>
      <c r="G54">
        <f t="shared" si="0"/>
        <v>7.0749999999999993E-2</v>
      </c>
      <c r="H54">
        <v>15</v>
      </c>
      <c r="I54" s="5">
        <f t="shared" si="1"/>
        <v>5.5749999999999994E-2</v>
      </c>
      <c r="J54">
        <v>37.216299999999997</v>
      </c>
      <c r="K54">
        <f t="shared" si="2"/>
        <v>1.5673546022206677</v>
      </c>
      <c r="L54" s="5">
        <f t="shared" si="3"/>
        <v>2.742870553886168</v>
      </c>
      <c r="M54">
        <v>5.9416000000000002</v>
      </c>
      <c r="N54">
        <v>62.413539999999998</v>
      </c>
      <c r="O54" s="6">
        <f t="shared" si="4"/>
        <v>2.0522358112827739E-3</v>
      </c>
      <c r="P54" s="4">
        <f t="shared" si="5"/>
        <v>6.2815909212022254E-5</v>
      </c>
      <c r="Q54" s="37">
        <f t="shared" si="8"/>
        <v>-9.3458867460314146</v>
      </c>
      <c r="R54" s="4">
        <f t="shared" si="6"/>
        <v>1.1782717249559043</v>
      </c>
      <c r="S54" s="4">
        <f t="shared" si="7"/>
        <v>2.4180914293764335E-3</v>
      </c>
      <c r="T54" s="37">
        <f t="shared" si="9"/>
        <v>-386498.48523062217</v>
      </c>
      <c r="U54" s="4"/>
      <c r="V54" s="4"/>
      <c r="W54" s="4"/>
    </row>
    <row r="55" spans="1:23" x14ac:dyDescent="0.2">
      <c r="A55">
        <v>38</v>
      </c>
      <c r="B55" t="s">
        <v>82</v>
      </c>
      <c r="C55">
        <v>1</v>
      </c>
      <c r="D55" t="s">
        <v>5</v>
      </c>
      <c r="E55" s="1">
        <v>44764</v>
      </c>
      <c r="F55">
        <v>71.48</v>
      </c>
      <c r="G55">
        <f t="shared" si="0"/>
        <v>7.1480000000000002E-2</v>
      </c>
      <c r="H55">
        <v>15</v>
      </c>
      <c r="I55" s="5">
        <f t="shared" si="1"/>
        <v>5.6480000000000002E-2</v>
      </c>
      <c r="J55">
        <v>40.356699999999996</v>
      </c>
      <c r="K55">
        <f t="shared" si="2"/>
        <v>1.6996117151742334</v>
      </c>
      <c r="L55" s="5">
        <f t="shared" si="3"/>
        <v>2.9743205015549083</v>
      </c>
      <c r="M55">
        <v>5.9416000000000002</v>
      </c>
      <c r="N55">
        <v>62.413539999999998</v>
      </c>
      <c r="O55" s="6">
        <f t="shared" si="4"/>
        <v>2.0522358112827739E-3</v>
      </c>
      <c r="P55" s="4">
        <f t="shared" si="5"/>
        <v>6.8116465185867999E-5</v>
      </c>
      <c r="Q55" s="37">
        <f t="shared" si="8"/>
        <v>-8.945646283466246</v>
      </c>
      <c r="R55" s="4">
        <f t="shared" si="6"/>
        <v>1.1782717249559043</v>
      </c>
      <c r="S55" s="4">
        <f t="shared" si="7"/>
        <v>2.4180914293764335E-3</v>
      </c>
      <c r="T55" s="37">
        <f t="shared" si="9"/>
        <v>-369946.56921525538</v>
      </c>
      <c r="U55" s="4"/>
      <c r="V55" s="4"/>
      <c r="W55" s="4"/>
    </row>
    <row r="56" spans="1:23" x14ac:dyDescent="0.2">
      <c r="A56">
        <v>39</v>
      </c>
      <c r="B56" s="43" t="s">
        <v>76</v>
      </c>
      <c r="C56">
        <v>1</v>
      </c>
      <c r="D56" t="s">
        <v>5</v>
      </c>
      <c r="E56" s="1">
        <v>44769</v>
      </c>
      <c r="F56">
        <v>71.209999999999994</v>
      </c>
      <c r="G56">
        <f t="shared" si="0"/>
        <v>7.1209999999999996E-2</v>
      </c>
      <c r="H56">
        <v>15</v>
      </c>
      <c r="I56" s="5">
        <f t="shared" si="1"/>
        <v>5.6209999999999996E-2</v>
      </c>
      <c r="J56">
        <v>16.219899999999999</v>
      </c>
      <c r="K56">
        <f t="shared" si="2"/>
        <v>0.68309678588572775</v>
      </c>
      <c r="L56" s="5">
        <f t="shared" si="3"/>
        <v>1.1954193753000235</v>
      </c>
      <c r="M56">
        <v>7.2851999999999997</v>
      </c>
      <c r="N56">
        <v>62.965649999999997</v>
      </c>
      <c r="O56" s="6">
        <f t="shared" si="4"/>
        <v>1.996575364244696E-3</v>
      </c>
      <c r="P56" s="4">
        <f t="shared" si="5"/>
        <v>2.7508720342292866E-5</v>
      </c>
      <c r="Q56" s="37">
        <f t="shared" si="8"/>
        <v>-10.867343256446869</v>
      </c>
      <c r="R56" s="4">
        <f t="shared" si="6"/>
        <v>1.1886947133341537</v>
      </c>
      <c r="S56" s="4">
        <f t="shared" si="7"/>
        <v>2.3733185802508822E-3</v>
      </c>
      <c r="T56" s="37">
        <f t="shared" si="9"/>
        <v>-457896.52290583291</v>
      </c>
      <c r="U56" s="4"/>
      <c r="V56" s="4"/>
      <c r="W56" s="4"/>
    </row>
    <row r="57" spans="1:23" x14ac:dyDescent="0.2">
      <c r="A57">
        <v>40</v>
      </c>
      <c r="B57" t="s">
        <v>84</v>
      </c>
      <c r="C57">
        <v>3</v>
      </c>
      <c r="D57" t="s">
        <v>4</v>
      </c>
      <c r="E57" s="1">
        <v>44750</v>
      </c>
      <c r="F57">
        <v>70.760000000000005</v>
      </c>
      <c r="G57">
        <f t="shared" si="0"/>
        <v>7.0760000000000003E-2</v>
      </c>
      <c r="H57">
        <v>15</v>
      </c>
      <c r="I57" s="5">
        <f t="shared" si="1"/>
        <v>5.5760000000000004E-2</v>
      </c>
      <c r="J57">
        <v>256.48509999999999</v>
      </c>
      <c r="K57">
        <f t="shared" si="2"/>
        <v>10.801801949307915</v>
      </c>
      <c r="L57" s="5">
        <f t="shared" si="3"/>
        <v>18.903153411288848</v>
      </c>
      <c r="M57">
        <v>7.3810000000000002</v>
      </c>
      <c r="N57">
        <v>63.79533</v>
      </c>
      <c r="O57" s="6">
        <f t="shared" si="4"/>
        <v>1.992684921883643E-3</v>
      </c>
      <c r="P57" s="4">
        <f t="shared" si="5"/>
        <v>4.3514369119745293E-4</v>
      </c>
      <c r="Q57" s="37">
        <f t="shared" si="8"/>
        <v>7.5547784426226636</v>
      </c>
      <c r="R57" s="4">
        <f t="shared" si="6"/>
        <v>1.2043577967734431</v>
      </c>
      <c r="S57" s="4">
        <f t="shared" si="7"/>
        <v>2.3999056221834449E-3</v>
      </c>
      <c r="T57" s="37">
        <f t="shared" si="9"/>
        <v>314794.8141289528</v>
      </c>
      <c r="U57" s="4"/>
      <c r="V57" s="4"/>
      <c r="W57" s="4"/>
    </row>
    <row r="58" spans="1:23" x14ac:dyDescent="0.2">
      <c r="A58">
        <v>41</v>
      </c>
      <c r="B58" s="43" t="s">
        <v>76</v>
      </c>
      <c r="C58">
        <v>3</v>
      </c>
      <c r="D58" t="s">
        <v>5</v>
      </c>
      <c r="E58" s="1">
        <v>44769</v>
      </c>
      <c r="F58">
        <v>71.540000000000006</v>
      </c>
      <c r="G58">
        <f t="shared" si="0"/>
        <v>7.1540000000000006E-2</v>
      </c>
      <c r="H58">
        <v>15</v>
      </c>
      <c r="I58" s="5">
        <f t="shared" si="1"/>
        <v>5.6540000000000007E-2</v>
      </c>
      <c r="J58">
        <v>21.293500000000002</v>
      </c>
      <c r="K58">
        <f t="shared" si="2"/>
        <v>0.8967701040239302</v>
      </c>
      <c r="L58" s="5">
        <f t="shared" si="3"/>
        <v>1.5693476820418777</v>
      </c>
      <c r="M58">
        <v>7.2851999999999997</v>
      </c>
      <c r="N58">
        <v>62.965649999999997</v>
      </c>
      <c r="O58" s="6">
        <f t="shared" si="4"/>
        <v>1.996575364244696E-3</v>
      </c>
      <c r="P58" s="4">
        <f t="shared" si="5"/>
        <v>3.6113473980025345E-5</v>
      </c>
      <c r="Q58" s="37">
        <f t="shared" si="8"/>
        <v>-10.40550911758965</v>
      </c>
      <c r="R58" s="4">
        <f t="shared" si="6"/>
        <v>1.1886947133341537</v>
      </c>
      <c r="S58" s="4">
        <f t="shared" si="7"/>
        <v>2.3733185802508822E-3</v>
      </c>
      <c r="T58" s="37">
        <f t="shared" si="9"/>
        <v>-438437.0983388875</v>
      </c>
      <c r="U58" s="4"/>
      <c r="V58" s="4"/>
      <c r="W58" s="4"/>
    </row>
    <row r="59" spans="1:23" x14ac:dyDescent="0.2">
      <c r="A59">
        <v>42</v>
      </c>
      <c r="B59" t="s">
        <v>84</v>
      </c>
      <c r="C59">
        <v>3</v>
      </c>
      <c r="D59" t="s">
        <v>5</v>
      </c>
      <c r="E59" s="1">
        <v>44760</v>
      </c>
      <c r="F59">
        <v>71.64</v>
      </c>
      <c r="G59">
        <f t="shared" si="0"/>
        <v>7.1639999999999995E-2</v>
      </c>
      <c r="H59">
        <v>15</v>
      </c>
      <c r="I59" s="5">
        <f t="shared" si="1"/>
        <v>5.6639999999999996E-2</v>
      </c>
      <c r="J59">
        <v>372.97030000000001</v>
      </c>
      <c r="K59">
        <f t="shared" si="2"/>
        <v>15.707545247556128</v>
      </c>
      <c r="L59" s="5">
        <f t="shared" si="3"/>
        <v>27.488204183223221</v>
      </c>
      <c r="M59">
        <v>8.282</v>
      </c>
      <c r="N59">
        <v>63.775939999999999</v>
      </c>
      <c r="O59" s="6">
        <f t="shared" si="4"/>
        <v>1.9565913650487657E-3</v>
      </c>
      <c r="P59" s="4">
        <f t="shared" si="5"/>
        <v>6.3480073039513211E-4</v>
      </c>
      <c r="Q59" s="37">
        <f t="shared" si="8"/>
        <v>16.704559089153424</v>
      </c>
      <c r="R59" s="4">
        <f t="shared" si="6"/>
        <v>1.2039917433698564</v>
      </c>
      <c r="S59" s="4">
        <f t="shared" si="7"/>
        <v>2.3557198486674705E-3</v>
      </c>
      <c r="T59" s="37">
        <f t="shared" si="9"/>
        <v>709106.35229407577</v>
      </c>
      <c r="U59" s="4"/>
      <c r="V59" s="4"/>
      <c r="W59" s="4"/>
    </row>
    <row r="60" spans="1:23" x14ac:dyDescent="0.2">
      <c r="A60">
        <v>43</v>
      </c>
      <c r="B60" s="43" t="s">
        <v>76</v>
      </c>
      <c r="C60">
        <v>2</v>
      </c>
      <c r="D60" t="s">
        <v>5</v>
      </c>
      <c r="E60" s="1">
        <v>44769</v>
      </c>
      <c r="F60">
        <v>71.260000000000005</v>
      </c>
      <c r="G60">
        <f t="shared" si="0"/>
        <v>7.1260000000000004E-2</v>
      </c>
      <c r="H60">
        <v>15</v>
      </c>
      <c r="I60" s="5">
        <f t="shared" si="1"/>
        <v>5.6260000000000004E-2</v>
      </c>
      <c r="J60">
        <v>12.929500000000001</v>
      </c>
      <c r="K60">
        <f t="shared" si="2"/>
        <v>0.5445224627223052</v>
      </c>
      <c r="L60" s="5">
        <f t="shared" si="3"/>
        <v>0.95291430976403402</v>
      </c>
      <c r="M60">
        <v>7.2851999999999997</v>
      </c>
      <c r="N60">
        <v>62.965649999999997</v>
      </c>
      <c r="O60" s="6">
        <f t="shared" si="4"/>
        <v>1.996575364244696E-3</v>
      </c>
      <c r="P60" s="4">
        <f t="shared" si="5"/>
        <v>2.1928248612240248E-5</v>
      </c>
      <c r="Q60" s="37">
        <f t="shared" si="8"/>
        <v>-11.110220792588628</v>
      </c>
      <c r="R60" s="4">
        <f t="shared" si="6"/>
        <v>1.1886947133341537</v>
      </c>
      <c r="S60" s="4">
        <f t="shared" si="7"/>
        <v>2.3733185802508822E-3</v>
      </c>
      <c r="T60" s="37">
        <f t="shared" si="9"/>
        <v>-468130.19057113572</v>
      </c>
      <c r="U60" s="4"/>
      <c r="V60" s="4"/>
      <c r="W60" s="4"/>
    </row>
    <row r="61" spans="1:23" x14ac:dyDescent="0.2">
      <c r="A61">
        <v>44</v>
      </c>
      <c r="B61" s="43" t="s">
        <v>76</v>
      </c>
      <c r="C61">
        <v>2</v>
      </c>
      <c r="D61" t="s">
        <v>5</v>
      </c>
      <c r="E61" s="1">
        <v>44769</v>
      </c>
      <c r="F61">
        <v>71.03</v>
      </c>
      <c r="G61">
        <f t="shared" si="0"/>
        <v>7.1029999999999996E-2</v>
      </c>
      <c r="H61">
        <v>15</v>
      </c>
      <c r="I61" s="5">
        <f t="shared" si="1"/>
        <v>5.6029999999999996E-2</v>
      </c>
      <c r="J61">
        <v>23.3935</v>
      </c>
      <c r="K61">
        <f t="shared" si="2"/>
        <v>0.98521104696192774</v>
      </c>
      <c r="L61" s="5">
        <f t="shared" si="3"/>
        <v>1.7241193321833732</v>
      </c>
      <c r="M61">
        <v>7.2851999999999997</v>
      </c>
      <c r="N61">
        <v>62.965649999999997</v>
      </c>
      <c r="O61" s="6">
        <f t="shared" si="4"/>
        <v>1.996575364244696E-3</v>
      </c>
      <c r="P61" s="4">
        <f t="shared" si="5"/>
        <v>3.967504419431859E-5</v>
      </c>
      <c r="Q61" s="37">
        <f t="shared" si="8"/>
        <v>-10.353281166912508</v>
      </c>
      <c r="R61" s="4">
        <f t="shared" si="6"/>
        <v>1.1886947133341537</v>
      </c>
      <c r="S61" s="4">
        <f t="shared" si="7"/>
        <v>2.3733185802508822E-3</v>
      </c>
      <c r="T61" s="37">
        <f t="shared" si="9"/>
        <v>-436236.46876004606</v>
      </c>
      <c r="U61" s="4"/>
      <c r="V61" s="4"/>
      <c r="W61" s="4"/>
    </row>
    <row r="62" spans="1:23" x14ac:dyDescent="0.2">
      <c r="A62">
        <v>45</v>
      </c>
      <c r="B62" t="s">
        <v>79</v>
      </c>
      <c r="C62">
        <v>2</v>
      </c>
      <c r="D62" t="s">
        <v>5</v>
      </c>
      <c r="E62" s="1">
        <v>44760</v>
      </c>
      <c r="F62">
        <v>71.58</v>
      </c>
      <c r="G62">
        <f t="shared" si="0"/>
        <v>7.1580000000000005E-2</v>
      </c>
      <c r="H62">
        <v>15</v>
      </c>
      <c r="I62" s="5">
        <f t="shared" si="1"/>
        <v>5.6580000000000005E-2</v>
      </c>
      <c r="J62">
        <v>103.7839</v>
      </c>
      <c r="K62">
        <f t="shared" si="2"/>
        <v>4.3708314179918357</v>
      </c>
      <c r="L62" s="5">
        <f t="shared" si="3"/>
        <v>7.6489549814857112</v>
      </c>
      <c r="M62">
        <v>7.0789999999999997</v>
      </c>
      <c r="N62">
        <v>63.784350000000003</v>
      </c>
      <c r="O62" s="6">
        <f t="shared" si="4"/>
        <v>2.0049840197790174E-3</v>
      </c>
      <c r="P62" s="4">
        <f t="shared" si="5"/>
        <v>1.758866002943986E-4</v>
      </c>
      <c r="Q62" s="37">
        <f t="shared" si="8"/>
        <v>-4.0368385055703762</v>
      </c>
      <c r="R62" s="4">
        <f t="shared" si="6"/>
        <v>1.204150511246296</v>
      </c>
      <c r="S62" s="4">
        <f t="shared" si="7"/>
        <v>2.4143025324575573E-3</v>
      </c>
      <c r="T62" s="37">
        <f t="shared" si="9"/>
        <v>-167205.1638640835</v>
      </c>
      <c r="U62" s="4"/>
      <c r="V62" s="4"/>
      <c r="W62" s="4"/>
    </row>
    <row r="63" spans="1:23" x14ac:dyDescent="0.2">
      <c r="A63">
        <v>46</v>
      </c>
      <c r="B63" t="s">
        <v>81</v>
      </c>
      <c r="C63">
        <v>1</v>
      </c>
      <c r="D63" t="s">
        <v>6</v>
      </c>
      <c r="E63" s="1">
        <v>44749</v>
      </c>
      <c r="F63">
        <v>70.739999999999995</v>
      </c>
      <c r="G63">
        <f t="shared" si="0"/>
        <v>7.0739999999999997E-2</v>
      </c>
      <c r="H63">
        <v>15</v>
      </c>
      <c r="I63" s="5">
        <f t="shared" si="1"/>
        <v>5.5739999999999998E-2</v>
      </c>
      <c r="J63">
        <v>1.7746999999999999</v>
      </c>
      <c r="K63">
        <f t="shared" si="2"/>
        <v>7.4741019729554492E-2</v>
      </c>
      <c r="L63" s="5">
        <f t="shared" si="3"/>
        <v>0.13079678452672033</v>
      </c>
      <c r="M63">
        <v>5.0369999999999999</v>
      </c>
      <c r="N63">
        <v>61.64864</v>
      </c>
      <c r="O63" s="6">
        <f t="shared" si="4"/>
        <v>2.0908944603631845E-3</v>
      </c>
      <c r="P63" s="4">
        <f t="shared" si="5"/>
        <v>2.9857364581846188E-6</v>
      </c>
      <c r="Q63" s="37">
        <f t="shared" si="8"/>
        <v>-12.082822617518266</v>
      </c>
      <c r="R63" s="4">
        <f t="shared" si="6"/>
        <v>1.1638315883698565</v>
      </c>
      <c r="S63" s="4">
        <f t="shared" si="7"/>
        <v>2.4334490209182188E-3</v>
      </c>
      <c r="T63" s="37">
        <f t="shared" si="9"/>
        <v>-496530.74766115408</v>
      </c>
      <c r="U63" s="4"/>
      <c r="V63" s="4"/>
      <c r="W63" s="4"/>
    </row>
    <row r="64" spans="1:23" x14ac:dyDescent="0.2">
      <c r="A64">
        <v>47</v>
      </c>
      <c r="B64" t="s">
        <v>82</v>
      </c>
      <c r="C64">
        <v>2</v>
      </c>
      <c r="D64" t="s">
        <v>4</v>
      </c>
      <c r="E64" s="1">
        <v>44757</v>
      </c>
      <c r="F64">
        <v>70.53</v>
      </c>
      <c r="G64">
        <f t="shared" si="0"/>
        <v>7.0529999999999995E-2</v>
      </c>
      <c r="H64">
        <v>15</v>
      </c>
      <c r="I64" s="5">
        <f t="shared" si="1"/>
        <v>5.5529999999999996E-2</v>
      </c>
      <c r="J64">
        <v>85.421499999999995</v>
      </c>
      <c r="K64">
        <f t="shared" si="2"/>
        <v>3.5975038129419841</v>
      </c>
      <c r="L64" s="5">
        <f t="shared" si="3"/>
        <v>6.2956316726484713</v>
      </c>
      <c r="M64">
        <v>7.5213999999999999</v>
      </c>
      <c r="N64">
        <v>62.492400000000004</v>
      </c>
      <c r="O64" s="6">
        <f t="shared" si="4"/>
        <v>1.9870017459364831E-3</v>
      </c>
      <c r="P64" s="4">
        <f t="shared" si="5"/>
        <v>1.4499567402711177E-4</v>
      </c>
      <c r="Q64" s="37">
        <f t="shared" si="8"/>
        <v>-5.6823362687968144</v>
      </c>
      <c r="R64" s="4">
        <f t="shared" si="6"/>
        <v>1.1797604805725546</v>
      </c>
      <c r="S64" s="4">
        <f t="shared" si="7"/>
        <v>2.3441861346845303E-3</v>
      </c>
      <c r="T64" s="37">
        <f t="shared" si="9"/>
        <v>-242401.24044422424</v>
      </c>
      <c r="U64" s="4"/>
      <c r="V64" s="4"/>
      <c r="W64" s="4"/>
    </row>
    <row r="65" spans="1:23" x14ac:dyDescent="0.2">
      <c r="A65">
        <v>48</v>
      </c>
      <c r="B65" t="s">
        <v>65</v>
      </c>
      <c r="C65" t="s">
        <v>67</v>
      </c>
      <c r="D65" t="s">
        <v>6</v>
      </c>
      <c r="E65" s="1">
        <v>44763</v>
      </c>
      <c r="F65">
        <v>71.25</v>
      </c>
      <c r="G65">
        <f t="shared" si="0"/>
        <v>7.1249999999999994E-2</v>
      </c>
      <c r="H65">
        <v>15</v>
      </c>
      <c r="I65" s="5">
        <f t="shared" si="1"/>
        <v>5.6249999999999994E-2</v>
      </c>
      <c r="J65">
        <v>29.059899999999999</v>
      </c>
      <c r="K65">
        <f t="shared" si="2"/>
        <v>1.2238499798494848</v>
      </c>
      <c r="L65" s="5">
        <f t="shared" si="3"/>
        <v>2.1417374647365981</v>
      </c>
      <c r="M65">
        <v>4.8360000000000003</v>
      </c>
      <c r="N65">
        <v>62.4</v>
      </c>
      <c r="O65" s="6">
        <f t="shared" si="4"/>
        <v>2.0996173700607965E-3</v>
      </c>
      <c r="P65" s="4">
        <f t="shared" si="5"/>
        <v>4.8854742749016395E-5</v>
      </c>
      <c r="Q65" s="37">
        <f t="shared" si="8"/>
        <v>-9.8647551128023139</v>
      </c>
      <c r="R65" s="4">
        <f t="shared" si="6"/>
        <v>1.178016110562683</v>
      </c>
      <c r="S65" s="4">
        <f t="shared" si="7"/>
        <v>2.4733830879488687E-3</v>
      </c>
      <c r="T65" s="37">
        <f t="shared" si="9"/>
        <v>-398836.52317615604</v>
      </c>
      <c r="U65" s="4"/>
      <c r="V65" s="4"/>
      <c r="W65" s="4"/>
    </row>
    <row r="66" spans="1:23" x14ac:dyDescent="0.2">
      <c r="A66">
        <v>49</v>
      </c>
      <c r="B66" t="s">
        <v>83</v>
      </c>
      <c r="C66">
        <v>2</v>
      </c>
      <c r="D66" t="s">
        <v>6</v>
      </c>
      <c r="E66" s="1">
        <v>44749</v>
      </c>
      <c r="F66">
        <v>70.8</v>
      </c>
      <c r="G66">
        <f t="shared" si="0"/>
        <v>7.0800000000000002E-2</v>
      </c>
      <c r="H66">
        <v>15</v>
      </c>
      <c r="I66" s="5">
        <f t="shared" si="1"/>
        <v>5.5800000000000002E-2</v>
      </c>
      <c r="J66">
        <v>1.7253000000000001</v>
      </c>
      <c r="K66">
        <f t="shared" si="2"/>
        <v>7.2660551833774942E-2</v>
      </c>
      <c r="L66" s="5">
        <f t="shared" si="3"/>
        <v>0.12715596570910614</v>
      </c>
      <c r="M66">
        <v>4.5814000000000004</v>
      </c>
      <c r="N66">
        <v>61.709899999999998</v>
      </c>
      <c r="O66" s="6">
        <f t="shared" si="4"/>
        <v>2.1107369181873068E-3</v>
      </c>
      <c r="P66" s="4">
        <f t="shared" si="5"/>
        <v>2.897872653602127E-6</v>
      </c>
      <c r="Q66" s="37">
        <f t="shared" si="8"/>
        <v>-12.073450012521524</v>
      </c>
      <c r="R66" s="4">
        <f t="shared" si="6"/>
        <v>1.1649880830322454</v>
      </c>
      <c r="S66" s="4">
        <f t="shared" si="7"/>
        <v>2.4589833561044199E-3</v>
      </c>
      <c r="T66" s="37">
        <f t="shared" si="9"/>
        <v>-490993.56376484677</v>
      </c>
      <c r="U66" s="4"/>
      <c r="V66" s="4"/>
      <c r="W66" s="4"/>
    </row>
    <row r="67" spans="1:23" x14ac:dyDescent="0.2">
      <c r="A67">
        <v>50</v>
      </c>
      <c r="B67" t="s">
        <v>75</v>
      </c>
      <c r="C67">
        <v>1</v>
      </c>
      <c r="D67" t="s">
        <v>4</v>
      </c>
      <c r="E67" s="1">
        <v>44761</v>
      </c>
      <c r="F67">
        <v>71.180000000000007</v>
      </c>
      <c r="G67">
        <f t="shared" si="0"/>
        <v>7.1180000000000007E-2</v>
      </c>
      <c r="H67">
        <v>15</v>
      </c>
      <c r="I67" s="5">
        <f t="shared" si="1"/>
        <v>5.6180000000000008E-2</v>
      </c>
      <c r="J67">
        <v>17.325099999999999</v>
      </c>
      <c r="K67">
        <f t="shared" si="2"/>
        <v>0.7296419907119539</v>
      </c>
      <c r="L67" s="5">
        <f t="shared" si="3"/>
        <v>1.2768734837459192</v>
      </c>
      <c r="M67">
        <v>6.1660000000000004</v>
      </c>
      <c r="N67">
        <v>62.748750000000001</v>
      </c>
      <c r="O67" s="6">
        <f t="shared" si="4"/>
        <v>2.042795344489159E-3</v>
      </c>
      <c r="P67" s="4">
        <f t="shared" si="5"/>
        <v>2.9265857588118641E-5</v>
      </c>
      <c r="Q67" s="37">
        <f t="shared" si="8"/>
        <v>-10.787499042073479</v>
      </c>
      <c r="R67" s="4">
        <f t="shared" si="6"/>
        <v>1.1845999746421498</v>
      </c>
      <c r="S67" s="4">
        <f t="shared" si="7"/>
        <v>2.4198953132809594E-3</v>
      </c>
      <c r="T67" s="37">
        <f t="shared" si="9"/>
        <v>-445783.7073723448</v>
      </c>
      <c r="U67" s="4"/>
      <c r="V67" s="4"/>
      <c r="W67" s="4"/>
    </row>
    <row r="68" spans="1:23" x14ac:dyDescent="0.2">
      <c r="A68">
        <v>51</v>
      </c>
      <c r="B68" t="s">
        <v>83</v>
      </c>
      <c r="C68">
        <v>1</v>
      </c>
      <c r="D68" t="s">
        <v>6</v>
      </c>
      <c r="E68" s="1">
        <v>44749</v>
      </c>
      <c r="F68">
        <v>70.81</v>
      </c>
      <c r="G68">
        <f t="shared" si="0"/>
        <v>7.0809999999999998E-2</v>
      </c>
      <c r="H68">
        <v>15</v>
      </c>
      <c r="I68" s="5">
        <f t="shared" si="1"/>
        <v>5.5809999999999998E-2</v>
      </c>
      <c r="J68">
        <v>1.7019</v>
      </c>
      <c r="K68">
        <f t="shared" si="2"/>
        <v>7.1675067041037252E-2</v>
      </c>
      <c r="L68" s="5">
        <f t="shared" si="3"/>
        <v>0.12543136732181517</v>
      </c>
      <c r="M68">
        <v>4.5814000000000004</v>
      </c>
      <c r="N68">
        <v>61.709899999999998</v>
      </c>
      <c r="O68" s="6">
        <f t="shared" si="4"/>
        <v>2.1107369181873068E-3</v>
      </c>
      <c r="P68" s="4">
        <f t="shared" si="5"/>
        <v>2.8585692164640701E-6</v>
      </c>
      <c r="Q68" s="37">
        <f t="shared" si="8"/>
        <v>-12.073070377394794</v>
      </c>
      <c r="R68" s="4">
        <f t="shared" si="6"/>
        <v>1.1649880830322454</v>
      </c>
      <c r="S68" s="4">
        <f t="shared" si="7"/>
        <v>2.4589833561044199E-3</v>
      </c>
      <c r="T68" s="37">
        <f t="shared" si="9"/>
        <v>-490978.12506227125</v>
      </c>
      <c r="U68" s="4"/>
      <c r="V68" s="4"/>
      <c r="W68" s="4"/>
    </row>
    <row r="69" spans="1:23" x14ac:dyDescent="0.2">
      <c r="A69">
        <v>52</v>
      </c>
      <c r="B69" t="s">
        <v>65</v>
      </c>
      <c r="C69" t="s">
        <v>67</v>
      </c>
      <c r="D69" t="s">
        <v>4</v>
      </c>
      <c r="E69" s="1">
        <v>44757</v>
      </c>
      <c r="F69">
        <v>70.849999999999994</v>
      </c>
      <c r="G69">
        <f t="shared" si="0"/>
        <v>7.0849999999999996E-2</v>
      </c>
      <c r="H69">
        <v>15</v>
      </c>
      <c r="I69" s="5">
        <f t="shared" si="1"/>
        <v>5.5849999999999997E-2</v>
      </c>
      <c r="J69">
        <v>37.015900000000002</v>
      </c>
      <c r="K69">
        <f t="shared" si="2"/>
        <v>1.5589148093802989</v>
      </c>
      <c r="L69" s="5">
        <f t="shared" si="3"/>
        <v>2.728100916415523</v>
      </c>
      <c r="M69">
        <v>7.33</v>
      </c>
      <c r="N69">
        <v>63.28</v>
      </c>
      <c r="O69" s="6">
        <f t="shared" si="4"/>
        <v>1.9947547586312499E-3</v>
      </c>
      <c r="P69" s="4">
        <f t="shared" si="5"/>
        <v>6.2788470341441056E-5</v>
      </c>
      <c r="Q69" s="37">
        <f t="shared" si="8"/>
        <v>-9.3424459773416952</v>
      </c>
      <c r="R69" s="4">
        <f t="shared" si="6"/>
        <v>1.1946291582757465</v>
      </c>
      <c r="S69" s="4">
        <f t="shared" si="7"/>
        <v>2.3829921982701898E-3</v>
      </c>
      <c r="T69" s="37">
        <f t="shared" si="9"/>
        <v>-392046.85538305005</v>
      </c>
      <c r="U69" s="4"/>
      <c r="V69" s="4"/>
      <c r="W69" s="4"/>
    </row>
    <row r="70" spans="1:23" x14ac:dyDescent="0.2">
      <c r="A70">
        <v>53</v>
      </c>
      <c r="B70" t="s">
        <v>79</v>
      </c>
      <c r="C70">
        <v>1</v>
      </c>
      <c r="D70" t="s">
        <v>4</v>
      </c>
      <c r="E70" s="1">
        <v>44750</v>
      </c>
      <c r="F70">
        <v>70.84</v>
      </c>
      <c r="G70">
        <f t="shared" si="0"/>
        <v>7.084E-2</v>
      </c>
      <c r="H70">
        <v>15</v>
      </c>
      <c r="I70" s="5">
        <f t="shared" si="1"/>
        <v>5.5840000000000001E-2</v>
      </c>
      <c r="J70">
        <v>40.7515</v>
      </c>
      <c r="K70">
        <f t="shared" si="2"/>
        <v>1.7162386124465769</v>
      </c>
      <c r="L70" s="5">
        <f t="shared" si="3"/>
        <v>3.0034175717815095</v>
      </c>
      <c r="M70">
        <v>7.0789999999999997</v>
      </c>
      <c r="N70">
        <v>63.841279999999998</v>
      </c>
      <c r="O70" s="6">
        <f t="shared" si="4"/>
        <v>2.0049840197790174E-3</v>
      </c>
      <c r="P70" s="4">
        <f t="shared" si="5"/>
        <v>6.9063147481422324E-5</v>
      </c>
      <c r="Q70" s="37">
        <f t="shared" si="8"/>
        <v>-9.0560904755390919</v>
      </c>
      <c r="R70" s="4">
        <f t="shared" si="6"/>
        <v>1.2052252621625512</v>
      </c>
      <c r="S70" s="4">
        <f t="shared" si="7"/>
        <v>2.4164573908698919E-3</v>
      </c>
      <c r="T70" s="37">
        <f t="shared" si="9"/>
        <v>-374767.23197171802</v>
      </c>
      <c r="U70" s="4"/>
      <c r="V70" s="4"/>
      <c r="W70" s="4"/>
    </row>
    <row r="71" spans="1:23" x14ac:dyDescent="0.2">
      <c r="A71">
        <v>54</v>
      </c>
      <c r="B71" t="s">
        <v>84</v>
      </c>
      <c r="C71">
        <v>1</v>
      </c>
      <c r="D71" t="s">
        <v>4</v>
      </c>
      <c r="E71" s="1">
        <v>44750</v>
      </c>
      <c r="F71">
        <v>71.06</v>
      </c>
      <c r="G71">
        <f t="shared" si="0"/>
        <v>7.1059999999999998E-2</v>
      </c>
      <c r="H71">
        <v>15</v>
      </c>
      <c r="I71" s="5">
        <f t="shared" si="1"/>
        <v>5.6059999999999999E-2</v>
      </c>
      <c r="J71">
        <v>187.55590000000001</v>
      </c>
      <c r="K71">
        <f t="shared" si="2"/>
        <v>7.8988669759927603</v>
      </c>
      <c r="L71" s="5">
        <f t="shared" si="3"/>
        <v>13.823017207987329</v>
      </c>
      <c r="M71">
        <v>7.3810000000000002</v>
      </c>
      <c r="N71">
        <v>63.79533</v>
      </c>
      <c r="O71" s="6">
        <f t="shared" si="4"/>
        <v>1.992684921883643E-3</v>
      </c>
      <c r="P71" s="4">
        <f t="shared" si="5"/>
        <v>3.1820081022975751E-4</v>
      </c>
      <c r="Q71" s="37">
        <f t="shared" si="8"/>
        <v>2.3069819517417489</v>
      </c>
      <c r="R71" s="4">
        <f t="shared" si="6"/>
        <v>1.2043577967734431</v>
      </c>
      <c r="S71" s="4">
        <f t="shared" si="7"/>
        <v>2.3999056221834449E-3</v>
      </c>
      <c r="T71" s="37">
        <f t="shared" si="9"/>
        <v>96128.028136491732</v>
      </c>
      <c r="U71" s="4"/>
      <c r="V71" s="4"/>
      <c r="W71" s="4"/>
    </row>
    <row r="72" spans="1:23" x14ac:dyDescent="0.2">
      <c r="A72">
        <v>55</v>
      </c>
      <c r="B72" t="s">
        <v>65</v>
      </c>
      <c r="C72" t="s">
        <v>70</v>
      </c>
      <c r="D72" t="s">
        <v>6</v>
      </c>
      <c r="E72" s="1">
        <v>44763</v>
      </c>
      <c r="F72">
        <v>70.739999999999995</v>
      </c>
      <c r="G72">
        <f t="shared" si="0"/>
        <v>7.0739999999999997E-2</v>
      </c>
      <c r="H72">
        <v>15</v>
      </c>
      <c r="I72" s="5">
        <f t="shared" si="1"/>
        <v>5.5739999999999998E-2</v>
      </c>
      <c r="J72">
        <v>17.509899999999998</v>
      </c>
      <c r="K72">
        <f t="shared" si="2"/>
        <v>0.73742479369049763</v>
      </c>
      <c r="L72" s="5">
        <f t="shared" si="3"/>
        <v>1.2904933889583707</v>
      </c>
      <c r="M72">
        <v>4.8360000000000003</v>
      </c>
      <c r="N72">
        <v>62.4</v>
      </c>
      <c r="O72" s="6">
        <f t="shared" si="4"/>
        <v>2.0996173700607965E-3</v>
      </c>
      <c r="P72" s="4">
        <f t="shared" si="5"/>
        <v>2.9437185264264568E-5</v>
      </c>
      <c r="Q72" s="37">
        <f t="shared" si="8"/>
        <v>-10.867562047400591</v>
      </c>
      <c r="R72" s="4">
        <f t="shared" si="6"/>
        <v>1.178016110562683</v>
      </c>
      <c r="S72" s="4">
        <f t="shared" si="7"/>
        <v>2.4733830879488687E-3</v>
      </c>
      <c r="T72" s="37">
        <f t="shared" si="9"/>
        <v>-439380.46234531596</v>
      </c>
      <c r="U72" s="4"/>
      <c r="V72" s="4"/>
      <c r="W72" s="4"/>
    </row>
    <row r="73" spans="1:23" x14ac:dyDescent="0.2">
      <c r="A73">
        <v>56</v>
      </c>
      <c r="B73" t="s">
        <v>77</v>
      </c>
      <c r="C73">
        <v>2</v>
      </c>
      <c r="D73" t="s">
        <v>6</v>
      </c>
      <c r="E73" s="1">
        <v>44749</v>
      </c>
      <c r="F73">
        <v>71.47</v>
      </c>
      <c r="G73">
        <f t="shared" si="0"/>
        <v>7.1470000000000006E-2</v>
      </c>
      <c r="H73">
        <v>15</v>
      </c>
      <c r="I73" s="5">
        <f t="shared" si="1"/>
        <v>5.6470000000000006E-2</v>
      </c>
      <c r="J73">
        <v>1.6304000000000001</v>
      </c>
      <c r="K73">
        <f t="shared" si="2"/>
        <v>6.866386350767209E-2</v>
      </c>
      <c r="L73" s="5">
        <f t="shared" si="3"/>
        <v>0.12016176113842615</v>
      </c>
      <c r="M73">
        <v>4.2687999999999997</v>
      </c>
      <c r="N73">
        <v>61.669130000000003</v>
      </c>
      <c r="O73" s="6">
        <f t="shared" si="4"/>
        <v>2.1244983495404407E-3</v>
      </c>
      <c r="P73" s="4">
        <f t="shared" si="5"/>
        <v>2.7353930954916054E-6</v>
      </c>
      <c r="Q73" s="37">
        <f t="shared" si="8"/>
        <v>-11.9359203393208</v>
      </c>
      <c r="R73" s="4">
        <f t="shared" si="6"/>
        <v>1.1642184080830844</v>
      </c>
      <c r="S73" s="4">
        <f t="shared" si="7"/>
        <v>2.4733800864771122E-3</v>
      </c>
      <c r="T73" s="37">
        <f t="shared" si="9"/>
        <v>-482575.25822977675</v>
      </c>
      <c r="U73" s="4"/>
      <c r="V73" s="4"/>
      <c r="W73" s="4"/>
    </row>
    <row r="74" spans="1:23" x14ac:dyDescent="0.2">
      <c r="A74">
        <v>57</v>
      </c>
      <c r="B74" t="s">
        <v>65</v>
      </c>
      <c r="C74" t="s">
        <v>67</v>
      </c>
      <c r="D74" t="s">
        <v>6</v>
      </c>
      <c r="E74" s="1">
        <v>44763</v>
      </c>
      <c r="F74">
        <v>71.53</v>
      </c>
      <c r="G74">
        <f t="shared" si="0"/>
        <v>7.1529999999999996E-2</v>
      </c>
      <c r="H74">
        <v>15</v>
      </c>
      <c r="I74" s="5">
        <f t="shared" si="1"/>
        <v>5.6529999999999997E-2</v>
      </c>
      <c r="J74">
        <v>26.454699999999999</v>
      </c>
      <c r="K74">
        <f t="shared" si="2"/>
        <v>1.1141326729246888</v>
      </c>
      <c r="L74" s="5">
        <f t="shared" si="3"/>
        <v>1.9497321776182051</v>
      </c>
      <c r="M74">
        <v>4.8360000000000003</v>
      </c>
      <c r="N74">
        <v>62.4</v>
      </c>
      <c r="O74" s="6">
        <f t="shared" si="4"/>
        <v>2.0996173700607965E-3</v>
      </c>
      <c r="P74" s="4">
        <f t="shared" si="5"/>
        <v>4.4474948743884319E-5</v>
      </c>
      <c r="Q74" s="37">
        <f t="shared" si="8"/>
        <v>-10.005978593342807</v>
      </c>
      <c r="R74" s="4">
        <f t="shared" si="6"/>
        <v>1.178016110562683</v>
      </c>
      <c r="S74" s="4">
        <f t="shared" si="7"/>
        <v>2.4733830879488687E-3</v>
      </c>
      <c r="T74" s="37">
        <f t="shared" si="9"/>
        <v>-404546.25254353875</v>
      </c>
      <c r="U74" s="4"/>
      <c r="V74" s="4"/>
      <c r="W74" s="4"/>
    </row>
    <row r="75" spans="1:23" x14ac:dyDescent="0.2">
      <c r="A75">
        <v>58</v>
      </c>
      <c r="B75" t="s">
        <v>75</v>
      </c>
      <c r="C75">
        <v>2</v>
      </c>
      <c r="D75" t="s">
        <v>4</v>
      </c>
      <c r="E75" s="1">
        <v>44761</v>
      </c>
      <c r="F75">
        <v>71.260000000000005</v>
      </c>
      <c r="G75">
        <f t="shared" si="0"/>
        <v>7.1260000000000004E-2</v>
      </c>
      <c r="H75">
        <v>15</v>
      </c>
      <c r="I75" s="5">
        <f t="shared" si="1"/>
        <v>5.6260000000000004E-2</v>
      </c>
      <c r="J75">
        <v>24.0715</v>
      </c>
      <c r="K75">
        <f t="shared" si="2"/>
        <v>1.0137648371104813</v>
      </c>
      <c r="L75" s="5">
        <f t="shared" si="3"/>
        <v>1.7740884649433419</v>
      </c>
      <c r="M75">
        <v>6.1660000000000004</v>
      </c>
      <c r="N75">
        <v>62.748750000000001</v>
      </c>
      <c r="O75" s="6">
        <f t="shared" si="4"/>
        <v>2.042795344489159E-3</v>
      </c>
      <c r="P75" s="4">
        <f t="shared" si="5"/>
        <v>4.0661992769588504E-5</v>
      </c>
      <c r="Q75" s="37">
        <f t="shared" si="8"/>
        <v>-10.249763908842185</v>
      </c>
      <c r="R75" s="4">
        <f t="shared" si="6"/>
        <v>1.1845999746421498</v>
      </c>
      <c r="S75" s="4">
        <f t="shared" si="7"/>
        <v>2.4198953132809594E-3</v>
      </c>
      <c r="T75" s="37">
        <f t="shared" si="9"/>
        <v>-423562.28604555957</v>
      </c>
      <c r="U75" s="4"/>
      <c r="V75" s="4"/>
      <c r="W75" s="4"/>
    </row>
    <row r="76" spans="1:23" x14ac:dyDescent="0.2">
      <c r="A76">
        <v>59</v>
      </c>
      <c r="B76" t="s">
        <v>65</v>
      </c>
      <c r="C76" t="s">
        <v>70</v>
      </c>
      <c r="D76" t="s">
        <v>6</v>
      </c>
      <c r="E76" s="1">
        <v>44763</v>
      </c>
      <c r="F76">
        <v>71.430000000000007</v>
      </c>
      <c r="G76">
        <f t="shared" si="0"/>
        <v>7.1430000000000007E-2</v>
      </c>
      <c r="H76">
        <v>15</v>
      </c>
      <c r="I76" s="5">
        <f t="shared" si="1"/>
        <v>5.6430000000000008E-2</v>
      </c>
      <c r="J76">
        <v>18.846699999999998</v>
      </c>
      <c r="K76">
        <f t="shared" si="2"/>
        <v>0.79372377108074299</v>
      </c>
      <c r="L76" s="5">
        <f t="shared" si="3"/>
        <v>1.3890165993913</v>
      </c>
      <c r="M76">
        <v>4.8360000000000003</v>
      </c>
      <c r="N76">
        <v>62.4</v>
      </c>
      <c r="O76" s="6">
        <f t="shared" si="4"/>
        <v>2.0996173700607965E-3</v>
      </c>
      <c r="P76" s="4">
        <f t="shared" si="5"/>
        <v>3.1684578411071166E-5</v>
      </c>
      <c r="Q76" s="37">
        <f t="shared" si="8"/>
        <v>-10.61490133447815</v>
      </c>
      <c r="R76" s="4">
        <f t="shared" si="6"/>
        <v>1.178016110562683</v>
      </c>
      <c r="S76" s="4">
        <f t="shared" si="7"/>
        <v>2.4733830879488687E-3</v>
      </c>
      <c r="T76" s="37">
        <f t="shared" si="9"/>
        <v>-429165.27513256721</v>
      </c>
      <c r="U76" s="4"/>
      <c r="V76" s="4"/>
      <c r="W76" s="4"/>
    </row>
    <row r="77" spans="1:23" x14ac:dyDescent="0.2">
      <c r="A77">
        <v>60</v>
      </c>
      <c r="B77" t="s">
        <v>80</v>
      </c>
      <c r="C77">
        <v>1</v>
      </c>
      <c r="D77" t="s">
        <v>4</v>
      </c>
      <c r="E77" s="1">
        <v>44750</v>
      </c>
      <c r="F77">
        <v>71.02</v>
      </c>
      <c r="G77">
        <f t="shared" si="0"/>
        <v>7.102E-2</v>
      </c>
      <c r="H77">
        <v>15</v>
      </c>
      <c r="I77" s="5">
        <f t="shared" si="1"/>
        <v>5.602E-2</v>
      </c>
      <c r="J77">
        <v>291.05470000000003</v>
      </c>
      <c r="K77">
        <f t="shared" si="2"/>
        <v>12.257691483112396</v>
      </c>
      <c r="L77" s="5">
        <f t="shared" si="3"/>
        <v>21.450960095446693</v>
      </c>
      <c r="M77">
        <v>7.28</v>
      </c>
      <c r="N77">
        <v>63.806420000000003</v>
      </c>
      <c r="O77" s="6">
        <f t="shared" si="4"/>
        <v>1.9967868298585091E-3</v>
      </c>
      <c r="P77" s="4">
        <f t="shared" si="5"/>
        <v>4.936154898879337E-4</v>
      </c>
      <c r="Q77" s="37">
        <f t="shared" si="8"/>
        <v>10.277820240720779</v>
      </c>
      <c r="R77" s="4">
        <f t="shared" si="6"/>
        <v>1.2045671589315543</v>
      </c>
      <c r="S77" s="4">
        <f t="shared" si="7"/>
        <v>2.4052638386346092E-3</v>
      </c>
      <c r="T77" s="37">
        <f t="shared" si="9"/>
        <v>427305.31576756947</v>
      </c>
      <c r="U77" s="4"/>
      <c r="V77" s="4"/>
      <c r="W77" s="4"/>
    </row>
    <row r="78" spans="1:23" x14ac:dyDescent="0.2">
      <c r="A78">
        <v>61</v>
      </c>
      <c r="B78" t="s">
        <v>75</v>
      </c>
      <c r="C78">
        <v>2</v>
      </c>
      <c r="D78" t="s">
        <v>6</v>
      </c>
      <c r="E78" s="1">
        <v>44753</v>
      </c>
      <c r="F78">
        <v>71.2</v>
      </c>
      <c r="G78">
        <f t="shared" si="0"/>
        <v>7.1199999999999999E-2</v>
      </c>
      <c r="H78">
        <v>15</v>
      </c>
      <c r="I78" s="5">
        <f t="shared" si="1"/>
        <v>5.62E-2</v>
      </c>
      <c r="J78">
        <v>8.5983999999999998</v>
      </c>
      <c r="K78">
        <f t="shared" si="2"/>
        <v>0.36211933512289479</v>
      </c>
      <c r="L78" s="5">
        <f t="shared" si="3"/>
        <v>0.63370883646506582</v>
      </c>
      <c r="M78">
        <v>8.4016000000000002</v>
      </c>
      <c r="N78">
        <v>62.784979999999997</v>
      </c>
      <c r="O78" s="6">
        <f t="shared" si="4"/>
        <v>1.951866842524865E-3</v>
      </c>
      <c r="P78" s="4">
        <f t="shared" si="5"/>
        <v>1.46408177767526E-5</v>
      </c>
      <c r="Q78" s="37">
        <f t="shared" si="8"/>
        <v>-11.457556273715369</v>
      </c>
      <c r="R78" s="4">
        <f t="shared" si="6"/>
        <v>1.185283941367882</v>
      </c>
      <c r="S78" s="4">
        <f t="shared" si="7"/>
        <v>2.3135164241331551E-3</v>
      </c>
      <c r="T78" s="37">
        <f t="shared" si="9"/>
        <v>-495244.21586971742</v>
      </c>
      <c r="U78" s="4"/>
      <c r="V78" s="4"/>
      <c r="W78" s="4"/>
    </row>
    <row r="79" spans="1:23" x14ac:dyDescent="0.2">
      <c r="A79">
        <v>62</v>
      </c>
      <c r="B79" t="s">
        <v>86</v>
      </c>
      <c r="C79">
        <v>3</v>
      </c>
      <c r="D79" t="s">
        <v>5</v>
      </c>
      <c r="E79" s="1">
        <v>44761</v>
      </c>
      <c r="F79">
        <v>71.44</v>
      </c>
      <c r="G79">
        <f t="shared" si="0"/>
        <v>7.1440000000000003E-2</v>
      </c>
      <c r="H79">
        <v>15</v>
      </c>
      <c r="I79" s="5">
        <f t="shared" si="1"/>
        <v>5.6440000000000004E-2</v>
      </c>
      <c r="J79">
        <v>7.7027000000000001</v>
      </c>
      <c r="K79">
        <f t="shared" si="2"/>
        <v>0.32439716722310219</v>
      </c>
      <c r="L79" s="5">
        <f t="shared" si="3"/>
        <v>0.5676950426404288</v>
      </c>
      <c r="M79">
        <v>5.5317999999999996</v>
      </c>
      <c r="N79">
        <v>62.74971</v>
      </c>
      <c r="O79" s="6">
        <f t="shared" si="4"/>
        <v>2.0696284298906019E-3</v>
      </c>
      <c r="P79" s="4">
        <f t="shared" si="5"/>
        <v>1.29819903334537E-5</v>
      </c>
      <c r="Q79" s="37">
        <f t="shared" si="8"/>
        <v>-11.473741853370667</v>
      </c>
      <c r="R79" s="4">
        <f t="shared" si="6"/>
        <v>1.1846180979669279</v>
      </c>
      <c r="S79" s="4">
        <f t="shared" si="7"/>
        <v>2.451719294115284E-3</v>
      </c>
      <c r="T79" s="37">
        <f t="shared" si="9"/>
        <v>-467987.58246551332</v>
      </c>
      <c r="U79" s="4"/>
      <c r="V79" s="4"/>
      <c r="W79" s="4"/>
    </row>
    <row r="80" spans="1:23" x14ac:dyDescent="0.2">
      <c r="A80">
        <v>63</v>
      </c>
      <c r="B80" t="s">
        <v>85</v>
      </c>
      <c r="C80">
        <v>3</v>
      </c>
      <c r="D80" t="s">
        <v>4</v>
      </c>
      <c r="E80" s="1">
        <v>44761</v>
      </c>
      <c r="F80">
        <v>71.040000000000006</v>
      </c>
      <c r="G80">
        <f t="shared" si="0"/>
        <v>7.1040000000000006E-2</v>
      </c>
      <c r="H80">
        <v>15</v>
      </c>
      <c r="I80" s="5">
        <f t="shared" si="1"/>
        <v>5.6040000000000006E-2</v>
      </c>
      <c r="J80">
        <v>44.499099999999999</v>
      </c>
      <c r="K80">
        <f t="shared" si="2"/>
        <v>1.8740677923296436</v>
      </c>
      <c r="L80" s="5">
        <f t="shared" si="3"/>
        <v>3.2796186365768758</v>
      </c>
      <c r="M80">
        <v>6.8971999999999998</v>
      </c>
      <c r="N80">
        <v>62.853400000000001</v>
      </c>
      <c r="O80" s="6">
        <f t="shared" si="4"/>
        <v>2.0124373721583178E-3</v>
      </c>
      <c r="P80" s="4">
        <f t="shared" si="5"/>
        <v>7.5365425095033306E-5</v>
      </c>
      <c r="Q80" s="37">
        <f t="shared" si="8"/>
        <v>-8.7231586057284609</v>
      </c>
      <c r="R80" s="4">
        <f t="shared" si="6"/>
        <v>1.1865756058275727</v>
      </c>
      <c r="S80" s="4">
        <f t="shared" si="7"/>
        <v>2.3879090940588043E-3</v>
      </c>
      <c r="T80" s="37">
        <f t="shared" si="9"/>
        <v>-365305.30527447478</v>
      </c>
      <c r="U80" s="4"/>
      <c r="V80" s="4"/>
      <c r="W80" s="4"/>
    </row>
    <row r="81" spans="1:23" x14ac:dyDescent="0.2">
      <c r="A81">
        <v>64</v>
      </c>
      <c r="B81" t="s">
        <v>85</v>
      </c>
      <c r="C81">
        <v>1</v>
      </c>
      <c r="D81" t="s">
        <v>6</v>
      </c>
      <c r="E81" s="1">
        <v>44740</v>
      </c>
      <c r="F81">
        <v>71.92</v>
      </c>
      <c r="G81">
        <f t="shared" si="0"/>
        <v>7.1919999999999998E-2</v>
      </c>
      <c r="H81">
        <v>15</v>
      </c>
      <c r="I81" s="5">
        <f t="shared" si="1"/>
        <v>5.6919999999999998E-2</v>
      </c>
      <c r="J81">
        <v>147.43629999999999</v>
      </c>
      <c r="K81">
        <f t="shared" si="2"/>
        <v>6.2092406644235734</v>
      </c>
      <c r="L81" s="5">
        <f t="shared" si="3"/>
        <v>10.866171162741251</v>
      </c>
      <c r="M81">
        <v>6.9981999999999998</v>
      </c>
      <c r="N81">
        <v>62.633400000000002</v>
      </c>
      <c r="O81" s="6">
        <f t="shared" si="4"/>
        <v>2.0082920121114066E-3</v>
      </c>
      <c r="P81" s="4">
        <f t="shared" si="5"/>
        <v>2.4979397023869716E-4</v>
      </c>
      <c r="Q81" s="37">
        <f t="shared" si="8"/>
        <v>-0.59870372858456544</v>
      </c>
      <c r="R81" s="4">
        <f t="shared" si="6"/>
        <v>1.1824223438993069</v>
      </c>
      <c r="S81" s="4">
        <f t="shared" si="7"/>
        <v>2.3746493481950244E-3</v>
      </c>
      <c r="T81" s="37">
        <f t="shared" si="9"/>
        <v>-25212.300461945732</v>
      </c>
      <c r="U81" s="4"/>
      <c r="V81" s="4"/>
      <c r="W81" s="4"/>
    </row>
    <row r="82" spans="1:23" x14ac:dyDescent="0.2">
      <c r="A82">
        <v>64</v>
      </c>
      <c r="B82" t="s">
        <v>85</v>
      </c>
      <c r="C82">
        <v>1</v>
      </c>
      <c r="D82" t="s">
        <v>6</v>
      </c>
      <c r="E82" s="1">
        <v>44740</v>
      </c>
      <c r="F82">
        <v>71.92</v>
      </c>
      <c r="G82">
        <f t="shared" ref="G82:G145" si="10">F82/1000</f>
        <v>7.1919999999999998E-2</v>
      </c>
      <c r="H82">
        <v>15</v>
      </c>
      <c r="I82" s="5">
        <f t="shared" ref="I82:I145" si="11">(G82-H82/1000)</f>
        <v>5.6919999999999998E-2</v>
      </c>
      <c r="J82">
        <v>147.43629999999999</v>
      </c>
      <c r="K82">
        <f t="shared" ref="K82:K145" si="12">J82*$B$7</f>
        <v>6.2092406644235734</v>
      </c>
      <c r="L82" s="5">
        <f t="shared" ref="L82:L145" si="13">K82*($B$11+$B$6)/$B$11</f>
        <v>10.866171162741251</v>
      </c>
      <c r="M82" t="s">
        <v>1</v>
      </c>
      <c r="N82">
        <v>62.633400000000002</v>
      </c>
      <c r="O82" s="6" t="e">
        <f t="shared" ref="O82:O145" si="14">$N$8*EXP($N$9*(1/(M82+273)-1/298.15))</f>
        <v>#VALUE!</v>
      </c>
      <c r="P82" s="4" t="e">
        <f t="shared" ref="P82:P145" si="15">L82/10^6*$B$2*(M82+$B$3)</f>
        <v>#VALUE!</v>
      </c>
      <c r="Q82" s="37" t="e">
        <f t="shared" ref="Q82:Q145" si="16">((L82*I82+I82*O82*P82*10^6)-$B$10*$B$12)/I82</f>
        <v>#VALUE!</v>
      </c>
      <c r="R82" s="4">
        <f t="shared" ref="R82:R145" si="17">$B$9*N82/101.3</f>
        <v>1.1824223438993069</v>
      </c>
      <c r="S82" s="4" t="e">
        <f t="shared" ref="S82:S145" si="18">O82*R82</f>
        <v>#VALUE!</v>
      </c>
      <c r="T82" s="37" t="e">
        <f t="shared" ref="T82:T145" si="19">Q82/S82*100</f>
        <v>#VALUE!</v>
      </c>
      <c r="U82" s="4"/>
      <c r="V82" s="4"/>
      <c r="W82" s="4"/>
    </row>
    <row r="83" spans="1:23" x14ac:dyDescent="0.2">
      <c r="A83">
        <v>65</v>
      </c>
      <c r="B83" t="s">
        <v>86</v>
      </c>
      <c r="C83">
        <v>3</v>
      </c>
      <c r="D83" t="s">
        <v>6</v>
      </c>
      <c r="E83" s="1">
        <v>44742</v>
      </c>
      <c r="F83">
        <v>71.5</v>
      </c>
      <c r="G83">
        <f t="shared" si="10"/>
        <v>7.1499999999999994E-2</v>
      </c>
      <c r="H83">
        <v>15</v>
      </c>
      <c r="I83" s="5">
        <f t="shared" si="11"/>
        <v>5.6499999999999995E-2</v>
      </c>
      <c r="J83">
        <v>10.301500000000001</v>
      </c>
      <c r="K83">
        <f t="shared" si="12"/>
        <v>0.43384493984561096</v>
      </c>
      <c r="L83" s="5">
        <f t="shared" si="13"/>
        <v>0.7592286447298191</v>
      </c>
      <c r="M83">
        <v>6.7145999999999999</v>
      </c>
      <c r="N83">
        <v>62.579619999999998</v>
      </c>
      <c r="O83" s="6">
        <f t="shared" si="14"/>
        <v>2.0199612202994538E-3</v>
      </c>
      <c r="P83" s="4">
        <f t="shared" si="15"/>
        <v>1.7435649334124344E-5</v>
      </c>
      <c r="Q83" s="37">
        <f t="shared" si="16"/>
        <v>-11.261040913151829</v>
      </c>
      <c r="R83" s="4">
        <f t="shared" si="17"/>
        <v>1.1814070601424789</v>
      </c>
      <c r="S83" s="4">
        <f t="shared" si="18"/>
        <v>2.3863964468757918E-3</v>
      </c>
      <c r="T83" s="37">
        <f t="shared" si="19"/>
        <v>-471884.75024317484</v>
      </c>
      <c r="U83" s="4"/>
      <c r="V83" s="4"/>
      <c r="W83" s="4"/>
    </row>
    <row r="84" spans="1:23" x14ac:dyDescent="0.2">
      <c r="A84">
        <v>66</v>
      </c>
      <c r="B84" t="s">
        <v>85</v>
      </c>
      <c r="C84">
        <v>2</v>
      </c>
      <c r="D84" t="s">
        <v>6</v>
      </c>
      <c r="E84" s="1">
        <v>44740</v>
      </c>
      <c r="F84">
        <v>71.400000000000006</v>
      </c>
      <c r="G84">
        <f t="shared" si="10"/>
        <v>7.1400000000000005E-2</v>
      </c>
      <c r="H84">
        <v>15</v>
      </c>
      <c r="I84" s="5">
        <f t="shared" si="11"/>
        <v>5.6400000000000006E-2</v>
      </c>
      <c r="J84">
        <v>137.3887</v>
      </c>
      <c r="K84">
        <f t="shared" si="12"/>
        <v>5.7860886557265143</v>
      </c>
      <c r="L84" s="5">
        <f t="shared" si="13"/>
        <v>10.125655147521398</v>
      </c>
      <c r="M84">
        <v>6.9981999999999998</v>
      </c>
      <c r="N84">
        <v>62.633400000000002</v>
      </c>
      <c r="O84" s="6">
        <f t="shared" si="14"/>
        <v>2.0082920121114066E-3</v>
      </c>
      <c r="P84" s="4">
        <f t="shared" si="15"/>
        <v>2.3277082264634488E-4</v>
      </c>
      <c r="Q84" s="37">
        <f t="shared" si="16"/>
        <v>-1.4837369424000895</v>
      </c>
      <c r="R84" s="4">
        <f t="shared" si="17"/>
        <v>1.1824223438993069</v>
      </c>
      <c r="S84" s="4">
        <f t="shared" si="18"/>
        <v>2.3746493481950244E-3</v>
      </c>
      <c r="T84" s="37">
        <f t="shared" si="19"/>
        <v>-62482.35949142895</v>
      </c>
      <c r="U84" s="4"/>
      <c r="V84" s="4"/>
      <c r="W84" s="4"/>
    </row>
    <row r="85" spans="1:23" x14ac:dyDescent="0.2">
      <c r="A85">
        <v>66</v>
      </c>
      <c r="B85" t="s">
        <v>85</v>
      </c>
      <c r="C85">
        <v>2</v>
      </c>
      <c r="D85" t="s">
        <v>6</v>
      </c>
      <c r="E85" s="1">
        <v>44740</v>
      </c>
      <c r="F85">
        <v>71.400000000000006</v>
      </c>
      <c r="G85">
        <f t="shared" si="10"/>
        <v>7.1400000000000005E-2</v>
      </c>
      <c r="H85">
        <v>15</v>
      </c>
      <c r="I85" s="5">
        <f t="shared" si="11"/>
        <v>5.6400000000000006E-2</v>
      </c>
      <c r="J85">
        <v>137.3887</v>
      </c>
      <c r="K85">
        <f t="shared" si="12"/>
        <v>5.7860886557265143</v>
      </c>
      <c r="L85" s="5">
        <f t="shared" si="13"/>
        <v>10.125655147521398</v>
      </c>
      <c r="M85" t="s">
        <v>1</v>
      </c>
      <c r="N85">
        <v>62.633400000000002</v>
      </c>
      <c r="O85" s="6" t="e">
        <f t="shared" si="14"/>
        <v>#VALUE!</v>
      </c>
      <c r="P85" s="4" t="e">
        <f t="shared" si="15"/>
        <v>#VALUE!</v>
      </c>
      <c r="Q85" s="37" t="e">
        <f t="shared" si="16"/>
        <v>#VALUE!</v>
      </c>
      <c r="R85" s="4">
        <f t="shared" si="17"/>
        <v>1.1824223438993069</v>
      </c>
      <c r="S85" s="4" t="e">
        <f t="shared" si="18"/>
        <v>#VALUE!</v>
      </c>
      <c r="T85" s="37" t="e">
        <f t="shared" si="19"/>
        <v>#VALUE!</v>
      </c>
      <c r="U85" s="4"/>
      <c r="V85" s="4"/>
      <c r="W85" s="4"/>
    </row>
    <row r="86" spans="1:23" x14ac:dyDescent="0.2">
      <c r="A86">
        <v>67</v>
      </c>
      <c r="B86" t="s">
        <v>84</v>
      </c>
      <c r="C86">
        <v>3</v>
      </c>
      <c r="D86" t="s">
        <v>6</v>
      </c>
      <c r="E86" s="1">
        <v>44747</v>
      </c>
      <c r="F86">
        <v>71.33</v>
      </c>
      <c r="G86">
        <f t="shared" si="10"/>
        <v>7.1330000000000005E-2</v>
      </c>
      <c r="H86">
        <v>15</v>
      </c>
      <c r="I86" s="5">
        <f t="shared" si="11"/>
        <v>5.6330000000000005E-2</v>
      </c>
      <c r="J86">
        <v>83.917900000000003</v>
      </c>
      <c r="K86">
        <f t="shared" si="12"/>
        <v>3.5341800977983779</v>
      </c>
      <c r="L86" s="5">
        <f t="shared" si="13"/>
        <v>6.1848151711471608</v>
      </c>
      <c r="M86">
        <v>7.1790000000000003</v>
      </c>
      <c r="N86">
        <v>63.70984</v>
      </c>
      <c r="O86" s="6">
        <f t="shared" si="14"/>
        <v>2.0009001480219418E-3</v>
      </c>
      <c r="P86" s="4">
        <f t="shared" si="15"/>
        <v>1.4226967061216055E-4</v>
      </c>
      <c r="Q86" s="37">
        <f t="shared" si="16"/>
        <v>-5.62238893951272</v>
      </c>
      <c r="R86" s="4">
        <f t="shared" si="17"/>
        <v>1.2027438769450456</v>
      </c>
      <c r="S86" s="4">
        <f t="shared" si="18"/>
        <v>2.4065704014118259E-3</v>
      </c>
      <c r="T86" s="37">
        <f t="shared" si="19"/>
        <v>-233626.61388232477</v>
      </c>
      <c r="U86" s="4"/>
      <c r="V86" s="4"/>
      <c r="W86" s="4"/>
    </row>
    <row r="87" spans="1:23" x14ac:dyDescent="0.2">
      <c r="A87">
        <v>68</v>
      </c>
      <c r="B87" t="s">
        <v>75</v>
      </c>
      <c r="C87">
        <v>1</v>
      </c>
      <c r="D87" t="s">
        <v>6</v>
      </c>
      <c r="E87" s="1">
        <v>44753</v>
      </c>
      <c r="F87">
        <v>71.81</v>
      </c>
      <c r="G87">
        <f t="shared" si="10"/>
        <v>7.1809999999999999E-2</v>
      </c>
      <c r="H87">
        <v>15</v>
      </c>
      <c r="I87" s="5">
        <f t="shared" si="11"/>
        <v>5.6809999999999999E-2</v>
      </c>
      <c r="J87">
        <v>11.362299999999999</v>
      </c>
      <c r="K87">
        <f t="shared" si="12"/>
        <v>0.47852025044971941</v>
      </c>
      <c r="L87" s="5">
        <f t="shared" si="13"/>
        <v>0.8374104382870089</v>
      </c>
      <c r="M87">
        <v>8.4016000000000002</v>
      </c>
      <c r="N87">
        <v>62.784979999999997</v>
      </c>
      <c r="O87" s="6">
        <f t="shared" si="14"/>
        <v>1.951866842524865E-3</v>
      </c>
      <c r="P87" s="4">
        <f t="shared" si="15"/>
        <v>1.9347013842667948E-5</v>
      </c>
      <c r="Q87" s="37">
        <f t="shared" si="16"/>
        <v>-11.114531439948889</v>
      </c>
      <c r="R87" s="4">
        <f t="shared" si="17"/>
        <v>1.185283941367882</v>
      </c>
      <c r="S87" s="4">
        <f t="shared" si="18"/>
        <v>2.3135164241331551E-3</v>
      </c>
      <c r="T87" s="37">
        <f t="shared" si="19"/>
        <v>-480417.22652188921</v>
      </c>
      <c r="U87" s="4"/>
      <c r="V87" s="4"/>
      <c r="W87" s="4"/>
    </row>
    <row r="88" spans="1:23" x14ac:dyDescent="0.2">
      <c r="A88">
        <v>69</v>
      </c>
      <c r="B88" t="s">
        <v>86</v>
      </c>
      <c r="C88">
        <v>2</v>
      </c>
      <c r="D88" t="s">
        <v>6</v>
      </c>
      <c r="E88" s="1">
        <v>44742</v>
      </c>
      <c r="F88">
        <v>71.55</v>
      </c>
      <c r="G88">
        <f t="shared" si="10"/>
        <v>7.1550000000000002E-2</v>
      </c>
      <c r="H88">
        <v>15</v>
      </c>
      <c r="I88" s="5">
        <f t="shared" si="11"/>
        <v>5.6550000000000003E-2</v>
      </c>
      <c r="J88">
        <v>9.4641999999999999</v>
      </c>
      <c r="K88">
        <f t="shared" si="12"/>
        <v>0.39858227245418926</v>
      </c>
      <c r="L88" s="5">
        <f t="shared" si="13"/>
        <v>0.69751897679483121</v>
      </c>
      <c r="M88">
        <v>6.7145999999999999</v>
      </c>
      <c r="N88">
        <v>62.579619999999998</v>
      </c>
      <c r="O88" s="6">
        <f t="shared" si="14"/>
        <v>2.0199612202994538E-3</v>
      </c>
      <c r="P88" s="4">
        <f t="shared" si="15"/>
        <v>1.6018489776053937E-5</v>
      </c>
      <c r="Q88" s="37">
        <f t="shared" si="16"/>
        <v>-11.314954047063631</v>
      </c>
      <c r="R88" s="4">
        <f t="shared" si="17"/>
        <v>1.1814070601424789</v>
      </c>
      <c r="S88" s="4">
        <f t="shared" si="18"/>
        <v>2.3863964468757918E-3</v>
      </c>
      <c r="T88" s="37">
        <f t="shared" si="19"/>
        <v>-474143.9362213632</v>
      </c>
      <c r="U88" s="4"/>
      <c r="V88" s="4"/>
      <c r="W88" s="4"/>
    </row>
    <row r="89" spans="1:23" x14ac:dyDescent="0.2">
      <c r="A89">
        <v>70</v>
      </c>
      <c r="B89" t="s">
        <v>80</v>
      </c>
      <c r="C89">
        <v>1</v>
      </c>
      <c r="D89" t="s">
        <v>6</v>
      </c>
      <c r="E89" s="1">
        <v>44747</v>
      </c>
      <c r="F89">
        <v>71.569999999999993</v>
      </c>
      <c r="G89">
        <f t="shared" si="10"/>
        <v>7.1569999999999995E-2</v>
      </c>
      <c r="H89">
        <v>15</v>
      </c>
      <c r="I89" s="5">
        <f t="shared" si="11"/>
        <v>5.6569999999999995E-2</v>
      </c>
      <c r="J89">
        <v>170.1643</v>
      </c>
      <c r="K89">
        <f t="shared" si="12"/>
        <v>7.1664243554211025</v>
      </c>
      <c r="L89" s="5">
        <f t="shared" si="13"/>
        <v>12.541242621986928</v>
      </c>
      <c r="M89">
        <v>7.36585</v>
      </c>
      <c r="N89">
        <v>63.729889999999997</v>
      </c>
      <c r="O89" s="6">
        <f t="shared" si="14"/>
        <v>1.9932994822064254E-3</v>
      </c>
      <c r="P89" s="4">
        <f t="shared" si="15"/>
        <v>2.8867923626856739E-4</v>
      </c>
      <c r="Q89" s="37">
        <f t="shared" si="16"/>
        <v>1.0760954228304707</v>
      </c>
      <c r="R89" s="4">
        <f t="shared" si="17"/>
        <v>1.203122390134417</v>
      </c>
      <c r="S89" s="4">
        <f t="shared" si="18"/>
        <v>2.3981832372858905E-3</v>
      </c>
      <c r="T89" s="37">
        <f t="shared" si="19"/>
        <v>44871.276143532981</v>
      </c>
      <c r="U89" s="4"/>
      <c r="V89" s="4"/>
      <c r="W89" s="4"/>
    </row>
    <row r="90" spans="1:23" x14ac:dyDescent="0.2">
      <c r="A90">
        <v>71</v>
      </c>
      <c r="B90" s="43" t="s">
        <v>82</v>
      </c>
      <c r="C90">
        <v>3</v>
      </c>
      <c r="D90" t="s">
        <v>6</v>
      </c>
      <c r="E90" s="1">
        <v>44741</v>
      </c>
      <c r="F90">
        <v>71.430000000000007</v>
      </c>
      <c r="G90">
        <f t="shared" si="10"/>
        <v>7.1430000000000007E-2</v>
      </c>
      <c r="H90">
        <v>15</v>
      </c>
      <c r="I90" s="5">
        <f t="shared" si="11"/>
        <v>5.6430000000000008E-2</v>
      </c>
      <c r="J90">
        <v>61.932699999999997</v>
      </c>
      <c r="K90">
        <f t="shared" si="12"/>
        <v>2.6082792317600605</v>
      </c>
      <c r="L90" s="5">
        <f t="shared" si="13"/>
        <v>4.5644886555801056</v>
      </c>
      <c r="M90">
        <v>6.3494000000000002</v>
      </c>
      <c r="N90">
        <v>62.187530000000002</v>
      </c>
      <c r="O90" s="6">
        <f t="shared" si="14"/>
        <v>2.0351231944906625E-3</v>
      </c>
      <c r="P90" s="4">
        <f t="shared" si="15"/>
        <v>1.0468647695508958E-4</v>
      </c>
      <c r="Q90" s="37">
        <f t="shared" si="16"/>
        <v>-7.2929048920834685</v>
      </c>
      <c r="R90" s="4">
        <f t="shared" si="17"/>
        <v>1.1740050034631437</v>
      </c>
      <c r="S90" s="4">
        <f t="shared" si="18"/>
        <v>2.3892448129959345E-3</v>
      </c>
      <c r="T90" s="37">
        <f t="shared" si="19"/>
        <v>-305238.91283198853</v>
      </c>
      <c r="U90" s="4"/>
      <c r="V90" s="4"/>
      <c r="W90" s="4"/>
    </row>
    <row r="91" spans="1:23" x14ac:dyDescent="0.2">
      <c r="A91">
        <v>72</v>
      </c>
      <c r="B91" t="s">
        <v>78</v>
      </c>
      <c r="C91">
        <v>2</v>
      </c>
      <c r="D91" t="s">
        <v>6</v>
      </c>
      <c r="E91" s="1">
        <v>44742</v>
      </c>
      <c r="F91">
        <v>71.150000000000006</v>
      </c>
      <c r="G91">
        <f t="shared" si="10"/>
        <v>7.1150000000000005E-2</v>
      </c>
      <c r="H91">
        <v>15</v>
      </c>
      <c r="I91" s="5">
        <f t="shared" si="11"/>
        <v>5.6150000000000005E-2</v>
      </c>
      <c r="J91">
        <v>15.004300000000001</v>
      </c>
      <c r="K91">
        <f t="shared" si="12"/>
        <v>0.63190211434504684</v>
      </c>
      <c r="L91" s="5">
        <f t="shared" si="13"/>
        <v>1.1058287001038318</v>
      </c>
      <c r="M91">
        <v>7.0788000000000002</v>
      </c>
      <c r="N91">
        <v>62.315539999999999</v>
      </c>
      <c r="O91" s="6">
        <f t="shared" si="14"/>
        <v>2.0049921987938452E-3</v>
      </c>
      <c r="P91" s="4">
        <f t="shared" si="15"/>
        <v>2.5428350960969536E-5</v>
      </c>
      <c r="Q91" s="37">
        <f t="shared" si="16"/>
        <v>-10.973822070911508</v>
      </c>
      <c r="R91" s="4">
        <f t="shared" si="17"/>
        <v>1.1764216355514949</v>
      </c>
      <c r="S91" s="4">
        <f t="shared" si="18"/>
        <v>2.3587162017730434E-3</v>
      </c>
      <c r="T91" s="37">
        <f t="shared" si="19"/>
        <v>-465245.54597380146</v>
      </c>
      <c r="U91" s="4"/>
      <c r="V91" s="4"/>
      <c r="W91" s="4"/>
    </row>
    <row r="92" spans="1:23" x14ac:dyDescent="0.2">
      <c r="A92">
        <v>73</v>
      </c>
      <c r="B92" t="s">
        <v>78</v>
      </c>
      <c r="C92">
        <v>3</v>
      </c>
      <c r="D92" t="s">
        <v>4</v>
      </c>
      <c r="E92" s="1">
        <v>44753</v>
      </c>
      <c r="F92">
        <v>71.53</v>
      </c>
      <c r="G92">
        <f t="shared" si="10"/>
        <v>7.1529999999999996E-2</v>
      </c>
      <c r="H92">
        <v>15</v>
      </c>
      <c r="I92" s="5">
        <f t="shared" si="11"/>
        <v>5.6529999999999997E-2</v>
      </c>
      <c r="J92">
        <v>6.7302999999999997</v>
      </c>
      <c r="K92">
        <f t="shared" si="12"/>
        <v>0.28344479916933601</v>
      </c>
      <c r="L92" s="5">
        <f t="shared" si="13"/>
        <v>0.49602839854633801</v>
      </c>
      <c r="M92">
        <v>6.2271999999999998</v>
      </c>
      <c r="N92">
        <v>62.676830000000002</v>
      </c>
      <c r="O92" s="6">
        <f t="shared" si="14"/>
        <v>2.040230841131788E-3</v>
      </c>
      <c r="P92" s="4">
        <f t="shared" si="15"/>
        <v>1.1371429794295126E-5</v>
      </c>
      <c r="Q92" s="37">
        <f t="shared" si="16"/>
        <v>-11.529862405555813</v>
      </c>
      <c r="R92" s="4">
        <f t="shared" si="17"/>
        <v>1.1832422355608732</v>
      </c>
      <c r="S92" s="4">
        <f t="shared" si="18"/>
        <v>2.4140873015210174E-3</v>
      </c>
      <c r="T92" s="37">
        <f t="shared" si="19"/>
        <v>-477607.51644281129</v>
      </c>
      <c r="U92" s="4"/>
      <c r="V92" s="4"/>
      <c r="W92" s="4"/>
    </row>
    <row r="93" spans="1:23" x14ac:dyDescent="0.2">
      <c r="A93">
        <v>74</v>
      </c>
      <c r="B93" t="s">
        <v>78</v>
      </c>
      <c r="C93">
        <v>1</v>
      </c>
      <c r="D93" t="s">
        <v>6</v>
      </c>
      <c r="E93" s="1">
        <v>44742</v>
      </c>
      <c r="F93">
        <v>71.25</v>
      </c>
      <c r="G93">
        <f t="shared" si="10"/>
        <v>7.1249999999999994E-2</v>
      </c>
      <c r="H93">
        <v>15</v>
      </c>
      <c r="I93" s="5">
        <f t="shared" si="11"/>
        <v>5.6249999999999994E-2</v>
      </c>
      <c r="J93">
        <v>36.028300000000002</v>
      </c>
      <c r="K93">
        <f t="shared" si="12"/>
        <v>1.5173222973586007</v>
      </c>
      <c r="L93" s="5">
        <f t="shared" si="13"/>
        <v>2.6553140203775509</v>
      </c>
      <c r="M93">
        <v>7.0788000000000002</v>
      </c>
      <c r="N93">
        <v>62.315539999999999</v>
      </c>
      <c r="O93" s="6">
        <f t="shared" si="14"/>
        <v>2.0049921987938452E-3</v>
      </c>
      <c r="P93" s="4">
        <f t="shared" si="15"/>
        <v>6.1058513687882728E-5</v>
      </c>
      <c r="Q93" s="37">
        <f t="shared" si="16"/>
        <v>-9.3313329800328955</v>
      </c>
      <c r="R93" s="4">
        <f t="shared" si="17"/>
        <v>1.1764216355514949</v>
      </c>
      <c r="S93" s="4">
        <f t="shared" si="18"/>
        <v>2.3587162017730434E-3</v>
      </c>
      <c r="T93" s="37">
        <f t="shared" si="19"/>
        <v>-395610.67045787646</v>
      </c>
      <c r="U93" s="4"/>
      <c r="V93" s="4"/>
      <c r="W93" s="4"/>
    </row>
    <row r="94" spans="1:23" x14ac:dyDescent="0.2">
      <c r="A94">
        <v>75</v>
      </c>
      <c r="B94" t="s">
        <v>86</v>
      </c>
      <c r="C94">
        <v>2</v>
      </c>
      <c r="D94" t="s">
        <v>4</v>
      </c>
      <c r="E94" s="1">
        <v>44753</v>
      </c>
      <c r="F94">
        <v>71.73</v>
      </c>
      <c r="G94">
        <f t="shared" si="10"/>
        <v>7.1730000000000002E-2</v>
      </c>
      <c r="H94">
        <v>15</v>
      </c>
      <c r="I94" s="5">
        <f t="shared" si="11"/>
        <v>5.6730000000000003E-2</v>
      </c>
      <c r="J94">
        <v>5.6018999999999997</v>
      </c>
      <c r="K94">
        <f t="shared" si="12"/>
        <v>0.23592253249731859</v>
      </c>
      <c r="L94" s="5">
        <f t="shared" si="13"/>
        <v>0.41286443187030752</v>
      </c>
      <c r="M94">
        <v>6.4509999999999996</v>
      </c>
      <c r="N94">
        <v>62.764710000000001</v>
      </c>
      <c r="O94" s="6">
        <f t="shared" si="14"/>
        <v>2.0308897011714938E-3</v>
      </c>
      <c r="P94" s="4">
        <f t="shared" si="15"/>
        <v>9.4724814432177409E-6</v>
      </c>
      <c r="Q94" s="37">
        <f t="shared" si="16"/>
        <v>-11.574510421179298</v>
      </c>
      <c r="R94" s="4">
        <f t="shared" si="17"/>
        <v>1.1849012749165821</v>
      </c>
      <c r="S94" s="4">
        <f t="shared" si="18"/>
        <v>2.4064037961330598E-3</v>
      </c>
      <c r="T94" s="37">
        <f t="shared" si="19"/>
        <v>-480987.87243349641</v>
      </c>
      <c r="U94" s="4"/>
      <c r="V94" s="4"/>
      <c r="W94" s="4"/>
    </row>
    <row r="95" spans="1:23" x14ac:dyDescent="0.2">
      <c r="A95">
        <v>76</v>
      </c>
      <c r="B95" t="s">
        <v>86</v>
      </c>
      <c r="C95">
        <v>1</v>
      </c>
      <c r="D95" t="s">
        <v>6</v>
      </c>
      <c r="E95" s="1">
        <v>44742</v>
      </c>
      <c r="F95">
        <v>71.31</v>
      </c>
      <c r="G95">
        <f t="shared" si="10"/>
        <v>7.1309999999999998E-2</v>
      </c>
      <c r="H95">
        <v>15</v>
      </c>
      <c r="I95" s="5">
        <f t="shared" si="11"/>
        <v>5.6309999999999999E-2</v>
      </c>
      <c r="J95">
        <v>14.613099999999999</v>
      </c>
      <c r="K95">
        <f t="shared" si="12"/>
        <v>0.6154268301177398</v>
      </c>
      <c r="L95" s="5">
        <f t="shared" si="13"/>
        <v>1.0769969527060443</v>
      </c>
      <c r="M95">
        <v>6.7145999999999999</v>
      </c>
      <c r="N95">
        <v>62.579619999999998</v>
      </c>
      <c r="O95" s="6">
        <f t="shared" si="14"/>
        <v>2.0199612202994538E-3</v>
      </c>
      <c r="P95" s="4">
        <f t="shared" si="15"/>
        <v>2.4733183253360422E-5</v>
      </c>
      <c r="Q95" s="37">
        <f t="shared" si="16"/>
        <v>-10.969209242941085</v>
      </c>
      <c r="R95" s="4">
        <f t="shared" si="17"/>
        <v>1.1814070601424789</v>
      </c>
      <c r="S95" s="4">
        <f t="shared" si="18"/>
        <v>2.3863964468757918E-3</v>
      </c>
      <c r="T95" s="37">
        <f t="shared" si="19"/>
        <v>-459655.78172485501</v>
      </c>
      <c r="U95" s="4"/>
      <c r="V95" s="4"/>
      <c r="W95" s="4"/>
    </row>
    <row r="96" spans="1:23" x14ac:dyDescent="0.2">
      <c r="A96">
        <v>77</v>
      </c>
      <c r="B96" t="s">
        <v>65</v>
      </c>
      <c r="C96" t="s">
        <v>71</v>
      </c>
      <c r="D96" t="s">
        <v>6</v>
      </c>
      <c r="E96" s="1">
        <v>44732</v>
      </c>
      <c r="F96">
        <v>71.8</v>
      </c>
      <c r="G96">
        <f t="shared" si="10"/>
        <v>7.1800000000000003E-2</v>
      </c>
      <c r="H96">
        <v>15</v>
      </c>
      <c r="I96" s="5">
        <f t="shared" si="11"/>
        <v>5.6800000000000003E-2</v>
      </c>
      <c r="J96">
        <v>22.9939</v>
      </c>
      <c r="K96">
        <f t="shared" si="12"/>
        <v>0.96838199896286881</v>
      </c>
      <c r="L96" s="5">
        <f t="shared" si="13"/>
        <v>1.6946684981850202</v>
      </c>
      <c r="M96">
        <v>7.0049999999999999</v>
      </c>
      <c r="N96">
        <v>63.1</v>
      </c>
      <c r="O96" s="6">
        <f t="shared" si="14"/>
        <v>2.0080133328850332E-3</v>
      </c>
      <c r="P96" s="4">
        <f t="shared" si="15"/>
        <v>3.8958363640770811E-5</v>
      </c>
      <c r="Q96" s="37">
        <f t="shared" si="16"/>
        <v>-10.218918124752976</v>
      </c>
      <c r="R96" s="4">
        <f t="shared" si="17"/>
        <v>1.1912310348798925</v>
      </c>
      <c r="S96" s="4">
        <f t="shared" si="18"/>
        <v>2.3920078005852602E-3</v>
      </c>
      <c r="T96" s="37">
        <f t="shared" si="19"/>
        <v>-427210.90300176619</v>
      </c>
      <c r="U96" s="4"/>
      <c r="V96" s="4"/>
      <c r="W96" s="4"/>
    </row>
    <row r="97" spans="1:23" x14ac:dyDescent="0.2">
      <c r="A97">
        <v>78</v>
      </c>
      <c r="B97" t="s">
        <v>65</v>
      </c>
      <c r="C97" t="s">
        <v>70</v>
      </c>
      <c r="D97" t="s">
        <v>6</v>
      </c>
      <c r="E97" s="1">
        <v>44732</v>
      </c>
      <c r="F97">
        <v>71.599999999999994</v>
      </c>
      <c r="G97">
        <f t="shared" si="10"/>
        <v>7.1599999999999997E-2</v>
      </c>
      <c r="H97">
        <v>15</v>
      </c>
      <c r="I97" s="5">
        <f t="shared" si="11"/>
        <v>5.6599999999999998E-2</v>
      </c>
      <c r="J97">
        <v>16.6783</v>
      </c>
      <c r="K97">
        <f t="shared" si="12"/>
        <v>0.7024021802870507</v>
      </c>
      <c r="L97" s="5">
        <f t="shared" si="13"/>
        <v>1.2292038155023386</v>
      </c>
      <c r="M97">
        <v>7.0049999999999999</v>
      </c>
      <c r="N97">
        <v>63.1</v>
      </c>
      <c r="O97" s="6">
        <f t="shared" si="14"/>
        <v>2.0080133328850332E-3</v>
      </c>
      <c r="P97" s="4">
        <f t="shared" si="15"/>
        <v>2.8257897803759597E-5</v>
      </c>
      <c r="Q97" s="37">
        <f t="shared" si="16"/>
        <v>-10.748243391994055</v>
      </c>
      <c r="R97" s="4">
        <f t="shared" si="17"/>
        <v>1.1912310348798925</v>
      </c>
      <c r="S97" s="4">
        <f t="shared" si="18"/>
        <v>2.3920078005852602E-3</v>
      </c>
      <c r="T97" s="37">
        <f t="shared" si="19"/>
        <v>-449339.81358105305</v>
      </c>
      <c r="U97" s="4"/>
      <c r="V97" s="4"/>
      <c r="W97" s="4"/>
    </row>
    <row r="98" spans="1:23" x14ac:dyDescent="0.2">
      <c r="A98">
        <v>79</v>
      </c>
      <c r="B98" t="s">
        <v>82</v>
      </c>
      <c r="C98">
        <v>2</v>
      </c>
      <c r="D98" t="s">
        <v>6</v>
      </c>
      <c r="E98" s="1">
        <v>44741</v>
      </c>
      <c r="F98">
        <v>71.3</v>
      </c>
      <c r="G98">
        <f t="shared" si="10"/>
        <v>7.1300000000000002E-2</v>
      </c>
      <c r="H98">
        <v>15</v>
      </c>
      <c r="I98" s="5">
        <f t="shared" si="11"/>
        <v>5.6300000000000003E-2</v>
      </c>
      <c r="J98">
        <v>56.160699999999999</v>
      </c>
      <c r="K98">
        <f t="shared" si="12"/>
        <v>2.3651929828847642</v>
      </c>
      <c r="L98" s="5">
        <f t="shared" si="13"/>
        <v>4.1390877200483374</v>
      </c>
      <c r="M98">
        <v>6.3494000000000002</v>
      </c>
      <c r="N98">
        <v>62.187530000000002</v>
      </c>
      <c r="O98" s="6">
        <f t="shared" si="14"/>
        <v>2.0351231944906625E-3</v>
      </c>
      <c r="P98" s="4">
        <f t="shared" si="15"/>
        <v>9.4929913056135092E-5</v>
      </c>
      <c r="Q98" s="37">
        <f t="shared" si="16"/>
        <v>-7.7660329984767928</v>
      </c>
      <c r="R98" s="4">
        <f t="shared" si="17"/>
        <v>1.1740050034631437</v>
      </c>
      <c r="S98" s="4">
        <f t="shared" si="18"/>
        <v>2.3892448129959345E-3</v>
      </c>
      <c r="T98" s="37">
        <f t="shared" si="19"/>
        <v>-325041.32503436384</v>
      </c>
      <c r="U98" s="4"/>
      <c r="V98" s="4"/>
      <c r="W98" s="4"/>
    </row>
    <row r="99" spans="1:23" x14ac:dyDescent="0.2">
      <c r="A99">
        <v>80</v>
      </c>
      <c r="B99" t="s">
        <v>84</v>
      </c>
      <c r="C99">
        <v>2</v>
      </c>
      <c r="D99" t="s">
        <v>6</v>
      </c>
      <c r="E99" s="1">
        <v>44747</v>
      </c>
      <c r="F99">
        <v>71.599999999999994</v>
      </c>
      <c r="G99">
        <f t="shared" si="10"/>
        <v>7.1599999999999997E-2</v>
      </c>
      <c r="H99">
        <v>15</v>
      </c>
      <c r="I99" s="5">
        <f t="shared" si="11"/>
        <v>5.6599999999999998E-2</v>
      </c>
      <c r="J99">
        <v>238.00630000000001</v>
      </c>
      <c r="K99">
        <f t="shared" si="12"/>
        <v>10.023572189135216</v>
      </c>
      <c r="L99" s="5">
        <f t="shared" si="13"/>
        <v>17.541251330986626</v>
      </c>
      <c r="M99">
        <v>7.1790000000000003</v>
      </c>
      <c r="N99">
        <v>63.70984</v>
      </c>
      <c r="O99" s="6">
        <f t="shared" si="14"/>
        <v>2.0009001480219418E-3</v>
      </c>
      <c r="P99" s="4">
        <f t="shared" si="15"/>
        <v>4.0350244589794387E-4</v>
      </c>
      <c r="Q99" s="37">
        <f t="shared" si="16"/>
        <v>6.3144299916653921</v>
      </c>
      <c r="R99" s="4">
        <f t="shared" si="17"/>
        <v>1.2027438769450456</v>
      </c>
      <c r="S99" s="4">
        <f t="shared" si="18"/>
        <v>2.4065704014118259E-3</v>
      </c>
      <c r="T99" s="37">
        <f t="shared" si="19"/>
        <v>262382.93249019445</v>
      </c>
      <c r="U99" s="4"/>
      <c r="V99" s="4"/>
      <c r="W99" s="4"/>
    </row>
    <row r="100" spans="1:23" x14ac:dyDescent="0.2">
      <c r="A100">
        <v>81</v>
      </c>
      <c r="B100" t="s">
        <v>75</v>
      </c>
      <c r="C100">
        <v>1</v>
      </c>
      <c r="D100" t="s">
        <v>6</v>
      </c>
      <c r="E100" s="1">
        <v>44753</v>
      </c>
      <c r="F100">
        <v>71.33</v>
      </c>
      <c r="G100">
        <f t="shared" si="10"/>
        <v>7.1330000000000005E-2</v>
      </c>
      <c r="H100">
        <v>15</v>
      </c>
      <c r="I100" s="5">
        <f t="shared" si="11"/>
        <v>5.6330000000000005E-2</v>
      </c>
      <c r="J100">
        <v>12.1015</v>
      </c>
      <c r="K100">
        <f t="shared" si="12"/>
        <v>0.50965146236389458</v>
      </c>
      <c r="L100" s="5">
        <f t="shared" si="13"/>
        <v>0.89189005913681541</v>
      </c>
      <c r="M100">
        <v>8.4016000000000002</v>
      </c>
      <c r="N100">
        <v>62.784979999999997</v>
      </c>
      <c r="O100" s="6">
        <f t="shared" si="14"/>
        <v>1.951866842524865E-3</v>
      </c>
      <c r="P100" s="4">
        <f t="shared" si="15"/>
        <v>2.0605677373159144E-5</v>
      </c>
      <c r="Q100" s="37">
        <f t="shared" si="16"/>
        <v>-11.159761918077537</v>
      </c>
      <c r="R100" s="4">
        <f t="shared" si="17"/>
        <v>1.185283941367882</v>
      </c>
      <c r="S100" s="4">
        <f t="shared" si="18"/>
        <v>2.3135164241331551E-3</v>
      </c>
      <c r="T100" s="37">
        <f t="shared" si="19"/>
        <v>-482372.27977575123</v>
      </c>
      <c r="U100" s="4"/>
      <c r="V100" s="4"/>
      <c r="W100" s="4"/>
    </row>
    <row r="101" spans="1:23" x14ac:dyDescent="0.2">
      <c r="A101">
        <v>82</v>
      </c>
      <c r="B101" t="s">
        <v>86</v>
      </c>
      <c r="C101">
        <v>1</v>
      </c>
      <c r="D101" t="s">
        <v>4</v>
      </c>
      <c r="E101" s="1">
        <v>44753</v>
      </c>
      <c r="F101">
        <v>71.45</v>
      </c>
      <c r="G101">
        <f t="shared" si="10"/>
        <v>7.145E-2</v>
      </c>
      <c r="H101">
        <v>15</v>
      </c>
      <c r="I101" s="5">
        <f t="shared" si="11"/>
        <v>5.645E-2</v>
      </c>
      <c r="J101">
        <v>6.7121000000000004</v>
      </c>
      <c r="K101">
        <f t="shared" si="12"/>
        <v>0.28267831099720675</v>
      </c>
      <c r="L101" s="5">
        <f t="shared" si="13"/>
        <v>0.49468704424511178</v>
      </c>
      <c r="M101">
        <v>6.4509999999999996</v>
      </c>
      <c r="N101">
        <v>62.764710000000001</v>
      </c>
      <c r="O101" s="6">
        <f t="shared" si="14"/>
        <v>2.0308897011714938E-3</v>
      </c>
      <c r="P101" s="4">
        <f t="shared" si="15"/>
        <v>1.1349763954198007E-5</v>
      </c>
      <c r="Q101" s="37">
        <f t="shared" si="16"/>
        <v>-11.548429754237437</v>
      </c>
      <c r="R101" s="4">
        <f t="shared" si="17"/>
        <v>1.1849012749165821</v>
      </c>
      <c r="S101" s="4">
        <f t="shared" si="18"/>
        <v>2.4064037961330598E-3</v>
      </c>
      <c r="T101" s="37">
        <f t="shared" si="19"/>
        <v>-479904.06983213045</v>
      </c>
      <c r="U101" s="4"/>
      <c r="V101" s="4"/>
      <c r="W101" s="4"/>
    </row>
    <row r="102" spans="1:23" x14ac:dyDescent="0.2">
      <c r="A102">
        <v>83</v>
      </c>
      <c r="B102" t="s">
        <v>85</v>
      </c>
      <c r="C102">
        <v>3</v>
      </c>
      <c r="D102" t="s">
        <v>6</v>
      </c>
      <c r="E102" s="1">
        <v>44740</v>
      </c>
      <c r="F102">
        <v>71.62</v>
      </c>
      <c r="G102">
        <f t="shared" si="10"/>
        <v>7.1620000000000003E-2</v>
      </c>
      <c r="H102">
        <v>15</v>
      </c>
      <c r="I102" s="5">
        <f t="shared" si="11"/>
        <v>5.6620000000000004E-2</v>
      </c>
      <c r="J102">
        <v>117.56829999999999</v>
      </c>
      <c r="K102">
        <f t="shared" si="12"/>
        <v>4.9513577674368525</v>
      </c>
      <c r="L102" s="5">
        <f t="shared" si="13"/>
        <v>8.6648760930144917</v>
      </c>
      <c r="M102">
        <v>6.9981999999999998</v>
      </c>
      <c r="N102">
        <v>62.633400000000002</v>
      </c>
      <c r="O102" s="6">
        <f t="shared" si="14"/>
        <v>2.0082920121114066E-3</v>
      </c>
      <c r="P102" s="4">
        <f t="shared" si="15"/>
        <v>1.9919010739698589E-4</v>
      </c>
      <c r="Q102" s="37">
        <f t="shared" si="16"/>
        <v>-2.9650305867646476</v>
      </c>
      <c r="R102" s="4">
        <f t="shared" si="17"/>
        <v>1.1824223438993069</v>
      </c>
      <c r="S102" s="4">
        <f t="shared" si="18"/>
        <v>2.3746493481950244E-3</v>
      </c>
      <c r="T102" s="37">
        <f t="shared" si="19"/>
        <v>-124861.82808499171</v>
      </c>
      <c r="U102" s="4"/>
      <c r="V102" s="4"/>
      <c r="W102" s="4"/>
    </row>
    <row r="103" spans="1:23" x14ac:dyDescent="0.2">
      <c r="A103">
        <v>83</v>
      </c>
      <c r="B103" t="s">
        <v>85</v>
      </c>
      <c r="C103">
        <v>3</v>
      </c>
      <c r="D103" t="s">
        <v>6</v>
      </c>
      <c r="E103" s="1">
        <v>44740</v>
      </c>
      <c r="F103">
        <v>71.62</v>
      </c>
      <c r="G103">
        <f t="shared" si="10"/>
        <v>7.1620000000000003E-2</v>
      </c>
      <c r="H103">
        <v>15</v>
      </c>
      <c r="I103" s="5">
        <f t="shared" si="11"/>
        <v>5.6620000000000004E-2</v>
      </c>
      <c r="J103">
        <v>117.56829999999999</v>
      </c>
      <c r="K103">
        <f t="shared" si="12"/>
        <v>4.9513577674368525</v>
      </c>
      <c r="L103" s="5">
        <f t="shared" si="13"/>
        <v>8.6648760930144917</v>
      </c>
      <c r="M103" t="s">
        <v>1</v>
      </c>
      <c r="N103">
        <v>62.633400000000002</v>
      </c>
      <c r="O103" s="6" t="e">
        <f t="shared" si="14"/>
        <v>#VALUE!</v>
      </c>
      <c r="P103" s="4" t="e">
        <f t="shared" si="15"/>
        <v>#VALUE!</v>
      </c>
      <c r="Q103" s="37" t="e">
        <f t="shared" si="16"/>
        <v>#VALUE!</v>
      </c>
      <c r="R103" s="4">
        <f t="shared" si="17"/>
        <v>1.1824223438993069</v>
      </c>
      <c r="S103" s="4" t="e">
        <f t="shared" si="18"/>
        <v>#VALUE!</v>
      </c>
      <c r="T103" s="37" t="e">
        <f t="shared" si="19"/>
        <v>#VALUE!</v>
      </c>
      <c r="U103" s="4"/>
      <c r="V103" s="4"/>
      <c r="W103" s="4"/>
    </row>
    <row r="104" spans="1:23" x14ac:dyDescent="0.2">
      <c r="A104">
        <v>84</v>
      </c>
      <c r="B104" t="s">
        <v>65</v>
      </c>
      <c r="C104" t="s">
        <v>70</v>
      </c>
      <c r="D104" t="s">
        <v>6</v>
      </c>
      <c r="E104" s="1">
        <v>44732</v>
      </c>
      <c r="F104">
        <v>71.45</v>
      </c>
      <c r="G104">
        <f t="shared" si="10"/>
        <v>7.145E-2</v>
      </c>
      <c r="H104">
        <v>15</v>
      </c>
      <c r="I104" s="5">
        <f t="shared" si="11"/>
        <v>5.645E-2</v>
      </c>
      <c r="J104">
        <v>17.982700000000001</v>
      </c>
      <c r="K104">
        <f t="shared" si="12"/>
        <v>0.75733664027196701</v>
      </c>
      <c r="L104" s="5">
        <f t="shared" si="13"/>
        <v>1.3253391204759419</v>
      </c>
      <c r="M104">
        <v>7.0049999999999999</v>
      </c>
      <c r="N104">
        <v>63.1</v>
      </c>
      <c r="O104" s="6">
        <f t="shared" si="14"/>
        <v>2.0080133328850332E-3</v>
      </c>
      <c r="P104" s="4">
        <f t="shared" si="15"/>
        <v>3.0467931314082831E-5</v>
      </c>
      <c r="Q104" s="37">
        <f t="shared" si="16"/>
        <v>-10.679647784427813</v>
      </c>
      <c r="R104" s="4">
        <f t="shared" si="17"/>
        <v>1.1912310348798925</v>
      </c>
      <c r="S104" s="4">
        <f t="shared" si="18"/>
        <v>2.3920078005852602E-3</v>
      </c>
      <c r="T104" s="37">
        <f t="shared" si="19"/>
        <v>-446472.1135865355</v>
      </c>
      <c r="U104" s="4"/>
      <c r="V104" s="4"/>
      <c r="W104" s="4"/>
    </row>
    <row r="105" spans="1:23" x14ac:dyDescent="0.2">
      <c r="A105">
        <v>85</v>
      </c>
      <c r="B105" t="s">
        <v>64</v>
      </c>
      <c r="C105" t="s">
        <v>68</v>
      </c>
      <c r="D105" t="s">
        <v>4</v>
      </c>
      <c r="E105" s="1">
        <v>44748</v>
      </c>
      <c r="F105">
        <v>71.08</v>
      </c>
      <c r="G105">
        <f t="shared" si="10"/>
        <v>7.1080000000000004E-2</v>
      </c>
      <c r="H105">
        <v>15</v>
      </c>
      <c r="I105" s="5">
        <f t="shared" si="11"/>
        <v>5.6080000000000005E-2</v>
      </c>
      <c r="J105">
        <v>23.333500000000001</v>
      </c>
      <c r="K105">
        <f t="shared" si="12"/>
        <v>0.98268416287798499</v>
      </c>
      <c r="L105" s="5">
        <f t="shared" si="13"/>
        <v>1.7196972850364736</v>
      </c>
      <c r="M105">
        <v>6.3959999999999999</v>
      </c>
      <c r="N105">
        <v>62.77</v>
      </c>
      <c r="O105" s="6">
        <f t="shared" si="14"/>
        <v>2.0331799777068386E-3</v>
      </c>
      <c r="P105" s="4">
        <f t="shared" si="15"/>
        <v>3.944780662799918E-5</v>
      </c>
      <c r="Q105" s="37">
        <f t="shared" si="16"/>
        <v>-10.345874302757883</v>
      </c>
      <c r="R105" s="4">
        <f t="shared" si="17"/>
        <v>1.1850011419874937</v>
      </c>
      <c r="S105" s="4">
        <f t="shared" si="18"/>
        <v>2.4093205954487107E-3</v>
      </c>
      <c r="T105" s="37">
        <f t="shared" si="19"/>
        <v>-429410.44551321212</v>
      </c>
      <c r="U105" s="4"/>
      <c r="V105" s="4"/>
      <c r="W105" s="4"/>
    </row>
    <row r="106" spans="1:23" x14ac:dyDescent="0.2">
      <c r="A106">
        <v>86</v>
      </c>
      <c r="B106" t="s">
        <v>64</v>
      </c>
      <c r="C106" t="s">
        <v>67</v>
      </c>
      <c r="D106" t="s">
        <v>5</v>
      </c>
      <c r="E106" s="1">
        <v>44743</v>
      </c>
      <c r="F106">
        <v>72.14</v>
      </c>
      <c r="G106">
        <f t="shared" si="10"/>
        <v>7.2139999999999996E-2</v>
      </c>
      <c r="H106">
        <v>15</v>
      </c>
      <c r="I106" s="5">
        <f t="shared" si="11"/>
        <v>5.7139999999999996E-2</v>
      </c>
      <c r="J106">
        <v>43.6447</v>
      </c>
      <c r="K106">
        <f t="shared" si="12"/>
        <v>1.8380849629742984</v>
      </c>
      <c r="L106" s="5">
        <f t="shared" si="13"/>
        <v>3.2166486852050218</v>
      </c>
      <c r="M106">
        <v>8.1258149999999993</v>
      </c>
      <c r="N106">
        <v>64.48</v>
      </c>
      <c r="O106" s="6">
        <f t="shared" si="14"/>
        <v>1.9627843950081117E-3</v>
      </c>
      <c r="P106" s="4">
        <f t="shared" si="15"/>
        <v>7.4242672250781258E-5</v>
      </c>
      <c r="Q106" s="37">
        <f t="shared" si="16"/>
        <v>-8.5580896226274739</v>
      </c>
      <c r="R106" s="4">
        <f t="shared" si="17"/>
        <v>1.2172833142481059</v>
      </c>
      <c r="S106" s="4">
        <f t="shared" si="18"/>
        <v>2.3892646935099377E-3</v>
      </c>
      <c r="T106" s="37">
        <f t="shared" si="19"/>
        <v>-358189.2640808773</v>
      </c>
      <c r="U106" s="4"/>
      <c r="V106" s="4"/>
      <c r="W106" s="4"/>
    </row>
    <row r="107" spans="1:23" x14ac:dyDescent="0.2">
      <c r="A107">
        <v>87</v>
      </c>
      <c r="B107" t="s">
        <v>80</v>
      </c>
      <c r="C107">
        <v>3</v>
      </c>
      <c r="D107" t="s">
        <v>5</v>
      </c>
      <c r="E107" s="1">
        <v>44750</v>
      </c>
      <c r="F107">
        <v>71.55</v>
      </c>
      <c r="G107">
        <f t="shared" si="10"/>
        <v>7.1550000000000002E-2</v>
      </c>
      <c r="H107">
        <v>15</v>
      </c>
      <c r="I107" s="5">
        <f t="shared" si="11"/>
        <v>5.6550000000000003E-2</v>
      </c>
      <c r="J107">
        <v>222.9307</v>
      </c>
      <c r="K107">
        <f t="shared" si="12"/>
        <v>9.3886672942037492</v>
      </c>
      <c r="L107" s="5">
        <f t="shared" si="13"/>
        <v>16.430167764856559</v>
      </c>
      <c r="M107">
        <v>7.28</v>
      </c>
      <c r="N107">
        <v>63.806420000000003</v>
      </c>
      <c r="O107" s="6">
        <f t="shared" si="14"/>
        <v>1.9967868298585091E-3</v>
      </c>
      <c r="P107" s="4">
        <f t="shared" si="15"/>
        <v>3.7808029449983087E-4</v>
      </c>
      <c r="Q107" s="37">
        <f t="shared" si="16"/>
        <v>5.1402837655289932</v>
      </c>
      <c r="R107" s="4">
        <f t="shared" si="17"/>
        <v>1.2045671589315543</v>
      </c>
      <c r="S107" s="4">
        <f t="shared" si="18"/>
        <v>2.4052638386346092E-3</v>
      </c>
      <c r="T107" s="37">
        <f t="shared" si="19"/>
        <v>213709.76784180844</v>
      </c>
      <c r="U107" s="4"/>
      <c r="V107" s="4"/>
      <c r="W107" s="4"/>
    </row>
    <row r="108" spans="1:23" x14ac:dyDescent="0.2">
      <c r="A108">
        <v>88</v>
      </c>
      <c r="B108" t="s">
        <v>77</v>
      </c>
      <c r="C108">
        <v>1</v>
      </c>
      <c r="D108" t="s">
        <v>5</v>
      </c>
      <c r="E108" s="1">
        <v>44749</v>
      </c>
      <c r="F108">
        <v>71.900000000000006</v>
      </c>
      <c r="G108">
        <f t="shared" si="10"/>
        <v>7.1900000000000006E-2</v>
      </c>
      <c r="H108">
        <v>15</v>
      </c>
      <c r="I108" s="5">
        <f t="shared" si="11"/>
        <v>5.6900000000000006E-2</v>
      </c>
      <c r="J108">
        <v>1.7097</v>
      </c>
      <c r="K108">
        <f t="shared" si="12"/>
        <v>7.2003561971949806E-2</v>
      </c>
      <c r="L108" s="5">
        <f t="shared" si="13"/>
        <v>0.12600623345091214</v>
      </c>
      <c r="M108">
        <v>4.2687999999999997</v>
      </c>
      <c r="N108">
        <v>61.669130000000003</v>
      </c>
      <c r="O108" s="6">
        <f t="shared" si="14"/>
        <v>2.1244983495404407E-3</v>
      </c>
      <c r="P108" s="4">
        <f t="shared" si="15"/>
        <v>2.8684381595694289E-6</v>
      </c>
      <c r="Q108" s="37">
        <f t="shared" si="16"/>
        <v>-11.838640063980694</v>
      </c>
      <c r="R108" s="4">
        <f t="shared" si="17"/>
        <v>1.1642184080830844</v>
      </c>
      <c r="S108" s="4">
        <f t="shared" si="18"/>
        <v>2.4733800864771122E-3</v>
      </c>
      <c r="T108" s="37">
        <f t="shared" si="19"/>
        <v>-478642.16780538252</v>
      </c>
      <c r="U108" s="4"/>
      <c r="V108" s="4"/>
      <c r="W108" s="4"/>
    </row>
    <row r="109" spans="1:23" x14ac:dyDescent="0.2">
      <c r="A109">
        <v>89</v>
      </c>
      <c r="B109" t="s">
        <v>78</v>
      </c>
      <c r="C109">
        <v>2</v>
      </c>
      <c r="D109" t="s">
        <v>6</v>
      </c>
      <c r="E109" s="1">
        <v>44753</v>
      </c>
      <c r="F109">
        <v>71.53</v>
      </c>
      <c r="G109">
        <f t="shared" si="10"/>
        <v>7.1529999999999996E-2</v>
      </c>
      <c r="H109">
        <v>15</v>
      </c>
      <c r="I109" s="5">
        <f t="shared" si="11"/>
        <v>5.6529999999999997E-2</v>
      </c>
      <c r="J109">
        <v>16.491099999999999</v>
      </c>
      <c r="K109">
        <f t="shared" si="12"/>
        <v>0.69451830194514907</v>
      </c>
      <c r="L109" s="5">
        <f t="shared" si="13"/>
        <v>1.2154070284040106</v>
      </c>
      <c r="M109">
        <v>6.2271999999999998</v>
      </c>
      <c r="N109">
        <v>62.676830000000002</v>
      </c>
      <c r="O109" s="6">
        <f t="shared" si="14"/>
        <v>2.040230841131788E-3</v>
      </c>
      <c r="P109" s="4">
        <f t="shared" si="15"/>
        <v>2.7863154076445376E-5</v>
      </c>
      <c r="Q109" s="37">
        <f t="shared" si="16"/>
        <v>-10.776836851194254</v>
      </c>
      <c r="R109" s="4">
        <f t="shared" si="17"/>
        <v>1.1832422355608732</v>
      </c>
      <c r="S109" s="4">
        <f t="shared" si="18"/>
        <v>2.4140873015210174E-3</v>
      </c>
      <c r="T109" s="37">
        <f t="shared" si="19"/>
        <v>-446414.54533993913</v>
      </c>
      <c r="U109" s="4"/>
      <c r="V109" s="4"/>
      <c r="W109" s="4"/>
    </row>
    <row r="110" spans="1:23" x14ac:dyDescent="0.2">
      <c r="A110">
        <v>90</v>
      </c>
      <c r="B110" t="s">
        <v>64</v>
      </c>
      <c r="C110" t="s">
        <v>67</v>
      </c>
      <c r="D110" t="s">
        <v>6</v>
      </c>
      <c r="E110" s="1">
        <v>44748</v>
      </c>
      <c r="F110">
        <v>71.84</v>
      </c>
      <c r="G110">
        <f t="shared" si="10"/>
        <v>7.1840000000000001E-2</v>
      </c>
      <c r="H110">
        <v>15</v>
      </c>
      <c r="I110" s="5">
        <f t="shared" si="11"/>
        <v>5.6840000000000002E-2</v>
      </c>
      <c r="J110">
        <v>34.753900000000002</v>
      </c>
      <c r="K110">
        <f t="shared" si="12"/>
        <v>1.4636512794156558</v>
      </c>
      <c r="L110" s="5">
        <f t="shared" si="13"/>
        <v>2.5613897389773972</v>
      </c>
      <c r="M110">
        <v>6.3959999999999999</v>
      </c>
      <c r="N110">
        <v>62.77</v>
      </c>
      <c r="O110" s="6">
        <f t="shared" si="14"/>
        <v>2.0331799777068386E-3</v>
      </c>
      <c r="P110" s="4">
        <f t="shared" si="15"/>
        <v>5.8755228609887967E-5</v>
      </c>
      <c r="Q110" s="37">
        <f t="shared" si="16"/>
        <v>-9.3025268456207666</v>
      </c>
      <c r="R110" s="4">
        <f t="shared" si="17"/>
        <v>1.1850011419874937</v>
      </c>
      <c r="S110" s="4">
        <f t="shared" si="18"/>
        <v>2.4093205954487107E-3</v>
      </c>
      <c r="T110" s="37">
        <f t="shared" si="19"/>
        <v>-386105.81187051482</v>
      </c>
      <c r="U110" s="4"/>
      <c r="V110" s="4"/>
      <c r="W110" s="4"/>
    </row>
    <row r="111" spans="1:23" x14ac:dyDescent="0.2">
      <c r="A111">
        <v>91</v>
      </c>
      <c r="B111" t="s">
        <v>78</v>
      </c>
      <c r="C111">
        <v>1</v>
      </c>
      <c r="D111" t="s">
        <v>6</v>
      </c>
      <c r="E111" s="1">
        <v>44753</v>
      </c>
      <c r="F111">
        <v>71.28</v>
      </c>
      <c r="G111">
        <f t="shared" si="10"/>
        <v>7.1279999999999996E-2</v>
      </c>
      <c r="H111">
        <v>15</v>
      </c>
      <c r="I111" s="5">
        <f t="shared" si="11"/>
        <v>5.6279999999999997E-2</v>
      </c>
      <c r="J111">
        <v>15.2371</v>
      </c>
      <c r="K111">
        <f t="shared" si="12"/>
        <v>0.64170642459074478</v>
      </c>
      <c r="L111" s="5">
        <f t="shared" si="13"/>
        <v>1.1229862430338033</v>
      </c>
      <c r="M111">
        <v>6.2271999999999998</v>
      </c>
      <c r="N111">
        <v>62.676830000000002</v>
      </c>
      <c r="O111" s="6">
        <f t="shared" si="14"/>
        <v>2.040230841131788E-3</v>
      </c>
      <c r="P111" s="4">
        <f t="shared" si="15"/>
        <v>2.5744411529746708E-5</v>
      </c>
      <c r="Q111" s="37">
        <f t="shared" si="16"/>
        <v>-10.927103331072217</v>
      </c>
      <c r="R111" s="4">
        <f t="shared" si="17"/>
        <v>1.1832422355608732</v>
      </c>
      <c r="S111" s="4">
        <f t="shared" si="18"/>
        <v>2.4140873015210174E-3</v>
      </c>
      <c r="T111" s="37">
        <f t="shared" si="19"/>
        <v>-452639.1122718511</v>
      </c>
      <c r="U111" s="4"/>
      <c r="V111" s="4"/>
      <c r="W111" s="4"/>
    </row>
    <row r="112" spans="1:23" x14ac:dyDescent="0.2">
      <c r="A112">
        <v>92</v>
      </c>
      <c r="B112" t="s">
        <v>78</v>
      </c>
      <c r="C112">
        <v>1</v>
      </c>
      <c r="D112" t="s">
        <v>6</v>
      </c>
      <c r="E112" s="1">
        <v>44761</v>
      </c>
      <c r="F112">
        <v>71.05</v>
      </c>
      <c r="G112">
        <f t="shared" si="10"/>
        <v>7.1050000000000002E-2</v>
      </c>
      <c r="H112">
        <v>15</v>
      </c>
      <c r="I112" s="5">
        <f t="shared" si="11"/>
        <v>5.6050000000000003E-2</v>
      </c>
      <c r="J112">
        <v>7.6546000000000003</v>
      </c>
      <c r="K112">
        <f t="shared" si="12"/>
        <v>0.32237144848247473</v>
      </c>
      <c r="L112" s="5">
        <f t="shared" si="13"/>
        <v>0.56415003484433068</v>
      </c>
      <c r="M112">
        <v>5.5728</v>
      </c>
      <c r="N112">
        <v>62.602290000000004</v>
      </c>
      <c r="O112" s="6">
        <f t="shared" si="14"/>
        <v>2.0678793922718581E-3</v>
      </c>
      <c r="P112" s="4">
        <f t="shared" si="15"/>
        <v>1.2902821468535459E-5</v>
      </c>
      <c r="Q112" s="37">
        <f t="shared" si="16"/>
        <v>-11.56144542634931</v>
      </c>
      <c r="R112" s="4">
        <f t="shared" si="17"/>
        <v>1.1818350349057236</v>
      </c>
      <c r="S112" s="4">
        <f t="shared" si="18"/>
        <v>2.4438923137464381E-3</v>
      </c>
      <c r="T112" s="37">
        <f t="shared" si="19"/>
        <v>-473075.07623467443</v>
      </c>
      <c r="U112" s="4"/>
      <c r="V112" s="4"/>
      <c r="W112" s="4"/>
    </row>
    <row r="113" spans="1:23" x14ac:dyDescent="0.2">
      <c r="A113">
        <v>93</v>
      </c>
      <c r="B113" t="s">
        <v>82</v>
      </c>
      <c r="C113">
        <v>2</v>
      </c>
      <c r="D113" t="s">
        <v>4</v>
      </c>
      <c r="E113" s="1">
        <v>44757</v>
      </c>
      <c r="F113">
        <v>71.77</v>
      </c>
      <c r="G113">
        <f t="shared" si="10"/>
        <v>7.177E-2</v>
      </c>
      <c r="H113">
        <v>15</v>
      </c>
      <c r="I113" s="5">
        <f t="shared" si="11"/>
        <v>5.6770000000000001E-2</v>
      </c>
      <c r="J113">
        <v>81.627099999999999</v>
      </c>
      <c r="K113">
        <f t="shared" si="12"/>
        <v>3.4377036634734424</v>
      </c>
      <c r="L113" s="5">
        <f t="shared" si="13"/>
        <v>6.0159814110785232</v>
      </c>
      <c r="M113">
        <v>7.5213999999999999</v>
      </c>
      <c r="N113">
        <v>62.492400000000004</v>
      </c>
      <c r="O113" s="6">
        <f t="shared" si="14"/>
        <v>1.9870017459364831E-3</v>
      </c>
      <c r="P113" s="4">
        <f t="shared" si="15"/>
        <v>1.3855500527827836E-4</v>
      </c>
      <c r="Q113" s="37">
        <f t="shared" si="16"/>
        <v>-5.7068621405051028</v>
      </c>
      <c r="R113" s="4">
        <f t="shared" si="17"/>
        <v>1.1797604805725546</v>
      </c>
      <c r="S113" s="4">
        <f t="shared" si="18"/>
        <v>2.3441861346845303E-3</v>
      </c>
      <c r="T113" s="37">
        <f t="shared" si="19"/>
        <v>-243447.48294798296</v>
      </c>
      <c r="U113" s="4"/>
      <c r="V113" s="4"/>
      <c r="W113" s="4"/>
    </row>
    <row r="114" spans="1:23" x14ac:dyDescent="0.2">
      <c r="A114">
        <v>94</v>
      </c>
      <c r="B114" t="s">
        <v>79</v>
      </c>
      <c r="C114">
        <v>2</v>
      </c>
      <c r="D114" t="s">
        <v>4</v>
      </c>
      <c r="E114" s="1">
        <v>44747</v>
      </c>
      <c r="F114">
        <v>71.430000000000007</v>
      </c>
      <c r="G114">
        <f t="shared" si="10"/>
        <v>7.1430000000000007E-2</v>
      </c>
      <c r="H114">
        <v>15</v>
      </c>
      <c r="I114" s="5">
        <f t="shared" si="11"/>
        <v>5.6430000000000008E-2</v>
      </c>
      <c r="J114">
        <v>58.781500000000001</v>
      </c>
      <c r="K114">
        <f t="shared" si="12"/>
        <v>2.4755672796713855</v>
      </c>
      <c r="L114" s="5">
        <f t="shared" si="13"/>
        <v>4.3322427394249239</v>
      </c>
      <c r="M114">
        <v>6.9779999999999998</v>
      </c>
      <c r="N114">
        <v>63.756239999999998</v>
      </c>
      <c r="O114" s="6">
        <f t="shared" si="14"/>
        <v>2.0091201613276904E-3</v>
      </c>
      <c r="P114" s="4">
        <f t="shared" si="15"/>
        <v>9.9583382988597974E-5</v>
      </c>
      <c r="Q114" s="37">
        <f t="shared" si="16"/>
        <v>-7.5381257031438551</v>
      </c>
      <c r="R114" s="4">
        <f t="shared" si="17"/>
        <v>1.2036198376426432</v>
      </c>
      <c r="S114" s="4">
        <f t="shared" si="18"/>
        <v>2.418216882381796E-3</v>
      </c>
      <c r="T114" s="37">
        <f t="shared" si="19"/>
        <v>-311722.48271293438</v>
      </c>
      <c r="U114" s="4"/>
      <c r="V114" s="4"/>
      <c r="W114" s="4"/>
    </row>
    <row r="115" spans="1:23" x14ac:dyDescent="0.2">
      <c r="A115">
        <v>95</v>
      </c>
      <c r="B115" t="s">
        <v>86</v>
      </c>
      <c r="C115">
        <v>3</v>
      </c>
      <c r="D115" t="s">
        <v>4</v>
      </c>
      <c r="E115" s="1">
        <v>44753</v>
      </c>
      <c r="F115">
        <v>71.209999999999994</v>
      </c>
      <c r="G115">
        <f t="shared" si="10"/>
        <v>7.1209999999999996E-2</v>
      </c>
      <c r="H115">
        <v>15</v>
      </c>
      <c r="I115" s="5">
        <f t="shared" si="11"/>
        <v>5.6209999999999996E-2</v>
      </c>
      <c r="J115">
        <v>8.1303999999999998</v>
      </c>
      <c r="K115">
        <f t="shared" si="12"/>
        <v>0.34240963926814105</v>
      </c>
      <c r="L115" s="5">
        <f t="shared" si="13"/>
        <v>0.59921686871924673</v>
      </c>
      <c r="M115">
        <v>6.4509999999999996</v>
      </c>
      <c r="N115">
        <v>62.764710000000001</v>
      </c>
      <c r="O115" s="6">
        <f t="shared" si="14"/>
        <v>2.0308897011714938E-3</v>
      </c>
      <c r="P115" s="4">
        <f t="shared" si="15"/>
        <v>1.3748025335321502E-5</v>
      </c>
      <c r="Q115" s="37">
        <f t="shared" si="16"/>
        <v>-11.490548273300016</v>
      </c>
      <c r="R115" s="4">
        <f t="shared" si="17"/>
        <v>1.1849012749165821</v>
      </c>
      <c r="S115" s="4">
        <f t="shared" si="18"/>
        <v>2.4064037961330598E-3</v>
      </c>
      <c r="T115" s="37">
        <f t="shared" si="19"/>
        <v>-477498.7594253553</v>
      </c>
      <c r="U115" s="4"/>
      <c r="V115" s="4"/>
      <c r="W115" s="4"/>
    </row>
    <row r="116" spans="1:23" x14ac:dyDescent="0.2">
      <c r="A116">
        <v>96</v>
      </c>
      <c r="B116" t="s">
        <v>81</v>
      </c>
      <c r="C116">
        <v>3</v>
      </c>
      <c r="D116" t="s">
        <v>4</v>
      </c>
      <c r="E116" s="1">
        <v>44756</v>
      </c>
      <c r="F116">
        <v>71.27</v>
      </c>
      <c r="G116">
        <f t="shared" si="10"/>
        <v>7.127E-2</v>
      </c>
      <c r="H116">
        <v>15</v>
      </c>
      <c r="I116" s="5">
        <f t="shared" si="11"/>
        <v>5.6270000000000001E-2</v>
      </c>
      <c r="J116">
        <v>2.2959999999999998</v>
      </c>
      <c r="K116">
        <f t="shared" si="12"/>
        <v>9.66954309455441E-2</v>
      </c>
      <c r="L116" s="5">
        <f t="shared" si="13"/>
        <v>0.16921700415470214</v>
      </c>
      <c r="M116">
        <v>6.2679999999999998</v>
      </c>
      <c r="N116">
        <v>61.891419999999997</v>
      </c>
      <c r="O116" s="6">
        <f t="shared" si="14"/>
        <v>2.0385235845858029E-3</v>
      </c>
      <c r="P116" s="4">
        <f t="shared" si="15"/>
        <v>3.8798591020084009E-6</v>
      </c>
      <c r="Q116" s="37">
        <f t="shared" si="16"/>
        <v>-11.927638739166875</v>
      </c>
      <c r="R116" s="4">
        <f t="shared" si="17"/>
        <v>1.1684149016923309</v>
      </c>
      <c r="S116" s="4">
        <f t="shared" si="18"/>
        <v>2.3818413336813187E-3</v>
      </c>
      <c r="T116" s="37">
        <f t="shared" si="19"/>
        <v>-500773.85804417939</v>
      </c>
      <c r="U116" s="4"/>
      <c r="V116" s="4"/>
      <c r="W116" s="4"/>
    </row>
    <row r="117" spans="1:23" x14ac:dyDescent="0.2">
      <c r="A117">
        <v>97</v>
      </c>
      <c r="B117" t="s">
        <v>80</v>
      </c>
      <c r="C117">
        <v>1</v>
      </c>
      <c r="D117" t="s">
        <v>4</v>
      </c>
      <c r="E117" s="1">
        <v>44750</v>
      </c>
      <c r="F117">
        <v>71.760000000000005</v>
      </c>
      <c r="G117">
        <f t="shared" si="10"/>
        <v>7.1760000000000004E-2</v>
      </c>
      <c r="H117">
        <v>15</v>
      </c>
      <c r="I117" s="5">
        <f t="shared" si="11"/>
        <v>5.6760000000000005E-2</v>
      </c>
      <c r="J117">
        <v>325.03149999999999</v>
      </c>
      <c r="K117">
        <f t="shared" si="12"/>
        <v>13.688615402167517</v>
      </c>
      <c r="L117" s="5">
        <f t="shared" si="13"/>
        <v>23.955076953793153</v>
      </c>
      <c r="M117">
        <v>7.28</v>
      </c>
      <c r="N117">
        <v>63.806420000000003</v>
      </c>
      <c r="O117" s="6">
        <f t="shared" si="14"/>
        <v>1.9967868298585091E-3</v>
      </c>
      <c r="P117" s="4">
        <f t="shared" si="15"/>
        <v>5.5123859226980309E-4</v>
      </c>
      <c r="Q117" s="37">
        <f t="shared" si="16"/>
        <v>13.055516486540201</v>
      </c>
      <c r="R117" s="4">
        <f t="shared" si="17"/>
        <v>1.2045671589315543</v>
      </c>
      <c r="S117" s="4">
        <f t="shared" si="18"/>
        <v>2.4052638386346092E-3</v>
      </c>
      <c r="T117" s="37">
        <f t="shared" si="19"/>
        <v>542789.37207784224</v>
      </c>
      <c r="U117" s="4"/>
      <c r="V117" s="4"/>
      <c r="W117" s="4"/>
    </row>
    <row r="118" spans="1:23" x14ac:dyDescent="0.2">
      <c r="A118">
        <v>98</v>
      </c>
      <c r="B118" t="s">
        <v>77</v>
      </c>
      <c r="C118">
        <v>3</v>
      </c>
      <c r="D118" t="s">
        <v>4</v>
      </c>
      <c r="E118" s="1">
        <v>44756</v>
      </c>
      <c r="F118">
        <v>71.48</v>
      </c>
      <c r="G118">
        <f t="shared" si="10"/>
        <v>7.1480000000000002E-2</v>
      </c>
      <c r="H118">
        <v>15</v>
      </c>
      <c r="I118" s="5">
        <f t="shared" si="11"/>
        <v>5.6480000000000002E-2</v>
      </c>
      <c r="J118">
        <v>2.9655</v>
      </c>
      <c r="K118">
        <f t="shared" si="12"/>
        <v>0.12489124584887241</v>
      </c>
      <c r="L118" s="5">
        <f t="shared" si="13"/>
        <v>0.21855968023552669</v>
      </c>
      <c r="M118">
        <v>6.0435999999999996</v>
      </c>
      <c r="N118">
        <v>61.907879999999999</v>
      </c>
      <c r="O118" s="6">
        <f t="shared" si="14"/>
        <v>2.047937411053169E-3</v>
      </c>
      <c r="P118" s="4">
        <f t="shared" si="15"/>
        <v>5.0071785479386424E-6</v>
      </c>
      <c r="Q118" s="37">
        <f t="shared" si="16"/>
        <v>-11.830943765705916</v>
      </c>
      <c r="R118" s="4">
        <f t="shared" si="17"/>
        <v>1.1687256411984184</v>
      </c>
      <c r="S118" s="4">
        <f t="shared" si="18"/>
        <v>2.3934769638673439E-3</v>
      </c>
      <c r="T118" s="37">
        <f t="shared" si="19"/>
        <v>-494299.46242681425</v>
      </c>
      <c r="U118" s="4"/>
      <c r="V118" s="4"/>
      <c r="W118" s="4"/>
    </row>
    <row r="119" spans="1:23" x14ac:dyDescent="0.2">
      <c r="A119">
        <v>99</v>
      </c>
      <c r="B119" t="s">
        <v>79</v>
      </c>
      <c r="C119">
        <v>1</v>
      </c>
      <c r="D119" t="s">
        <v>4</v>
      </c>
      <c r="E119" s="1">
        <v>44747</v>
      </c>
      <c r="F119">
        <v>71.48</v>
      </c>
      <c r="G119">
        <f t="shared" si="10"/>
        <v>7.1480000000000002E-2</v>
      </c>
      <c r="H119">
        <v>15</v>
      </c>
      <c r="I119" s="5">
        <f t="shared" si="11"/>
        <v>5.6480000000000002E-2</v>
      </c>
      <c r="J119">
        <v>65.034700000000001</v>
      </c>
      <c r="K119">
        <f t="shared" si="12"/>
        <v>2.7389191388999032</v>
      </c>
      <c r="L119" s="5">
        <f t="shared" si="13"/>
        <v>4.79310849307483</v>
      </c>
      <c r="M119">
        <v>6.9779999999999998</v>
      </c>
      <c r="N119">
        <v>63.756239999999998</v>
      </c>
      <c r="O119" s="6">
        <f t="shared" si="14"/>
        <v>2.0091201613276904E-3</v>
      </c>
      <c r="P119" s="4">
        <f t="shared" si="15"/>
        <v>1.1017710398082005E-4</v>
      </c>
      <c r="Q119" s="37">
        <f t="shared" si="16"/>
        <v>-7.0452903002141962</v>
      </c>
      <c r="R119" s="4">
        <f t="shared" si="17"/>
        <v>1.2036198376426432</v>
      </c>
      <c r="S119" s="4">
        <f t="shared" si="18"/>
        <v>2.418216882381796E-3</v>
      </c>
      <c r="T119" s="37">
        <f t="shared" si="19"/>
        <v>-291342.36683001794</v>
      </c>
      <c r="U119" s="4"/>
      <c r="V119" s="4"/>
      <c r="W119" s="4"/>
    </row>
    <row r="120" spans="1:23" x14ac:dyDescent="0.2">
      <c r="A120">
        <v>100</v>
      </c>
      <c r="B120" t="s">
        <v>64</v>
      </c>
      <c r="C120" t="s">
        <v>67</v>
      </c>
      <c r="D120" t="s">
        <v>4</v>
      </c>
      <c r="E120" s="1">
        <v>44743</v>
      </c>
      <c r="F120">
        <v>71.400000000000006</v>
      </c>
      <c r="G120">
        <f t="shared" si="10"/>
        <v>7.1400000000000005E-2</v>
      </c>
      <c r="H120">
        <v>15</v>
      </c>
      <c r="I120" s="5">
        <f t="shared" si="11"/>
        <v>5.6400000000000006E-2</v>
      </c>
      <c r="J120">
        <v>43.607500000000002</v>
      </c>
      <c r="K120">
        <f t="shared" si="12"/>
        <v>1.8365182948422538</v>
      </c>
      <c r="L120" s="5">
        <f t="shared" si="13"/>
        <v>3.2139070159739438</v>
      </c>
      <c r="M120">
        <v>8.1258149999999993</v>
      </c>
      <c r="N120">
        <v>64.48</v>
      </c>
      <c r="O120" s="6">
        <f t="shared" si="14"/>
        <v>1.9627843950081117E-3</v>
      </c>
      <c r="P120" s="4">
        <f t="shared" si="15"/>
        <v>7.4179392461763834E-5</v>
      </c>
      <c r="Q120" s="37">
        <f t="shared" si="16"/>
        <v>-8.7173587037656652</v>
      </c>
      <c r="R120" s="4">
        <f t="shared" si="17"/>
        <v>1.2172833142481059</v>
      </c>
      <c r="S120" s="4">
        <f t="shared" si="18"/>
        <v>2.3892646935099377E-3</v>
      </c>
      <c r="T120" s="37">
        <f t="shared" si="19"/>
        <v>-364855.29323917109</v>
      </c>
      <c r="U120" s="4"/>
      <c r="V120" s="4"/>
      <c r="W120" s="4"/>
    </row>
    <row r="121" spans="1:23" x14ac:dyDescent="0.2">
      <c r="A121">
        <v>101</v>
      </c>
      <c r="B121" t="s">
        <v>85</v>
      </c>
      <c r="C121">
        <v>4</v>
      </c>
      <c r="D121" t="s">
        <v>4</v>
      </c>
      <c r="E121" s="1">
        <v>44740</v>
      </c>
      <c r="F121">
        <v>71.11</v>
      </c>
      <c r="G121">
        <f t="shared" si="10"/>
        <v>7.1109999999999993E-2</v>
      </c>
      <c r="H121">
        <v>15</v>
      </c>
      <c r="I121" s="5">
        <f t="shared" si="11"/>
        <v>5.6109999999999993E-2</v>
      </c>
      <c r="J121">
        <v>97.002700000000004</v>
      </c>
      <c r="K121">
        <f t="shared" si="12"/>
        <v>4.0852429788246223</v>
      </c>
      <c r="L121" s="5">
        <f t="shared" si="13"/>
        <v>7.1491752129430886</v>
      </c>
      <c r="M121">
        <v>6.9981999999999998</v>
      </c>
      <c r="N121">
        <v>62.633400000000002</v>
      </c>
      <c r="O121" s="6">
        <f t="shared" si="14"/>
        <v>2.0082920121114066E-3</v>
      </c>
      <c r="P121" s="4">
        <f t="shared" si="15"/>
        <v>1.6434683695177701E-4</v>
      </c>
      <c r="Q121" s="37">
        <f t="shared" si="16"/>
        <v>-4.6600505157238281</v>
      </c>
      <c r="R121" s="4">
        <f t="shared" si="17"/>
        <v>1.1824223438993069</v>
      </c>
      <c r="S121" s="4">
        <f t="shared" si="18"/>
        <v>2.3746493481950244E-3</v>
      </c>
      <c r="T121" s="37">
        <f t="shared" si="19"/>
        <v>-196241.62696972257</v>
      </c>
      <c r="U121" s="4"/>
      <c r="V121" s="4"/>
      <c r="W121" s="4"/>
    </row>
    <row r="122" spans="1:23" x14ac:dyDescent="0.2">
      <c r="A122">
        <v>101</v>
      </c>
      <c r="B122" t="s">
        <v>85</v>
      </c>
      <c r="C122">
        <v>4</v>
      </c>
      <c r="D122" t="s">
        <v>4</v>
      </c>
      <c r="E122" s="1">
        <v>44740</v>
      </c>
      <c r="F122">
        <v>71.11</v>
      </c>
      <c r="G122">
        <f t="shared" si="10"/>
        <v>7.1109999999999993E-2</v>
      </c>
      <c r="H122">
        <v>15</v>
      </c>
      <c r="I122" s="5">
        <f t="shared" si="11"/>
        <v>5.6109999999999993E-2</v>
      </c>
      <c r="J122">
        <v>97.002700000000004</v>
      </c>
      <c r="K122">
        <f t="shared" si="12"/>
        <v>4.0852429788246223</v>
      </c>
      <c r="L122" s="5">
        <f t="shared" si="13"/>
        <v>7.1491752129430886</v>
      </c>
      <c r="M122" t="s">
        <v>1</v>
      </c>
      <c r="N122">
        <v>62.633400000000002</v>
      </c>
      <c r="O122" s="6" t="e">
        <f t="shared" si="14"/>
        <v>#VALUE!</v>
      </c>
      <c r="P122" s="4" t="e">
        <f t="shared" si="15"/>
        <v>#VALUE!</v>
      </c>
      <c r="Q122" s="37" t="e">
        <f t="shared" si="16"/>
        <v>#VALUE!</v>
      </c>
      <c r="R122" s="4">
        <f t="shared" si="17"/>
        <v>1.1824223438993069</v>
      </c>
      <c r="S122" s="4" t="e">
        <f t="shared" si="18"/>
        <v>#VALUE!</v>
      </c>
      <c r="T122" s="37" t="e">
        <f t="shared" si="19"/>
        <v>#VALUE!</v>
      </c>
      <c r="U122" s="4"/>
      <c r="V122" s="4"/>
      <c r="W122" s="4"/>
    </row>
    <row r="123" spans="1:23" x14ac:dyDescent="0.2">
      <c r="A123">
        <v>102</v>
      </c>
      <c r="B123" t="s">
        <v>84</v>
      </c>
      <c r="C123">
        <v>2</v>
      </c>
      <c r="D123" t="s">
        <v>4</v>
      </c>
      <c r="E123" s="1">
        <v>44747</v>
      </c>
      <c r="F123">
        <v>71.540000000000006</v>
      </c>
      <c r="G123">
        <f t="shared" si="10"/>
        <v>7.1540000000000006E-2</v>
      </c>
      <c r="H123">
        <v>15</v>
      </c>
      <c r="I123" s="5">
        <f t="shared" si="11"/>
        <v>5.6540000000000007E-2</v>
      </c>
      <c r="J123">
        <v>248.0119</v>
      </c>
      <c r="K123">
        <f t="shared" si="12"/>
        <v>10.444955378973516</v>
      </c>
      <c r="L123" s="5">
        <f t="shared" si="13"/>
        <v>18.278671913203649</v>
      </c>
      <c r="M123">
        <v>7.1790000000000003</v>
      </c>
      <c r="N123">
        <v>63.70984</v>
      </c>
      <c r="O123" s="6">
        <f t="shared" si="14"/>
        <v>2.0009001480219418E-3</v>
      </c>
      <c r="P123" s="4">
        <f t="shared" si="15"/>
        <v>4.2046537533584728E-4</v>
      </c>
      <c r="Q123" s="37">
        <f t="shared" si="16"/>
        <v>7.0730210728539102</v>
      </c>
      <c r="R123" s="4">
        <f t="shared" si="17"/>
        <v>1.2027438769450456</v>
      </c>
      <c r="S123" s="4">
        <f t="shared" si="18"/>
        <v>2.4065704014118259E-3</v>
      </c>
      <c r="T123" s="37">
        <f t="shared" si="19"/>
        <v>293904.59837387217</v>
      </c>
      <c r="U123" s="4"/>
      <c r="V123" s="4"/>
      <c r="W123" s="4"/>
    </row>
    <row r="124" spans="1:23" x14ac:dyDescent="0.2">
      <c r="A124">
        <v>103</v>
      </c>
      <c r="B124" t="s">
        <v>65</v>
      </c>
      <c r="C124" t="s">
        <v>67</v>
      </c>
      <c r="D124" t="s">
        <v>4</v>
      </c>
      <c r="E124" s="1">
        <v>44732</v>
      </c>
      <c r="F124">
        <v>71.22</v>
      </c>
      <c r="G124">
        <f t="shared" si="10"/>
        <v>7.1220000000000006E-2</v>
      </c>
      <c r="H124">
        <v>15</v>
      </c>
      <c r="I124" s="5">
        <f t="shared" si="11"/>
        <v>5.6220000000000006E-2</v>
      </c>
      <c r="J124">
        <v>21.7651</v>
      </c>
      <c r="K124">
        <f t="shared" si="12"/>
        <v>0.91663141292372041</v>
      </c>
      <c r="L124" s="5">
        <f t="shared" si="13"/>
        <v>1.6041049726165104</v>
      </c>
      <c r="M124">
        <v>7.0049999999999999</v>
      </c>
      <c r="N124">
        <v>63.1</v>
      </c>
      <c r="O124" s="6">
        <f t="shared" si="14"/>
        <v>2.0080133328850332E-3</v>
      </c>
      <c r="P124" s="4">
        <f t="shared" si="15"/>
        <v>3.6876418549169157E-5</v>
      </c>
      <c r="Q124" s="37">
        <f t="shared" si="16"/>
        <v>-10.437377147537781</v>
      </c>
      <c r="R124" s="4">
        <f t="shared" si="17"/>
        <v>1.1912310348798925</v>
      </c>
      <c r="S124" s="4">
        <f t="shared" si="18"/>
        <v>2.3920078005852602E-3</v>
      </c>
      <c r="T124" s="37">
        <f t="shared" si="19"/>
        <v>-436343.77550876024</v>
      </c>
      <c r="U124" s="4"/>
      <c r="V124" s="4"/>
      <c r="W124" s="4"/>
    </row>
    <row r="125" spans="1:23" x14ac:dyDescent="0.2">
      <c r="A125">
        <v>104</v>
      </c>
      <c r="B125" t="s">
        <v>79</v>
      </c>
      <c r="C125">
        <v>1</v>
      </c>
      <c r="D125" t="s">
        <v>5</v>
      </c>
      <c r="E125" s="1">
        <v>44747</v>
      </c>
      <c r="F125">
        <v>72.05</v>
      </c>
      <c r="G125">
        <f t="shared" si="10"/>
        <v>7.2050000000000003E-2</v>
      </c>
      <c r="H125">
        <v>15</v>
      </c>
      <c r="I125" s="5">
        <f t="shared" si="11"/>
        <v>5.7050000000000003E-2</v>
      </c>
      <c r="J125">
        <v>79.701099999999997</v>
      </c>
      <c r="K125">
        <f t="shared" si="12"/>
        <v>3.3565906843788786</v>
      </c>
      <c r="L125" s="5">
        <f t="shared" si="13"/>
        <v>5.8740336976630365</v>
      </c>
      <c r="M125">
        <v>6.9779999999999998</v>
      </c>
      <c r="N125">
        <v>63.756239999999998</v>
      </c>
      <c r="O125" s="6">
        <f t="shared" si="14"/>
        <v>2.0091201613276904E-3</v>
      </c>
      <c r="P125" s="4">
        <f t="shared" si="15"/>
        <v>1.3502386237017677E-4</v>
      </c>
      <c r="Q125" s="37">
        <f t="shared" si="16"/>
        <v>-5.7939530886949893</v>
      </c>
      <c r="R125" s="4">
        <f t="shared" si="17"/>
        <v>1.2036198376426432</v>
      </c>
      <c r="S125" s="4">
        <f t="shared" si="18"/>
        <v>2.418216882381796E-3</v>
      </c>
      <c r="T125" s="37">
        <f t="shared" si="19"/>
        <v>-239596.08961907084</v>
      </c>
      <c r="U125" s="4"/>
      <c r="V125" s="4"/>
      <c r="W125" s="4"/>
    </row>
    <row r="126" spans="1:23" x14ac:dyDescent="0.2">
      <c r="A126">
        <v>105</v>
      </c>
      <c r="B126" t="s">
        <v>81</v>
      </c>
      <c r="C126">
        <v>1</v>
      </c>
      <c r="D126" t="s">
        <v>5</v>
      </c>
      <c r="E126" s="1">
        <v>44749</v>
      </c>
      <c r="F126">
        <v>71.45</v>
      </c>
      <c r="G126">
        <f t="shared" si="10"/>
        <v>7.145E-2</v>
      </c>
      <c r="H126">
        <v>15</v>
      </c>
      <c r="I126" s="5">
        <f t="shared" si="11"/>
        <v>5.645E-2</v>
      </c>
      <c r="J126">
        <v>2.1920000000000002</v>
      </c>
      <c r="K126">
        <f t="shared" si="12"/>
        <v>9.2315498533376616E-2</v>
      </c>
      <c r="L126" s="5">
        <f t="shared" si="13"/>
        <v>0.16155212243340908</v>
      </c>
      <c r="M126">
        <v>5.0369999999999999</v>
      </c>
      <c r="N126">
        <v>61.64864</v>
      </c>
      <c r="O126" s="6">
        <f t="shared" si="14"/>
        <v>2.0908944603631845E-3</v>
      </c>
      <c r="P126" s="4">
        <f t="shared" si="15"/>
        <v>3.6877975524543232E-6</v>
      </c>
      <c r="Q126" s="37">
        <f t="shared" si="16"/>
        <v>-11.896903999301079</v>
      </c>
      <c r="R126" s="4">
        <f t="shared" si="17"/>
        <v>1.1638315883698565</v>
      </c>
      <c r="S126" s="4">
        <f t="shared" si="18"/>
        <v>2.4334490209182188E-3</v>
      </c>
      <c r="T126" s="37">
        <f t="shared" si="19"/>
        <v>-488890.61973494699</v>
      </c>
      <c r="U126" s="4"/>
      <c r="V126" s="4"/>
      <c r="W126" s="4"/>
    </row>
    <row r="127" spans="1:23" x14ac:dyDescent="0.2">
      <c r="A127">
        <v>106</v>
      </c>
      <c r="B127" t="s">
        <v>64</v>
      </c>
      <c r="C127" t="s">
        <v>68</v>
      </c>
      <c r="D127" t="s">
        <v>5</v>
      </c>
      <c r="E127" s="1">
        <v>44743</v>
      </c>
      <c r="F127">
        <v>71.83</v>
      </c>
      <c r="G127">
        <f t="shared" si="10"/>
        <v>7.1830000000000005E-2</v>
      </c>
      <c r="H127">
        <v>15</v>
      </c>
      <c r="I127" s="5">
        <f t="shared" si="11"/>
        <v>5.6830000000000006E-2</v>
      </c>
      <c r="J127">
        <v>47.692300000000003</v>
      </c>
      <c r="K127">
        <f t="shared" si="12"/>
        <v>2.008548563277079</v>
      </c>
      <c r="L127" s="5">
        <f t="shared" si="13"/>
        <v>3.5149599857348877</v>
      </c>
      <c r="M127">
        <v>8.1258149999999993</v>
      </c>
      <c r="N127">
        <v>64.48</v>
      </c>
      <c r="O127" s="6">
        <f t="shared" si="14"/>
        <v>1.9627843950081117E-3</v>
      </c>
      <c r="P127" s="4">
        <f t="shared" si="15"/>
        <v>8.1127921552581083E-5</v>
      </c>
      <c r="Q127" s="37">
        <f t="shared" si="16"/>
        <v>-8.3112885705102819</v>
      </c>
      <c r="R127" s="4">
        <f t="shared" si="17"/>
        <v>1.2172833142481059</v>
      </c>
      <c r="S127" s="4">
        <f t="shared" si="18"/>
        <v>2.3892646935099377E-3</v>
      </c>
      <c r="T127" s="37">
        <f t="shared" si="19"/>
        <v>-347859.68223138241</v>
      </c>
      <c r="U127" s="4"/>
      <c r="V127" s="4"/>
      <c r="W127" s="4"/>
    </row>
    <row r="128" spans="1:23" x14ac:dyDescent="0.2">
      <c r="A128">
        <v>107</v>
      </c>
      <c r="B128" s="43" t="s">
        <v>76</v>
      </c>
      <c r="C128">
        <v>3</v>
      </c>
      <c r="D128" t="s">
        <v>5</v>
      </c>
      <c r="E128" s="1">
        <v>44748</v>
      </c>
      <c r="F128">
        <v>71.53</v>
      </c>
      <c r="G128">
        <f t="shared" si="10"/>
        <v>7.1529999999999996E-2</v>
      </c>
      <c r="H128">
        <v>15</v>
      </c>
      <c r="I128" s="5">
        <f t="shared" si="11"/>
        <v>5.6529999999999997E-2</v>
      </c>
      <c r="J128">
        <v>14.5543</v>
      </c>
      <c r="K128">
        <f t="shared" si="12"/>
        <v>0.61295048371547589</v>
      </c>
      <c r="L128" s="5">
        <f t="shared" si="13"/>
        <v>1.0726633465020827</v>
      </c>
      <c r="M128">
        <v>6.0453999999999999</v>
      </c>
      <c r="N128">
        <v>62.709319999999998</v>
      </c>
      <c r="O128" s="6">
        <f t="shared" si="14"/>
        <v>2.0478616660127001E-3</v>
      </c>
      <c r="P128" s="4">
        <f t="shared" si="15"/>
        <v>2.4574759258756322E-5</v>
      </c>
      <c r="Q128" s="37">
        <f t="shared" si="16"/>
        <v>-10.926102091936654</v>
      </c>
      <c r="R128" s="4">
        <f t="shared" si="17"/>
        <v>1.1838555968338247</v>
      </c>
      <c r="S128" s="4">
        <f t="shared" si="18"/>
        <v>2.4243724948505756E-3</v>
      </c>
      <c r="T128" s="37">
        <f t="shared" si="19"/>
        <v>-450677.53058343771</v>
      </c>
      <c r="U128" s="4"/>
      <c r="V128" s="4"/>
      <c r="W128" s="4"/>
    </row>
    <row r="129" spans="1:23" x14ac:dyDescent="0.2">
      <c r="A129">
        <v>108</v>
      </c>
      <c r="B129" t="s">
        <v>86</v>
      </c>
      <c r="C129">
        <v>2</v>
      </c>
      <c r="D129" t="s">
        <v>4</v>
      </c>
      <c r="E129" s="1">
        <v>44753</v>
      </c>
      <c r="F129">
        <v>71.260000000000005</v>
      </c>
      <c r="G129">
        <f t="shared" si="10"/>
        <v>7.1260000000000004E-2</v>
      </c>
      <c r="H129">
        <v>15</v>
      </c>
      <c r="I129" s="5">
        <f t="shared" si="11"/>
        <v>5.6260000000000004E-2</v>
      </c>
      <c r="J129">
        <v>6.2961</v>
      </c>
      <c r="K129">
        <f t="shared" si="12"/>
        <v>0.2651585813485367</v>
      </c>
      <c r="L129" s="5">
        <f t="shared" si="13"/>
        <v>0.46402751735993919</v>
      </c>
      <c r="M129">
        <v>6.4509999999999996</v>
      </c>
      <c r="N129">
        <v>62.764710000000001</v>
      </c>
      <c r="O129" s="6">
        <f t="shared" si="14"/>
        <v>2.0308897011714938E-3</v>
      </c>
      <c r="P129" s="4">
        <f t="shared" si="15"/>
        <v>1.0646332568350599E-5</v>
      </c>
      <c r="Q129" s="37">
        <f t="shared" si="16"/>
        <v>-11.621267458784645</v>
      </c>
      <c r="R129" s="4">
        <f t="shared" si="17"/>
        <v>1.1849012749165821</v>
      </c>
      <c r="S129" s="4">
        <f t="shared" si="18"/>
        <v>2.4064037961330598E-3</v>
      </c>
      <c r="T129" s="37">
        <f t="shared" si="19"/>
        <v>-482930.89785925765</v>
      </c>
      <c r="U129" s="4"/>
      <c r="V129" s="4"/>
      <c r="W129" s="4"/>
    </row>
    <row r="130" spans="1:23" x14ac:dyDescent="0.2">
      <c r="A130">
        <v>109</v>
      </c>
      <c r="B130" t="s">
        <v>83</v>
      </c>
      <c r="C130">
        <v>3</v>
      </c>
      <c r="D130" t="s">
        <v>4</v>
      </c>
      <c r="E130" s="1">
        <v>44756</v>
      </c>
      <c r="F130">
        <v>71.78</v>
      </c>
      <c r="G130">
        <f t="shared" si="10"/>
        <v>7.1779999999999997E-2</v>
      </c>
      <c r="H130">
        <v>15</v>
      </c>
      <c r="I130" s="5">
        <f t="shared" si="11"/>
        <v>5.6779999999999997E-2</v>
      </c>
      <c r="J130">
        <v>2.6989999999999998</v>
      </c>
      <c r="K130">
        <f t="shared" si="12"/>
        <v>0.11366766904269318</v>
      </c>
      <c r="L130" s="5">
        <f t="shared" si="13"/>
        <v>0.19891842082471303</v>
      </c>
      <c r="M130">
        <v>7.0384000000000002</v>
      </c>
      <c r="N130">
        <v>61.92754</v>
      </c>
      <c r="O130" s="6">
        <f t="shared" si="14"/>
        <v>2.0066452837869441E-3</v>
      </c>
      <c r="P130" s="4">
        <f t="shared" si="15"/>
        <v>4.5734372705648905E-6</v>
      </c>
      <c r="Q130" s="37">
        <f t="shared" si="16"/>
        <v>-11.787943806970015</v>
      </c>
      <c r="R130" s="4">
        <f t="shared" si="17"/>
        <v>1.1690967917870989</v>
      </c>
      <c r="S130" s="4">
        <f t="shared" si="18"/>
        <v>2.3459625635300291E-3</v>
      </c>
      <c r="T130" s="37">
        <f t="shared" si="19"/>
        <v>-502477.91632413765</v>
      </c>
      <c r="U130" s="4"/>
      <c r="V130" s="4"/>
      <c r="W130" s="4"/>
    </row>
    <row r="131" spans="1:23" x14ac:dyDescent="0.2">
      <c r="A131">
        <v>110</v>
      </c>
      <c r="B131" t="s">
        <v>78</v>
      </c>
      <c r="C131">
        <v>1</v>
      </c>
      <c r="D131" t="s">
        <v>4</v>
      </c>
      <c r="E131" s="1">
        <v>44753</v>
      </c>
      <c r="F131">
        <v>71.510000000000005</v>
      </c>
      <c r="G131">
        <f t="shared" si="10"/>
        <v>7.1510000000000004E-2</v>
      </c>
      <c r="H131">
        <v>15</v>
      </c>
      <c r="I131" s="5">
        <f t="shared" si="11"/>
        <v>5.6510000000000005E-2</v>
      </c>
      <c r="J131">
        <v>17.389900000000001</v>
      </c>
      <c r="K131">
        <f t="shared" si="12"/>
        <v>0.73237102552261213</v>
      </c>
      <c r="L131" s="5">
        <f t="shared" si="13"/>
        <v>1.281649294664571</v>
      </c>
      <c r="M131">
        <v>6.2271999999999998</v>
      </c>
      <c r="N131">
        <v>62.676830000000002</v>
      </c>
      <c r="O131" s="6">
        <f t="shared" si="14"/>
        <v>2.040230841131788E-3</v>
      </c>
      <c r="P131" s="4">
        <f t="shared" si="15"/>
        <v>2.9381755193648541E-5</v>
      </c>
      <c r="Q131" s="37">
        <f t="shared" si="16"/>
        <v>-10.711760698343511</v>
      </c>
      <c r="R131" s="4">
        <f t="shared" si="17"/>
        <v>1.1832422355608732</v>
      </c>
      <c r="S131" s="4">
        <f t="shared" si="18"/>
        <v>2.4140873015210174E-3</v>
      </c>
      <c r="T131" s="37">
        <f t="shared" si="19"/>
        <v>-443718.86184871901</v>
      </c>
      <c r="U131" s="4"/>
      <c r="V131" s="4"/>
      <c r="W131" s="4"/>
    </row>
    <row r="132" spans="1:23" x14ac:dyDescent="0.2">
      <c r="A132">
        <v>111</v>
      </c>
      <c r="B132" t="s">
        <v>81</v>
      </c>
      <c r="C132">
        <v>2</v>
      </c>
      <c r="D132" t="s">
        <v>4</v>
      </c>
      <c r="E132" s="1">
        <v>44756</v>
      </c>
      <c r="F132">
        <v>71.25</v>
      </c>
      <c r="G132">
        <f t="shared" si="10"/>
        <v>7.1249999999999994E-2</v>
      </c>
      <c r="H132">
        <v>15</v>
      </c>
      <c r="I132" s="5">
        <f t="shared" si="11"/>
        <v>5.6249999999999994E-2</v>
      </c>
      <c r="J132">
        <v>2.2427000000000001</v>
      </c>
      <c r="K132">
        <f t="shared" si="12"/>
        <v>9.4450715584308273E-2</v>
      </c>
      <c r="L132" s="5">
        <f t="shared" si="13"/>
        <v>0.16528875227253945</v>
      </c>
      <c r="M132">
        <v>6.2679999999999998</v>
      </c>
      <c r="N132">
        <v>61.891419999999997</v>
      </c>
      <c r="O132" s="6">
        <f t="shared" si="14"/>
        <v>2.0385235845858029E-3</v>
      </c>
      <c r="P132" s="4">
        <f t="shared" si="15"/>
        <v>3.7897909442832062E-6</v>
      </c>
      <c r="Q132" s="37">
        <f t="shared" si="16"/>
        <v>-11.936054513531488</v>
      </c>
      <c r="R132" s="4">
        <f t="shared" si="17"/>
        <v>1.1684149016923309</v>
      </c>
      <c r="S132" s="4">
        <f t="shared" si="18"/>
        <v>2.3818413336813187E-3</v>
      </c>
      <c r="T132" s="37">
        <f t="shared" si="19"/>
        <v>-501127.18864792725</v>
      </c>
      <c r="U132" s="4"/>
      <c r="V132" s="4"/>
      <c r="W132" s="4"/>
    </row>
    <row r="133" spans="1:23" x14ac:dyDescent="0.2">
      <c r="A133">
        <v>112</v>
      </c>
      <c r="B133" t="s">
        <v>80</v>
      </c>
      <c r="C133">
        <v>2</v>
      </c>
      <c r="D133" t="s">
        <v>5</v>
      </c>
      <c r="E133" s="1">
        <v>44747</v>
      </c>
      <c r="F133">
        <v>71.42</v>
      </c>
      <c r="G133">
        <f t="shared" si="10"/>
        <v>7.1419999999999997E-2</v>
      </c>
      <c r="H133">
        <v>15</v>
      </c>
      <c r="I133" s="5">
        <f t="shared" si="11"/>
        <v>5.6419999999999998E-2</v>
      </c>
      <c r="J133">
        <v>190.47790000000001</v>
      </c>
      <c r="K133">
        <f t="shared" si="12"/>
        <v>8.0219262308807746</v>
      </c>
      <c r="L133" s="5">
        <f t="shared" si="13"/>
        <v>14.038370904041354</v>
      </c>
      <c r="M133">
        <v>7.36585</v>
      </c>
      <c r="N133">
        <v>63.729889999999997</v>
      </c>
      <c r="O133" s="6">
        <f t="shared" si="14"/>
        <v>1.9932994822064254E-3</v>
      </c>
      <c r="P133" s="4">
        <f t="shared" si="15"/>
        <v>3.2314072163221403E-4</v>
      </c>
      <c r="Q133" s="37">
        <f t="shared" si="16"/>
        <v>2.6099043211920705</v>
      </c>
      <c r="R133" s="4">
        <f t="shared" si="17"/>
        <v>1.203122390134417</v>
      </c>
      <c r="S133" s="4">
        <f t="shared" si="18"/>
        <v>2.3981832372858905E-3</v>
      </c>
      <c r="T133" s="37">
        <f t="shared" si="19"/>
        <v>108828.39478712194</v>
      </c>
      <c r="U133" s="4"/>
      <c r="V133" s="4"/>
      <c r="W133" s="4"/>
    </row>
    <row r="134" spans="1:23" x14ac:dyDescent="0.2">
      <c r="A134">
        <v>113</v>
      </c>
      <c r="B134" t="s">
        <v>83</v>
      </c>
      <c r="C134">
        <v>1</v>
      </c>
      <c r="D134" t="s">
        <v>5</v>
      </c>
      <c r="E134" s="1">
        <v>44756</v>
      </c>
      <c r="F134">
        <v>71.08</v>
      </c>
      <c r="G134">
        <f t="shared" si="10"/>
        <v>7.1080000000000004E-2</v>
      </c>
      <c r="H134">
        <v>15</v>
      </c>
      <c r="I134" s="5">
        <f t="shared" si="11"/>
        <v>5.6080000000000005E-2</v>
      </c>
      <c r="J134">
        <v>1.6603000000000001</v>
      </c>
      <c r="K134">
        <f t="shared" si="12"/>
        <v>6.9923094076170256E-2</v>
      </c>
      <c r="L134" s="5">
        <f t="shared" si="13"/>
        <v>0.12236541463329793</v>
      </c>
      <c r="M134">
        <v>7.0384000000000002</v>
      </c>
      <c r="N134">
        <v>61.92754</v>
      </c>
      <c r="O134" s="6">
        <f t="shared" si="14"/>
        <v>2.0066452837869441E-3</v>
      </c>
      <c r="P134" s="4">
        <f t="shared" si="15"/>
        <v>2.8133671360944385E-6</v>
      </c>
      <c r="Q134" s="37">
        <f t="shared" si="16"/>
        <v>-12.017765233866353</v>
      </c>
      <c r="R134" s="4">
        <f t="shared" si="17"/>
        <v>1.1690967917870989</v>
      </c>
      <c r="S134" s="4">
        <f t="shared" si="18"/>
        <v>2.3459625635300291E-3</v>
      </c>
      <c r="T134" s="37">
        <f t="shared" si="19"/>
        <v>-512274.38240885304</v>
      </c>
      <c r="U134" s="4"/>
      <c r="V134" s="4"/>
      <c r="W134" s="4"/>
    </row>
    <row r="135" spans="1:23" x14ac:dyDescent="0.2">
      <c r="A135">
        <v>114</v>
      </c>
      <c r="B135" t="s">
        <v>80</v>
      </c>
      <c r="C135">
        <v>2</v>
      </c>
      <c r="D135" t="s">
        <v>5</v>
      </c>
      <c r="E135" s="1">
        <v>44750</v>
      </c>
      <c r="F135">
        <v>71.88</v>
      </c>
      <c r="G135">
        <f t="shared" si="10"/>
        <v>7.1879999999999999E-2</v>
      </c>
      <c r="H135">
        <v>15</v>
      </c>
      <c r="I135" s="5">
        <f t="shared" si="11"/>
        <v>5.688E-2</v>
      </c>
      <c r="J135">
        <v>639.32830000000001</v>
      </c>
      <c r="K135">
        <f t="shared" si="12"/>
        <v>26.925141761403356</v>
      </c>
      <c r="L135" s="5">
        <f t="shared" si="13"/>
        <v>47.118998082455867</v>
      </c>
      <c r="M135">
        <v>7.28</v>
      </c>
      <c r="N135">
        <v>63.806420000000003</v>
      </c>
      <c r="O135" s="6">
        <f t="shared" si="14"/>
        <v>1.9967868298585091E-3</v>
      </c>
      <c r="P135" s="4">
        <f t="shared" si="15"/>
        <v>1.0842716231818958E-3</v>
      </c>
      <c r="Q135" s="37">
        <f t="shared" si="16"/>
        <v>37.309107968989203</v>
      </c>
      <c r="R135" s="4">
        <f t="shared" si="17"/>
        <v>1.2045671589315543</v>
      </c>
      <c r="S135" s="4">
        <f t="shared" si="18"/>
        <v>2.4052638386346092E-3</v>
      </c>
      <c r="T135" s="37">
        <f t="shared" si="19"/>
        <v>1551144.0936212796</v>
      </c>
      <c r="U135" s="4"/>
      <c r="V135" s="4"/>
      <c r="W135" s="4"/>
    </row>
    <row r="136" spans="1:23" x14ac:dyDescent="0.2">
      <c r="A136">
        <v>115</v>
      </c>
      <c r="B136" t="s">
        <v>81</v>
      </c>
      <c r="C136">
        <v>1</v>
      </c>
      <c r="D136" t="s">
        <v>5</v>
      </c>
      <c r="E136" s="1">
        <v>44756</v>
      </c>
      <c r="F136">
        <v>71.38</v>
      </c>
      <c r="G136">
        <f t="shared" si="10"/>
        <v>7.1379999999999999E-2</v>
      </c>
      <c r="H136">
        <v>15</v>
      </c>
      <c r="I136" s="5">
        <f t="shared" si="11"/>
        <v>5.638E-2</v>
      </c>
      <c r="J136">
        <v>2.4611000000000001</v>
      </c>
      <c r="K136">
        <f t="shared" si="12"/>
        <v>0.10364857364986002</v>
      </c>
      <c r="L136" s="5">
        <f t="shared" si="13"/>
        <v>0.18138500388725501</v>
      </c>
      <c r="M136">
        <v>6.2679999999999998</v>
      </c>
      <c r="N136">
        <v>61.891419999999997</v>
      </c>
      <c r="O136" s="6">
        <f t="shared" si="14"/>
        <v>2.0385235845858029E-3</v>
      </c>
      <c r="P136" s="4">
        <f t="shared" si="15"/>
        <v>4.1588507125230302E-6</v>
      </c>
      <c r="Q136" s="37">
        <f t="shared" si="16"/>
        <v>-11.891285049569607</v>
      </c>
      <c r="R136" s="4">
        <f t="shared" si="17"/>
        <v>1.1684149016923309</v>
      </c>
      <c r="S136" s="4">
        <f t="shared" si="18"/>
        <v>2.3818413336813187E-3</v>
      </c>
      <c r="T136" s="37">
        <f t="shared" si="19"/>
        <v>-499247.5729351255</v>
      </c>
      <c r="U136" s="4"/>
      <c r="V136" s="4"/>
      <c r="W136" s="4"/>
    </row>
    <row r="137" spans="1:23" x14ac:dyDescent="0.2">
      <c r="A137">
        <v>116</v>
      </c>
      <c r="B137" t="s">
        <v>84</v>
      </c>
      <c r="C137">
        <v>1</v>
      </c>
      <c r="D137" t="s">
        <v>4</v>
      </c>
      <c r="E137" s="1">
        <v>44747</v>
      </c>
      <c r="F137">
        <v>71.59</v>
      </c>
      <c r="G137">
        <f t="shared" si="10"/>
        <v>7.1590000000000001E-2</v>
      </c>
      <c r="H137">
        <v>15</v>
      </c>
      <c r="I137" s="5">
        <f t="shared" si="11"/>
        <v>5.6590000000000001E-2</v>
      </c>
      <c r="J137">
        <v>217.0711</v>
      </c>
      <c r="K137">
        <f t="shared" si="12"/>
        <v>9.1418917945658968</v>
      </c>
      <c r="L137" s="5">
        <f t="shared" si="13"/>
        <v>15.998310640490317</v>
      </c>
      <c r="M137">
        <v>7.1790000000000003</v>
      </c>
      <c r="N137">
        <v>63.70984</v>
      </c>
      <c r="O137" s="6">
        <f t="shared" si="14"/>
        <v>2.0009001480219418E-3</v>
      </c>
      <c r="P137" s="4">
        <f t="shared" si="15"/>
        <v>3.6801008958064205E-4</v>
      </c>
      <c r="Q137" s="37">
        <f t="shared" si="16"/>
        <v>4.6983460825628605</v>
      </c>
      <c r="R137" s="4">
        <f t="shared" si="17"/>
        <v>1.2027438769450456</v>
      </c>
      <c r="S137" s="4">
        <f t="shared" si="18"/>
        <v>2.4065704014118259E-3</v>
      </c>
      <c r="T137" s="37">
        <f t="shared" si="19"/>
        <v>195229.94547786983</v>
      </c>
      <c r="U137" s="4"/>
      <c r="V137" s="4"/>
      <c r="W137" s="4"/>
    </row>
    <row r="138" spans="1:23" x14ac:dyDescent="0.2">
      <c r="A138">
        <v>117</v>
      </c>
      <c r="B138" t="s">
        <v>76</v>
      </c>
      <c r="C138">
        <v>2</v>
      </c>
      <c r="D138" t="s">
        <v>4</v>
      </c>
      <c r="E138" s="1">
        <v>44748</v>
      </c>
      <c r="F138">
        <v>71.86</v>
      </c>
      <c r="G138">
        <f t="shared" si="10"/>
        <v>7.1859999999999993E-2</v>
      </c>
      <c r="H138">
        <v>15</v>
      </c>
      <c r="I138" s="5">
        <f t="shared" si="11"/>
        <v>5.6859999999999994E-2</v>
      </c>
      <c r="J138">
        <v>12.9031</v>
      </c>
      <c r="K138">
        <f t="shared" si="12"/>
        <v>0.54341063372537035</v>
      </c>
      <c r="L138" s="5">
        <f t="shared" si="13"/>
        <v>0.95096860901939806</v>
      </c>
      <c r="M138">
        <v>6.0453999999999999</v>
      </c>
      <c r="N138">
        <v>62.709319999999998</v>
      </c>
      <c r="O138" s="6">
        <f t="shared" si="14"/>
        <v>2.0478616660127001E-3</v>
      </c>
      <c r="P138" s="4">
        <f t="shared" si="15"/>
        <v>2.178672805917555E-5</v>
      </c>
      <c r="Q138" s="37">
        <f t="shared" si="16"/>
        <v>-10.983576678486079</v>
      </c>
      <c r="R138" s="4">
        <f t="shared" si="17"/>
        <v>1.1838555968338247</v>
      </c>
      <c r="S138" s="4">
        <f t="shared" si="18"/>
        <v>2.4243724948505756E-3</v>
      </c>
      <c r="T138" s="37">
        <f t="shared" si="19"/>
        <v>-453048.23008079227</v>
      </c>
      <c r="U138" s="4"/>
      <c r="V138" s="4"/>
      <c r="W138" s="4"/>
    </row>
    <row r="139" spans="1:23" x14ac:dyDescent="0.2">
      <c r="A139">
        <v>118</v>
      </c>
      <c r="B139" s="43" t="s">
        <v>76</v>
      </c>
      <c r="C139">
        <v>2</v>
      </c>
      <c r="D139" t="s">
        <v>4</v>
      </c>
      <c r="E139" s="1">
        <v>44748</v>
      </c>
      <c r="F139">
        <v>71.180000000000007</v>
      </c>
      <c r="G139">
        <f t="shared" si="10"/>
        <v>7.1180000000000007E-2</v>
      </c>
      <c r="H139">
        <v>15</v>
      </c>
      <c r="I139" s="5">
        <f t="shared" si="11"/>
        <v>5.6180000000000008E-2</v>
      </c>
      <c r="J139">
        <v>12.2155</v>
      </c>
      <c r="K139">
        <f t="shared" si="12"/>
        <v>0.51445254212338598</v>
      </c>
      <c r="L139" s="5">
        <f t="shared" si="13"/>
        <v>0.90029194871592533</v>
      </c>
      <c r="M139">
        <v>6.0453999999999999</v>
      </c>
      <c r="N139">
        <v>62.709319999999998</v>
      </c>
      <c r="O139" s="6">
        <f t="shared" si="14"/>
        <v>2.0478616660127001E-3</v>
      </c>
      <c r="P139" s="4">
        <f t="shared" si="15"/>
        <v>2.0625723787838498E-5</v>
      </c>
      <c r="Q139" s="37">
        <f t="shared" si="16"/>
        <v>-11.181626105658085</v>
      </c>
      <c r="R139" s="4">
        <f t="shared" si="17"/>
        <v>1.1838555968338247</v>
      </c>
      <c r="S139" s="4">
        <f t="shared" si="18"/>
        <v>2.4243724948505756E-3</v>
      </c>
      <c r="T139" s="37">
        <f t="shared" si="19"/>
        <v>-461217.33064568765</v>
      </c>
      <c r="U139" s="4"/>
      <c r="V139" s="4"/>
      <c r="W139" s="4"/>
    </row>
    <row r="140" spans="1:23" x14ac:dyDescent="0.2">
      <c r="A140">
        <v>119</v>
      </c>
      <c r="B140" t="s">
        <v>80</v>
      </c>
      <c r="C140">
        <v>2</v>
      </c>
      <c r="D140" t="s">
        <v>4</v>
      </c>
      <c r="E140" s="1">
        <v>44747</v>
      </c>
      <c r="F140">
        <v>71.790000000000006</v>
      </c>
      <c r="G140">
        <f t="shared" si="10"/>
        <v>7.1790000000000007E-2</v>
      </c>
      <c r="H140">
        <v>15</v>
      </c>
      <c r="I140" s="5">
        <f t="shared" si="11"/>
        <v>5.6790000000000007E-2</v>
      </c>
      <c r="J140">
        <v>158.4691</v>
      </c>
      <c r="K140">
        <f t="shared" si="12"/>
        <v>6.6738841097789736</v>
      </c>
      <c r="L140" s="5">
        <f t="shared" si="13"/>
        <v>11.679297192113204</v>
      </c>
      <c r="M140">
        <v>7.36585</v>
      </c>
      <c r="N140">
        <v>63.729889999999997</v>
      </c>
      <c r="O140" s="6">
        <f t="shared" si="14"/>
        <v>1.9932994822064254E-3</v>
      </c>
      <c r="P140" s="4">
        <f t="shared" si="15"/>
        <v>2.6883863865785732E-4</v>
      </c>
      <c r="Q140" s="37">
        <f t="shared" si="16"/>
        <v>0.22124596789949114</v>
      </c>
      <c r="R140" s="4">
        <f t="shared" si="17"/>
        <v>1.203122390134417</v>
      </c>
      <c r="S140" s="4">
        <f t="shared" si="18"/>
        <v>2.3981832372858905E-3</v>
      </c>
      <c r="T140" s="37">
        <f t="shared" si="19"/>
        <v>9225.5656056491789</v>
      </c>
      <c r="U140" s="4"/>
      <c r="V140" s="4"/>
      <c r="W140" s="4"/>
    </row>
    <row r="141" spans="1:23" x14ac:dyDescent="0.2">
      <c r="A141">
        <v>120</v>
      </c>
      <c r="B141" t="s">
        <v>65</v>
      </c>
      <c r="C141" t="s">
        <v>71</v>
      </c>
      <c r="D141" t="s">
        <v>4</v>
      </c>
      <c r="E141" s="1">
        <v>44732</v>
      </c>
      <c r="F141">
        <v>71.53</v>
      </c>
      <c r="G141">
        <f t="shared" si="10"/>
        <v>7.1529999999999996E-2</v>
      </c>
      <c r="H141">
        <v>15</v>
      </c>
      <c r="I141" s="5">
        <f t="shared" si="11"/>
        <v>5.6529999999999997E-2</v>
      </c>
      <c r="J141">
        <v>25.590699999999998</v>
      </c>
      <c r="K141">
        <f t="shared" si="12"/>
        <v>1.0777455421159126</v>
      </c>
      <c r="L141" s="5">
        <f t="shared" si="13"/>
        <v>1.8860546987028468</v>
      </c>
      <c r="M141">
        <v>7.0049999999999999</v>
      </c>
      <c r="N141">
        <v>63.1</v>
      </c>
      <c r="O141" s="6">
        <f t="shared" si="14"/>
        <v>2.0080133328850332E-3</v>
      </c>
      <c r="P141" s="4">
        <f t="shared" si="15"/>
        <v>4.3358099166382104E-5</v>
      </c>
      <c r="Q141" s="37">
        <f t="shared" si="16"/>
        <v>-10.075972805958742</v>
      </c>
      <c r="R141" s="4">
        <f t="shared" si="17"/>
        <v>1.1912310348798925</v>
      </c>
      <c r="S141" s="4">
        <f t="shared" si="18"/>
        <v>2.3920078005852602E-3</v>
      </c>
      <c r="T141" s="37">
        <f t="shared" si="19"/>
        <v>-421234.94762405963</v>
      </c>
      <c r="U141" s="4"/>
      <c r="V141" s="4"/>
      <c r="W141" s="4"/>
    </row>
    <row r="142" spans="1:23" x14ac:dyDescent="0.2">
      <c r="A142">
        <v>121</v>
      </c>
      <c r="B142" t="s">
        <v>76</v>
      </c>
      <c r="C142">
        <v>1</v>
      </c>
      <c r="D142" t="s">
        <v>4</v>
      </c>
      <c r="E142" s="1">
        <v>44748</v>
      </c>
      <c r="F142">
        <v>71.83</v>
      </c>
      <c r="G142">
        <f t="shared" si="10"/>
        <v>7.1830000000000005E-2</v>
      </c>
      <c r="H142">
        <v>15</v>
      </c>
      <c r="I142" s="5">
        <f t="shared" si="11"/>
        <v>5.6830000000000006E-2</v>
      </c>
      <c r="J142">
        <v>11.3371</v>
      </c>
      <c r="K142">
        <f t="shared" si="12"/>
        <v>0.47745895913446346</v>
      </c>
      <c r="L142" s="5">
        <f t="shared" si="13"/>
        <v>0.83555317848531085</v>
      </c>
      <c r="M142">
        <v>6.0453999999999999</v>
      </c>
      <c r="N142">
        <v>62.709319999999998</v>
      </c>
      <c r="O142" s="6">
        <f t="shared" si="14"/>
        <v>2.0478616660127001E-3</v>
      </c>
      <c r="P142" s="4">
        <f t="shared" si="15"/>
        <v>1.9142556027596399E-5</v>
      </c>
      <c r="Q142" s="37">
        <f t="shared" si="16"/>
        <v>-11.110730689504292</v>
      </c>
      <c r="R142" s="4">
        <f t="shared" si="17"/>
        <v>1.1838555968338247</v>
      </c>
      <c r="S142" s="4">
        <f t="shared" si="18"/>
        <v>2.4243724948505756E-3</v>
      </c>
      <c r="T142" s="37">
        <f t="shared" si="19"/>
        <v>-458293.05162897811</v>
      </c>
      <c r="U142" s="4"/>
      <c r="V142" s="4"/>
      <c r="W142" s="4"/>
    </row>
    <row r="143" spans="1:23" x14ac:dyDescent="0.2">
      <c r="A143">
        <v>122</v>
      </c>
      <c r="B143" t="s">
        <v>83</v>
      </c>
      <c r="C143">
        <v>3</v>
      </c>
      <c r="D143" t="s">
        <v>4</v>
      </c>
      <c r="E143" s="1">
        <v>44749</v>
      </c>
      <c r="F143">
        <v>71.69</v>
      </c>
      <c r="G143">
        <f t="shared" si="10"/>
        <v>7.1690000000000004E-2</v>
      </c>
      <c r="H143">
        <v>15</v>
      </c>
      <c r="I143" s="5">
        <f t="shared" si="11"/>
        <v>5.6690000000000004E-2</v>
      </c>
      <c r="J143">
        <v>1.5250999999999999</v>
      </c>
      <c r="K143">
        <f t="shared" si="12"/>
        <v>6.4229181940352487E-2</v>
      </c>
      <c r="L143" s="5">
        <f t="shared" si="13"/>
        <v>0.11240106839561684</v>
      </c>
      <c r="M143">
        <v>4.5814000000000004</v>
      </c>
      <c r="N143">
        <v>61.709899999999998</v>
      </c>
      <c r="O143" s="6">
        <f t="shared" si="14"/>
        <v>2.1107369181873068E-3</v>
      </c>
      <c r="P143" s="4">
        <f t="shared" si="15"/>
        <v>2.5616099136431941E-6</v>
      </c>
      <c r="Q143" s="37">
        <f t="shared" si="16"/>
        <v>-11.897276232496514</v>
      </c>
      <c r="R143" s="4">
        <f t="shared" si="17"/>
        <v>1.1649880830322454</v>
      </c>
      <c r="S143" s="4">
        <f t="shared" si="18"/>
        <v>2.4589833561044199E-3</v>
      </c>
      <c r="T143" s="37">
        <f t="shared" si="19"/>
        <v>-483829.06712083088</v>
      </c>
      <c r="U143" s="4"/>
      <c r="V143" s="4"/>
      <c r="W143" s="4"/>
    </row>
    <row r="144" spans="1:23" x14ac:dyDescent="0.2">
      <c r="A144">
        <v>123</v>
      </c>
      <c r="B144" t="s">
        <v>77</v>
      </c>
      <c r="C144">
        <v>3</v>
      </c>
      <c r="D144" t="s">
        <v>4</v>
      </c>
      <c r="E144" s="1">
        <v>44756</v>
      </c>
      <c r="F144">
        <v>70.75</v>
      </c>
      <c r="G144">
        <f t="shared" si="10"/>
        <v>7.0749999999999993E-2</v>
      </c>
      <c r="H144">
        <v>15</v>
      </c>
      <c r="I144" s="5">
        <f t="shared" si="11"/>
        <v>5.5749999999999994E-2</v>
      </c>
      <c r="J144">
        <v>3.1553</v>
      </c>
      <c r="K144">
        <f t="shared" si="12"/>
        <v>0.1328846225010781</v>
      </c>
      <c r="L144" s="5">
        <f t="shared" si="13"/>
        <v>0.23254808937688667</v>
      </c>
      <c r="M144">
        <v>6.0435999999999996</v>
      </c>
      <c r="N144">
        <v>61.907879999999999</v>
      </c>
      <c r="O144" s="6">
        <f t="shared" si="14"/>
        <v>2.047937411053169E-3</v>
      </c>
      <c r="P144" s="4">
        <f t="shared" si="15"/>
        <v>5.3276514828227271E-6</v>
      </c>
      <c r="Q144" s="37">
        <f t="shared" si="16"/>
        <v>-11.97421157215917</v>
      </c>
      <c r="R144" s="4">
        <f t="shared" si="17"/>
        <v>1.1687256411984184</v>
      </c>
      <c r="S144" s="4">
        <f t="shared" si="18"/>
        <v>2.3934769638673439E-3</v>
      </c>
      <c r="T144" s="37">
        <f t="shared" si="19"/>
        <v>-500285.22325159214</v>
      </c>
      <c r="U144" s="4"/>
      <c r="V144" s="4"/>
      <c r="W144" s="4"/>
    </row>
    <row r="145" spans="1:23" x14ac:dyDescent="0.2">
      <c r="A145">
        <v>124</v>
      </c>
      <c r="B145" t="s">
        <v>78</v>
      </c>
      <c r="C145">
        <v>2</v>
      </c>
      <c r="D145" t="s">
        <v>4</v>
      </c>
      <c r="E145" s="1">
        <v>44742</v>
      </c>
      <c r="F145">
        <v>71.28</v>
      </c>
      <c r="G145">
        <f t="shared" si="10"/>
        <v>7.1279999999999996E-2</v>
      </c>
      <c r="H145">
        <v>15</v>
      </c>
      <c r="I145" s="5">
        <f t="shared" si="11"/>
        <v>5.6279999999999997E-2</v>
      </c>
      <c r="J145">
        <v>15.994300000000001</v>
      </c>
      <c r="K145">
        <f t="shared" si="12"/>
        <v>0.67359570173010286</v>
      </c>
      <c r="L145" s="5">
        <f t="shared" si="13"/>
        <v>1.1787924780276799</v>
      </c>
      <c r="M145">
        <v>7.0788000000000002</v>
      </c>
      <c r="N145">
        <v>62.315539999999999</v>
      </c>
      <c r="O145" s="6">
        <f t="shared" si="14"/>
        <v>2.0049921987938452E-3</v>
      </c>
      <c r="P145" s="4">
        <f t="shared" si="15"/>
        <v>2.7106141157870411E-5</v>
      </c>
      <c r="Q145" s="37">
        <f t="shared" si="16"/>
        <v>-10.869474036907185</v>
      </c>
      <c r="R145" s="4">
        <f t="shared" si="17"/>
        <v>1.1764216355514949</v>
      </c>
      <c r="S145" s="4">
        <f t="shared" si="18"/>
        <v>2.3587162017730434E-3</v>
      </c>
      <c r="T145" s="37">
        <f t="shared" si="19"/>
        <v>-460821.61256774416</v>
      </c>
      <c r="U145" s="4"/>
      <c r="V145" s="4"/>
      <c r="W145" s="4"/>
    </row>
    <row r="146" spans="1:23" x14ac:dyDescent="0.2">
      <c r="A146">
        <v>125</v>
      </c>
      <c r="B146" t="s">
        <v>64</v>
      </c>
      <c r="C146" t="s">
        <v>67</v>
      </c>
      <c r="D146" t="s">
        <v>4</v>
      </c>
      <c r="E146" s="1">
        <v>44748</v>
      </c>
      <c r="F146">
        <v>71.75</v>
      </c>
      <c r="G146">
        <f t="shared" ref="G146:G196" si="20">F146/1000</f>
        <v>7.1749999999999994E-2</v>
      </c>
      <c r="H146">
        <v>15</v>
      </c>
      <c r="I146" s="5">
        <f t="shared" ref="I146:I196" si="21">(G146-H146/1000)</f>
        <v>5.6749999999999995E-2</v>
      </c>
      <c r="J146">
        <v>36.432699999999997</v>
      </c>
      <c r="K146">
        <f t="shared" ref="K146:K196" si="22">J146*$B$7</f>
        <v>1.5343534960843748</v>
      </c>
      <c r="L146" s="5">
        <f t="shared" ref="L146:L196" si="23">K146*($B$11+$B$6)/$B$11</f>
        <v>2.6851186181476554</v>
      </c>
      <c r="M146">
        <v>6.3959999999999999</v>
      </c>
      <c r="N146">
        <v>62.77</v>
      </c>
      <c r="O146" s="6">
        <f t="shared" ref="O146:O164" si="24">$N$8*EXP($N$9*(1/(M146+273)-1/298.15))</f>
        <v>2.0331799777068386E-3</v>
      </c>
      <c r="P146" s="4">
        <f t="shared" ref="P146:P164" si="25">L146/10^6*$B$2*(M146+$B$3)</f>
        <v>6.1593421669955468E-5</v>
      </c>
      <c r="Q146" s="37">
        <f t="shared" ref="Q146:Q164" si="26">((L146*I146+I146*O146*P146*10^6)-$B$10*$B$12)/I146</f>
        <v>-9.1920318829542484</v>
      </c>
      <c r="R146" s="4">
        <f t="shared" ref="R146:R164" si="27">$B$9*N146/101.3</f>
        <v>1.1850011419874937</v>
      </c>
      <c r="S146" s="4">
        <f t="shared" ref="S146:S164" si="28">O146*R146</f>
        <v>2.4093205954487107E-3</v>
      </c>
      <c r="T146" s="37">
        <f t="shared" ref="T146:T164" si="29">Q146/S146*100</f>
        <v>-381519.66576462728</v>
      </c>
      <c r="U146" s="4"/>
      <c r="V146" s="4"/>
      <c r="W146" s="4"/>
    </row>
    <row r="147" spans="1:23" x14ac:dyDescent="0.2">
      <c r="A147">
        <v>126</v>
      </c>
      <c r="B147" t="s">
        <v>78</v>
      </c>
      <c r="C147">
        <v>3</v>
      </c>
      <c r="D147" t="s">
        <v>4</v>
      </c>
      <c r="E147" s="1">
        <v>44742</v>
      </c>
      <c r="F147">
        <v>71.42</v>
      </c>
      <c r="G147">
        <f t="shared" si="20"/>
        <v>7.1419999999999997E-2</v>
      </c>
      <c r="H147">
        <v>15</v>
      </c>
      <c r="I147" s="5">
        <f t="shared" si="21"/>
        <v>5.6419999999999998E-2</v>
      </c>
      <c r="J147">
        <v>19.560700000000001</v>
      </c>
      <c r="K147">
        <f t="shared" si="22"/>
        <v>0.82379369167966232</v>
      </c>
      <c r="L147" s="5">
        <f t="shared" si="23"/>
        <v>1.4416389604394089</v>
      </c>
      <c r="M147">
        <v>7.0788000000000002</v>
      </c>
      <c r="N147">
        <v>62.315539999999999</v>
      </c>
      <c r="O147" s="6">
        <f t="shared" si="24"/>
        <v>2.0049921987938452E-3</v>
      </c>
      <c r="P147" s="4">
        <f t="shared" si="25"/>
        <v>3.315025323688788E-5</v>
      </c>
      <c r="Q147" s="37">
        <f t="shared" si="26"/>
        <v>-10.564477856391179</v>
      </c>
      <c r="R147" s="4">
        <f t="shared" si="27"/>
        <v>1.1764216355514949</v>
      </c>
      <c r="S147" s="4">
        <f t="shared" si="28"/>
        <v>2.3587162017730434E-3</v>
      </c>
      <c r="T147" s="37">
        <f t="shared" si="29"/>
        <v>-447891.01157866628</v>
      </c>
      <c r="U147" s="4"/>
      <c r="V147" s="4"/>
      <c r="W147" s="4"/>
    </row>
    <row r="148" spans="1:23" x14ac:dyDescent="0.2">
      <c r="A148">
        <v>127</v>
      </c>
      <c r="B148" t="s">
        <v>65</v>
      </c>
      <c r="C148" t="s">
        <v>67</v>
      </c>
      <c r="D148" t="s">
        <v>4</v>
      </c>
      <c r="E148" s="1">
        <v>44732</v>
      </c>
      <c r="F148">
        <v>71.41</v>
      </c>
      <c r="G148">
        <f t="shared" si="20"/>
        <v>7.1410000000000001E-2</v>
      </c>
      <c r="H148">
        <v>15</v>
      </c>
      <c r="I148" s="5">
        <f t="shared" si="21"/>
        <v>5.6410000000000002E-2</v>
      </c>
      <c r="J148">
        <v>24.8215</v>
      </c>
      <c r="K148">
        <f t="shared" si="22"/>
        <v>1.0453508881597662</v>
      </c>
      <c r="L148" s="5">
        <f t="shared" si="23"/>
        <v>1.8293640542795906</v>
      </c>
      <c r="M148">
        <v>7.0049999999999999</v>
      </c>
      <c r="N148">
        <v>63.1</v>
      </c>
      <c r="O148" s="6">
        <f t="shared" si="24"/>
        <v>2.0080133328850332E-3</v>
      </c>
      <c r="P148" s="4">
        <f t="shared" si="25"/>
        <v>4.2054850334627555E-5</v>
      </c>
      <c r="Q148" s="37">
        <f t="shared" si="26"/>
        <v>-10.160912210903543</v>
      </c>
      <c r="R148" s="4">
        <f t="shared" si="27"/>
        <v>1.1912310348798925</v>
      </c>
      <c r="S148" s="4">
        <f t="shared" si="28"/>
        <v>2.3920078005852602E-3</v>
      </c>
      <c r="T148" s="37">
        <f t="shared" si="29"/>
        <v>-424785.914511543</v>
      </c>
      <c r="U148" s="4"/>
      <c r="V148" s="4"/>
      <c r="W148" s="4"/>
    </row>
    <row r="149" spans="1:23" x14ac:dyDescent="0.2">
      <c r="A149">
        <v>128</v>
      </c>
      <c r="B149" t="s">
        <v>86</v>
      </c>
      <c r="C149">
        <v>1</v>
      </c>
      <c r="D149" t="s">
        <v>6</v>
      </c>
      <c r="E149" s="1">
        <v>44742</v>
      </c>
      <c r="F149">
        <v>71.13</v>
      </c>
      <c r="G149">
        <f t="shared" si="20"/>
        <v>7.1129999999999999E-2</v>
      </c>
      <c r="H149">
        <v>15</v>
      </c>
      <c r="I149" s="5">
        <f t="shared" si="21"/>
        <v>5.6129999999999999E-2</v>
      </c>
      <c r="J149">
        <v>16.093900000000001</v>
      </c>
      <c r="K149">
        <f t="shared" si="22"/>
        <v>0.67779032930944794</v>
      </c>
      <c r="L149" s="5">
        <f t="shared" si="23"/>
        <v>1.1861330762915339</v>
      </c>
      <c r="M149">
        <v>6.7145999999999999</v>
      </c>
      <c r="N149">
        <v>62.579619999999998</v>
      </c>
      <c r="O149" s="6">
        <f t="shared" si="24"/>
        <v>2.0199612202994538E-3</v>
      </c>
      <c r="P149" s="4">
        <f t="shared" si="25"/>
        <v>2.7239489085906307E-5</v>
      </c>
      <c r="Q149" s="37">
        <f t="shared" si="26"/>
        <v>-10.893800963855853</v>
      </c>
      <c r="R149" s="4">
        <f t="shared" si="27"/>
        <v>1.1814070601424789</v>
      </c>
      <c r="S149" s="4">
        <f t="shared" si="28"/>
        <v>2.3863964468757918E-3</v>
      </c>
      <c r="T149" s="37">
        <f t="shared" si="29"/>
        <v>-456495.85919044312</v>
      </c>
      <c r="U149" s="4"/>
      <c r="V149" s="4"/>
      <c r="W149" s="4"/>
    </row>
    <row r="150" spans="1:23" x14ac:dyDescent="0.2">
      <c r="A150">
        <v>129</v>
      </c>
      <c r="B150" t="s">
        <v>79</v>
      </c>
      <c r="C150">
        <v>3</v>
      </c>
      <c r="D150" t="s">
        <v>6</v>
      </c>
      <c r="E150" s="1">
        <v>44747</v>
      </c>
      <c r="F150">
        <v>70.83</v>
      </c>
      <c r="G150">
        <f t="shared" si="20"/>
        <v>7.0830000000000004E-2</v>
      </c>
      <c r="H150">
        <v>15</v>
      </c>
      <c r="I150" s="5">
        <f t="shared" si="21"/>
        <v>5.5830000000000005E-2</v>
      </c>
      <c r="J150">
        <v>38.753500000000003</v>
      </c>
      <c r="K150">
        <f t="shared" si="22"/>
        <v>1.6320933724512823</v>
      </c>
      <c r="L150" s="5">
        <f t="shared" si="23"/>
        <v>2.8561634017897437</v>
      </c>
      <c r="M150">
        <v>6.9779999999999998</v>
      </c>
      <c r="N150">
        <v>63.756239999999998</v>
      </c>
      <c r="O150" s="6">
        <f t="shared" si="24"/>
        <v>2.0091201613276904E-3</v>
      </c>
      <c r="P150" s="4">
        <f t="shared" si="25"/>
        <v>6.5653388100824796E-5</v>
      </c>
      <c r="Q150" s="37">
        <f t="shared" si="26"/>
        <v>-9.2120944499092055</v>
      </c>
      <c r="R150" s="4">
        <f t="shared" si="27"/>
        <v>1.2036198376426432</v>
      </c>
      <c r="S150" s="4">
        <f t="shared" si="28"/>
        <v>2.418216882381796E-3</v>
      </c>
      <c r="T150" s="37">
        <f t="shared" si="29"/>
        <v>-380945.75044219586</v>
      </c>
      <c r="U150" s="4"/>
      <c r="V150" s="4"/>
      <c r="W150" s="4"/>
    </row>
    <row r="151" spans="1:23" x14ac:dyDescent="0.2">
      <c r="A151">
        <v>130</v>
      </c>
      <c r="B151" t="s">
        <v>82</v>
      </c>
      <c r="C151">
        <v>1</v>
      </c>
      <c r="D151" t="s">
        <v>6</v>
      </c>
      <c r="E151" s="1">
        <v>44741</v>
      </c>
      <c r="F151">
        <v>71.650000000000006</v>
      </c>
      <c r="G151">
        <f t="shared" si="20"/>
        <v>7.1650000000000005E-2</v>
      </c>
      <c r="H151">
        <v>15</v>
      </c>
      <c r="I151" s="5">
        <f t="shared" si="21"/>
        <v>5.6650000000000006E-2</v>
      </c>
      <c r="J151">
        <v>51.919899999999998</v>
      </c>
      <c r="K151">
        <f t="shared" si="22"/>
        <v>2.1865928158316881</v>
      </c>
      <c r="L151" s="5">
        <f t="shared" si="23"/>
        <v>3.8265374277054534</v>
      </c>
      <c r="M151">
        <v>6.3494000000000002</v>
      </c>
      <c r="N151">
        <v>62.187530000000002</v>
      </c>
      <c r="O151" s="6">
        <f t="shared" si="24"/>
        <v>2.0351231944906625E-3</v>
      </c>
      <c r="P151" s="4">
        <f t="shared" si="25"/>
        <v>8.7761576919148605E-5</v>
      </c>
      <c r="Q151" s="37">
        <f t="shared" si="26"/>
        <v>-8.0184248681388475</v>
      </c>
      <c r="R151" s="4">
        <f t="shared" si="27"/>
        <v>1.1740050034631437</v>
      </c>
      <c r="S151" s="4">
        <f t="shared" si="28"/>
        <v>2.3892448129959345E-3</v>
      </c>
      <c r="T151" s="37">
        <f t="shared" si="29"/>
        <v>-335604.99219350994</v>
      </c>
      <c r="U151" s="4"/>
      <c r="V151" s="4"/>
      <c r="W151" s="4"/>
    </row>
    <row r="152" spans="1:23" x14ac:dyDescent="0.2">
      <c r="A152">
        <v>131</v>
      </c>
      <c r="B152" t="s">
        <v>78</v>
      </c>
      <c r="C152">
        <v>2</v>
      </c>
      <c r="D152" t="s">
        <v>6</v>
      </c>
      <c r="E152" s="1">
        <v>44761</v>
      </c>
      <c r="F152">
        <v>72</v>
      </c>
      <c r="G152">
        <f t="shared" si="20"/>
        <v>7.1999999999999995E-2</v>
      </c>
      <c r="H152">
        <v>15</v>
      </c>
      <c r="I152" s="5">
        <f t="shared" si="21"/>
        <v>5.6999999999999995E-2</v>
      </c>
      <c r="J152">
        <v>8.8583999999999996</v>
      </c>
      <c r="K152">
        <f t="shared" si="22"/>
        <v>0.37306916615331354</v>
      </c>
      <c r="L152" s="5">
        <f t="shared" si="23"/>
        <v>0.6528710407682986</v>
      </c>
      <c r="M152">
        <v>5.5728</v>
      </c>
      <c r="N152">
        <v>62.602290000000004</v>
      </c>
      <c r="O152" s="6">
        <f t="shared" si="24"/>
        <v>2.0678793922718581E-3</v>
      </c>
      <c r="P152" s="4">
        <f t="shared" si="25"/>
        <v>1.4931982559098387E-5</v>
      </c>
      <c r="Q152" s="37">
        <f t="shared" si="26"/>
        <v>-11.265990411025726</v>
      </c>
      <c r="R152" s="4">
        <f t="shared" si="27"/>
        <v>1.1818350349057236</v>
      </c>
      <c r="S152" s="4">
        <f t="shared" si="28"/>
        <v>2.4438923137464381E-3</v>
      </c>
      <c r="T152" s="37">
        <f t="shared" si="29"/>
        <v>-460985.54947190726</v>
      </c>
      <c r="U152" s="4"/>
      <c r="V152" s="4"/>
      <c r="W152" s="4"/>
    </row>
    <row r="153" spans="1:23" x14ac:dyDescent="0.2">
      <c r="A153">
        <v>132</v>
      </c>
      <c r="B153" t="s">
        <v>80</v>
      </c>
      <c r="C153">
        <v>3</v>
      </c>
      <c r="D153" t="s">
        <v>6</v>
      </c>
      <c r="E153" s="1">
        <v>44747</v>
      </c>
      <c r="F153">
        <v>71.84</v>
      </c>
      <c r="G153">
        <f t="shared" si="20"/>
        <v>7.1840000000000001E-2</v>
      </c>
      <c r="H153">
        <v>15</v>
      </c>
      <c r="I153" s="5">
        <f t="shared" si="21"/>
        <v>5.6840000000000002E-2</v>
      </c>
      <c r="J153">
        <v>198.23230000000001</v>
      </c>
      <c r="K153">
        <f t="shared" si="22"/>
        <v>8.3485007298895404</v>
      </c>
      <c r="L153" s="5">
        <f t="shared" si="23"/>
        <v>14.609876277306695</v>
      </c>
      <c r="M153">
        <v>7.36585</v>
      </c>
      <c r="N153">
        <v>63.729889999999997</v>
      </c>
      <c r="O153" s="6">
        <f t="shared" si="24"/>
        <v>1.9932994822064254E-3</v>
      </c>
      <c r="P153" s="4">
        <f t="shared" si="25"/>
        <v>3.3629585622696142E-4</v>
      </c>
      <c r="Q153" s="37">
        <f t="shared" si="26"/>
        <v>3.2968380943986886</v>
      </c>
      <c r="R153" s="4">
        <f t="shared" si="27"/>
        <v>1.203122390134417</v>
      </c>
      <c r="S153" s="4">
        <f t="shared" si="28"/>
        <v>2.3981832372858905E-3</v>
      </c>
      <c r="T153" s="37">
        <f t="shared" si="29"/>
        <v>137472.31834252321</v>
      </c>
      <c r="U153" s="4"/>
      <c r="V153" s="4"/>
      <c r="W153" s="4"/>
    </row>
    <row r="154" spans="1:23" x14ac:dyDescent="0.2">
      <c r="A154">
        <v>133</v>
      </c>
      <c r="B154" t="s">
        <v>64</v>
      </c>
      <c r="C154" t="s">
        <v>68</v>
      </c>
      <c r="D154" t="s">
        <v>6</v>
      </c>
      <c r="E154" s="1">
        <v>44743</v>
      </c>
      <c r="F154">
        <v>71.28</v>
      </c>
      <c r="G154">
        <f t="shared" si="20"/>
        <v>7.1279999999999996E-2</v>
      </c>
      <c r="H154">
        <v>15</v>
      </c>
      <c r="I154" s="5">
        <f t="shared" si="21"/>
        <v>5.6279999999999997E-2</v>
      </c>
      <c r="J154">
        <v>43.726300000000002</v>
      </c>
      <c r="K154">
        <f t="shared" si="22"/>
        <v>1.8415215253284607</v>
      </c>
      <c r="L154" s="5">
        <f t="shared" si="23"/>
        <v>3.2226626693248055</v>
      </c>
      <c r="M154">
        <v>8.1258149999999993</v>
      </c>
      <c r="N154">
        <v>64.48</v>
      </c>
      <c r="O154" s="6">
        <f t="shared" si="24"/>
        <v>1.9627843950081117E-3</v>
      </c>
      <c r="P154" s="4">
        <f t="shared" si="25"/>
        <v>7.4381479529916268E-5</v>
      </c>
      <c r="Q154" s="37">
        <f t="shared" si="26"/>
        <v>-8.7339566398720585</v>
      </c>
      <c r="R154" s="4">
        <f t="shared" si="27"/>
        <v>1.2172833142481059</v>
      </c>
      <c r="S154" s="4">
        <f t="shared" si="28"/>
        <v>2.3892646935099377E-3</v>
      </c>
      <c r="T154" s="37">
        <f t="shared" si="29"/>
        <v>-365549.98128070449</v>
      </c>
      <c r="U154" s="4"/>
      <c r="V154" s="4"/>
      <c r="W154" s="4"/>
    </row>
    <row r="155" spans="1:23" x14ac:dyDescent="0.2">
      <c r="A155">
        <v>134</v>
      </c>
      <c r="B155" t="s">
        <v>81</v>
      </c>
      <c r="C155">
        <v>2</v>
      </c>
      <c r="D155" t="s">
        <v>6</v>
      </c>
      <c r="E155" s="1">
        <v>44756</v>
      </c>
      <c r="F155">
        <v>71.31</v>
      </c>
      <c r="G155">
        <f t="shared" si="20"/>
        <v>7.1309999999999998E-2</v>
      </c>
      <c r="H155">
        <v>15</v>
      </c>
      <c r="I155" s="5">
        <f t="shared" si="21"/>
        <v>5.6309999999999999E-2</v>
      </c>
      <c r="J155">
        <v>2.1309</v>
      </c>
      <c r="K155">
        <f t="shared" si="22"/>
        <v>8.9742288241228194E-2</v>
      </c>
      <c r="L155" s="5">
        <f t="shared" si="23"/>
        <v>0.15704900442214934</v>
      </c>
      <c r="M155">
        <v>6.2679999999999998</v>
      </c>
      <c r="N155">
        <v>61.891419999999997</v>
      </c>
      <c r="O155" s="6">
        <f t="shared" si="24"/>
        <v>2.0385235845858029E-3</v>
      </c>
      <c r="P155" s="4">
        <f t="shared" si="25"/>
        <v>3.6008674914937732E-6</v>
      </c>
      <c r="Q155" s="37">
        <f t="shared" si="26"/>
        <v>-11.931776808944949</v>
      </c>
      <c r="R155" s="4">
        <f t="shared" si="27"/>
        <v>1.1684149016923309</v>
      </c>
      <c r="S155" s="4">
        <f t="shared" si="28"/>
        <v>2.3818413336813187E-3</v>
      </c>
      <c r="T155" s="37">
        <f t="shared" si="29"/>
        <v>-500947.5921094825</v>
      </c>
      <c r="U155" s="4"/>
      <c r="V155" s="4"/>
      <c r="W155" s="4"/>
    </row>
    <row r="156" spans="1:23" x14ac:dyDescent="0.2">
      <c r="A156">
        <v>135</v>
      </c>
      <c r="B156" t="s">
        <v>82</v>
      </c>
      <c r="C156">
        <v>1</v>
      </c>
      <c r="D156" t="s">
        <v>6</v>
      </c>
      <c r="E156" s="1">
        <v>44741</v>
      </c>
      <c r="F156">
        <v>71.69</v>
      </c>
      <c r="G156">
        <f t="shared" si="20"/>
        <v>7.1690000000000004E-2</v>
      </c>
      <c r="H156">
        <v>15</v>
      </c>
      <c r="I156" s="5">
        <f t="shared" si="21"/>
        <v>5.6690000000000004E-2</v>
      </c>
      <c r="J156">
        <v>55.5991</v>
      </c>
      <c r="K156">
        <f t="shared" si="22"/>
        <v>2.3415413478590597</v>
      </c>
      <c r="L156" s="5">
        <f t="shared" si="23"/>
        <v>4.0976973587533543</v>
      </c>
      <c r="M156">
        <v>6.3494000000000002</v>
      </c>
      <c r="N156">
        <v>62.187530000000002</v>
      </c>
      <c r="O156" s="6">
        <f t="shared" si="24"/>
        <v>2.0351231944906625E-3</v>
      </c>
      <c r="P156" s="4">
        <f t="shared" si="25"/>
        <v>9.3980625757858445E-5</v>
      </c>
      <c r="Q156" s="37">
        <f t="shared" si="26"/>
        <v>-7.7261246754409347</v>
      </c>
      <c r="R156" s="4">
        <f t="shared" si="27"/>
        <v>1.1740050034631437</v>
      </c>
      <c r="S156" s="4">
        <f t="shared" si="28"/>
        <v>2.3892448129959345E-3</v>
      </c>
      <c r="T156" s="37">
        <f t="shared" si="29"/>
        <v>-323370.99293533474</v>
      </c>
      <c r="U156" s="4"/>
      <c r="V156" s="4"/>
      <c r="W156" s="4"/>
    </row>
    <row r="157" spans="1:23" x14ac:dyDescent="0.2">
      <c r="A157">
        <v>136</v>
      </c>
      <c r="B157" t="s">
        <v>64</v>
      </c>
      <c r="C157" t="s">
        <v>72</v>
      </c>
      <c r="D157" t="s">
        <v>5</v>
      </c>
      <c r="E157" s="1">
        <v>44718</v>
      </c>
      <c r="F157" s="44">
        <f t="shared" ref="F157:F162" si="30">AVERAGE(E8:E147,F154:F155)</f>
        <v>44080.560827067668</v>
      </c>
      <c r="G157">
        <f t="shared" si="20"/>
        <v>44.080560827067664</v>
      </c>
      <c r="H157">
        <v>15</v>
      </c>
      <c r="I157" s="5">
        <f t="shared" si="21"/>
        <v>44.065560827067664</v>
      </c>
      <c r="J157">
        <v>8.2682000000000002</v>
      </c>
      <c r="K157">
        <f t="shared" si="22"/>
        <v>0.34821304971426298</v>
      </c>
      <c r="L157" s="5">
        <f t="shared" si="23"/>
        <v>0.60937283699996014</v>
      </c>
      <c r="M157">
        <v>11.87649</v>
      </c>
      <c r="N157">
        <v>64.430000000000007</v>
      </c>
      <c r="O157" s="6">
        <f t="shared" si="24"/>
        <v>1.8210827730931168E-3</v>
      </c>
      <c r="P157" s="4">
        <f t="shared" si="25"/>
        <v>1.4252330633675971E-5</v>
      </c>
      <c r="Q157" s="37">
        <f t="shared" si="26"/>
        <v>0.61987019878617133</v>
      </c>
      <c r="R157" s="4">
        <f t="shared" si="27"/>
        <v>1.2163393910825908</v>
      </c>
      <c r="S157" s="4">
        <f t="shared" si="28"/>
        <v>2.2150547113350774E-3</v>
      </c>
      <c r="T157" s="37">
        <f t="shared" si="29"/>
        <v>27984.419328972588</v>
      </c>
      <c r="U157" s="4"/>
      <c r="V157" s="4"/>
      <c r="W157" s="4"/>
    </row>
    <row r="158" spans="1:23" x14ac:dyDescent="0.2">
      <c r="A158">
        <v>137</v>
      </c>
      <c r="B158" t="s">
        <v>64</v>
      </c>
      <c r="C158" t="s">
        <v>72</v>
      </c>
      <c r="D158" t="s">
        <v>5</v>
      </c>
      <c r="E158" s="1">
        <v>44718</v>
      </c>
      <c r="F158" s="44">
        <f t="shared" si="30"/>
        <v>44085.425373134327</v>
      </c>
      <c r="G158">
        <f t="shared" si="20"/>
        <v>44.085425373134328</v>
      </c>
      <c r="H158">
        <v>30</v>
      </c>
      <c r="I158" s="5">
        <f t="shared" si="21"/>
        <v>44.055425373134327</v>
      </c>
      <c r="J158">
        <v>4.2850000000000001</v>
      </c>
      <c r="K158">
        <f t="shared" si="22"/>
        <v>0.1804616383282476</v>
      </c>
      <c r="L158" s="5">
        <f t="shared" si="23"/>
        <v>0.31580786707443326</v>
      </c>
      <c r="M158">
        <v>11.87649</v>
      </c>
      <c r="N158">
        <v>64.430000000000007</v>
      </c>
      <c r="O158" s="6">
        <f t="shared" si="24"/>
        <v>1.8210827730931168E-3</v>
      </c>
      <c r="P158" s="4">
        <f t="shared" si="25"/>
        <v>7.386279572978583E-6</v>
      </c>
      <c r="Q158" s="37">
        <f t="shared" si="26"/>
        <v>0.31379802542360619</v>
      </c>
      <c r="R158" s="4">
        <f t="shared" si="27"/>
        <v>1.2163393910825908</v>
      </c>
      <c r="S158" s="4">
        <f t="shared" si="28"/>
        <v>2.2150547113350774E-3</v>
      </c>
      <c r="T158" s="37">
        <f t="shared" si="29"/>
        <v>14166.60382327401</v>
      </c>
      <c r="U158" s="4"/>
      <c r="V158" s="4"/>
      <c r="W158" s="4"/>
    </row>
    <row r="159" spans="1:23" x14ac:dyDescent="0.2">
      <c r="A159">
        <v>138</v>
      </c>
      <c r="B159" t="s">
        <v>64</v>
      </c>
      <c r="C159" t="s">
        <v>69</v>
      </c>
      <c r="D159" t="s">
        <v>5</v>
      </c>
      <c r="E159" s="1">
        <v>44718</v>
      </c>
      <c r="F159" s="44">
        <f t="shared" si="30"/>
        <v>44416.283339459769</v>
      </c>
      <c r="G159">
        <f t="shared" si="20"/>
        <v>44.416283339459767</v>
      </c>
      <c r="H159">
        <v>15</v>
      </c>
      <c r="I159" s="5">
        <f t="shared" si="21"/>
        <v>44.401283339459766</v>
      </c>
      <c r="J159">
        <v>41.008299999999998</v>
      </c>
      <c r="K159">
        <f t="shared" si="22"/>
        <v>1.7270536763258522</v>
      </c>
      <c r="L159" s="5">
        <f t="shared" si="23"/>
        <v>3.0223439335702409</v>
      </c>
      <c r="M159">
        <v>11.87649</v>
      </c>
      <c r="N159">
        <v>64.430000000000007</v>
      </c>
      <c r="O159" s="6">
        <f t="shared" si="24"/>
        <v>1.8210827730931168E-3</v>
      </c>
      <c r="P159" s="4">
        <f t="shared" si="25"/>
        <v>7.0688160703051979E-5</v>
      </c>
      <c r="Q159" s="37">
        <f t="shared" si="26"/>
        <v>3.1357324875520058</v>
      </c>
      <c r="R159" s="4">
        <f t="shared" si="27"/>
        <v>1.2163393910825908</v>
      </c>
      <c r="S159" s="4">
        <f t="shared" si="28"/>
        <v>2.2150547113350774E-3</v>
      </c>
      <c r="T159" s="37">
        <f t="shared" si="29"/>
        <v>141564.56143072012</v>
      </c>
      <c r="U159" s="4"/>
      <c r="V159" s="4"/>
      <c r="W159" s="4"/>
    </row>
    <row r="160" spans="1:23" x14ac:dyDescent="0.2">
      <c r="A160">
        <v>139</v>
      </c>
      <c r="B160" t="s">
        <v>64</v>
      </c>
      <c r="C160" t="s">
        <v>69</v>
      </c>
      <c r="D160" t="s">
        <v>5</v>
      </c>
      <c r="E160" s="1">
        <v>44718</v>
      </c>
      <c r="F160" s="44">
        <f t="shared" si="30"/>
        <v>44742.345486766193</v>
      </c>
      <c r="G160">
        <f t="shared" si="20"/>
        <v>44.74234548676619</v>
      </c>
      <c r="H160">
        <v>15</v>
      </c>
      <c r="I160" s="5">
        <f t="shared" si="21"/>
        <v>44.72734548676619</v>
      </c>
      <c r="J160">
        <v>41.581899999999997</v>
      </c>
      <c r="K160">
        <f t="shared" si="22"/>
        <v>1.7512106881683451</v>
      </c>
      <c r="L160" s="5">
        <f t="shared" si="23"/>
        <v>3.0646187042946034</v>
      </c>
      <c r="M160">
        <v>11.87649</v>
      </c>
      <c r="N160">
        <v>64.430000000000007</v>
      </c>
      <c r="O160" s="6">
        <f t="shared" si="24"/>
        <v>1.8210827730931168E-3</v>
      </c>
      <c r="P160" s="4">
        <f t="shared" si="25"/>
        <v>7.1676905151840873E-5</v>
      </c>
      <c r="Q160" s="37">
        <f t="shared" si="26"/>
        <v>3.1799196754811079</v>
      </c>
      <c r="R160" s="4">
        <f t="shared" si="27"/>
        <v>1.2163393910825908</v>
      </c>
      <c r="S160" s="4">
        <f t="shared" si="28"/>
        <v>2.2150547113350774E-3</v>
      </c>
      <c r="T160" s="37">
        <f t="shared" si="29"/>
        <v>143559.41906123297</v>
      </c>
      <c r="U160" s="4"/>
      <c r="V160" s="4"/>
      <c r="W160" s="4"/>
    </row>
    <row r="161" spans="1:27" x14ac:dyDescent="0.2">
      <c r="A161">
        <v>140</v>
      </c>
      <c r="B161" t="s">
        <v>64</v>
      </c>
      <c r="C161" t="s">
        <v>67</v>
      </c>
      <c r="D161" t="s">
        <v>5</v>
      </c>
      <c r="E161" s="1">
        <v>44718</v>
      </c>
      <c r="F161" s="44">
        <f t="shared" si="30"/>
        <v>44744.786194982436</v>
      </c>
      <c r="G161">
        <f t="shared" si="20"/>
        <v>44.744786194982439</v>
      </c>
      <c r="H161">
        <v>15</v>
      </c>
      <c r="I161" s="5">
        <f t="shared" si="21"/>
        <v>44.729786194982438</v>
      </c>
      <c r="J161">
        <v>153.70150000000001</v>
      </c>
      <c r="K161">
        <f t="shared" si="22"/>
        <v>6.47309790046888</v>
      </c>
      <c r="L161" s="5">
        <f t="shared" si="23"/>
        <v>11.32792132582054</v>
      </c>
      <c r="M161">
        <v>11.87649</v>
      </c>
      <c r="N161">
        <v>64.430000000000007</v>
      </c>
      <c r="O161" s="6">
        <f t="shared" si="24"/>
        <v>1.8210827730931168E-3</v>
      </c>
      <c r="P161" s="4">
        <f t="shared" si="25"/>
        <v>2.6494334884157944E-4</v>
      </c>
      <c r="Q161" s="37">
        <f t="shared" si="26"/>
        <v>11.795177319185626</v>
      </c>
      <c r="R161" s="4">
        <f t="shared" si="27"/>
        <v>1.2163393910825908</v>
      </c>
      <c r="S161" s="4">
        <f t="shared" si="28"/>
        <v>2.2150547113350774E-3</v>
      </c>
      <c r="T161" s="37">
        <f t="shared" si="29"/>
        <v>532500.49575869541</v>
      </c>
      <c r="U161" s="4"/>
      <c r="V161" s="4"/>
      <c r="W161" s="4"/>
    </row>
    <row r="162" spans="1:27" x14ac:dyDescent="0.2">
      <c r="A162">
        <v>141</v>
      </c>
      <c r="B162" t="s">
        <v>64</v>
      </c>
      <c r="C162" t="s">
        <v>73</v>
      </c>
      <c r="D162" t="s">
        <v>5</v>
      </c>
      <c r="E162" s="1">
        <v>44718</v>
      </c>
      <c r="F162" s="44">
        <f t="shared" si="30"/>
        <v>44749.663977001634</v>
      </c>
      <c r="G162">
        <f t="shared" si="20"/>
        <v>44.749663977001632</v>
      </c>
      <c r="H162">
        <v>15</v>
      </c>
      <c r="I162" s="5">
        <f t="shared" si="21"/>
        <v>44.734663977001631</v>
      </c>
      <c r="J162">
        <v>158.28309999999999</v>
      </c>
      <c r="K162">
        <f t="shared" si="22"/>
        <v>6.6660507691187512</v>
      </c>
      <c r="L162" s="5">
        <f t="shared" si="23"/>
        <v>11.665588845957812</v>
      </c>
      <c r="M162">
        <v>11.87649</v>
      </c>
      <c r="N162">
        <v>64.430000000000007</v>
      </c>
      <c r="O162" s="6">
        <f t="shared" si="24"/>
        <v>1.8210827730931168E-3</v>
      </c>
      <c r="P162" s="4">
        <f t="shared" si="25"/>
        <v>2.7284089341370505E-4</v>
      </c>
      <c r="Q162" s="37">
        <f t="shared" si="26"/>
        <v>12.147228582100338</v>
      </c>
      <c r="R162" s="4">
        <f t="shared" si="27"/>
        <v>1.2163393910825908</v>
      </c>
      <c r="S162" s="4">
        <f t="shared" si="28"/>
        <v>2.2150547113350774E-3</v>
      </c>
      <c r="T162" s="37">
        <f t="shared" si="29"/>
        <v>548394.06538987265</v>
      </c>
      <c r="U162" s="4"/>
      <c r="V162" s="4"/>
      <c r="W162" s="4"/>
    </row>
    <row r="163" spans="1:27" x14ac:dyDescent="0.2">
      <c r="A163">
        <v>142</v>
      </c>
      <c r="B163" t="s">
        <v>76</v>
      </c>
      <c r="C163">
        <v>2</v>
      </c>
      <c r="D163" t="s">
        <v>5</v>
      </c>
      <c r="E163" s="1">
        <v>44764</v>
      </c>
      <c r="F163">
        <v>71.319999999999993</v>
      </c>
      <c r="G163">
        <f t="shared" si="20"/>
        <v>7.1319999999999995E-2</v>
      </c>
      <c r="H163">
        <v>15</v>
      </c>
      <c r="I163" s="5">
        <f t="shared" si="21"/>
        <v>5.6319999999999995E-2</v>
      </c>
      <c r="J163">
        <v>11.6251</v>
      </c>
      <c r="K163">
        <f t="shared" si="22"/>
        <v>0.48958800273738884</v>
      </c>
      <c r="L163" s="5">
        <f t="shared" si="23"/>
        <v>0.85677900479043045</v>
      </c>
      <c r="M163">
        <v>6.1657999999999999</v>
      </c>
      <c r="N163">
        <v>62.882309999999997</v>
      </c>
      <c r="O163" s="6">
        <f t="shared" si="24"/>
        <v>2.042803732345676E-3</v>
      </c>
      <c r="P163" s="4">
        <f t="shared" si="25"/>
        <v>1.9637305264576155E-5</v>
      </c>
      <c r="Q163" s="37">
        <f t="shared" si="26"/>
        <v>-11.197124344600851</v>
      </c>
      <c r="R163" s="4">
        <f t="shared" si="27"/>
        <v>1.1871213822018734</v>
      </c>
      <c r="S163" s="4">
        <f t="shared" si="28"/>
        <v>2.4250559903093447E-3</v>
      </c>
      <c r="T163" s="37">
        <f t="shared" si="29"/>
        <v>-461726.42567203264</v>
      </c>
      <c r="U163" s="4"/>
      <c r="V163" s="4"/>
      <c r="W163" s="4"/>
    </row>
    <row r="164" spans="1:27" x14ac:dyDescent="0.2">
      <c r="A164">
        <v>144</v>
      </c>
      <c r="B164" t="s">
        <v>76</v>
      </c>
      <c r="C164">
        <v>2</v>
      </c>
      <c r="D164" t="s">
        <v>5</v>
      </c>
      <c r="E164" s="1">
        <v>44764</v>
      </c>
      <c r="F164">
        <v>71.58</v>
      </c>
      <c r="G164">
        <f t="shared" si="20"/>
        <v>7.1580000000000005E-2</v>
      </c>
      <c r="H164">
        <v>15</v>
      </c>
      <c r="I164" s="5">
        <f t="shared" si="21"/>
        <v>5.6580000000000005E-2</v>
      </c>
      <c r="J164">
        <v>11.1751</v>
      </c>
      <c r="K164">
        <f t="shared" si="22"/>
        <v>0.47063637210781795</v>
      </c>
      <c r="L164" s="5">
        <f t="shared" si="23"/>
        <v>0.82361365118868135</v>
      </c>
      <c r="M164">
        <v>6.1657999999999999</v>
      </c>
      <c r="N164">
        <v>62.882309999999997</v>
      </c>
      <c r="O164" s="6">
        <f t="shared" si="24"/>
        <v>2.042803732345676E-3</v>
      </c>
      <c r="P164" s="4">
        <f t="shared" si="25"/>
        <v>1.8877158051299772E-5</v>
      </c>
      <c r="Q164" s="37">
        <f t="shared" si="26"/>
        <v>-11.17626732982766</v>
      </c>
      <c r="R164" s="4">
        <f t="shared" si="27"/>
        <v>1.1871213822018734</v>
      </c>
      <c r="S164" s="4">
        <f t="shared" si="28"/>
        <v>2.4250559903093447E-3</v>
      </c>
      <c r="T164" s="37">
        <f t="shared" si="29"/>
        <v>-460866.36244641896</v>
      </c>
      <c r="U164" s="4"/>
      <c r="V164" s="4"/>
      <c r="W164" s="4"/>
    </row>
    <row r="165" spans="1:27" x14ac:dyDescent="0.2">
      <c r="A165">
        <v>145</v>
      </c>
      <c r="B165" t="s">
        <v>76</v>
      </c>
      <c r="C165">
        <v>1</v>
      </c>
      <c r="D165" t="s">
        <v>4</v>
      </c>
      <c r="E165" s="1">
        <v>44764</v>
      </c>
      <c r="F165">
        <v>71.44</v>
      </c>
      <c r="G165">
        <f t="shared" si="20"/>
        <v>7.1440000000000003E-2</v>
      </c>
      <c r="H165">
        <v>15</v>
      </c>
      <c r="I165" s="5">
        <f t="shared" si="21"/>
        <v>5.6440000000000004E-2</v>
      </c>
      <c r="J165">
        <v>7.6260000000000003</v>
      </c>
      <c r="K165">
        <f t="shared" si="22"/>
        <v>0.32116696706912867</v>
      </c>
      <c r="L165" s="5">
        <f t="shared" si="23"/>
        <v>0.56204219237097508</v>
      </c>
      <c r="M165">
        <v>6.1657999999999999</v>
      </c>
      <c r="N165">
        <v>62.882309999999997</v>
      </c>
      <c r="O165" s="6">
        <f t="shared" ref="O165:O196" si="31">$N$8*EXP($N$9*(1/(M165+273)-1/298.15))</f>
        <v>2.042803732345676E-3</v>
      </c>
      <c r="P165" s="4">
        <f t="shared" ref="P165:P196" si="32">L165/10^6*$B$2*(M165+$B$3)</f>
        <v>1.2881961440990422E-5</v>
      </c>
      <c r="Q165" s="37">
        <f t="shared" ref="Q165:Q196" si="33">((L165*I165+I165*O165*P165*10^6)-$B$10*$B$12)/I165</f>
        <v>-11.479947280999212</v>
      </c>
      <c r="R165" s="4">
        <f t="shared" ref="R165:R196" si="34">$B$9*N165/101.3</f>
        <v>1.1871213822018734</v>
      </c>
      <c r="S165" s="4">
        <f t="shared" ref="S165:S196" si="35">O165*R165</f>
        <v>2.4250559903093447E-3</v>
      </c>
      <c r="T165" s="37">
        <f t="shared" ref="T165:T196" si="36">Q165/S165*100</f>
        <v>-473388.9578992693</v>
      </c>
      <c r="AA165" s="34"/>
    </row>
    <row r="166" spans="1:27" x14ac:dyDescent="0.2">
      <c r="A166">
        <v>154</v>
      </c>
      <c r="B166" t="s">
        <v>76</v>
      </c>
      <c r="C166">
        <v>3</v>
      </c>
      <c r="D166" t="s">
        <v>4</v>
      </c>
      <c r="E166" s="1">
        <v>44764</v>
      </c>
      <c r="F166">
        <v>70.569999999999993</v>
      </c>
      <c r="G166">
        <f t="shared" si="20"/>
        <v>7.0569999999999994E-2</v>
      </c>
      <c r="H166">
        <v>15</v>
      </c>
      <c r="I166" s="5">
        <f t="shared" si="21"/>
        <v>5.5569999999999994E-2</v>
      </c>
      <c r="J166">
        <v>25.4983</v>
      </c>
      <c r="K166">
        <f t="shared" si="22"/>
        <v>1.0738541406266409</v>
      </c>
      <c r="L166" s="5">
        <f t="shared" si="23"/>
        <v>1.8792447460966213</v>
      </c>
      <c r="M166">
        <v>6.1657999999999999</v>
      </c>
      <c r="N166">
        <v>62.882309999999997</v>
      </c>
      <c r="O166" s="6">
        <f t="shared" si="31"/>
        <v>2.042803732345676E-3</v>
      </c>
      <c r="P166" s="4">
        <f t="shared" si="32"/>
        <v>4.3072137085078163E-5</v>
      </c>
      <c r="Q166" s="37">
        <f t="shared" si="33"/>
        <v>-10.290012652297374</v>
      </c>
      <c r="R166" s="4">
        <f t="shared" si="34"/>
        <v>1.1871213822018734</v>
      </c>
      <c r="S166" s="4">
        <f t="shared" si="35"/>
        <v>2.4250559903093447E-3</v>
      </c>
      <c r="T166" s="37">
        <f t="shared" si="36"/>
        <v>-424320.62160283403</v>
      </c>
      <c r="AA166" s="34"/>
    </row>
    <row r="167" spans="1:27" x14ac:dyDescent="0.2">
      <c r="A167">
        <v>155</v>
      </c>
      <c r="B167" t="s">
        <v>83</v>
      </c>
      <c r="C167">
        <v>3</v>
      </c>
      <c r="D167" t="s">
        <v>5</v>
      </c>
      <c r="E167" s="1">
        <v>44767</v>
      </c>
      <c r="F167">
        <v>71.5</v>
      </c>
      <c r="G167">
        <f t="shared" si="20"/>
        <v>7.1499999999999994E-2</v>
      </c>
      <c r="H167">
        <v>15</v>
      </c>
      <c r="I167" s="5">
        <f t="shared" si="21"/>
        <v>5.6499999999999995E-2</v>
      </c>
      <c r="J167">
        <v>3.024</v>
      </c>
      <c r="K167">
        <f t="shared" si="22"/>
        <v>0.12735495783071663</v>
      </c>
      <c r="L167" s="5">
        <f t="shared" si="23"/>
        <v>0.22287117620375405</v>
      </c>
      <c r="M167">
        <v>7.1794000000000002</v>
      </c>
      <c r="N167">
        <v>61.903919999999999</v>
      </c>
      <c r="O167" s="6">
        <f t="shared" si="31"/>
        <v>2.0008838350969904E-3</v>
      </c>
      <c r="P167" s="4">
        <f t="shared" si="32"/>
        <v>5.1267262147269804E-6</v>
      </c>
      <c r="Q167" s="37">
        <f t="shared" si="33"/>
        <v>-11.822359733573551</v>
      </c>
      <c r="R167" s="4">
        <f t="shared" si="34"/>
        <v>1.1686508824837096</v>
      </c>
      <c r="S167" s="4">
        <f t="shared" si="35"/>
        <v>2.3383346596334872E-3</v>
      </c>
      <c r="T167" s="37">
        <f t="shared" si="36"/>
        <v>-505588.86790937779</v>
      </c>
      <c r="AA167" s="34"/>
    </row>
    <row r="168" spans="1:27" x14ac:dyDescent="0.2">
      <c r="A168">
        <v>161</v>
      </c>
      <c r="B168" t="s">
        <v>81</v>
      </c>
      <c r="C168">
        <v>3</v>
      </c>
      <c r="D168" t="s">
        <v>5</v>
      </c>
      <c r="E168" s="1">
        <v>44767</v>
      </c>
      <c r="F168">
        <v>71.27</v>
      </c>
      <c r="G168">
        <f t="shared" si="20"/>
        <v>7.127E-2</v>
      </c>
      <c r="H168">
        <v>15</v>
      </c>
      <c r="I168" s="5">
        <f t="shared" si="21"/>
        <v>5.6270000000000001E-2</v>
      </c>
      <c r="J168">
        <v>2.6964000000000001</v>
      </c>
      <c r="K168">
        <f t="shared" si="22"/>
        <v>0.113558170732389</v>
      </c>
      <c r="L168" s="5">
        <f t="shared" si="23"/>
        <v>0.1987267987816807</v>
      </c>
      <c r="M168">
        <v>6.8769999999999998</v>
      </c>
      <c r="N168">
        <v>61.836649999999999</v>
      </c>
      <c r="O168" s="6">
        <f t="shared" si="31"/>
        <v>2.0132678299326105E-3</v>
      </c>
      <c r="P168" s="4">
        <f t="shared" si="32"/>
        <v>4.5663996387004808E-6</v>
      </c>
      <c r="Q168" s="37">
        <f t="shared" si="33"/>
        <v>-11.896844743333</v>
      </c>
      <c r="R168" s="4">
        <f t="shared" si="34"/>
        <v>1.1673809282568257</v>
      </c>
      <c r="S168" s="4">
        <f t="shared" si="35"/>
        <v>2.350250468136336E-3</v>
      </c>
      <c r="T168" s="37">
        <f t="shared" si="36"/>
        <v>-506194.76113823603</v>
      </c>
      <c r="AA168" s="34"/>
    </row>
    <row r="169" spans="1:27" x14ac:dyDescent="0.2">
      <c r="A169">
        <v>170</v>
      </c>
      <c r="B169" t="s">
        <v>81</v>
      </c>
      <c r="C169">
        <v>2</v>
      </c>
      <c r="D169" t="s">
        <v>5</v>
      </c>
      <c r="E169" s="1">
        <v>44767</v>
      </c>
      <c r="F169">
        <v>71.14</v>
      </c>
      <c r="G169">
        <f t="shared" si="20"/>
        <v>7.1139999999999995E-2</v>
      </c>
      <c r="H169">
        <v>15</v>
      </c>
      <c r="I169" s="5">
        <f t="shared" si="21"/>
        <v>5.6139999999999995E-2</v>
      </c>
      <c r="J169">
        <v>3.0019</v>
      </c>
      <c r="K169">
        <f t="shared" si="22"/>
        <v>0.12642422219313104</v>
      </c>
      <c r="L169" s="5">
        <f t="shared" si="23"/>
        <v>0.22124238883797928</v>
      </c>
      <c r="M169">
        <v>6.8769999999999998</v>
      </c>
      <c r="N169">
        <v>61.836649999999999</v>
      </c>
      <c r="O169" s="6">
        <f t="shared" si="31"/>
        <v>2.0132678299326105E-3</v>
      </c>
      <c r="P169" s="4">
        <f t="shared" si="32"/>
        <v>5.0837691275088896E-6</v>
      </c>
      <c r="Q169" s="37">
        <f t="shared" si="33"/>
        <v>-11.90131782140338</v>
      </c>
      <c r="R169" s="4">
        <f t="shared" si="34"/>
        <v>1.1673809282568257</v>
      </c>
      <c r="S169" s="4">
        <f t="shared" si="35"/>
        <v>2.350250468136336E-3</v>
      </c>
      <c r="T169" s="37">
        <f t="shared" si="36"/>
        <v>-506385.08460082114</v>
      </c>
      <c r="AA169" s="34"/>
    </row>
    <row r="170" spans="1:27" x14ac:dyDescent="0.2">
      <c r="A170">
        <v>171</v>
      </c>
      <c r="B170" t="s">
        <v>77</v>
      </c>
      <c r="C170">
        <v>3</v>
      </c>
      <c r="D170" t="s">
        <v>5</v>
      </c>
      <c r="E170" s="1">
        <v>44767</v>
      </c>
      <c r="F170">
        <v>71.53</v>
      </c>
      <c r="G170">
        <f t="shared" si="20"/>
        <v>7.1529999999999996E-2</v>
      </c>
      <c r="H170">
        <v>15</v>
      </c>
      <c r="I170" s="5">
        <f t="shared" si="21"/>
        <v>5.6529999999999997E-2</v>
      </c>
      <c r="J170">
        <v>4.4279999999999999</v>
      </c>
      <c r="K170">
        <f t="shared" si="22"/>
        <v>0.18648404539497793</v>
      </c>
      <c r="L170" s="5">
        <f t="shared" si="23"/>
        <v>0.32634707944121133</v>
      </c>
      <c r="M170">
        <v>6.8563999999999998</v>
      </c>
      <c r="N170">
        <v>61.814309999999999</v>
      </c>
      <c r="O170" s="6">
        <f t="shared" si="31"/>
        <v>2.0141152089081129E-3</v>
      </c>
      <c r="P170" s="4">
        <f t="shared" si="32"/>
        <v>7.4983422815680002E-6</v>
      </c>
      <c r="Q170" s="37">
        <f t="shared" si="33"/>
        <v>-11.70764154120412</v>
      </c>
      <c r="R170" s="4">
        <f t="shared" si="34"/>
        <v>1.1669591833864736</v>
      </c>
      <c r="S170" s="4">
        <f t="shared" si="35"/>
        <v>2.3503902394336881E-3</v>
      </c>
      <c r="T170" s="37">
        <f t="shared" si="36"/>
        <v>-498114.79578067863</v>
      </c>
      <c r="AA170" s="34"/>
    </row>
    <row r="171" spans="1:27" x14ac:dyDescent="0.2">
      <c r="A171">
        <v>177</v>
      </c>
      <c r="B171" t="s">
        <v>81</v>
      </c>
      <c r="C171">
        <v>1</v>
      </c>
      <c r="D171" t="s">
        <v>5</v>
      </c>
      <c r="E171" s="1">
        <v>44767</v>
      </c>
      <c r="F171">
        <v>71.180000000000007</v>
      </c>
      <c r="G171">
        <f t="shared" si="20"/>
        <v>7.1180000000000007E-2</v>
      </c>
      <c r="H171">
        <v>15</v>
      </c>
      <c r="I171" s="5">
        <f t="shared" si="21"/>
        <v>5.6180000000000008E-2</v>
      </c>
      <c r="J171">
        <v>3.4426000000000001</v>
      </c>
      <c r="K171">
        <f t="shared" si="22"/>
        <v>0.14498418578969083</v>
      </c>
      <c r="L171" s="5">
        <f t="shared" si="23"/>
        <v>0.25372232513195891</v>
      </c>
      <c r="M171">
        <v>6.8769999999999998</v>
      </c>
      <c r="N171">
        <v>61.836649999999999</v>
      </c>
      <c r="O171" s="6">
        <f t="shared" si="31"/>
        <v>2.0132678299326105E-3</v>
      </c>
      <c r="P171" s="4">
        <f t="shared" si="32"/>
        <v>5.8301021347686822E-6</v>
      </c>
      <c r="Q171" s="37">
        <f t="shared" si="33"/>
        <v>-11.858696801247781</v>
      </c>
      <c r="R171" s="4">
        <f t="shared" si="34"/>
        <v>1.1673809282568257</v>
      </c>
      <c r="S171" s="4">
        <f t="shared" si="35"/>
        <v>2.350250468136336E-3</v>
      </c>
      <c r="T171" s="37">
        <f t="shared" si="36"/>
        <v>-504571.61745196034</v>
      </c>
      <c r="AA171" s="34"/>
    </row>
    <row r="172" spans="1:27" x14ac:dyDescent="0.2">
      <c r="A172">
        <v>181</v>
      </c>
      <c r="B172" t="s">
        <v>81</v>
      </c>
      <c r="C172">
        <v>2</v>
      </c>
      <c r="D172" t="s">
        <v>5</v>
      </c>
      <c r="E172" s="1">
        <v>44767</v>
      </c>
      <c r="F172">
        <v>71.17</v>
      </c>
      <c r="G172">
        <f t="shared" si="20"/>
        <v>7.1169999999999997E-2</v>
      </c>
      <c r="H172">
        <v>15</v>
      </c>
      <c r="I172" s="5">
        <f t="shared" si="21"/>
        <v>5.6169999999999998E-2</v>
      </c>
      <c r="J172">
        <v>2.7288999999999999</v>
      </c>
      <c r="K172">
        <f t="shared" si="22"/>
        <v>0.11492689961119133</v>
      </c>
      <c r="L172" s="5">
        <f t="shared" si="23"/>
        <v>0.20112207431958481</v>
      </c>
      <c r="M172">
        <v>6.8769999999999998</v>
      </c>
      <c r="N172">
        <v>61.836649999999999</v>
      </c>
      <c r="O172" s="6">
        <f t="shared" si="31"/>
        <v>2.0132678299326105E-3</v>
      </c>
      <c r="P172" s="4">
        <f t="shared" si="32"/>
        <v>4.6214389460205236E-6</v>
      </c>
      <c r="Q172" s="37">
        <f t="shared" si="33"/>
        <v>-11.915888890239673</v>
      </c>
      <c r="R172" s="4">
        <f t="shared" si="34"/>
        <v>1.1673809282568257</v>
      </c>
      <c r="S172" s="4">
        <f t="shared" si="35"/>
        <v>2.350250468136336E-3</v>
      </c>
      <c r="T172" s="37">
        <f t="shared" si="36"/>
        <v>-507005.06400445662</v>
      </c>
      <c r="AA172" s="34"/>
    </row>
    <row r="173" spans="1:27" x14ac:dyDescent="0.2">
      <c r="A173">
        <v>218</v>
      </c>
      <c r="B173" t="s">
        <v>85</v>
      </c>
      <c r="C173">
        <v>3</v>
      </c>
      <c r="D173" t="s">
        <v>4</v>
      </c>
      <c r="E173" s="1">
        <v>44761</v>
      </c>
      <c r="F173">
        <v>71.13</v>
      </c>
      <c r="G173">
        <f t="shared" si="20"/>
        <v>7.1129999999999999E-2</v>
      </c>
      <c r="H173">
        <v>15</v>
      </c>
      <c r="I173" s="5">
        <f t="shared" si="21"/>
        <v>5.6129999999999999E-2</v>
      </c>
      <c r="J173">
        <v>43.4527</v>
      </c>
      <c r="K173">
        <f t="shared" si="22"/>
        <v>1.8299989339056815</v>
      </c>
      <c r="L173" s="5">
        <f t="shared" si="23"/>
        <v>3.2024981343349421</v>
      </c>
      <c r="M173">
        <v>6.8971999999999998</v>
      </c>
      <c r="N173">
        <v>62.853400000000001</v>
      </c>
      <c r="O173" s="6">
        <f t="shared" si="31"/>
        <v>2.0124373721583178E-3</v>
      </c>
      <c r="P173" s="4">
        <f t="shared" si="32"/>
        <v>7.3593200919275993E-5</v>
      </c>
      <c r="Q173" s="37">
        <f t="shared" si="33"/>
        <v>-8.7843569095600387</v>
      </c>
      <c r="R173" s="4">
        <f t="shared" si="34"/>
        <v>1.1865756058275727</v>
      </c>
      <c r="S173" s="4">
        <f t="shared" si="35"/>
        <v>2.3879090940588043E-3</v>
      </c>
      <c r="T173" s="37">
        <f t="shared" si="36"/>
        <v>-367868.14587773901</v>
      </c>
      <c r="AA173" s="34"/>
    </row>
    <row r="174" spans="1:27" x14ac:dyDescent="0.2">
      <c r="A174">
        <v>221</v>
      </c>
      <c r="B174" t="s">
        <v>86</v>
      </c>
      <c r="C174">
        <v>2</v>
      </c>
      <c r="D174" t="s">
        <v>5</v>
      </c>
      <c r="E174" s="1">
        <v>44761</v>
      </c>
      <c r="F174">
        <v>71.28</v>
      </c>
      <c r="G174">
        <f t="shared" si="20"/>
        <v>7.1279999999999996E-2</v>
      </c>
      <c r="H174">
        <v>15</v>
      </c>
      <c r="I174" s="5">
        <f t="shared" si="21"/>
        <v>5.6279999999999997E-2</v>
      </c>
      <c r="J174">
        <v>5.8449999999999998</v>
      </c>
      <c r="K174">
        <f t="shared" si="22"/>
        <v>0.24616062451076015</v>
      </c>
      <c r="L174" s="5">
        <f t="shared" si="23"/>
        <v>0.43078109289383021</v>
      </c>
      <c r="M174">
        <v>5.5317999999999996</v>
      </c>
      <c r="N174">
        <v>62.74971</v>
      </c>
      <c r="O174" s="6">
        <f t="shared" si="31"/>
        <v>2.0696284298906019E-3</v>
      </c>
      <c r="P174" s="4">
        <f t="shared" si="32"/>
        <v>9.8510565774386732E-6</v>
      </c>
      <c r="Q174" s="37">
        <f t="shared" si="33"/>
        <v>-11.651444996844839</v>
      </c>
      <c r="R174" s="4">
        <f t="shared" si="34"/>
        <v>1.1846180979669279</v>
      </c>
      <c r="S174" s="4">
        <f t="shared" si="35"/>
        <v>2.451719294115284E-3</v>
      </c>
      <c r="T174" s="37">
        <f t="shared" si="36"/>
        <v>-475235.68561911269</v>
      </c>
      <c r="AA174" s="34"/>
    </row>
    <row r="175" spans="1:27" x14ac:dyDescent="0.2">
      <c r="A175">
        <v>223</v>
      </c>
      <c r="B175" t="s">
        <v>80</v>
      </c>
      <c r="C175">
        <v>3</v>
      </c>
      <c r="D175" t="s">
        <v>5</v>
      </c>
      <c r="E175" s="1">
        <v>44760</v>
      </c>
      <c r="F175">
        <v>71.239999999999995</v>
      </c>
      <c r="G175">
        <f t="shared" si="20"/>
        <v>7.1239999999999998E-2</v>
      </c>
      <c r="H175">
        <v>15</v>
      </c>
      <c r="I175" s="5">
        <f t="shared" si="21"/>
        <v>5.6239999999999998E-2</v>
      </c>
      <c r="J175">
        <v>317.21949999999998</v>
      </c>
      <c r="K175">
        <f t="shared" si="22"/>
        <v>13.359615094438166</v>
      </c>
      <c r="L175" s="5">
        <f t="shared" si="23"/>
        <v>23.379326415266785</v>
      </c>
      <c r="M175">
        <v>7.5819999999999999</v>
      </c>
      <c r="N175">
        <v>63.809089999999998</v>
      </c>
      <c r="O175" s="6">
        <f t="shared" si="31"/>
        <v>1.9845555142892065E-3</v>
      </c>
      <c r="P175" s="4">
        <f t="shared" si="32"/>
        <v>5.3856916742021823E-4</v>
      </c>
      <c r="Q175" s="37">
        <f t="shared" si="33"/>
        <v>12.336924876147657</v>
      </c>
      <c r="R175" s="4">
        <f t="shared" si="34"/>
        <v>1.2046175644285926</v>
      </c>
      <c r="S175" s="4">
        <f t="shared" si="35"/>
        <v>2.3906304300963968E-3</v>
      </c>
      <c r="T175" s="37">
        <f t="shared" si="36"/>
        <v>516053.20173433074</v>
      </c>
      <c r="AA175" s="34"/>
    </row>
    <row r="176" spans="1:27" x14ac:dyDescent="0.2">
      <c r="A176">
        <v>226</v>
      </c>
      <c r="B176" t="s">
        <v>80</v>
      </c>
      <c r="C176">
        <v>1</v>
      </c>
      <c r="D176" t="s">
        <v>5</v>
      </c>
      <c r="E176" s="1">
        <v>44760</v>
      </c>
      <c r="F176">
        <v>71.2</v>
      </c>
      <c r="G176">
        <f t="shared" si="20"/>
        <v>7.1199999999999999E-2</v>
      </c>
      <c r="H176">
        <v>15</v>
      </c>
      <c r="I176" s="5">
        <f t="shared" si="21"/>
        <v>5.62E-2</v>
      </c>
      <c r="J176">
        <v>476.9323</v>
      </c>
      <c r="K176">
        <f t="shared" si="22"/>
        <v>20.085877299803801</v>
      </c>
      <c r="L176" s="5">
        <f t="shared" si="23"/>
        <v>35.150285274656646</v>
      </c>
      <c r="M176">
        <v>7.5819999999999999</v>
      </c>
      <c r="N176">
        <v>63.809089999999998</v>
      </c>
      <c r="O176" s="6">
        <f t="shared" si="31"/>
        <v>1.9845555142892065E-3</v>
      </c>
      <c r="P176" s="4">
        <f t="shared" si="32"/>
        <v>8.0972648821024489E-4</v>
      </c>
      <c r="Q176" s="37">
        <f t="shared" si="33"/>
        <v>24.637390404953994</v>
      </c>
      <c r="R176" s="4">
        <f t="shared" si="34"/>
        <v>1.2046175644285926</v>
      </c>
      <c r="S176" s="4">
        <f t="shared" si="35"/>
        <v>2.3906304300963968E-3</v>
      </c>
      <c r="T176" s="37">
        <f t="shared" si="36"/>
        <v>1030581.3100505269</v>
      </c>
      <c r="AA176" s="34"/>
    </row>
    <row r="177" spans="1:27" x14ac:dyDescent="0.2">
      <c r="A177">
        <v>228</v>
      </c>
      <c r="B177" t="s">
        <v>77</v>
      </c>
      <c r="C177">
        <v>1</v>
      </c>
      <c r="D177" t="s">
        <v>5</v>
      </c>
      <c r="E177" s="1">
        <v>44767</v>
      </c>
      <c r="F177">
        <v>71.19</v>
      </c>
      <c r="G177">
        <f t="shared" si="20"/>
        <v>7.1190000000000003E-2</v>
      </c>
      <c r="H177">
        <v>15</v>
      </c>
      <c r="I177" s="5">
        <f t="shared" si="21"/>
        <v>5.6190000000000004E-2</v>
      </c>
      <c r="J177">
        <v>5.1520999999999999</v>
      </c>
      <c r="K177">
        <f t="shared" si="22"/>
        <v>0.21697932481469415</v>
      </c>
      <c r="L177" s="5">
        <f t="shared" si="23"/>
        <v>0.37971381842571467</v>
      </c>
      <c r="M177">
        <v>6.8563999999999998</v>
      </c>
      <c r="N177">
        <v>61.814309999999999</v>
      </c>
      <c r="O177" s="6">
        <f t="shared" si="31"/>
        <v>2.0141152089081129E-3</v>
      </c>
      <c r="P177" s="4">
        <f t="shared" si="32"/>
        <v>8.7245278384974011E-6</v>
      </c>
      <c r="Q177" s="37">
        <f t="shared" si="33"/>
        <v>-11.724712953630171</v>
      </c>
      <c r="R177" s="4">
        <f t="shared" si="34"/>
        <v>1.1669591833864736</v>
      </c>
      <c r="S177" s="4">
        <f t="shared" si="35"/>
        <v>2.3503902394336881E-3</v>
      </c>
      <c r="T177" s="37">
        <f t="shared" si="36"/>
        <v>-498841.1182500131</v>
      </c>
      <c r="AA177" s="34"/>
    </row>
    <row r="178" spans="1:27" x14ac:dyDescent="0.2">
      <c r="A178">
        <v>232</v>
      </c>
      <c r="B178" t="s">
        <v>77</v>
      </c>
      <c r="C178">
        <v>2</v>
      </c>
      <c r="D178" t="s">
        <v>5</v>
      </c>
      <c r="E178" s="1">
        <v>44767</v>
      </c>
      <c r="F178">
        <v>70.41</v>
      </c>
      <c r="G178">
        <f t="shared" si="20"/>
        <v>7.041E-2</v>
      </c>
      <c r="H178">
        <v>15</v>
      </c>
      <c r="I178" s="5">
        <f t="shared" si="21"/>
        <v>5.5410000000000001E-2</v>
      </c>
      <c r="J178">
        <v>4.7256999999999998</v>
      </c>
      <c r="K178">
        <f t="shared" si="22"/>
        <v>0.19902160192480739</v>
      </c>
      <c r="L178" s="5">
        <f t="shared" si="23"/>
        <v>0.34828780336841286</v>
      </c>
      <c r="M178">
        <v>6.8563999999999998</v>
      </c>
      <c r="N178">
        <v>61.814309999999999</v>
      </c>
      <c r="O178" s="6">
        <f t="shared" si="31"/>
        <v>2.0141152089081129E-3</v>
      </c>
      <c r="P178" s="4">
        <f t="shared" si="32"/>
        <v>8.0024652484204817E-6</v>
      </c>
      <c r="Q178" s="37">
        <f t="shared" si="33"/>
        <v>-11.928233228207468</v>
      </c>
      <c r="R178" s="4">
        <f t="shared" si="34"/>
        <v>1.1669591833864736</v>
      </c>
      <c r="S178" s="4">
        <f t="shared" si="35"/>
        <v>2.3503902394336881E-3</v>
      </c>
      <c r="T178" s="37">
        <f t="shared" si="36"/>
        <v>-507500.11755841452</v>
      </c>
      <c r="AA178" s="34"/>
    </row>
    <row r="179" spans="1:27" x14ac:dyDescent="0.2">
      <c r="A179">
        <v>234</v>
      </c>
      <c r="B179" t="s">
        <v>75</v>
      </c>
      <c r="C179">
        <v>1</v>
      </c>
      <c r="D179" t="s">
        <v>4</v>
      </c>
      <c r="E179" s="1">
        <v>44761</v>
      </c>
      <c r="F179">
        <v>70.44</v>
      </c>
      <c r="G179">
        <f t="shared" si="20"/>
        <v>7.0440000000000003E-2</v>
      </c>
      <c r="H179">
        <v>15</v>
      </c>
      <c r="I179" s="5">
        <f t="shared" si="21"/>
        <v>5.5440000000000003E-2</v>
      </c>
      <c r="J179">
        <v>17.159500000000001</v>
      </c>
      <c r="K179">
        <f t="shared" si="22"/>
        <v>0.72266779064027187</v>
      </c>
      <c r="L179" s="5">
        <f t="shared" si="23"/>
        <v>1.2646686336204755</v>
      </c>
      <c r="M179">
        <v>6.1660000000000004</v>
      </c>
      <c r="N179">
        <v>62.748750000000001</v>
      </c>
      <c r="O179" s="6">
        <f t="shared" si="31"/>
        <v>2.042795344489159E-3</v>
      </c>
      <c r="P179" s="4">
        <f t="shared" si="32"/>
        <v>2.8986123213333359E-5</v>
      </c>
      <c r="Q179" s="37">
        <f t="shared" si="33"/>
        <v>-10.962105706479361</v>
      </c>
      <c r="R179" s="4">
        <f t="shared" si="34"/>
        <v>1.1845999746421498</v>
      </c>
      <c r="S179" s="4">
        <f t="shared" si="35"/>
        <v>2.4198953132809594E-3</v>
      </c>
      <c r="T179" s="37">
        <f t="shared" si="36"/>
        <v>-452999.17092763173</v>
      </c>
      <c r="AA179" s="34"/>
    </row>
    <row r="180" spans="1:27" x14ac:dyDescent="0.2">
      <c r="A180">
        <v>240</v>
      </c>
      <c r="B180" t="s">
        <v>65</v>
      </c>
      <c r="C180" t="s">
        <v>69</v>
      </c>
      <c r="D180" t="s">
        <v>4</v>
      </c>
      <c r="E180" s="1">
        <v>44757</v>
      </c>
      <c r="F180">
        <v>70.66</v>
      </c>
      <c r="G180">
        <f t="shared" si="20"/>
        <v>7.0660000000000001E-2</v>
      </c>
      <c r="H180">
        <v>15</v>
      </c>
      <c r="I180" s="5">
        <f t="shared" si="21"/>
        <v>5.5660000000000001E-2</v>
      </c>
      <c r="J180">
        <v>24.066700000000001</v>
      </c>
      <c r="K180">
        <f t="shared" si="22"/>
        <v>1.0135626863837659</v>
      </c>
      <c r="L180" s="5">
        <f t="shared" si="23"/>
        <v>1.77373470117159</v>
      </c>
      <c r="M180">
        <v>7.33</v>
      </c>
      <c r="N180">
        <v>63.28</v>
      </c>
      <c r="O180" s="6">
        <f t="shared" si="31"/>
        <v>1.9947547586312499E-3</v>
      </c>
      <c r="P180" s="4">
        <f t="shared" si="32"/>
        <v>4.0823302396169186E-5</v>
      </c>
      <c r="Q180" s="37">
        <f t="shared" si="33"/>
        <v>-10.382258666098815</v>
      </c>
      <c r="R180" s="4">
        <f t="shared" si="34"/>
        <v>1.1946291582757465</v>
      </c>
      <c r="S180" s="4">
        <f t="shared" si="35"/>
        <v>2.3829921982701898E-3</v>
      </c>
      <c r="T180" s="37">
        <f t="shared" si="36"/>
        <v>-435681.60540497286</v>
      </c>
      <c r="AA180" s="34"/>
    </row>
    <row r="181" spans="1:27" x14ac:dyDescent="0.2">
      <c r="A181">
        <v>242</v>
      </c>
      <c r="B181" t="s">
        <v>83</v>
      </c>
      <c r="C181">
        <v>3</v>
      </c>
      <c r="D181" t="s">
        <v>4</v>
      </c>
      <c r="E181" s="1">
        <v>44756</v>
      </c>
      <c r="F181">
        <v>70.52</v>
      </c>
      <c r="G181">
        <f t="shared" si="20"/>
        <v>7.0519999999999999E-2</v>
      </c>
      <c r="H181">
        <v>16</v>
      </c>
      <c r="I181" s="5">
        <f t="shared" si="21"/>
        <v>5.4519999999999999E-2</v>
      </c>
      <c r="J181">
        <v>2.5729000000000002</v>
      </c>
      <c r="K181">
        <f t="shared" si="22"/>
        <v>0.1083570009929401</v>
      </c>
      <c r="L181" s="5">
        <f t="shared" si="23"/>
        <v>0.18962475173764515</v>
      </c>
      <c r="M181">
        <v>7.0384000000000002</v>
      </c>
      <c r="N181">
        <v>61.92754</v>
      </c>
      <c r="O181" s="6">
        <f t="shared" si="31"/>
        <v>2.0066452837869441E-3</v>
      </c>
      <c r="P181" s="4">
        <f t="shared" si="32"/>
        <v>4.359761672262471E-6</v>
      </c>
      <c r="Q181" s="37">
        <f t="shared" si="33"/>
        <v>-12.294934208610561</v>
      </c>
      <c r="R181" s="4">
        <f t="shared" si="34"/>
        <v>1.1690967917870989</v>
      </c>
      <c r="S181" s="4">
        <f t="shared" si="35"/>
        <v>2.3459625635300291E-3</v>
      </c>
      <c r="T181" s="37">
        <f t="shared" si="36"/>
        <v>-524089.10524599603</v>
      </c>
      <c r="AA181" s="34"/>
    </row>
    <row r="182" spans="1:27" x14ac:dyDescent="0.2">
      <c r="A182">
        <v>244</v>
      </c>
      <c r="B182" t="s">
        <v>79</v>
      </c>
      <c r="C182">
        <v>1</v>
      </c>
      <c r="D182" t="s">
        <v>5</v>
      </c>
      <c r="E182" s="1">
        <v>44760</v>
      </c>
      <c r="F182">
        <v>71.040000000000006</v>
      </c>
      <c r="G182">
        <f t="shared" si="20"/>
        <v>7.1040000000000006E-2</v>
      </c>
      <c r="H182">
        <v>15</v>
      </c>
      <c r="I182" s="5">
        <f t="shared" si="21"/>
        <v>5.6040000000000006E-2</v>
      </c>
      <c r="J182">
        <v>48.814300000000003</v>
      </c>
      <c r="K182">
        <f t="shared" si="22"/>
        <v>2.0558012956468095</v>
      </c>
      <c r="L182" s="5">
        <f t="shared" si="23"/>
        <v>3.5976522673819162</v>
      </c>
      <c r="M182">
        <v>7.0789999999999997</v>
      </c>
      <c r="N182">
        <v>63.784350000000003</v>
      </c>
      <c r="O182" s="6">
        <f t="shared" si="31"/>
        <v>2.0049840197790174E-3</v>
      </c>
      <c r="P182" s="4">
        <f t="shared" si="32"/>
        <v>8.2727487334267297E-5</v>
      </c>
      <c r="Q182" s="37">
        <f t="shared" si="33"/>
        <v>-8.3909258828515849</v>
      </c>
      <c r="R182" s="4">
        <f t="shared" si="34"/>
        <v>1.204150511246296</v>
      </c>
      <c r="S182" s="4">
        <f t="shared" si="35"/>
        <v>2.4143025324575573E-3</v>
      </c>
      <c r="T182" s="37">
        <f t="shared" si="36"/>
        <v>-347550.72200128651</v>
      </c>
      <c r="AA182" s="34"/>
    </row>
    <row r="183" spans="1:27" x14ac:dyDescent="0.2">
      <c r="A183">
        <v>247</v>
      </c>
      <c r="B183" t="s">
        <v>84</v>
      </c>
      <c r="C183">
        <v>1</v>
      </c>
      <c r="D183" t="s">
        <v>5</v>
      </c>
      <c r="E183" s="1">
        <v>44760</v>
      </c>
      <c r="F183">
        <v>70.900000000000006</v>
      </c>
      <c r="G183">
        <f t="shared" si="20"/>
        <v>7.0900000000000005E-2</v>
      </c>
      <c r="H183">
        <v>15</v>
      </c>
      <c r="I183" s="5">
        <f t="shared" si="21"/>
        <v>5.5900000000000005E-2</v>
      </c>
      <c r="J183">
        <v>720.70150000000001</v>
      </c>
      <c r="K183">
        <f t="shared" si="22"/>
        <v>30.352152493728248</v>
      </c>
      <c r="L183" s="5">
        <f t="shared" si="23"/>
        <v>53.116266864024432</v>
      </c>
      <c r="M183">
        <v>8.282</v>
      </c>
      <c r="N183">
        <v>63.775939999999999</v>
      </c>
      <c r="O183" s="6">
        <f t="shared" si="31"/>
        <v>1.9565913650487657E-3</v>
      </c>
      <c r="P183" s="4">
        <f t="shared" si="32"/>
        <v>1.2266441553036994E-3</v>
      </c>
      <c r="Q183" s="37">
        <f t="shared" si="33"/>
        <v>43.331422314358193</v>
      </c>
      <c r="R183" s="4">
        <f t="shared" si="34"/>
        <v>1.2039917433698564</v>
      </c>
      <c r="S183" s="4">
        <f t="shared" si="35"/>
        <v>2.3557198486674705E-3</v>
      </c>
      <c r="T183" s="37">
        <f t="shared" si="36"/>
        <v>1839413.2196521126</v>
      </c>
      <c r="AA183" s="34"/>
    </row>
    <row r="184" spans="1:27" x14ac:dyDescent="0.2">
      <c r="A184">
        <v>254</v>
      </c>
      <c r="B184" t="s">
        <v>86</v>
      </c>
      <c r="C184">
        <v>1</v>
      </c>
      <c r="D184" t="s">
        <v>5</v>
      </c>
      <c r="E184" s="1">
        <v>44761</v>
      </c>
      <c r="F184">
        <v>71.37</v>
      </c>
      <c r="G184">
        <f t="shared" si="20"/>
        <v>7.1370000000000003E-2</v>
      </c>
      <c r="H184">
        <v>15</v>
      </c>
      <c r="I184" s="5">
        <f t="shared" si="21"/>
        <v>5.6370000000000003E-2</v>
      </c>
      <c r="J184">
        <v>23.939499999999999</v>
      </c>
      <c r="K184">
        <f t="shared" si="22"/>
        <v>1.0082056921258071</v>
      </c>
      <c r="L184" s="5">
        <f t="shared" si="23"/>
        <v>1.7643599612201621</v>
      </c>
      <c r="M184">
        <v>5.5317999999999996</v>
      </c>
      <c r="N184">
        <v>62.74971</v>
      </c>
      <c r="O184" s="6">
        <f t="shared" si="31"/>
        <v>2.0696284298906019E-3</v>
      </c>
      <c r="P184" s="4">
        <f t="shared" si="32"/>
        <v>4.0347197422684874E-5</v>
      </c>
      <c r="Q184" s="37">
        <f t="shared" si="33"/>
        <v>-10.235427488152091</v>
      </c>
      <c r="R184" s="4">
        <f t="shared" si="34"/>
        <v>1.1846180979669279</v>
      </c>
      <c r="S184" s="4">
        <f t="shared" si="35"/>
        <v>2.451719294115284E-3</v>
      </c>
      <c r="T184" s="37">
        <f t="shared" si="36"/>
        <v>-417479.58311212785</v>
      </c>
      <c r="AA184" s="34"/>
    </row>
    <row r="185" spans="1:27" x14ac:dyDescent="0.2">
      <c r="A185">
        <v>255</v>
      </c>
      <c r="B185" t="s">
        <v>84</v>
      </c>
      <c r="C185">
        <v>2</v>
      </c>
      <c r="D185" t="s">
        <v>5</v>
      </c>
      <c r="E185" s="1">
        <v>44760</v>
      </c>
      <c r="F185">
        <v>71.19</v>
      </c>
      <c r="G185">
        <f t="shared" si="20"/>
        <v>7.1190000000000003E-2</v>
      </c>
      <c r="H185">
        <v>15</v>
      </c>
      <c r="I185" s="5">
        <f t="shared" si="21"/>
        <v>5.6190000000000004E-2</v>
      </c>
      <c r="J185">
        <v>540.42909999999995</v>
      </c>
      <c r="K185">
        <f t="shared" si="22"/>
        <v>22.760028188158774</v>
      </c>
      <c r="L185" s="5">
        <f t="shared" si="23"/>
        <v>39.830049329277848</v>
      </c>
      <c r="M185">
        <v>8.282</v>
      </c>
      <c r="N185">
        <v>63.775939999999999</v>
      </c>
      <c r="O185" s="6">
        <f t="shared" si="31"/>
        <v>1.9565913650487657E-3</v>
      </c>
      <c r="P185" s="4">
        <f t="shared" si="32"/>
        <v>9.198179785542813E-4</v>
      </c>
      <c r="Q185" s="37">
        <f t="shared" si="33"/>
        <v>29.507758267267825</v>
      </c>
      <c r="R185" s="4">
        <f t="shared" si="34"/>
        <v>1.2039917433698564</v>
      </c>
      <c r="S185" s="4">
        <f t="shared" si="35"/>
        <v>2.3557198486674705E-3</v>
      </c>
      <c r="T185" s="37">
        <f t="shared" si="36"/>
        <v>1252600.4857478742</v>
      </c>
      <c r="AA185" s="34"/>
    </row>
    <row r="186" spans="1:27" x14ac:dyDescent="0.2">
      <c r="A186">
        <v>263</v>
      </c>
      <c r="B186" t="s">
        <v>86</v>
      </c>
      <c r="C186">
        <v>2</v>
      </c>
      <c r="D186" t="s">
        <v>5</v>
      </c>
      <c r="E186" s="1">
        <v>44761</v>
      </c>
      <c r="F186">
        <v>71.13</v>
      </c>
      <c r="G186">
        <f t="shared" si="20"/>
        <v>7.1129999999999999E-2</v>
      </c>
      <c r="H186">
        <v>15</v>
      </c>
      <c r="I186" s="5">
        <f t="shared" si="21"/>
        <v>5.6129999999999999E-2</v>
      </c>
      <c r="J186">
        <v>6.2038000000000002</v>
      </c>
      <c r="K186">
        <f t="shared" si="22"/>
        <v>0.26127139133273802</v>
      </c>
      <c r="L186" s="5">
        <f t="shared" si="23"/>
        <v>0.45722493483229149</v>
      </c>
      <c r="M186">
        <v>5.5317999999999996</v>
      </c>
      <c r="N186">
        <v>62.74971</v>
      </c>
      <c r="O186" s="6">
        <f t="shared" si="31"/>
        <v>2.0696284298906019E-3</v>
      </c>
      <c r="P186" s="4">
        <f t="shared" si="32"/>
        <v>1.0455771564604624E-5</v>
      </c>
      <c r="Q186" s="37">
        <f t="shared" si="33"/>
        <v>-11.656092254842848</v>
      </c>
      <c r="R186" s="4">
        <f t="shared" si="34"/>
        <v>1.1846180979669279</v>
      </c>
      <c r="S186" s="4">
        <f t="shared" si="35"/>
        <v>2.451719294115284E-3</v>
      </c>
      <c r="T186" s="37">
        <f t="shared" si="36"/>
        <v>-475425.236601118</v>
      </c>
      <c r="AA186" s="34"/>
    </row>
    <row r="187" spans="1:27" x14ac:dyDescent="0.2">
      <c r="A187">
        <v>267</v>
      </c>
      <c r="B187" t="s">
        <v>83</v>
      </c>
      <c r="C187">
        <v>2</v>
      </c>
      <c r="D187" t="s">
        <v>4</v>
      </c>
      <c r="E187" s="1">
        <v>44756</v>
      </c>
      <c r="F187">
        <v>71.36</v>
      </c>
      <c r="G187">
        <f t="shared" si="20"/>
        <v>7.1359999999999993E-2</v>
      </c>
      <c r="H187">
        <v>15</v>
      </c>
      <c r="I187" s="5">
        <f t="shared" si="21"/>
        <v>5.6359999999999993E-2</v>
      </c>
      <c r="J187">
        <v>2.4220999999999999</v>
      </c>
      <c r="K187">
        <f t="shared" si="22"/>
        <v>0.10200609899529721</v>
      </c>
      <c r="L187" s="5">
        <f t="shared" si="23"/>
        <v>0.17851067324177008</v>
      </c>
      <c r="M187">
        <v>7.0384000000000002</v>
      </c>
      <c r="N187">
        <v>61.92754</v>
      </c>
      <c r="O187" s="6">
        <f t="shared" si="31"/>
        <v>2.0066452837869441E-3</v>
      </c>
      <c r="P187" s="4">
        <f t="shared" si="32"/>
        <v>4.10423209078741E-6</v>
      </c>
      <c r="Q187" s="37">
        <f t="shared" si="33"/>
        <v>-11.898688693054829</v>
      </c>
      <c r="R187" s="4">
        <f t="shared" si="34"/>
        <v>1.1690967917870989</v>
      </c>
      <c r="S187" s="4">
        <f t="shared" si="35"/>
        <v>2.3459625635300291E-3</v>
      </c>
      <c r="T187" s="37">
        <f t="shared" si="36"/>
        <v>-507198.57503397553</v>
      </c>
      <c r="AA187" s="34"/>
    </row>
    <row r="188" spans="1:27" x14ac:dyDescent="0.2">
      <c r="A188">
        <v>270</v>
      </c>
      <c r="B188" t="s">
        <v>77</v>
      </c>
      <c r="C188">
        <v>1</v>
      </c>
      <c r="D188" t="s">
        <v>5</v>
      </c>
      <c r="E188" s="1">
        <v>44767</v>
      </c>
      <c r="F188">
        <v>71.36</v>
      </c>
      <c r="G188">
        <f t="shared" si="20"/>
        <v>7.1359999999999993E-2</v>
      </c>
      <c r="H188">
        <v>15</v>
      </c>
      <c r="I188" s="5">
        <f t="shared" si="21"/>
        <v>5.6359999999999993E-2</v>
      </c>
      <c r="J188">
        <v>4.6893000000000002</v>
      </c>
      <c r="K188">
        <f t="shared" si="22"/>
        <v>0.19748862558054878</v>
      </c>
      <c r="L188" s="5">
        <f t="shared" si="23"/>
        <v>0.3456050947659603</v>
      </c>
      <c r="M188">
        <v>6.8563999999999998</v>
      </c>
      <c r="N188">
        <v>61.814309999999999</v>
      </c>
      <c r="O188" s="6">
        <f t="shared" si="31"/>
        <v>2.0141152089081129E-3</v>
      </c>
      <c r="P188" s="4">
        <f t="shared" si="32"/>
        <v>7.9408257590236731E-6</v>
      </c>
      <c r="Q188" s="37">
        <f t="shared" si="33"/>
        <v>-11.723836271566647</v>
      </c>
      <c r="R188" s="4">
        <f t="shared" si="34"/>
        <v>1.1669591833864736</v>
      </c>
      <c r="S188" s="4">
        <f t="shared" si="35"/>
        <v>2.3503902394336881E-3</v>
      </c>
      <c r="T188" s="37">
        <f t="shared" si="36"/>
        <v>-498803.81882420654</v>
      </c>
      <c r="AA188" s="34"/>
    </row>
    <row r="189" spans="1:27" x14ac:dyDescent="0.2">
      <c r="A189">
        <v>271</v>
      </c>
      <c r="B189" t="s">
        <v>65</v>
      </c>
      <c r="C189" t="s">
        <v>67</v>
      </c>
      <c r="D189" t="s">
        <v>4</v>
      </c>
      <c r="E189" s="1">
        <v>44757</v>
      </c>
      <c r="F189">
        <v>70.52</v>
      </c>
      <c r="G189">
        <f t="shared" si="20"/>
        <v>7.0519999999999999E-2</v>
      </c>
      <c r="H189">
        <v>15</v>
      </c>
      <c r="I189" s="5">
        <f t="shared" si="21"/>
        <v>5.552E-2</v>
      </c>
      <c r="J189">
        <v>37.427500000000002</v>
      </c>
      <c r="K189">
        <f t="shared" si="22"/>
        <v>1.5762492341961465</v>
      </c>
      <c r="L189" s="5">
        <f t="shared" si="23"/>
        <v>2.7584361598432561</v>
      </c>
      <c r="M189">
        <v>7.33</v>
      </c>
      <c r="N189">
        <v>63.28</v>
      </c>
      <c r="O189" s="6">
        <f t="shared" si="31"/>
        <v>1.9947547586312499E-3</v>
      </c>
      <c r="P189" s="4">
        <f t="shared" si="32"/>
        <v>6.3486649620954369E-5</v>
      </c>
      <c r="Q189" s="37">
        <f t="shared" si="33"/>
        <v>-9.3832074499907101</v>
      </c>
      <c r="R189" s="4">
        <f t="shared" si="34"/>
        <v>1.1946291582757465</v>
      </c>
      <c r="S189" s="4">
        <f t="shared" si="35"/>
        <v>2.3829921982701898E-3</v>
      </c>
      <c r="T189" s="37">
        <f t="shared" si="36"/>
        <v>-393757.37179508881</v>
      </c>
      <c r="AA189" s="34"/>
    </row>
    <row r="190" spans="1:27" x14ac:dyDescent="0.2">
      <c r="A190">
        <v>277</v>
      </c>
      <c r="B190" t="s">
        <v>79</v>
      </c>
      <c r="C190">
        <v>3</v>
      </c>
      <c r="D190" t="s">
        <v>5</v>
      </c>
      <c r="E190" s="1">
        <v>44760</v>
      </c>
      <c r="F190">
        <v>70.45</v>
      </c>
      <c r="G190">
        <f t="shared" si="20"/>
        <v>7.0449999999999999E-2</v>
      </c>
      <c r="H190">
        <v>15</v>
      </c>
      <c r="I190" s="5">
        <f t="shared" si="21"/>
        <v>5.5449999999999999E-2</v>
      </c>
      <c r="J190">
        <v>72.489099999999993</v>
      </c>
      <c r="K190">
        <f t="shared" si="22"/>
        <v>3.0528592174889551</v>
      </c>
      <c r="L190" s="5">
        <f t="shared" si="23"/>
        <v>5.3425036306056706</v>
      </c>
      <c r="M190">
        <v>7.0789999999999997</v>
      </c>
      <c r="N190">
        <v>63.784350000000003</v>
      </c>
      <c r="O190" s="6">
        <f t="shared" si="31"/>
        <v>2.0049840197790174E-3</v>
      </c>
      <c r="P190" s="4">
        <f t="shared" si="32"/>
        <v>1.2285008905428191E-4</v>
      </c>
      <c r="Q190" s="37">
        <f t="shared" si="33"/>
        <v>-6.6949552741903071</v>
      </c>
      <c r="R190" s="4">
        <f t="shared" si="34"/>
        <v>1.204150511246296</v>
      </c>
      <c r="S190" s="4">
        <f t="shared" si="35"/>
        <v>2.4143025324575573E-3</v>
      </c>
      <c r="T190" s="37">
        <f t="shared" si="36"/>
        <v>-277303.90803075559</v>
      </c>
      <c r="AA190" s="34"/>
    </row>
    <row r="191" spans="1:27" x14ac:dyDescent="0.2">
      <c r="A191">
        <v>278</v>
      </c>
      <c r="B191" t="s">
        <v>79</v>
      </c>
      <c r="C191">
        <v>2</v>
      </c>
      <c r="D191" t="s">
        <v>5</v>
      </c>
      <c r="E191" s="1">
        <v>44760</v>
      </c>
      <c r="F191">
        <v>70.72</v>
      </c>
      <c r="G191">
        <f t="shared" si="20"/>
        <v>7.0720000000000005E-2</v>
      </c>
      <c r="H191">
        <v>15</v>
      </c>
      <c r="I191" s="5">
        <f t="shared" si="21"/>
        <v>5.5720000000000006E-2</v>
      </c>
      <c r="J191">
        <v>86.469099999999997</v>
      </c>
      <c r="K191">
        <f t="shared" si="22"/>
        <v>3.6416232090476255</v>
      </c>
      <c r="L191" s="5">
        <f t="shared" si="23"/>
        <v>6.3728406158333435</v>
      </c>
      <c r="M191">
        <v>7.0789999999999997</v>
      </c>
      <c r="N191">
        <v>63.784350000000003</v>
      </c>
      <c r="O191" s="6">
        <f t="shared" si="31"/>
        <v>2.0049840197790174E-3</v>
      </c>
      <c r="P191" s="4">
        <f t="shared" si="32"/>
        <v>1.4654253722895733E-4</v>
      </c>
      <c r="Q191" s="37">
        <f t="shared" si="33"/>
        <v>-5.5575923680291233</v>
      </c>
      <c r="R191" s="4">
        <f t="shared" si="34"/>
        <v>1.204150511246296</v>
      </c>
      <c r="S191" s="4">
        <f t="shared" si="35"/>
        <v>2.4143025324575573E-3</v>
      </c>
      <c r="T191" s="37">
        <f t="shared" si="36"/>
        <v>-230194.53002735166</v>
      </c>
      <c r="AA191" s="34"/>
    </row>
    <row r="192" spans="1:27" x14ac:dyDescent="0.2">
      <c r="A192">
        <v>279</v>
      </c>
      <c r="B192" t="s">
        <v>80</v>
      </c>
      <c r="C192">
        <v>2</v>
      </c>
      <c r="D192" t="s">
        <v>5</v>
      </c>
      <c r="E192" s="1">
        <v>44760</v>
      </c>
      <c r="F192">
        <v>70.73</v>
      </c>
      <c r="G192">
        <f t="shared" si="20"/>
        <v>7.0730000000000001E-2</v>
      </c>
      <c r="H192">
        <v>15</v>
      </c>
      <c r="I192" s="5">
        <f t="shared" si="21"/>
        <v>5.5730000000000002E-2</v>
      </c>
      <c r="J192">
        <v>675.68230000000005</v>
      </c>
      <c r="K192">
        <f t="shared" si="22"/>
        <v>28.456180827864294</v>
      </c>
      <c r="L192" s="5">
        <f t="shared" si="23"/>
        <v>49.798316448762506</v>
      </c>
      <c r="M192">
        <v>7.5819999999999999</v>
      </c>
      <c r="N192">
        <v>63.809089999999998</v>
      </c>
      <c r="O192" s="6">
        <f t="shared" si="31"/>
        <v>1.9845555142892065E-3</v>
      </c>
      <c r="P192" s="4">
        <f t="shared" si="32"/>
        <v>1.1471604165304407E-3</v>
      </c>
      <c r="Q192" s="37">
        <f t="shared" si="33"/>
        <v>39.852865027136758</v>
      </c>
      <c r="R192" s="4">
        <f t="shared" si="34"/>
        <v>1.2046175644285926</v>
      </c>
      <c r="S192" s="4">
        <f t="shared" si="35"/>
        <v>2.3906304300963968E-3</v>
      </c>
      <c r="T192" s="37">
        <f t="shared" si="36"/>
        <v>1667044.1623019825</v>
      </c>
      <c r="AA192" s="34"/>
    </row>
    <row r="193" spans="1:27" x14ac:dyDescent="0.2">
      <c r="A193">
        <v>289</v>
      </c>
      <c r="B193" t="s">
        <v>85</v>
      </c>
      <c r="C193">
        <v>1</v>
      </c>
      <c r="D193" t="s">
        <v>5</v>
      </c>
      <c r="E193" s="1">
        <v>44769</v>
      </c>
      <c r="F193">
        <v>71.39</v>
      </c>
      <c r="G193">
        <f t="shared" si="20"/>
        <v>7.1389999999999995E-2</v>
      </c>
      <c r="H193">
        <v>15</v>
      </c>
      <c r="I193" s="5">
        <f t="shared" si="21"/>
        <v>5.6389999999999996E-2</v>
      </c>
      <c r="J193">
        <v>94.241500000000002</v>
      </c>
      <c r="K193">
        <f t="shared" si="22"/>
        <v>3.9689557732815746</v>
      </c>
      <c r="L193" s="5">
        <f t="shared" si="23"/>
        <v>6.9456726032427545</v>
      </c>
      <c r="M193">
        <v>8.6205999999999996</v>
      </c>
      <c r="N193">
        <v>62.876240000000003</v>
      </c>
      <c r="O193" s="6">
        <f t="shared" si="31"/>
        <v>1.943255645387778E-3</v>
      </c>
      <c r="P193" s="4">
        <f t="shared" si="32"/>
        <v>1.6059334999242404E-4</v>
      </c>
      <c r="Q193" s="37">
        <f t="shared" si="33"/>
        <v>-4.8212590041166505</v>
      </c>
      <c r="R193" s="4">
        <f t="shared" si="34"/>
        <v>1.18700678992958</v>
      </c>
      <c r="S193" s="4">
        <f t="shared" si="35"/>
        <v>2.3066576456442804E-3</v>
      </c>
      <c r="T193" s="37">
        <f t="shared" si="36"/>
        <v>-209014.93610119191</v>
      </c>
      <c r="AA193" s="34"/>
    </row>
    <row r="194" spans="1:27" x14ac:dyDescent="0.2">
      <c r="A194">
        <v>291</v>
      </c>
      <c r="B194" t="s">
        <v>85</v>
      </c>
      <c r="C194">
        <v>3</v>
      </c>
      <c r="D194" t="s">
        <v>5</v>
      </c>
      <c r="E194" s="1">
        <v>44769</v>
      </c>
      <c r="F194">
        <v>71.290000000000006</v>
      </c>
      <c r="G194">
        <f t="shared" si="20"/>
        <v>7.1290000000000006E-2</v>
      </c>
      <c r="H194">
        <v>15</v>
      </c>
      <c r="I194" s="5">
        <f t="shared" si="21"/>
        <v>5.6290000000000007E-2</v>
      </c>
      <c r="J194">
        <v>93.070300000000003</v>
      </c>
      <c r="K194">
        <f t="shared" si="22"/>
        <v>3.9196309959630113</v>
      </c>
      <c r="L194" s="5">
        <f t="shared" si="23"/>
        <v>6.859354242935269</v>
      </c>
      <c r="M194">
        <v>8.6205999999999996</v>
      </c>
      <c r="N194">
        <v>62.876240000000003</v>
      </c>
      <c r="O194" s="6">
        <f t="shared" si="31"/>
        <v>1.943255645387778E-3</v>
      </c>
      <c r="P194" s="4">
        <f t="shared" si="32"/>
        <v>1.5859755268963146E-4</v>
      </c>
      <c r="Q194" s="37">
        <f t="shared" si="33"/>
        <v>-4.9329142370310377</v>
      </c>
      <c r="R194" s="4">
        <f t="shared" si="34"/>
        <v>1.18700678992958</v>
      </c>
      <c r="S194" s="4">
        <f t="shared" si="35"/>
        <v>2.3066576456442804E-3</v>
      </c>
      <c r="T194" s="37">
        <f t="shared" si="36"/>
        <v>-213855.49981142557</v>
      </c>
      <c r="AA194" s="34"/>
    </row>
    <row r="195" spans="1:27" x14ac:dyDescent="0.2">
      <c r="A195">
        <v>293</v>
      </c>
      <c r="B195" t="s">
        <v>85</v>
      </c>
      <c r="C195">
        <v>2</v>
      </c>
      <c r="D195" t="s">
        <v>5</v>
      </c>
      <c r="E195" s="1">
        <v>44769</v>
      </c>
      <c r="F195">
        <v>71.180000000000007</v>
      </c>
      <c r="G195">
        <f t="shared" si="20"/>
        <v>7.1180000000000007E-2</v>
      </c>
      <c r="H195">
        <v>15</v>
      </c>
      <c r="I195" s="5">
        <f t="shared" si="21"/>
        <v>5.6180000000000008E-2</v>
      </c>
      <c r="J195">
        <v>121.9675</v>
      </c>
      <c r="K195">
        <f t="shared" si="22"/>
        <v>5.136628908471538</v>
      </c>
      <c r="L195" s="5">
        <f t="shared" si="23"/>
        <v>8.9891005898251901</v>
      </c>
      <c r="M195">
        <v>8.6205999999999996</v>
      </c>
      <c r="N195">
        <v>62.876240000000003</v>
      </c>
      <c r="O195" s="6">
        <f t="shared" si="31"/>
        <v>1.943255645387778E-3</v>
      </c>
      <c r="P195" s="4">
        <f t="shared" si="32"/>
        <v>2.0784017036232425E-4</v>
      </c>
      <c r="Q195" s="37">
        <f t="shared" si="33"/>
        <v>-2.7311695092327568</v>
      </c>
      <c r="R195" s="4">
        <f t="shared" si="34"/>
        <v>1.18700678992958</v>
      </c>
      <c r="S195" s="4">
        <f t="shared" si="35"/>
        <v>2.3066576456442804E-3</v>
      </c>
      <c r="T195" s="37">
        <f t="shared" si="36"/>
        <v>-118403.76548249772</v>
      </c>
      <c r="AA195" s="34"/>
    </row>
    <row r="196" spans="1:27" x14ac:dyDescent="0.2">
      <c r="A196">
        <v>294</v>
      </c>
      <c r="B196" t="s">
        <v>85</v>
      </c>
      <c r="C196">
        <v>2</v>
      </c>
      <c r="D196" t="s">
        <v>5</v>
      </c>
      <c r="E196" s="1">
        <v>44769</v>
      </c>
      <c r="F196">
        <v>71.37</v>
      </c>
      <c r="G196">
        <f t="shared" si="20"/>
        <v>7.1370000000000003E-2</v>
      </c>
      <c r="H196">
        <v>15</v>
      </c>
      <c r="I196" s="5">
        <f t="shared" si="21"/>
        <v>5.6370000000000003E-2</v>
      </c>
      <c r="J196">
        <v>121.6711</v>
      </c>
      <c r="K196">
        <f t="shared" si="22"/>
        <v>5.1241461010968603</v>
      </c>
      <c r="L196" s="5">
        <f t="shared" si="23"/>
        <v>8.9672556769195051</v>
      </c>
      <c r="M196">
        <v>8.6205999999999996</v>
      </c>
      <c r="N196">
        <v>62.876240000000003</v>
      </c>
      <c r="O196" s="6">
        <f t="shared" si="31"/>
        <v>1.943255645387778E-3</v>
      </c>
      <c r="P196" s="4">
        <f t="shared" si="32"/>
        <v>2.0733508641376919E-4</v>
      </c>
      <c r="Q196" s="37">
        <f t="shared" si="33"/>
        <v>-2.7131304021446239</v>
      </c>
      <c r="R196" s="4">
        <f t="shared" si="34"/>
        <v>1.18700678992958</v>
      </c>
      <c r="S196" s="4">
        <f t="shared" si="35"/>
        <v>2.3066576456442804E-3</v>
      </c>
      <c r="T196" s="37">
        <f t="shared" si="36"/>
        <v>-117621.72020923418</v>
      </c>
      <c r="AA196" s="34"/>
    </row>
    <row r="197" spans="1:27" x14ac:dyDescent="0.2">
      <c r="D197" s="1"/>
      <c r="Z197" s="34"/>
    </row>
    <row r="198" spans="1:27" x14ac:dyDescent="0.2">
      <c r="D198" s="1"/>
      <c r="Z198" s="34"/>
    </row>
    <row r="199" spans="1:27" x14ac:dyDescent="0.2">
      <c r="D199" s="1"/>
      <c r="Z199" s="34"/>
    </row>
    <row r="200" spans="1:27" x14ac:dyDescent="0.2">
      <c r="D200" s="1"/>
      <c r="Z200" s="34"/>
    </row>
    <row r="201" spans="1:27" x14ac:dyDescent="0.2">
      <c r="D201" s="1"/>
    </row>
    <row r="202" spans="1:27" x14ac:dyDescent="0.2">
      <c r="D202" s="1"/>
    </row>
    <row r="203" spans="1:27" x14ac:dyDescent="0.2">
      <c r="D203" s="1"/>
    </row>
    <row r="204" spans="1:27" x14ac:dyDescent="0.2">
      <c r="D204" s="1"/>
    </row>
    <row r="205" spans="1:27" x14ac:dyDescent="0.2">
      <c r="D205" s="1"/>
    </row>
    <row r="206" spans="1:27" x14ac:dyDescent="0.2">
      <c r="D206" s="1"/>
    </row>
    <row r="207" spans="1:27" x14ac:dyDescent="0.2">
      <c r="D207" s="1"/>
    </row>
    <row r="208" spans="1:27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1:4" x14ac:dyDescent="0.2">
      <c r="D337" s="1"/>
    </row>
    <row r="338" spans="1:4" x14ac:dyDescent="0.2">
      <c r="D338" s="1"/>
    </row>
    <row r="339" spans="1:4" x14ac:dyDescent="0.2">
      <c r="D339" s="1"/>
    </row>
    <row r="340" spans="1:4" x14ac:dyDescent="0.2">
      <c r="D340" s="1"/>
    </row>
    <row r="341" spans="1:4" x14ac:dyDescent="0.2">
      <c r="D341" s="1"/>
    </row>
    <row r="342" spans="1:4" x14ac:dyDescent="0.2">
      <c r="D342" s="1"/>
    </row>
    <row r="343" spans="1:4" x14ac:dyDescent="0.2">
      <c r="D343" s="1"/>
    </row>
    <row r="344" spans="1:4" x14ac:dyDescent="0.2">
      <c r="D344" s="1"/>
    </row>
    <row r="345" spans="1:4" x14ac:dyDescent="0.2">
      <c r="A345" s="43"/>
      <c r="D345" s="1"/>
    </row>
    <row r="346" spans="1:4" x14ac:dyDescent="0.2">
      <c r="A346" s="43"/>
      <c r="D346" s="1"/>
    </row>
    <row r="347" spans="1:4" x14ac:dyDescent="0.2">
      <c r="A347" s="43"/>
      <c r="D347" s="1"/>
    </row>
    <row r="348" spans="1:4" x14ac:dyDescent="0.2">
      <c r="A348" s="43"/>
      <c r="D348" s="1"/>
    </row>
    <row r="349" spans="1:4" x14ac:dyDescent="0.2">
      <c r="D349" s="1"/>
    </row>
    <row r="350" spans="1:4" x14ac:dyDescent="0.2">
      <c r="D350" s="1"/>
    </row>
    <row r="351" spans="1:4" x14ac:dyDescent="0.2">
      <c r="D351" s="1"/>
    </row>
    <row r="352" spans="1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  <row r="401" spans="4:4" x14ac:dyDescent="0.2">
      <c r="D401" s="1"/>
    </row>
    <row r="402" spans="4:4" x14ac:dyDescent="0.2">
      <c r="D402" s="1"/>
    </row>
    <row r="403" spans="4:4" x14ac:dyDescent="0.2">
      <c r="D403" s="1"/>
    </row>
    <row r="404" spans="4:4" x14ac:dyDescent="0.2">
      <c r="D404" s="1"/>
    </row>
    <row r="405" spans="4:4" x14ac:dyDescent="0.2">
      <c r="D405" s="1"/>
    </row>
    <row r="406" spans="4:4" x14ac:dyDescent="0.2">
      <c r="D406" s="1"/>
    </row>
    <row r="407" spans="4:4" x14ac:dyDescent="0.2">
      <c r="D407" s="1"/>
    </row>
    <row r="408" spans="4:4" x14ac:dyDescent="0.2">
      <c r="D408" s="1"/>
    </row>
    <row r="409" spans="4:4" x14ac:dyDescent="0.2">
      <c r="D409" s="1"/>
    </row>
    <row r="410" spans="4:4" x14ac:dyDescent="0.2">
      <c r="D410" s="1"/>
    </row>
    <row r="411" spans="4:4" x14ac:dyDescent="0.2">
      <c r="D411" s="1"/>
    </row>
    <row r="412" spans="4:4" x14ac:dyDescent="0.2">
      <c r="D412" s="1"/>
    </row>
    <row r="413" spans="4:4" x14ac:dyDescent="0.2">
      <c r="D413" s="1"/>
    </row>
    <row r="414" spans="4:4" x14ac:dyDescent="0.2">
      <c r="D414" s="1"/>
    </row>
    <row r="415" spans="4:4" x14ac:dyDescent="0.2">
      <c r="D415" s="1"/>
    </row>
    <row r="416" spans="4:4" x14ac:dyDescent="0.2">
      <c r="D416" s="1"/>
    </row>
    <row r="417" spans="4:4" x14ac:dyDescent="0.2">
      <c r="D417" s="1"/>
    </row>
    <row r="418" spans="4:4" x14ac:dyDescent="0.2">
      <c r="D418" s="1"/>
    </row>
    <row r="419" spans="4:4" x14ac:dyDescent="0.2">
      <c r="D419" s="1"/>
    </row>
    <row r="420" spans="4:4" x14ac:dyDescent="0.2">
      <c r="D420" s="1"/>
    </row>
    <row r="421" spans="4:4" x14ac:dyDescent="0.2">
      <c r="D421" s="1"/>
    </row>
    <row r="422" spans="4:4" x14ac:dyDescent="0.2">
      <c r="D422" s="1"/>
    </row>
    <row r="423" spans="4:4" x14ac:dyDescent="0.2">
      <c r="D423" s="1"/>
    </row>
    <row r="424" spans="4:4" x14ac:dyDescent="0.2">
      <c r="D424" s="1"/>
    </row>
    <row r="425" spans="4:4" x14ac:dyDescent="0.2">
      <c r="D425" s="1"/>
    </row>
    <row r="426" spans="4:4" x14ac:dyDescent="0.2">
      <c r="D426" s="1"/>
    </row>
    <row r="427" spans="4:4" x14ac:dyDescent="0.2">
      <c r="D427" s="1"/>
    </row>
    <row r="428" spans="4:4" x14ac:dyDescent="0.2">
      <c r="D428" s="1"/>
    </row>
    <row r="429" spans="4:4" x14ac:dyDescent="0.2">
      <c r="D429" s="1"/>
    </row>
    <row r="430" spans="4:4" x14ac:dyDescent="0.2">
      <c r="D430" s="1"/>
    </row>
    <row r="431" spans="4:4" x14ac:dyDescent="0.2">
      <c r="D431" s="1"/>
    </row>
    <row r="432" spans="4:4" x14ac:dyDescent="0.2">
      <c r="D432" s="1"/>
    </row>
    <row r="433" spans="4:4" x14ac:dyDescent="0.2">
      <c r="D433" s="1"/>
    </row>
    <row r="434" spans="4:4" x14ac:dyDescent="0.2">
      <c r="D434" s="1"/>
    </row>
    <row r="435" spans="4:4" x14ac:dyDescent="0.2">
      <c r="D435" s="1"/>
    </row>
    <row r="436" spans="4:4" x14ac:dyDescent="0.2">
      <c r="D436" s="1"/>
    </row>
    <row r="437" spans="4:4" x14ac:dyDescent="0.2">
      <c r="D437" s="1"/>
    </row>
    <row r="438" spans="4:4" x14ac:dyDescent="0.2">
      <c r="D438" s="1"/>
    </row>
    <row r="439" spans="4:4" x14ac:dyDescent="0.2">
      <c r="D439" s="1"/>
    </row>
    <row r="440" spans="4:4" x14ac:dyDescent="0.2">
      <c r="D440" s="1"/>
    </row>
    <row r="441" spans="4:4" x14ac:dyDescent="0.2">
      <c r="D441" s="1"/>
    </row>
    <row r="442" spans="4:4" x14ac:dyDescent="0.2">
      <c r="D442" s="1"/>
    </row>
    <row r="443" spans="4:4" x14ac:dyDescent="0.2">
      <c r="D443" s="1"/>
    </row>
    <row r="444" spans="4:4" x14ac:dyDescent="0.2">
      <c r="D444" s="1"/>
    </row>
    <row r="445" spans="4:4" x14ac:dyDescent="0.2">
      <c r="D445" s="1"/>
    </row>
    <row r="446" spans="4:4" x14ac:dyDescent="0.2">
      <c r="D446" s="1"/>
    </row>
    <row r="447" spans="4:4" x14ac:dyDescent="0.2">
      <c r="D447" s="1"/>
    </row>
    <row r="448" spans="4:4" x14ac:dyDescent="0.2">
      <c r="D448" s="1"/>
    </row>
    <row r="449" spans="4:4" x14ac:dyDescent="0.2">
      <c r="D449" s="1"/>
    </row>
    <row r="450" spans="4:4" x14ac:dyDescent="0.2">
      <c r="D450" s="1"/>
    </row>
    <row r="451" spans="4:4" x14ac:dyDescent="0.2">
      <c r="D451" s="1"/>
    </row>
    <row r="452" spans="4:4" x14ac:dyDescent="0.2">
      <c r="D452" s="1"/>
    </row>
    <row r="453" spans="4:4" x14ac:dyDescent="0.2">
      <c r="D453" s="1"/>
    </row>
    <row r="454" spans="4:4" x14ac:dyDescent="0.2">
      <c r="D454" s="1"/>
    </row>
    <row r="455" spans="4:4" x14ac:dyDescent="0.2">
      <c r="D455" s="1"/>
    </row>
    <row r="456" spans="4:4" x14ac:dyDescent="0.2">
      <c r="D456" s="1"/>
    </row>
    <row r="457" spans="4:4" x14ac:dyDescent="0.2">
      <c r="D457" s="1"/>
    </row>
    <row r="458" spans="4:4" x14ac:dyDescent="0.2">
      <c r="D458" s="1"/>
    </row>
    <row r="459" spans="4:4" x14ac:dyDescent="0.2">
      <c r="D459" s="1"/>
    </row>
    <row r="460" spans="4:4" x14ac:dyDescent="0.2">
      <c r="D460" s="1"/>
    </row>
    <row r="461" spans="4:4" x14ac:dyDescent="0.2">
      <c r="D461" s="1"/>
    </row>
    <row r="462" spans="4:4" x14ac:dyDescent="0.2">
      <c r="D462" s="1"/>
    </row>
    <row r="463" spans="4:4" x14ac:dyDescent="0.2">
      <c r="D463" s="1"/>
    </row>
    <row r="464" spans="4:4" x14ac:dyDescent="0.2">
      <c r="D464" s="1"/>
    </row>
    <row r="465" spans="4:4" x14ac:dyDescent="0.2">
      <c r="D465" s="1"/>
    </row>
    <row r="466" spans="4:4" x14ac:dyDescent="0.2">
      <c r="D466" s="1"/>
    </row>
    <row r="467" spans="4:4" x14ac:dyDescent="0.2">
      <c r="D467" s="1"/>
    </row>
    <row r="468" spans="4:4" x14ac:dyDescent="0.2">
      <c r="D468" s="1"/>
    </row>
    <row r="469" spans="4:4" x14ac:dyDescent="0.2">
      <c r="D469" s="1"/>
    </row>
    <row r="470" spans="4:4" x14ac:dyDescent="0.2">
      <c r="D470" s="1"/>
    </row>
    <row r="471" spans="4:4" x14ac:dyDescent="0.2">
      <c r="D471" s="1"/>
    </row>
    <row r="472" spans="4:4" x14ac:dyDescent="0.2">
      <c r="D472" s="1"/>
    </row>
    <row r="473" spans="4:4" x14ac:dyDescent="0.2">
      <c r="D473" s="1"/>
    </row>
    <row r="474" spans="4:4" x14ac:dyDescent="0.2">
      <c r="D474" s="1"/>
    </row>
    <row r="475" spans="4:4" x14ac:dyDescent="0.2">
      <c r="D475" s="1"/>
    </row>
    <row r="476" spans="4:4" x14ac:dyDescent="0.2">
      <c r="D476" s="1"/>
    </row>
    <row r="477" spans="4:4" x14ac:dyDescent="0.2">
      <c r="D477" s="1"/>
    </row>
    <row r="478" spans="4:4" x14ac:dyDescent="0.2">
      <c r="D478" s="1"/>
    </row>
    <row r="479" spans="4:4" x14ac:dyDescent="0.2">
      <c r="D479" s="1"/>
    </row>
    <row r="480" spans="4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  <row r="512" spans="4:4" x14ac:dyDescent="0.2">
      <c r="D512" s="1"/>
    </row>
    <row r="513" spans="4:4" x14ac:dyDescent="0.2">
      <c r="D513" s="1"/>
    </row>
    <row r="514" spans="4:4" x14ac:dyDescent="0.2">
      <c r="D514" s="1"/>
    </row>
    <row r="515" spans="4:4" x14ac:dyDescent="0.2">
      <c r="D515" s="1"/>
    </row>
    <row r="516" spans="4:4" x14ac:dyDescent="0.2">
      <c r="D516" s="1"/>
    </row>
    <row r="517" spans="4:4" x14ac:dyDescent="0.2">
      <c r="D517" s="1"/>
    </row>
    <row r="518" spans="4:4" x14ac:dyDescent="0.2">
      <c r="D518" s="1"/>
    </row>
    <row r="519" spans="4:4" x14ac:dyDescent="0.2">
      <c r="D519" s="1"/>
    </row>
    <row r="520" spans="4:4" x14ac:dyDescent="0.2">
      <c r="D520" s="1"/>
    </row>
    <row r="521" spans="4:4" x14ac:dyDescent="0.2">
      <c r="D521" s="1"/>
    </row>
    <row r="522" spans="4:4" x14ac:dyDescent="0.2">
      <c r="D522" s="1"/>
    </row>
    <row r="523" spans="4:4" x14ac:dyDescent="0.2">
      <c r="D523" s="1"/>
    </row>
    <row r="524" spans="4:4" x14ac:dyDescent="0.2">
      <c r="D524" s="1"/>
    </row>
    <row r="525" spans="4:4" x14ac:dyDescent="0.2">
      <c r="D525" s="1"/>
    </row>
    <row r="526" spans="4:4" x14ac:dyDescent="0.2">
      <c r="D526" s="1"/>
    </row>
    <row r="527" spans="4:4" x14ac:dyDescent="0.2">
      <c r="D527" s="1"/>
    </row>
    <row r="528" spans="4:4" x14ac:dyDescent="0.2">
      <c r="D528" s="1"/>
    </row>
    <row r="529" spans="4:4" x14ac:dyDescent="0.2">
      <c r="D529" s="1"/>
    </row>
    <row r="530" spans="4:4" x14ac:dyDescent="0.2">
      <c r="D530" s="1"/>
    </row>
    <row r="531" spans="4:4" x14ac:dyDescent="0.2">
      <c r="D531" s="1"/>
    </row>
    <row r="532" spans="4:4" x14ac:dyDescent="0.2">
      <c r="D532" s="1"/>
    </row>
    <row r="533" spans="4:4" x14ac:dyDescent="0.2">
      <c r="D533" s="1"/>
    </row>
    <row r="534" spans="4:4" x14ac:dyDescent="0.2">
      <c r="D534" s="1"/>
    </row>
    <row r="535" spans="4:4" x14ac:dyDescent="0.2">
      <c r="D535" s="1"/>
    </row>
    <row r="536" spans="4:4" x14ac:dyDescent="0.2">
      <c r="D536" s="1"/>
    </row>
    <row r="537" spans="4:4" x14ac:dyDescent="0.2">
      <c r="D537" s="1"/>
    </row>
    <row r="538" spans="4:4" x14ac:dyDescent="0.2">
      <c r="D538" s="1"/>
    </row>
    <row r="539" spans="4:4" x14ac:dyDescent="0.2">
      <c r="D539" s="1"/>
    </row>
    <row r="540" spans="4:4" x14ac:dyDescent="0.2">
      <c r="D540" s="1"/>
    </row>
    <row r="541" spans="4:4" x14ac:dyDescent="0.2">
      <c r="D541" s="1"/>
    </row>
    <row r="542" spans="4:4" x14ac:dyDescent="0.2">
      <c r="D542" s="1"/>
    </row>
    <row r="543" spans="4:4" x14ac:dyDescent="0.2">
      <c r="D543" s="1"/>
    </row>
    <row r="544" spans="4:4" x14ac:dyDescent="0.2">
      <c r="D544" s="1"/>
    </row>
    <row r="545" spans="4:4" x14ac:dyDescent="0.2">
      <c r="D545" s="1"/>
    </row>
    <row r="546" spans="4:4" x14ac:dyDescent="0.2">
      <c r="D546" s="1"/>
    </row>
    <row r="547" spans="4:4" x14ac:dyDescent="0.2">
      <c r="D547" s="1"/>
    </row>
    <row r="548" spans="4:4" x14ac:dyDescent="0.2">
      <c r="D548" s="1"/>
    </row>
    <row r="549" spans="4:4" x14ac:dyDescent="0.2">
      <c r="D549" s="1"/>
    </row>
    <row r="550" spans="4:4" x14ac:dyDescent="0.2">
      <c r="D550" s="1"/>
    </row>
    <row r="551" spans="4:4" x14ac:dyDescent="0.2">
      <c r="D551" s="1"/>
    </row>
    <row r="552" spans="4:4" x14ac:dyDescent="0.2">
      <c r="D552" s="1"/>
    </row>
    <row r="553" spans="4:4" x14ac:dyDescent="0.2">
      <c r="D553" s="1"/>
    </row>
    <row r="554" spans="4:4" x14ac:dyDescent="0.2">
      <c r="D554" s="1"/>
    </row>
    <row r="555" spans="4:4" x14ac:dyDescent="0.2">
      <c r="D555" s="1"/>
    </row>
    <row r="556" spans="4:4" x14ac:dyDescent="0.2">
      <c r="D556" s="1"/>
    </row>
    <row r="557" spans="4:4" x14ac:dyDescent="0.2">
      <c r="D557" s="1"/>
    </row>
    <row r="558" spans="4:4" x14ac:dyDescent="0.2">
      <c r="D558" s="1"/>
    </row>
    <row r="559" spans="4:4" x14ac:dyDescent="0.2">
      <c r="D559" s="1"/>
    </row>
    <row r="560" spans="4:4" x14ac:dyDescent="0.2">
      <c r="D560" s="1"/>
    </row>
    <row r="561" spans="4:4" x14ac:dyDescent="0.2">
      <c r="D561" s="1"/>
    </row>
    <row r="562" spans="4:4" x14ac:dyDescent="0.2">
      <c r="D562" s="1"/>
    </row>
    <row r="563" spans="4:4" x14ac:dyDescent="0.2">
      <c r="D563" s="1"/>
    </row>
    <row r="564" spans="4:4" x14ac:dyDescent="0.2">
      <c r="D564" s="1"/>
    </row>
    <row r="565" spans="4:4" x14ac:dyDescent="0.2">
      <c r="D565" s="1"/>
    </row>
    <row r="566" spans="4:4" x14ac:dyDescent="0.2">
      <c r="D566" s="1"/>
    </row>
    <row r="567" spans="4:4" x14ac:dyDescent="0.2">
      <c r="D567" s="1"/>
    </row>
    <row r="568" spans="4:4" x14ac:dyDescent="0.2">
      <c r="D568" s="1"/>
    </row>
    <row r="569" spans="4:4" x14ac:dyDescent="0.2">
      <c r="D569" s="1"/>
    </row>
    <row r="570" spans="4:4" x14ac:dyDescent="0.2">
      <c r="D570" s="1"/>
    </row>
    <row r="571" spans="4:4" x14ac:dyDescent="0.2">
      <c r="D571" s="1"/>
    </row>
    <row r="572" spans="4:4" x14ac:dyDescent="0.2">
      <c r="D572" s="1"/>
    </row>
    <row r="573" spans="4:4" x14ac:dyDescent="0.2">
      <c r="D573" s="1"/>
    </row>
    <row r="574" spans="4:4" x14ac:dyDescent="0.2">
      <c r="D574" s="1"/>
    </row>
    <row r="575" spans="4:4" x14ac:dyDescent="0.2">
      <c r="D575" s="1"/>
    </row>
    <row r="576" spans="4:4" x14ac:dyDescent="0.2">
      <c r="D576" s="1"/>
    </row>
    <row r="577" spans="4:4" x14ac:dyDescent="0.2">
      <c r="D577" s="1"/>
    </row>
    <row r="578" spans="4:4" x14ac:dyDescent="0.2">
      <c r="D578" s="1"/>
    </row>
    <row r="579" spans="4:4" x14ac:dyDescent="0.2">
      <c r="D579" s="1"/>
    </row>
    <row r="580" spans="4:4" x14ac:dyDescent="0.2">
      <c r="D580" s="1"/>
    </row>
    <row r="581" spans="4:4" x14ac:dyDescent="0.2">
      <c r="D581" s="1"/>
    </row>
    <row r="582" spans="4:4" x14ac:dyDescent="0.2">
      <c r="D582" s="1"/>
    </row>
    <row r="583" spans="4:4" x14ac:dyDescent="0.2">
      <c r="D583" s="1"/>
    </row>
    <row r="584" spans="4:4" x14ac:dyDescent="0.2">
      <c r="D584" s="1"/>
    </row>
    <row r="585" spans="4:4" x14ac:dyDescent="0.2">
      <c r="D585" s="1"/>
    </row>
    <row r="586" spans="4:4" x14ac:dyDescent="0.2">
      <c r="D586" s="1"/>
    </row>
    <row r="587" spans="4:4" x14ac:dyDescent="0.2">
      <c r="D587" s="1"/>
    </row>
    <row r="588" spans="4:4" x14ac:dyDescent="0.2">
      <c r="D588" s="1"/>
    </row>
    <row r="589" spans="4:4" x14ac:dyDescent="0.2">
      <c r="D589" s="1"/>
    </row>
    <row r="590" spans="4:4" x14ac:dyDescent="0.2">
      <c r="D590" s="1"/>
    </row>
    <row r="591" spans="4:4" x14ac:dyDescent="0.2">
      <c r="D591" s="1"/>
    </row>
    <row r="592" spans="4:4" x14ac:dyDescent="0.2">
      <c r="D592" s="1"/>
    </row>
    <row r="593" spans="4:4" x14ac:dyDescent="0.2">
      <c r="D593" s="1"/>
    </row>
    <row r="594" spans="4:4" x14ac:dyDescent="0.2">
      <c r="D594" s="1"/>
    </row>
    <row r="595" spans="4:4" x14ac:dyDescent="0.2">
      <c r="D595" s="1"/>
    </row>
    <row r="596" spans="4:4" x14ac:dyDescent="0.2">
      <c r="D596" s="1"/>
    </row>
    <row r="597" spans="4:4" x14ac:dyDescent="0.2">
      <c r="D597" s="1"/>
    </row>
    <row r="598" spans="4:4" x14ac:dyDescent="0.2">
      <c r="D598" s="1"/>
    </row>
    <row r="599" spans="4:4" x14ac:dyDescent="0.2">
      <c r="D599" s="1"/>
    </row>
    <row r="600" spans="4:4" x14ac:dyDescent="0.2">
      <c r="D600" s="1"/>
    </row>
    <row r="601" spans="4:4" x14ac:dyDescent="0.2">
      <c r="D601" s="1"/>
    </row>
    <row r="602" spans="4:4" x14ac:dyDescent="0.2">
      <c r="D602" s="1"/>
    </row>
    <row r="603" spans="4:4" x14ac:dyDescent="0.2">
      <c r="D603" s="1"/>
    </row>
    <row r="604" spans="4:4" x14ac:dyDescent="0.2">
      <c r="D604" s="1"/>
    </row>
    <row r="605" spans="4:4" x14ac:dyDescent="0.2">
      <c r="D605" s="1"/>
    </row>
    <row r="606" spans="4:4" x14ac:dyDescent="0.2">
      <c r="D606" s="1"/>
    </row>
    <row r="607" spans="4:4" x14ac:dyDescent="0.2">
      <c r="D607" s="1"/>
    </row>
    <row r="608" spans="4:4" x14ac:dyDescent="0.2">
      <c r="D608" s="1"/>
    </row>
    <row r="609" spans="4:4" x14ac:dyDescent="0.2">
      <c r="D609" s="1"/>
    </row>
    <row r="610" spans="4:4" x14ac:dyDescent="0.2">
      <c r="D610" s="1"/>
    </row>
    <row r="611" spans="4:4" x14ac:dyDescent="0.2">
      <c r="D611" s="1"/>
    </row>
    <row r="612" spans="4:4" x14ac:dyDescent="0.2">
      <c r="D612" s="1"/>
    </row>
    <row r="613" spans="4:4" x14ac:dyDescent="0.2">
      <c r="D613" s="1"/>
    </row>
    <row r="614" spans="4:4" x14ac:dyDescent="0.2">
      <c r="D614" s="1"/>
    </row>
    <row r="615" spans="4:4" x14ac:dyDescent="0.2">
      <c r="D615" s="1"/>
    </row>
    <row r="616" spans="4:4" x14ac:dyDescent="0.2">
      <c r="D616" s="1"/>
    </row>
    <row r="617" spans="4:4" x14ac:dyDescent="0.2">
      <c r="D617" s="1"/>
    </row>
    <row r="618" spans="4:4" x14ac:dyDescent="0.2">
      <c r="D618" s="1"/>
    </row>
    <row r="619" spans="4:4" x14ac:dyDescent="0.2">
      <c r="D619" s="1"/>
    </row>
    <row r="620" spans="4:4" x14ac:dyDescent="0.2">
      <c r="D620" s="1"/>
    </row>
    <row r="621" spans="4:4" x14ac:dyDescent="0.2">
      <c r="D621" s="1"/>
    </row>
    <row r="622" spans="4:4" x14ac:dyDescent="0.2">
      <c r="D622" s="1"/>
    </row>
    <row r="623" spans="4:4" x14ac:dyDescent="0.2">
      <c r="D623" s="1"/>
    </row>
    <row r="624" spans="4:4" x14ac:dyDescent="0.2">
      <c r="D624" s="1"/>
    </row>
    <row r="625" spans="4:4" x14ac:dyDescent="0.2">
      <c r="D625" s="1"/>
    </row>
    <row r="626" spans="4:4" x14ac:dyDescent="0.2">
      <c r="D626" s="1"/>
    </row>
    <row r="627" spans="4:4" x14ac:dyDescent="0.2">
      <c r="D627" s="1"/>
    </row>
    <row r="628" spans="4:4" x14ac:dyDescent="0.2">
      <c r="D628" s="1"/>
    </row>
    <row r="629" spans="4:4" x14ac:dyDescent="0.2">
      <c r="D629" s="1"/>
    </row>
    <row r="630" spans="4:4" x14ac:dyDescent="0.2">
      <c r="D630" s="1"/>
    </row>
    <row r="631" spans="4:4" x14ac:dyDescent="0.2">
      <c r="D631" s="1"/>
    </row>
    <row r="632" spans="4:4" x14ac:dyDescent="0.2">
      <c r="D632" s="1"/>
    </row>
    <row r="633" spans="4:4" x14ac:dyDescent="0.2">
      <c r="D633" s="1"/>
    </row>
    <row r="634" spans="4:4" x14ac:dyDescent="0.2">
      <c r="D634" s="1"/>
    </row>
    <row r="635" spans="4:4" x14ac:dyDescent="0.2">
      <c r="D635" s="1"/>
    </row>
    <row r="636" spans="4:4" x14ac:dyDescent="0.2">
      <c r="D636" s="1"/>
    </row>
    <row r="637" spans="4:4" x14ac:dyDescent="0.2">
      <c r="D637" s="1"/>
    </row>
    <row r="638" spans="4:4" x14ac:dyDescent="0.2">
      <c r="D638" s="1"/>
    </row>
    <row r="639" spans="4:4" x14ac:dyDescent="0.2">
      <c r="D639" s="1"/>
    </row>
    <row r="640" spans="4:4" x14ac:dyDescent="0.2">
      <c r="D640" s="1"/>
    </row>
    <row r="641" spans="4:4" x14ac:dyDescent="0.2">
      <c r="D641" s="1"/>
    </row>
    <row r="642" spans="4:4" x14ac:dyDescent="0.2">
      <c r="D642" s="1"/>
    </row>
    <row r="643" spans="4:4" x14ac:dyDescent="0.2">
      <c r="D643" s="1"/>
    </row>
    <row r="644" spans="4:4" x14ac:dyDescent="0.2">
      <c r="D644" s="1"/>
    </row>
    <row r="645" spans="4:4" x14ac:dyDescent="0.2">
      <c r="D645" s="1"/>
    </row>
    <row r="646" spans="4:4" x14ac:dyDescent="0.2">
      <c r="D646" s="1"/>
    </row>
    <row r="647" spans="4:4" x14ac:dyDescent="0.2">
      <c r="D647" s="1"/>
    </row>
    <row r="648" spans="4:4" x14ac:dyDescent="0.2">
      <c r="D648" s="1"/>
    </row>
    <row r="649" spans="4:4" x14ac:dyDescent="0.2">
      <c r="D649" s="1"/>
    </row>
    <row r="650" spans="4:4" x14ac:dyDescent="0.2">
      <c r="D650" s="1"/>
    </row>
    <row r="651" spans="4:4" x14ac:dyDescent="0.2">
      <c r="D651" s="1"/>
    </row>
    <row r="652" spans="4:4" x14ac:dyDescent="0.2">
      <c r="D652" s="1"/>
    </row>
    <row r="653" spans="4:4" x14ac:dyDescent="0.2">
      <c r="D653" s="1"/>
    </row>
    <row r="654" spans="4:4" x14ac:dyDescent="0.2">
      <c r="D654" s="1"/>
    </row>
    <row r="655" spans="4:4" x14ac:dyDescent="0.2">
      <c r="D655" s="1"/>
    </row>
    <row r="656" spans="4:4" x14ac:dyDescent="0.2">
      <c r="D656" s="1"/>
    </row>
    <row r="657" spans="4:4" x14ac:dyDescent="0.2">
      <c r="D657" s="1"/>
    </row>
    <row r="658" spans="4:4" x14ac:dyDescent="0.2">
      <c r="D658" s="1"/>
    </row>
    <row r="659" spans="4:4" x14ac:dyDescent="0.2">
      <c r="D659" s="1"/>
    </row>
    <row r="660" spans="4:4" x14ac:dyDescent="0.2">
      <c r="D660" s="1"/>
    </row>
    <row r="661" spans="4:4" x14ac:dyDescent="0.2">
      <c r="D661" s="1"/>
    </row>
    <row r="662" spans="4:4" x14ac:dyDescent="0.2">
      <c r="D662" s="1"/>
    </row>
    <row r="663" spans="4:4" x14ac:dyDescent="0.2">
      <c r="D663" s="1"/>
    </row>
    <row r="664" spans="4:4" x14ac:dyDescent="0.2">
      <c r="D664" s="1"/>
    </row>
    <row r="665" spans="4:4" x14ac:dyDescent="0.2">
      <c r="D665" s="1"/>
    </row>
    <row r="666" spans="4:4" x14ac:dyDescent="0.2">
      <c r="D666" s="1"/>
    </row>
    <row r="667" spans="4:4" x14ac:dyDescent="0.2">
      <c r="D667" s="1"/>
    </row>
    <row r="668" spans="4:4" x14ac:dyDescent="0.2">
      <c r="D668" s="1"/>
    </row>
    <row r="669" spans="4:4" x14ac:dyDescent="0.2">
      <c r="D669" s="1"/>
    </row>
    <row r="670" spans="4:4" x14ac:dyDescent="0.2">
      <c r="D670" s="1"/>
    </row>
    <row r="671" spans="4:4" x14ac:dyDescent="0.2">
      <c r="D671" s="1"/>
    </row>
    <row r="672" spans="4:4" x14ac:dyDescent="0.2">
      <c r="D672" s="1"/>
    </row>
    <row r="673" spans="4:4" x14ac:dyDescent="0.2">
      <c r="D673" s="1"/>
    </row>
    <row r="674" spans="4:4" x14ac:dyDescent="0.2">
      <c r="D674" s="1"/>
    </row>
    <row r="675" spans="4:4" x14ac:dyDescent="0.2">
      <c r="D675" s="1"/>
    </row>
    <row r="676" spans="4:4" x14ac:dyDescent="0.2">
      <c r="D676" s="1"/>
    </row>
    <row r="677" spans="4:4" x14ac:dyDescent="0.2">
      <c r="D677" s="1"/>
    </row>
    <row r="678" spans="4:4" x14ac:dyDescent="0.2">
      <c r="D678" s="1"/>
    </row>
    <row r="679" spans="4:4" x14ac:dyDescent="0.2">
      <c r="D679" s="1"/>
    </row>
    <row r="680" spans="4:4" x14ac:dyDescent="0.2">
      <c r="D680" s="1"/>
    </row>
    <row r="681" spans="4:4" x14ac:dyDescent="0.2">
      <c r="D681" s="1"/>
    </row>
    <row r="682" spans="4:4" x14ac:dyDescent="0.2">
      <c r="D682" s="1"/>
    </row>
    <row r="683" spans="4:4" x14ac:dyDescent="0.2">
      <c r="D683" s="1"/>
    </row>
    <row r="684" spans="4:4" x14ac:dyDescent="0.2">
      <c r="D684" s="1"/>
    </row>
    <row r="685" spans="4:4" x14ac:dyDescent="0.2">
      <c r="D685" s="1"/>
    </row>
    <row r="686" spans="4:4" x14ac:dyDescent="0.2">
      <c r="D686" s="1"/>
    </row>
    <row r="687" spans="4:4" x14ac:dyDescent="0.2">
      <c r="D687" s="1"/>
    </row>
    <row r="688" spans="4:4" x14ac:dyDescent="0.2">
      <c r="D688" s="1"/>
    </row>
    <row r="689" spans="4:4" x14ac:dyDescent="0.2">
      <c r="D689" s="1"/>
    </row>
    <row r="690" spans="4:4" x14ac:dyDescent="0.2">
      <c r="D690" s="1"/>
    </row>
    <row r="691" spans="4:4" x14ac:dyDescent="0.2">
      <c r="D691" s="1"/>
    </row>
    <row r="692" spans="4:4" x14ac:dyDescent="0.2">
      <c r="D692" s="1"/>
    </row>
    <row r="693" spans="4:4" x14ac:dyDescent="0.2">
      <c r="D693" s="1"/>
    </row>
    <row r="694" spans="4:4" x14ac:dyDescent="0.2">
      <c r="D694" s="1"/>
    </row>
    <row r="695" spans="4:4" x14ac:dyDescent="0.2">
      <c r="D695" s="1"/>
    </row>
    <row r="696" spans="4:4" x14ac:dyDescent="0.2">
      <c r="D696" s="1"/>
    </row>
    <row r="697" spans="4:4" x14ac:dyDescent="0.2">
      <c r="D697" s="1"/>
    </row>
    <row r="698" spans="4:4" x14ac:dyDescent="0.2">
      <c r="D698" s="1"/>
    </row>
    <row r="699" spans="4:4" x14ac:dyDescent="0.2">
      <c r="D699" s="1"/>
    </row>
    <row r="700" spans="4:4" x14ac:dyDescent="0.2">
      <c r="D700" s="1"/>
    </row>
    <row r="701" spans="4:4" x14ac:dyDescent="0.2">
      <c r="D701" s="1"/>
    </row>
    <row r="702" spans="4:4" x14ac:dyDescent="0.2">
      <c r="D702" s="1"/>
    </row>
    <row r="703" spans="4:4" x14ac:dyDescent="0.2">
      <c r="D703" s="1"/>
    </row>
    <row r="704" spans="4:4" x14ac:dyDescent="0.2">
      <c r="D704" s="1"/>
    </row>
    <row r="705" spans="4:4" x14ac:dyDescent="0.2">
      <c r="D705" s="1"/>
    </row>
    <row r="706" spans="4:4" x14ac:dyDescent="0.2">
      <c r="D706" s="1"/>
    </row>
    <row r="707" spans="4:4" x14ac:dyDescent="0.2">
      <c r="D707" s="1"/>
    </row>
    <row r="708" spans="4:4" x14ac:dyDescent="0.2">
      <c r="D708" s="1"/>
    </row>
    <row r="709" spans="4:4" x14ac:dyDescent="0.2">
      <c r="D709" s="1"/>
    </row>
    <row r="710" spans="4:4" x14ac:dyDescent="0.2">
      <c r="D710" s="1"/>
    </row>
    <row r="711" spans="4:4" x14ac:dyDescent="0.2">
      <c r="D711" s="1"/>
    </row>
    <row r="712" spans="4:4" x14ac:dyDescent="0.2">
      <c r="D712" s="1"/>
    </row>
    <row r="713" spans="4:4" x14ac:dyDescent="0.2">
      <c r="D713" s="1"/>
    </row>
    <row r="714" spans="4:4" x14ac:dyDescent="0.2">
      <c r="D714" s="1"/>
    </row>
    <row r="715" spans="4:4" x14ac:dyDescent="0.2">
      <c r="D715" s="1"/>
    </row>
    <row r="716" spans="4:4" x14ac:dyDescent="0.2">
      <c r="D716" s="1"/>
    </row>
    <row r="717" spans="4:4" x14ac:dyDescent="0.2">
      <c r="D717" s="1"/>
    </row>
    <row r="718" spans="4:4" x14ac:dyDescent="0.2">
      <c r="D718" s="1"/>
    </row>
    <row r="719" spans="4:4" x14ac:dyDescent="0.2">
      <c r="D719" s="1"/>
    </row>
    <row r="720" spans="4:4" x14ac:dyDescent="0.2">
      <c r="D720" s="1"/>
    </row>
    <row r="721" spans="4:4" x14ac:dyDescent="0.2">
      <c r="D721" s="1"/>
    </row>
    <row r="722" spans="4:4" x14ac:dyDescent="0.2">
      <c r="D722" s="1"/>
    </row>
    <row r="723" spans="4:4" x14ac:dyDescent="0.2">
      <c r="D723" s="1"/>
    </row>
    <row r="724" spans="4:4" x14ac:dyDescent="0.2">
      <c r="D724" s="1"/>
    </row>
    <row r="725" spans="4:4" x14ac:dyDescent="0.2">
      <c r="D725" s="1"/>
    </row>
    <row r="726" spans="4:4" x14ac:dyDescent="0.2">
      <c r="D726" s="1"/>
    </row>
    <row r="727" spans="4:4" x14ac:dyDescent="0.2">
      <c r="D727" s="1"/>
    </row>
    <row r="728" spans="4:4" x14ac:dyDescent="0.2">
      <c r="D728" s="1"/>
    </row>
    <row r="729" spans="4:4" x14ac:dyDescent="0.2">
      <c r="D729" s="1"/>
    </row>
    <row r="730" spans="4:4" x14ac:dyDescent="0.2">
      <c r="D730" s="1"/>
    </row>
    <row r="731" spans="4:4" x14ac:dyDescent="0.2">
      <c r="D731" s="1"/>
    </row>
    <row r="732" spans="4:4" x14ac:dyDescent="0.2">
      <c r="D732" s="1"/>
    </row>
    <row r="733" spans="4:4" x14ac:dyDescent="0.2">
      <c r="D733" s="1"/>
    </row>
    <row r="734" spans="4:4" x14ac:dyDescent="0.2">
      <c r="D734" s="1"/>
    </row>
    <row r="735" spans="4:4" x14ac:dyDescent="0.2">
      <c r="D735" s="1"/>
    </row>
    <row r="736" spans="4:4" x14ac:dyDescent="0.2">
      <c r="D736" s="1"/>
    </row>
    <row r="737" spans="4:4" x14ac:dyDescent="0.2">
      <c r="D737" s="1"/>
    </row>
    <row r="738" spans="4:4" x14ac:dyDescent="0.2">
      <c r="D738" s="1"/>
    </row>
    <row r="739" spans="4:4" x14ac:dyDescent="0.2">
      <c r="D739" s="1"/>
    </row>
    <row r="740" spans="4:4" x14ac:dyDescent="0.2">
      <c r="D740" s="1"/>
    </row>
    <row r="741" spans="4:4" x14ac:dyDescent="0.2">
      <c r="D741" s="1"/>
    </row>
    <row r="742" spans="4:4" x14ac:dyDescent="0.2">
      <c r="D742" s="1"/>
    </row>
    <row r="743" spans="4:4" x14ac:dyDescent="0.2">
      <c r="D743" s="1"/>
    </row>
    <row r="744" spans="4:4" x14ac:dyDescent="0.2">
      <c r="D744" s="1"/>
    </row>
    <row r="745" spans="4:4" x14ac:dyDescent="0.2">
      <c r="D745" s="1"/>
    </row>
    <row r="746" spans="4:4" x14ac:dyDescent="0.2">
      <c r="D746" s="1"/>
    </row>
    <row r="747" spans="4:4" x14ac:dyDescent="0.2">
      <c r="D747" s="1"/>
    </row>
    <row r="748" spans="4:4" x14ac:dyDescent="0.2">
      <c r="D748" s="1"/>
    </row>
    <row r="749" spans="4:4" x14ac:dyDescent="0.2">
      <c r="D749" s="1"/>
    </row>
    <row r="750" spans="4:4" x14ac:dyDescent="0.2">
      <c r="D750" s="1"/>
    </row>
    <row r="751" spans="4:4" x14ac:dyDescent="0.2">
      <c r="D751" s="1"/>
    </row>
    <row r="752" spans="4:4" x14ac:dyDescent="0.2">
      <c r="D752" s="1"/>
    </row>
    <row r="753" spans="4:4" x14ac:dyDescent="0.2">
      <c r="D753" s="1"/>
    </row>
    <row r="754" spans="4:4" x14ac:dyDescent="0.2">
      <c r="D754" s="1"/>
    </row>
    <row r="755" spans="4:4" x14ac:dyDescent="0.2">
      <c r="D755" s="1"/>
    </row>
    <row r="756" spans="4:4" x14ac:dyDescent="0.2">
      <c r="D756" s="1"/>
    </row>
    <row r="757" spans="4:4" x14ac:dyDescent="0.2">
      <c r="D757" s="1"/>
    </row>
    <row r="758" spans="4:4" x14ac:dyDescent="0.2">
      <c r="D758" s="1"/>
    </row>
    <row r="759" spans="4:4" x14ac:dyDescent="0.2">
      <c r="D759" s="1"/>
    </row>
    <row r="760" spans="4:4" x14ac:dyDescent="0.2">
      <c r="D760" s="1"/>
    </row>
    <row r="761" spans="4:4" x14ac:dyDescent="0.2">
      <c r="D761" s="1"/>
    </row>
    <row r="762" spans="4:4" x14ac:dyDescent="0.2">
      <c r="D762" s="1"/>
    </row>
    <row r="763" spans="4:4" x14ac:dyDescent="0.2">
      <c r="D763" s="1"/>
    </row>
    <row r="764" spans="4:4" x14ac:dyDescent="0.2">
      <c r="D764" s="1"/>
    </row>
    <row r="765" spans="4:4" x14ac:dyDescent="0.2">
      <c r="D765" s="1"/>
    </row>
    <row r="766" spans="4:4" x14ac:dyDescent="0.2">
      <c r="D766" s="1"/>
    </row>
    <row r="767" spans="4:4" x14ac:dyDescent="0.2">
      <c r="D767" s="1"/>
    </row>
    <row r="768" spans="4:4" x14ac:dyDescent="0.2">
      <c r="D768" s="1"/>
    </row>
    <row r="769" spans="4:4" x14ac:dyDescent="0.2">
      <c r="D769" s="1"/>
    </row>
    <row r="770" spans="4:4" x14ac:dyDescent="0.2">
      <c r="D770" s="1"/>
    </row>
    <row r="771" spans="4:4" x14ac:dyDescent="0.2">
      <c r="D771" s="1"/>
    </row>
    <row r="772" spans="4:4" x14ac:dyDescent="0.2">
      <c r="D772" s="1"/>
    </row>
    <row r="773" spans="4:4" x14ac:dyDescent="0.2">
      <c r="D773" s="1"/>
    </row>
    <row r="774" spans="4:4" x14ac:dyDescent="0.2">
      <c r="D774" s="1"/>
    </row>
    <row r="775" spans="4:4" x14ac:dyDescent="0.2">
      <c r="D775" s="1"/>
    </row>
    <row r="776" spans="4:4" x14ac:dyDescent="0.2">
      <c r="D776" s="1"/>
    </row>
    <row r="777" spans="4:4" x14ac:dyDescent="0.2">
      <c r="D777" s="1"/>
    </row>
    <row r="778" spans="4:4" x14ac:dyDescent="0.2">
      <c r="D778" s="1"/>
    </row>
    <row r="779" spans="4:4" x14ac:dyDescent="0.2">
      <c r="D779" s="1"/>
    </row>
    <row r="780" spans="4:4" x14ac:dyDescent="0.2">
      <c r="D780" s="1"/>
    </row>
    <row r="781" spans="4:4" x14ac:dyDescent="0.2">
      <c r="D781" s="1"/>
    </row>
    <row r="782" spans="4:4" x14ac:dyDescent="0.2">
      <c r="D782" s="1"/>
    </row>
    <row r="783" spans="4:4" x14ac:dyDescent="0.2">
      <c r="D783" s="1"/>
    </row>
    <row r="784" spans="4:4" x14ac:dyDescent="0.2">
      <c r="D784" s="1"/>
    </row>
  </sheetData>
  <mergeCells count="2">
    <mergeCell ref="U14:W14"/>
    <mergeCell ref="P13:T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E535F-3654-2A43-89C5-7D00F512F459}">
  <dimension ref="A1:O12"/>
  <sheetViews>
    <sheetView workbookViewId="0">
      <selection activeCell="B5" sqref="B5"/>
    </sheetView>
  </sheetViews>
  <sheetFormatPr baseColWidth="10" defaultRowHeight="20" x14ac:dyDescent="0.25"/>
  <cols>
    <col min="1" max="12" width="10.83203125" style="27"/>
    <col min="13" max="13" width="23" style="27" customWidth="1"/>
    <col min="14" max="14" width="14.83203125" style="27" bestFit="1" customWidth="1"/>
    <col min="15" max="16384" width="10.83203125" style="27"/>
  </cols>
  <sheetData>
    <row r="1" spans="1:15" x14ac:dyDescent="0.25">
      <c r="A1" s="27" t="s">
        <v>31</v>
      </c>
      <c r="N1" s="28" t="s">
        <v>46</v>
      </c>
    </row>
    <row r="2" spans="1:15" x14ac:dyDescent="0.25">
      <c r="A2" s="27">
        <v>1</v>
      </c>
      <c r="B2" s="27" t="s">
        <v>93</v>
      </c>
      <c r="N2" s="27" t="s">
        <v>50</v>
      </c>
    </row>
    <row r="3" spans="1:15" x14ac:dyDescent="0.25">
      <c r="A3" s="27">
        <v>2</v>
      </c>
      <c r="B3" s="27" t="s">
        <v>41</v>
      </c>
      <c r="N3" s="27" t="s">
        <v>34</v>
      </c>
    </row>
    <row r="4" spans="1:15" ht="24" x14ac:dyDescent="0.35">
      <c r="A4" s="27">
        <v>3</v>
      </c>
      <c r="B4" s="27" t="s">
        <v>32</v>
      </c>
      <c r="N4" s="23" t="s">
        <v>47</v>
      </c>
      <c r="O4" s="13"/>
    </row>
    <row r="5" spans="1:15" x14ac:dyDescent="0.25">
      <c r="A5" s="27">
        <v>4</v>
      </c>
      <c r="B5" s="27" t="s">
        <v>42</v>
      </c>
    </row>
    <row r="6" spans="1:15" x14ac:dyDescent="0.25">
      <c r="A6" s="27">
        <v>5</v>
      </c>
      <c r="B6" s="27" t="s">
        <v>48</v>
      </c>
    </row>
    <row r="7" spans="1:15" x14ac:dyDescent="0.25">
      <c r="A7" s="27">
        <v>6</v>
      </c>
      <c r="B7" s="29" t="s">
        <v>54</v>
      </c>
    </row>
    <row r="8" spans="1:15" x14ac:dyDescent="0.25">
      <c r="A8" s="27">
        <v>7</v>
      </c>
      <c r="B8" s="27" t="s">
        <v>51</v>
      </c>
    </row>
    <row r="12" spans="1:15" x14ac:dyDescent="0.25">
      <c r="N12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2023-02-14T01:25:44Z</dcterms:created>
  <dcterms:modified xsi:type="dcterms:W3CDTF">2023-04-24T16:15:06Z</dcterms:modified>
</cp:coreProperties>
</file>