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8B51F706-DAA0-E64A-8CFA-40B1EDA0413C}" xr6:coauthVersionLast="47" xr6:coauthVersionMax="47" xr10:uidLastSave="{00000000-0000-0000-0000-000000000000}"/>
  <bookViews>
    <workbookView xWindow="260" yWindow="2800" windowWidth="33600" windowHeight="17540" xr2:uid="{E7E559FF-5818-C841-AE4A-F705F0A80E92}"/>
  </bookViews>
  <sheets>
    <sheet name="Worksheet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  <c r="S17" i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Q186" i="1"/>
  <c r="P186" i="1"/>
  <c r="P185" i="1"/>
  <c r="Q185" i="1" s="1"/>
  <c r="Q184" i="1"/>
  <c r="P184" i="1"/>
  <c r="Q183" i="1"/>
  <c r="P183" i="1"/>
  <c r="Q182" i="1"/>
  <c r="P182" i="1"/>
  <c r="Q181" i="1"/>
  <c r="P181" i="1"/>
  <c r="Q180" i="1"/>
  <c r="P180" i="1"/>
  <c r="P179" i="1"/>
  <c r="Q179" i="1" s="1"/>
  <c r="Q178" i="1"/>
  <c r="P178" i="1"/>
  <c r="Q177" i="1"/>
  <c r="P177" i="1"/>
  <c r="Q176" i="1"/>
  <c r="P176" i="1"/>
  <c r="Q175" i="1"/>
  <c r="P175" i="1"/>
  <c r="Q174" i="1"/>
  <c r="P174" i="1"/>
  <c r="P173" i="1"/>
  <c r="Q173" i="1" s="1"/>
  <c r="Q172" i="1"/>
  <c r="P172" i="1"/>
  <c r="Q171" i="1"/>
  <c r="P171" i="1"/>
  <c r="Q170" i="1"/>
  <c r="P170" i="1"/>
  <c r="Q169" i="1"/>
  <c r="P169" i="1"/>
  <c r="Q168" i="1"/>
  <c r="P168" i="1"/>
  <c r="P167" i="1"/>
  <c r="Q167" i="1" s="1"/>
  <c r="Q166" i="1"/>
  <c r="P166" i="1"/>
  <c r="Q165" i="1"/>
  <c r="P165" i="1"/>
  <c r="Q164" i="1"/>
  <c r="P164" i="1"/>
  <c r="Q163" i="1"/>
  <c r="P163" i="1"/>
  <c r="Q162" i="1"/>
  <c r="P162" i="1"/>
  <c r="P161" i="1"/>
  <c r="Q161" i="1" s="1"/>
  <c r="Q160" i="1"/>
  <c r="P160" i="1"/>
  <c r="Q159" i="1"/>
  <c r="P159" i="1"/>
  <c r="Q158" i="1"/>
  <c r="P158" i="1"/>
  <c r="Q157" i="1"/>
  <c r="P157" i="1"/>
  <c r="Q156" i="1"/>
  <c r="P156" i="1"/>
  <c r="P155" i="1"/>
  <c r="Q155" i="1" s="1"/>
  <c r="Q154" i="1"/>
  <c r="P154" i="1"/>
  <c r="Q153" i="1"/>
  <c r="P153" i="1"/>
  <c r="Q152" i="1"/>
  <c r="P152" i="1"/>
  <c r="Q151" i="1"/>
  <c r="P151" i="1"/>
  <c r="Q150" i="1"/>
  <c r="P150" i="1"/>
  <c r="P149" i="1"/>
  <c r="Q149" i="1" s="1"/>
  <c r="Q148" i="1"/>
  <c r="P148" i="1"/>
  <c r="Q147" i="1"/>
  <c r="P147" i="1"/>
  <c r="Q146" i="1"/>
  <c r="P146" i="1"/>
  <c r="Q145" i="1"/>
  <c r="P145" i="1"/>
  <c r="Q144" i="1"/>
  <c r="P144" i="1"/>
  <c r="P143" i="1"/>
  <c r="Q143" i="1" s="1"/>
  <c r="Q142" i="1"/>
  <c r="P142" i="1"/>
  <c r="Q141" i="1"/>
  <c r="P141" i="1"/>
  <c r="Q140" i="1"/>
  <c r="P140" i="1"/>
  <c r="Q139" i="1"/>
  <c r="P139" i="1"/>
  <c r="Q138" i="1"/>
  <c r="P138" i="1"/>
  <c r="P137" i="1"/>
  <c r="Q137" i="1" s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B6" i="1"/>
  <c r="K192" i="1" l="1"/>
  <c r="K191" i="1"/>
  <c r="K190" i="1"/>
  <c r="K180" i="1"/>
  <c r="B7" i="1"/>
  <c r="K62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K86" i="1" l="1"/>
  <c r="K96" i="1"/>
  <c r="K98" i="1"/>
  <c r="K107" i="1"/>
  <c r="K97" i="1"/>
  <c r="K108" i="1"/>
  <c r="K132" i="1"/>
  <c r="K50" i="1"/>
  <c r="K51" i="1"/>
  <c r="K143" i="1"/>
  <c r="K144" i="1"/>
  <c r="K17" i="1"/>
  <c r="K40" i="1"/>
  <c r="K142" i="1"/>
  <c r="K52" i="1"/>
  <c r="K154" i="1"/>
  <c r="K63" i="1"/>
  <c r="K155" i="1"/>
  <c r="K156" i="1"/>
  <c r="K26" i="1"/>
  <c r="K166" i="1"/>
  <c r="K119" i="1"/>
  <c r="K64" i="1"/>
  <c r="K120" i="1"/>
  <c r="K38" i="1"/>
  <c r="K84" i="1"/>
  <c r="K130" i="1"/>
  <c r="K178" i="1"/>
  <c r="K109" i="1"/>
  <c r="K74" i="1"/>
  <c r="K27" i="1"/>
  <c r="K75" i="1"/>
  <c r="K167" i="1"/>
  <c r="K28" i="1"/>
  <c r="K76" i="1"/>
  <c r="K168" i="1"/>
  <c r="K39" i="1"/>
  <c r="K85" i="1"/>
  <c r="K131" i="1"/>
  <c r="K179" i="1"/>
  <c r="K29" i="1"/>
  <c r="K77" i="1"/>
  <c r="K121" i="1"/>
  <c r="K18" i="1"/>
  <c r="K66" i="1"/>
  <c r="K88" i="1"/>
  <c r="K134" i="1"/>
  <c r="K170" i="1"/>
  <c r="K31" i="1"/>
  <c r="K159" i="1"/>
  <c r="K44" i="1"/>
  <c r="K90" i="1"/>
  <c r="K113" i="1"/>
  <c r="K148" i="1"/>
  <c r="K45" i="1"/>
  <c r="K91" i="1"/>
  <c r="K137" i="1"/>
  <c r="K185" i="1"/>
  <c r="K22" i="1"/>
  <c r="K34" i="1"/>
  <c r="K46" i="1"/>
  <c r="K58" i="1"/>
  <c r="K70" i="1"/>
  <c r="K92" i="1"/>
  <c r="K103" i="1"/>
  <c r="K115" i="1"/>
  <c r="K126" i="1"/>
  <c r="K138" i="1"/>
  <c r="K150" i="1"/>
  <c r="K162" i="1"/>
  <c r="K174" i="1"/>
  <c r="K186" i="1"/>
  <c r="K53" i="1"/>
  <c r="K99" i="1"/>
  <c r="K145" i="1"/>
  <c r="K169" i="1"/>
  <c r="K54" i="1"/>
  <c r="K111" i="1"/>
  <c r="K146" i="1"/>
  <c r="K19" i="1"/>
  <c r="K55" i="1"/>
  <c r="K79" i="1"/>
  <c r="K123" i="1"/>
  <c r="K147" i="1"/>
  <c r="K20" i="1"/>
  <c r="K80" i="1"/>
  <c r="K136" i="1"/>
  <c r="K184" i="1"/>
  <c r="K69" i="1"/>
  <c r="K114" i="1"/>
  <c r="K173" i="1"/>
  <c r="K47" i="1"/>
  <c r="K82" i="1"/>
  <c r="K116" i="1"/>
  <c r="K151" i="1"/>
  <c r="K187" i="1"/>
  <c r="K65" i="1"/>
  <c r="K110" i="1"/>
  <c r="K157" i="1"/>
  <c r="K30" i="1"/>
  <c r="K100" i="1"/>
  <c r="K158" i="1"/>
  <c r="K43" i="1"/>
  <c r="K67" i="1"/>
  <c r="K112" i="1"/>
  <c r="K135" i="1"/>
  <c r="K183" i="1"/>
  <c r="K56" i="1"/>
  <c r="K124" i="1"/>
  <c r="K172" i="1"/>
  <c r="K21" i="1"/>
  <c r="K57" i="1"/>
  <c r="K102" i="1"/>
  <c r="K149" i="1"/>
  <c r="K23" i="1"/>
  <c r="K164" i="1"/>
  <c r="K176" i="1"/>
  <c r="K188" i="1"/>
  <c r="K41" i="1"/>
  <c r="K87" i="1"/>
  <c r="K133" i="1"/>
  <c r="K181" i="1"/>
  <c r="K42" i="1"/>
  <c r="K78" i="1"/>
  <c r="K122" i="1"/>
  <c r="K182" i="1"/>
  <c r="K89" i="1"/>
  <c r="K171" i="1"/>
  <c r="K32" i="1"/>
  <c r="K68" i="1"/>
  <c r="K101" i="1"/>
  <c r="K160" i="1"/>
  <c r="K33" i="1"/>
  <c r="K81" i="1"/>
  <c r="K125" i="1"/>
  <c r="K161" i="1"/>
  <c r="K35" i="1"/>
  <c r="K59" i="1"/>
  <c r="K71" i="1"/>
  <c r="K93" i="1"/>
  <c r="K104" i="1"/>
  <c r="K127" i="1"/>
  <c r="K139" i="1"/>
  <c r="K163" i="1"/>
  <c r="K175" i="1"/>
  <c r="K24" i="1"/>
  <c r="K36" i="1"/>
  <c r="K48" i="1"/>
  <c r="K60" i="1"/>
  <c r="K72" i="1"/>
  <c r="K83" i="1"/>
  <c r="K94" i="1"/>
  <c r="K105" i="1"/>
  <c r="K117" i="1"/>
  <c r="K128" i="1"/>
  <c r="K140" i="1"/>
  <c r="K152" i="1"/>
  <c r="K25" i="1"/>
  <c r="K37" i="1"/>
  <c r="K49" i="1"/>
  <c r="K61" i="1"/>
  <c r="K73" i="1"/>
  <c r="K95" i="1"/>
  <c r="K106" i="1"/>
  <c r="K118" i="1"/>
  <c r="K129" i="1"/>
  <c r="K141" i="1"/>
  <c r="K153" i="1"/>
  <c r="K165" i="1"/>
  <c r="K177" i="1"/>
  <c r="K189" i="1"/>
  <c r="G155" i="1"/>
  <c r="I155" i="1" s="1"/>
  <c r="N8" i="1"/>
  <c r="G160" i="1"/>
  <c r="I160" i="1" s="1"/>
  <c r="G159" i="1"/>
  <c r="I159" i="1" s="1"/>
  <c r="G156" i="1"/>
  <c r="I156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B11" i="1"/>
  <c r="B9" i="1"/>
  <c r="K7" i="1" l="1"/>
  <c r="L177" i="1"/>
  <c r="L37" i="1"/>
  <c r="L36" i="1"/>
  <c r="L125" i="1"/>
  <c r="L42" i="1"/>
  <c r="L119" i="1"/>
  <c r="L176" i="1"/>
  <c r="L112" i="1"/>
  <c r="L98" i="1"/>
  <c r="L136" i="1"/>
  <c r="L145" i="1"/>
  <c r="L108" i="1"/>
  <c r="L174" i="1"/>
  <c r="L34" i="1"/>
  <c r="L31" i="1"/>
  <c r="L165" i="1"/>
  <c r="L25" i="1"/>
  <c r="L24" i="1"/>
  <c r="L81" i="1"/>
  <c r="L181" i="1"/>
  <c r="L97" i="1"/>
  <c r="L164" i="1"/>
  <c r="L67" i="1"/>
  <c r="L64" i="1"/>
  <c r="L80" i="1"/>
  <c r="L99" i="1"/>
  <c r="L85" i="1"/>
  <c r="L162" i="1"/>
  <c r="L22" i="1"/>
  <c r="L170" i="1"/>
  <c r="L153" i="1"/>
  <c r="L152" i="1"/>
  <c r="L175" i="1"/>
  <c r="L33" i="1"/>
  <c r="L133" i="1"/>
  <c r="L75" i="1"/>
  <c r="L23" i="1"/>
  <c r="L43" i="1"/>
  <c r="L40" i="1"/>
  <c r="L20" i="1"/>
  <c r="L53" i="1"/>
  <c r="L63" i="1"/>
  <c r="L150" i="1"/>
  <c r="L185" i="1"/>
  <c r="L134" i="1"/>
  <c r="L160" i="1"/>
  <c r="L51" i="1"/>
  <c r="L149" i="1"/>
  <c r="L158" i="1"/>
  <c r="L187" i="1"/>
  <c r="L147" i="1"/>
  <c r="L180" i="1"/>
  <c r="L39" i="1"/>
  <c r="L138" i="1"/>
  <c r="L137" i="1"/>
  <c r="L88" i="1"/>
  <c r="L129" i="1"/>
  <c r="L128" i="1"/>
  <c r="L139" i="1"/>
  <c r="L101" i="1"/>
  <c r="L41" i="1"/>
  <c r="L27" i="1"/>
  <c r="L102" i="1"/>
  <c r="L100" i="1"/>
  <c r="L151" i="1"/>
  <c r="L123" i="1"/>
  <c r="L144" i="1"/>
  <c r="L178" i="1"/>
  <c r="L126" i="1"/>
  <c r="L91" i="1"/>
  <c r="L66" i="1"/>
  <c r="L140" i="1"/>
  <c r="L118" i="1"/>
  <c r="L117" i="1"/>
  <c r="L127" i="1"/>
  <c r="L68" i="1"/>
  <c r="L192" i="1"/>
  <c r="L190" i="1"/>
  <c r="L57" i="1"/>
  <c r="L30" i="1"/>
  <c r="L116" i="1"/>
  <c r="L79" i="1"/>
  <c r="L109" i="1"/>
  <c r="L130" i="1"/>
  <c r="L115" i="1"/>
  <c r="L45" i="1"/>
  <c r="L18" i="1"/>
  <c r="L141" i="1"/>
  <c r="L106" i="1"/>
  <c r="L105" i="1"/>
  <c r="L104" i="1"/>
  <c r="L32" i="1"/>
  <c r="L156" i="1"/>
  <c r="L142" i="1"/>
  <c r="L21" i="1"/>
  <c r="L157" i="1"/>
  <c r="L82" i="1"/>
  <c r="L55" i="1"/>
  <c r="L86" i="1"/>
  <c r="L103" i="1"/>
  <c r="L148" i="1"/>
  <c r="L121" i="1"/>
  <c r="L95" i="1"/>
  <c r="L94" i="1"/>
  <c r="L93" i="1"/>
  <c r="L171" i="1"/>
  <c r="L120" i="1"/>
  <c r="L107" i="1"/>
  <c r="L172" i="1"/>
  <c r="L110" i="1"/>
  <c r="L47" i="1"/>
  <c r="L19" i="1"/>
  <c r="L52" i="1"/>
  <c r="L96" i="1"/>
  <c r="L92" i="1"/>
  <c r="L113" i="1"/>
  <c r="L77" i="1"/>
  <c r="L87" i="1"/>
  <c r="L83" i="1"/>
  <c r="L71" i="1"/>
  <c r="L89" i="1"/>
  <c r="L76" i="1"/>
  <c r="L84" i="1"/>
  <c r="L124" i="1"/>
  <c r="L65" i="1"/>
  <c r="L173" i="1"/>
  <c r="L146" i="1"/>
  <c r="L191" i="1"/>
  <c r="L74" i="1"/>
  <c r="L90" i="1"/>
  <c r="L29" i="1"/>
  <c r="L163" i="1"/>
  <c r="L73" i="1"/>
  <c r="L72" i="1"/>
  <c r="L59" i="1"/>
  <c r="L182" i="1"/>
  <c r="L28" i="1"/>
  <c r="L62" i="1"/>
  <c r="L56" i="1"/>
  <c r="L17" i="1"/>
  <c r="L114" i="1"/>
  <c r="L111" i="1"/>
  <c r="L167" i="1"/>
  <c r="L50" i="1"/>
  <c r="L70" i="1"/>
  <c r="L44" i="1"/>
  <c r="L154" i="1"/>
  <c r="L61" i="1"/>
  <c r="L60" i="1"/>
  <c r="L35" i="1"/>
  <c r="L122" i="1"/>
  <c r="L179" i="1"/>
  <c r="L38" i="1"/>
  <c r="L183" i="1"/>
  <c r="L168" i="1"/>
  <c r="L69" i="1"/>
  <c r="L54" i="1"/>
  <c r="L155" i="1"/>
  <c r="L26" i="1"/>
  <c r="L58" i="1"/>
  <c r="L159" i="1"/>
  <c r="L166" i="1"/>
  <c r="O191" i="1"/>
  <c r="O179" i="1"/>
  <c r="O167" i="1"/>
  <c r="O155" i="1"/>
  <c r="O143" i="1"/>
  <c r="O131" i="1"/>
  <c r="O119" i="1"/>
  <c r="O108" i="1"/>
  <c r="O97" i="1"/>
  <c r="O85" i="1"/>
  <c r="O75" i="1"/>
  <c r="O63" i="1"/>
  <c r="O51" i="1"/>
  <c r="O39" i="1"/>
  <c r="O27" i="1"/>
  <c r="O107" i="1"/>
  <c r="O50" i="1"/>
  <c r="O126" i="1"/>
  <c r="O190" i="1"/>
  <c r="O178" i="1"/>
  <c r="O166" i="1"/>
  <c r="O154" i="1"/>
  <c r="O142" i="1"/>
  <c r="O130" i="1"/>
  <c r="O96" i="1"/>
  <c r="O84" i="1"/>
  <c r="O74" i="1"/>
  <c r="O62" i="1"/>
  <c r="O38" i="1"/>
  <c r="O26" i="1"/>
  <c r="O138" i="1"/>
  <c r="O58" i="1"/>
  <c r="O189" i="1"/>
  <c r="O177" i="1"/>
  <c r="O165" i="1"/>
  <c r="O153" i="1"/>
  <c r="O141" i="1"/>
  <c r="O129" i="1"/>
  <c r="O118" i="1"/>
  <c r="O106" i="1"/>
  <c r="O95" i="1"/>
  <c r="O73" i="1"/>
  <c r="O61" i="1"/>
  <c r="O49" i="1"/>
  <c r="O37" i="1"/>
  <c r="O25" i="1"/>
  <c r="O139" i="1"/>
  <c r="O93" i="1"/>
  <c r="O47" i="1"/>
  <c r="O186" i="1"/>
  <c r="O162" i="1"/>
  <c r="O115" i="1"/>
  <c r="O92" i="1"/>
  <c r="O188" i="1"/>
  <c r="O176" i="1"/>
  <c r="O164" i="1"/>
  <c r="O152" i="1"/>
  <c r="O140" i="1"/>
  <c r="O128" i="1"/>
  <c r="O117" i="1"/>
  <c r="O105" i="1"/>
  <c r="O94" i="1"/>
  <c r="O83" i="1"/>
  <c r="O72" i="1"/>
  <c r="O60" i="1"/>
  <c r="O48" i="1"/>
  <c r="O36" i="1"/>
  <c r="O24" i="1"/>
  <c r="O151" i="1"/>
  <c r="O104" i="1"/>
  <c r="O59" i="1"/>
  <c r="O174" i="1"/>
  <c r="O103" i="1"/>
  <c r="O70" i="1"/>
  <c r="O22" i="1"/>
  <c r="O187" i="1"/>
  <c r="O175" i="1"/>
  <c r="O163" i="1"/>
  <c r="O127" i="1"/>
  <c r="O116" i="1"/>
  <c r="O82" i="1"/>
  <c r="O71" i="1"/>
  <c r="O35" i="1"/>
  <c r="O23" i="1"/>
  <c r="O150" i="1"/>
  <c r="O182" i="1"/>
  <c r="O170" i="1"/>
  <c r="O158" i="1"/>
  <c r="O146" i="1"/>
  <c r="O134" i="1"/>
  <c r="O122" i="1"/>
  <c r="O111" i="1"/>
  <c r="O100" i="1"/>
  <c r="O88" i="1"/>
  <c r="O78" i="1"/>
  <c r="O66" i="1"/>
  <c r="O54" i="1"/>
  <c r="O42" i="1"/>
  <c r="O30" i="1"/>
  <c r="O18" i="1"/>
  <c r="O184" i="1"/>
  <c r="O157" i="1"/>
  <c r="O125" i="1"/>
  <c r="O76" i="1"/>
  <c r="O45" i="1"/>
  <c r="O20" i="1"/>
  <c r="O112" i="1"/>
  <c r="O183" i="1"/>
  <c r="O156" i="1"/>
  <c r="O124" i="1"/>
  <c r="O99" i="1"/>
  <c r="O69" i="1"/>
  <c r="O44" i="1"/>
  <c r="O19" i="1"/>
  <c r="O180" i="1"/>
  <c r="O121" i="1"/>
  <c r="O67" i="1"/>
  <c r="O173" i="1"/>
  <c r="O120" i="1"/>
  <c r="O65" i="1"/>
  <c r="O172" i="1"/>
  <c r="O114" i="1"/>
  <c r="O64" i="1"/>
  <c r="O144" i="1"/>
  <c r="O57" i="1"/>
  <c r="O169" i="1"/>
  <c r="O56" i="1"/>
  <c r="O181" i="1"/>
  <c r="O149" i="1"/>
  <c r="O123" i="1"/>
  <c r="O98" i="1"/>
  <c r="O68" i="1"/>
  <c r="O43" i="1"/>
  <c r="O17" i="1"/>
  <c r="O148" i="1"/>
  <c r="O91" i="1"/>
  <c r="O41" i="1"/>
  <c r="O147" i="1"/>
  <c r="O90" i="1"/>
  <c r="O40" i="1"/>
  <c r="O145" i="1"/>
  <c r="O89" i="1"/>
  <c r="O34" i="1"/>
  <c r="O171" i="1"/>
  <c r="O87" i="1"/>
  <c r="O33" i="1"/>
  <c r="O137" i="1"/>
  <c r="O32" i="1"/>
  <c r="O113" i="1"/>
  <c r="O86" i="1"/>
  <c r="O161" i="1"/>
  <c r="O80" i="1"/>
  <c r="O160" i="1"/>
  <c r="O79" i="1"/>
  <c r="O55" i="1"/>
  <c r="O135" i="1"/>
  <c r="O52" i="1"/>
  <c r="O132" i="1"/>
  <c r="O110" i="1"/>
  <c r="O109" i="1"/>
  <c r="O102" i="1"/>
  <c r="O185" i="1"/>
  <c r="O21" i="1"/>
  <c r="O168" i="1"/>
  <c r="O159" i="1"/>
  <c r="O77" i="1"/>
  <c r="O136" i="1"/>
  <c r="O53" i="1"/>
  <c r="O133" i="1"/>
  <c r="O46" i="1"/>
  <c r="O31" i="1"/>
  <c r="O29" i="1"/>
  <c r="O192" i="1"/>
  <c r="O28" i="1"/>
  <c r="O101" i="1"/>
  <c r="O81" i="1"/>
  <c r="L189" i="1"/>
  <c r="L49" i="1"/>
  <c r="L48" i="1"/>
  <c r="L161" i="1"/>
  <c r="L78" i="1"/>
  <c r="L143" i="1"/>
  <c r="L188" i="1"/>
  <c r="L135" i="1"/>
  <c r="L132" i="1"/>
  <c r="L184" i="1"/>
  <c r="L169" i="1"/>
  <c r="L131" i="1"/>
  <c r="L186" i="1"/>
  <c r="L46" i="1"/>
  <c r="R155" i="1"/>
  <c r="R192" i="1"/>
  <c r="R188" i="1"/>
  <c r="R184" i="1"/>
  <c r="R180" i="1"/>
  <c r="R176" i="1"/>
  <c r="R172" i="1"/>
  <c r="R168" i="1"/>
  <c r="R164" i="1"/>
  <c r="R185" i="1"/>
  <c r="R161" i="1"/>
  <c r="R191" i="1"/>
  <c r="R187" i="1"/>
  <c r="R183" i="1"/>
  <c r="R179" i="1"/>
  <c r="R175" i="1"/>
  <c r="R171" i="1"/>
  <c r="R167" i="1"/>
  <c r="R163" i="1"/>
  <c r="R170" i="1"/>
  <c r="R181" i="1"/>
  <c r="R169" i="1"/>
  <c r="R166" i="1"/>
  <c r="R173" i="1"/>
  <c r="R165" i="1"/>
  <c r="R190" i="1"/>
  <c r="R182" i="1"/>
  <c r="R178" i="1"/>
  <c r="R174" i="1"/>
  <c r="R162" i="1"/>
  <c r="R189" i="1"/>
  <c r="R186" i="1"/>
  <c r="R177" i="1"/>
  <c r="G158" i="1"/>
  <c r="I158" i="1" s="1"/>
  <c r="G157" i="1"/>
  <c r="I157" i="1" s="1"/>
  <c r="R134" i="1"/>
  <c r="R135" i="1"/>
  <c r="R31" i="1"/>
  <c r="R67" i="1"/>
  <c r="R32" i="1"/>
  <c r="R78" i="1"/>
  <c r="R145" i="1"/>
  <c r="R146" i="1"/>
  <c r="R156" i="1"/>
  <c r="R157" i="1"/>
  <c r="R100" i="1"/>
  <c r="R112" i="1"/>
  <c r="R66" i="1"/>
  <c r="R88" i="1"/>
  <c r="R43" i="1"/>
  <c r="R89" i="1"/>
  <c r="R122" i="1"/>
  <c r="R30" i="1"/>
  <c r="R33" i="1"/>
  <c r="R79" i="1"/>
  <c r="R42" i="1"/>
  <c r="R44" i="1"/>
  <c r="R45" i="1"/>
  <c r="R18" i="1"/>
  <c r="R54" i="1"/>
  <c r="R111" i="1"/>
  <c r="R19" i="1"/>
  <c r="R55" i="1"/>
  <c r="R20" i="1"/>
  <c r="R56" i="1"/>
  <c r="R21" i="1"/>
  <c r="R57" i="1"/>
  <c r="R123" i="1"/>
  <c r="R68" i="1"/>
  <c r="R80" i="1"/>
  <c r="R90" i="1"/>
  <c r="R101" i="1"/>
  <c r="R113" i="1"/>
  <c r="R124" i="1"/>
  <c r="R136" i="1"/>
  <c r="R158" i="1"/>
  <c r="R69" i="1"/>
  <c r="R81" i="1"/>
  <c r="R91" i="1"/>
  <c r="R102" i="1"/>
  <c r="R114" i="1"/>
  <c r="R125" i="1"/>
  <c r="R137" i="1"/>
  <c r="R147" i="1"/>
  <c r="R22" i="1"/>
  <c r="R34" i="1"/>
  <c r="R46" i="1"/>
  <c r="R58" i="1"/>
  <c r="R70" i="1"/>
  <c r="R92" i="1"/>
  <c r="R103" i="1"/>
  <c r="R115" i="1"/>
  <c r="R126" i="1"/>
  <c r="R138" i="1"/>
  <c r="R148" i="1"/>
  <c r="R159" i="1"/>
  <c r="R23" i="1"/>
  <c r="R35" i="1"/>
  <c r="R47" i="1"/>
  <c r="R59" i="1"/>
  <c r="R71" i="1"/>
  <c r="R82" i="1"/>
  <c r="R93" i="1"/>
  <c r="R104" i="1"/>
  <c r="R116" i="1"/>
  <c r="R127" i="1"/>
  <c r="R139" i="1"/>
  <c r="R149" i="1"/>
  <c r="R160" i="1"/>
  <c r="R24" i="1"/>
  <c r="R36" i="1"/>
  <c r="R48" i="1"/>
  <c r="R60" i="1"/>
  <c r="R72" i="1"/>
  <c r="R83" i="1"/>
  <c r="R94" i="1"/>
  <c r="R105" i="1"/>
  <c r="R117" i="1"/>
  <c r="R128" i="1"/>
  <c r="R140" i="1"/>
  <c r="R150" i="1"/>
  <c r="R25" i="1"/>
  <c r="R37" i="1"/>
  <c r="R49" i="1"/>
  <c r="R61" i="1"/>
  <c r="R73" i="1"/>
  <c r="R95" i="1"/>
  <c r="R106" i="1"/>
  <c r="R118" i="1"/>
  <c r="R129" i="1"/>
  <c r="R141" i="1"/>
  <c r="R151" i="1"/>
  <c r="R26" i="1"/>
  <c r="R38" i="1"/>
  <c r="R50" i="1"/>
  <c r="R62" i="1"/>
  <c r="R74" i="1"/>
  <c r="R84" i="1"/>
  <c r="R96" i="1"/>
  <c r="R107" i="1"/>
  <c r="R130" i="1"/>
  <c r="R142" i="1"/>
  <c r="R152" i="1"/>
  <c r="R27" i="1"/>
  <c r="R39" i="1"/>
  <c r="R51" i="1"/>
  <c r="R63" i="1"/>
  <c r="R75" i="1"/>
  <c r="R85" i="1"/>
  <c r="R97" i="1"/>
  <c r="R108" i="1"/>
  <c r="R119" i="1"/>
  <c r="R131" i="1"/>
  <c r="R153" i="1"/>
  <c r="R28" i="1"/>
  <c r="R40" i="1"/>
  <c r="R52" i="1"/>
  <c r="R64" i="1"/>
  <c r="R76" i="1"/>
  <c r="R86" i="1"/>
  <c r="R98" i="1"/>
  <c r="R109" i="1"/>
  <c r="R120" i="1"/>
  <c r="R132" i="1"/>
  <c r="R143" i="1"/>
  <c r="R154" i="1"/>
  <c r="R29" i="1"/>
  <c r="R41" i="1"/>
  <c r="R53" i="1"/>
  <c r="R65" i="1"/>
  <c r="R77" i="1"/>
  <c r="R87" i="1"/>
  <c r="R99" i="1"/>
  <c r="R110" i="1"/>
  <c r="R121" i="1"/>
  <c r="R133" i="1"/>
  <c r="R144" i="1"/>
  <c r="S71" i="1" l="1"/>
  <c r="S145" i="1"/>
  <c r="S21" i="1"/>
  <c r="S56" i="1"/>
  <c r="S32" i="1"/>
  <c r="S63" i="1"/>
  <c r="S25" i="1"/>
  <c r="S67" i="1"/>
  <c r="S81" i="1"/>
  <c r="S40" i="1"/>
  <c r="S76" i="1"/>
  <c r="S19" i="1"/>
  <c r="S184" i="1"/>
  <c r="S175" i="1"/>
  <c r="S168" i="1"/>
  <c r="S82" i="1"/>
  <c r="S37" i="1"/>
  <c r="S133" i="1"/>
  <c r="S43" i="1"/>
  <c r="S69" i="1"/>
  <c r="S92" i="1"/>
  <c r="S60" i="1"/>
  <c r="S52" i="1"/>
  <c r="S87" i="1"/>
  <c r="S172" i="1"/>
  <c r="S156" i="1"/>
  <c r="S42" i="1"/>
  <c r="S182" i="1"/>
  <c r="S70" i="1"/>
  <c r="S94" i="1"/>
  <c r="S186" i="1"/>
  <c r="S118" i="1"/>
  <c r="S74" i="1"/>
  <c r="S107" i="1"/>
  <c r="S146" i="1"/>
  <c r="S53" i="1"/>
  <c r="S171" i="1"/>
  <c r="S68" i="1"/>
  <c r="S65" i="1"/>
  <c r="S103" i="1"/>
  <c r="S105" i="1"/>
  <c r="S47" i="1"/>
  <c r="S129" i="1"/>
  <c r="S84" i="1"/>
  <c r="S27" i="1"/>
  <c r="S167" i="1"/>
  <c r="S136" i="1"/>
  <c r="S55" i="1"/>
  <c r="S34" i="1"/>
  <c r="S98" i="1"/>
  <c r="S120" i="1"/>
  <c r="S174" i="1"/>
  <c r="S117" i="1"/>
  <c r="S93" i="1"/>
  <c r="S96" i="1"/>
  <c r="S39" i="1"/>
  <c r="S179" i="1"/>
  <c r="S77" i="1"/>
  <c r="S79" i="1"/>
  <c r="S89" i="1"/>
  <c r="S123" i="1"/>
  <c r="S20" i="1"/>
  <c r="S78" i="1"/>
  <c r="S35" i="1"/>
  <c r="S59" i="1"/>
  <c r="S51" i="1"/>
  <c r="S155" i="1"/>
  <c r="S135" i="1"/>
  <c r="S112" i="1"/>
  <c r="S173" i="1"/>
  <c r="S191" i="1"/>
  <c r="S160" i="1"/>
  <c r="S149" i="1"/>
  <c r="S45" i="1"/>
  <c r="S88" i="1"/>
  <c r="S104" i="1"/>
  <c r="S140" i="1"/>
  <c r="S165" i="1"/>
  <c r="S130" i="1"/>
  <c r="S150" i="1"/>
  <c r="S121" i="1"/>
  <c r="S100" i="1"/>
  <c r="S151" i="1"/>
  <c r="S152" i="1"/>
  <c r="S177" i="1"/>
  <c r="S142" i="1"/>
  <c r="S75" i="1"/>
  <c r="S153" i="1"/>
  <c r="S159" i="1"/>
  <c r="S111" i="1"/>
  <c r="S116" i="1"/>
  <c r="S24" i="1"/>
  <c r="S164" i="1"/>
  <c r="S49" i="1"/>
  <c r="S189" i="1"/>
  <c r="S154" i="1"/>
  <c r="S85" i="1"/>
  <c r="S23" i="1"/>
  <c r="S185" i="1"/>
  <c r="S86" i="1"/>
  <c r="S147" i="1"/>
  <c r="S169" i="1"/>
  <c r="S125" i="1"/>
  <c r="S122" i="1"/>
  <c r="S127" i="1"/>
  <c r="S36" i="1"/>
  <c r="S176" i="1"/>
  <c r="S61" i="1"/>
  <c r="S58" i="1"/>
  <c r="S166" i="1"/>
  <c r="S97" i="1"/>
  <c r="S141" i="1"/>
  <c r="S101" i="1"/>
  <c r="S161" i="1"/>
  <c r="S90" i="1"/>
  <c r="S180" i="1"/>
  <c r="S28" i="1"/>
  <c r="S192" i="1"/>
  <c r="S102" i="1"/>
  <c r="S113" i="1"/>
  <c r="S41" i="1"/>
  <c r="S57" i="1"/>
  <c r="S44" i="1"/>
  <c r="S157" i="1"/>
  <c r="S134" i="1"/>
  <c r="S163" i="1"/>
  <c r="S48" i="1"/>
  <c r="S188" i="1"/>
  <c r="S73" i="1"/>
  <c r="S138" i="1"/>
  <c r="S178" i="1"/>
  <c r="S108" i="1"/>
  <c r="S54" i="1"/>
  <c r="S66" i="1"/>
  <c r="S80" i="1"/>
  <c r="S26" i="1"/>
  <c r="S190" i="1"/>
  <c r="S119" i="1"/>
  <c r="S139" i="1"/>
  <c r="S29" i="1"/>
  <c r="S31" i="1"/>
  <c r="S110" i="1"/>
  <c r="S137" i="1"/>
  <c r="S148" i="1"/>
  <c r="S64" i="1"/>
  <c r="S99" i="1"/>
  <c r="S18" i="1"/>
  <c r="S158" i="1"/>
  <c r="S187" i="1"/>
  <c r="S72" i="1"/>
  <c r="S115" i="1"/>
  <c r="S95" i="1"/>
  <c r="S38" i="1"/>
  <c r="S126" i="1"/>
  <c r="S131" i="1"/>
  <c r="S183" i="1"/>
  <c r="S128" i="1"/>
  <c r="S181" i="1"/>
  <c r="S109" i="1"/>
  <c r="S91" i="1"/>
  <c r="S144" i="1"/>
  <c r="S46" i="1"/>
  <c r="S132" i="1"/>
  <c r="S33" i="1"/>
  <c r="S114" i="1"/>
  <c r="S124" i="1"/>
  <c r="S30" i="1"/>
  <c r="S170" i="1"/>
  <c r="S22" i="1"/>
  <c r="S83" i="1"/>
  <c r="S162" i="1"/>
  <c r="S106" i="1"/>
  <c r="S62" i="1"/>
  <c r="S50" i="1"/>
  <c r="S143" i="1"/>
  <c r="T17" i="1"/>
  <c r="T156" i="1"/>
  <c r="T169" i="1"/>
  <c r="T161" i="1"/>
  <c r="T164" i="1" l="1"/>
  <c r="T188" i="1"/>
  <c r="T180" i="1"/>
  <c r="T123" i="1"/>
  <c r="T146" i="1"/>
  <c r="T192" i="1"/>
  <c r="T45" i="1"/>
  <c r="T55" i="1"/>
  <c r="T54" i="1"/>
  <c r="T186" i="1"/>
  <c r="T30" i="1"/>
  <c r="T166" i="1"/>
  <c r="T57" i="1"/>
  <c r="T134" i="1"/>
  <c r="T162" i="1"/>
  <c r="T170" i="1"/>
  <c r="T137" i="1"/>
  <c r="T191" i="1"/>
  <c r="T44" i="1"/>
  <c r="T160" i="1"/>
  <c r="T167" i="1"/>
  <c r="T190" i="1"/>
  <c r="T32" i="1"/>
  <c r="T174" i="1"/>
  <c r="T19" i="1"/>
  <c r="T168" i="1"/>
  <c r="T172" i="1"/>
  <c r="T175" i="1"/>
  <c r="T31" i="1"/>
  <c r="T75" i="1"/>
  <c r="T176" i="1"/>
  <c r="T149" i="1"/>
  <c r="T157" i="1"/>
  <c r="T179" i="1"/>
  <c r="T64" i="1"/>
  <c r="T125" i="1"/>
  <c r="T184" i="1"/>
  <c r="T88" i="1"/>
  <c r="T153" i="1"/>
  <c r="T99" i="1"/>
  <c r="T183" i="1"/>
  <c r="T189" i="1"/>
  <c r="T52" i="1"/>
  <c r="T23" i="1"/>
  <c r="T171" i="1"/>
  <c r="T173" i="1"/>
  <c r="T177" i="1"/>
  <c r="T112" i="1"/>
  <c r="T185" i="1"/>
  <c r="T165" i="1"/>
  <c r="T18" i="1"/>
  <c r="T155" i="1"/>
  <c r="T66" i="1"/>
  <c r="T100" i="1"/>
  <c r="T154" i="1"/>
  <c r="T42" i="1"/>
  <c r="T182" i="1"/>
  <c r="T178" i="1"/>
  <c r="T20" i="1"/>
  <c r="T163" i="1"/>
  <c r="T78" i="1"/>
  <c r="T181" i="1"/>
  <c r="T187" i="1"/>
  <c r="T94" i="1"/>
  <c r="T111" i="1"/>
  <c r="T33" i="1"/>
  <c r="T56" i="1"/>
  <c r="T89" i="1"/>
  <c r="T145" i="1"/>
  <c r="T147" i="1"/>
  <c r="T43" i="1"/>
  <c r="T135" i="1"/>
  <c r="T159" i="1"/>
  <c r="T98" i="1"/>
  <c r="T110" i="1"/>
  <c r="T77" i="1"/>
  <c r="T65" i="1"/>
  <c r="T122" i="1"/>
  <c r="T79" i="1"/>
  <c r="T51" i="1"/>
  <c r="T62" i="1"/>
  <c r="T25" i="1"/>
  <c r="T86" i="1"/>
  <c r="T63" i="1"/>
  <c r="T81" i="1"/>
  <c r="T96" i="1"/>
  <c r="T69" i="1"/>
  <c r="T84" i="1"/>
  <c r="T158" i="1"/>
  <c r="T83" i="1"/>
  <c r="T151" i="1"/>
  <c r="T115" i="1"/>
  <c r="T133" i="1"/>
  <c r="T76" i="1"/>
  <c r="T21" i="1"/>
  <c r="T47" i="1"/>
  <c r="T67" i="1"/>
  <c r="T85" i="1"/>
  <c r="T73" i="1"/>
  <c r="T141" i="1"/>
  <c r="T59" i="1"/>
  <c r="T103" i="1"/>
  <c r="T144" i="1"/>
  <c r="T142" i="1"/>
  <c r="T74" i="1"/>
  <c r="T26" i="1"/>
  <c r="T39" i="1"/>
  <c r="T143" i="1"/>
  <c r="T28" i="1"/>
  <c r="T140" i="1"/>
  <c r="T109" i="1"/>
  <c r="T148" i="1"/>
  <c r="T82" i="1"/>
  <c r="T34" i="1"/>
  <c r="T35" i="1"/>
  <c r="T60" i="1"/>
  <c r="T41" i="1"/>
  <c r="T113" i="1"/>
  <c r="T104" i="1"/>
  <c r="T61" i="1"/>
  <c r="T150" i="1"/>
  <c r="T139" i="1"/>
  <c r="T114" i="1"/>
  <c r="T87" i="1"/>
  <c r="T53" i="1"/>
  <c r="T95" i="1"/>
  <c r="T138" i="1"/>
  <c r="T22" i="1"/>
  <c r="T129" i="1"/>
  <c r="T117" i="1"/>
  <c r="T90" i="1"/>
  <c r="T130" i="1"/>
  <c r="T36" i="1"/>
  <c r="T70" i="1"/>
  <c r="T93" i="1"/>
  <c r="T102" i="1"/>
  <c r="T128" i="1"/>
  <c r="T116" i="1"/>
  <c r="T58" i="1"/>
  <c r="T49" i="1"/>
  <c r="T71" i="1"/>
  <c r="T108" i="1"/>
  <c r="T119" i="1"/>
  <c r="T131" i="1"/>
  <c r="T152" i="1"/>
  <c r="T91" i="1"/>
  <c r="T106" i="1"/>
  <c r="T80" i="1"/>
  <c r="T97" i="1"/>
  <c r="T101" i="1"/>
  <c r="T120" i="1"/>
  <c r="T46" i="1"/>
  <c r="T38" i="1"/>
  <c r="T48" i="1"/>
  <c r="T121" i="1"/>
  <c r="T136" i="1"/>
  <c r="T37" i="1"/>
  <c r="T127" i="1"/>
  <c r="T27" i="1"/>
  <c r="T118" i="1"/>
  <c r="T124" i="1"/>
  <c r="T72" i="1"/>
  <c r="T126" i="1"/>
  <c r="T105" i="1"/>
  <c r="T132" i="1"/>
  <c r="T107" i="1"/>
  <c r="T29" i="1"/>
  <c r="T24" i="1"/>
  <c r="T40" i="1"/>
  <c r="T68" i="1"/>
  <c r="T50" i="1"/>
  <c r="T92" i="1"/>
</calcChain>
</file>

<file path=xl/sharedStrings.xml><?xml version="1.0" encoding="utf-8"?>
<sst xmlns="http://schemas.openxmlformats.org/spreadsheetml/2006/main" count="462" uniqueCount="94">
  <si>
    <t>Location</t>
  </si>
  <si>
    <t>Constants</t>
  </si>
  <si>
    <t>Rep</t>
  </si>
  <si>
    <t>B</t>
  </si>
  <si>
    <t>C</t>
  </si>
  <si>
    <t>A</t>
  </si>
  <si>
    <t>Date_collected</t>
  </si>
  <si>
    <t>convert to K</t>
  </si>
  <si>
    <t>Airpressure, lab, (atm)</t>
  </si>
  <si>
    <t>Convert machene readout</t>
  </si>
  <si>
    <t>average 2021 from Moaa</t>
  </si>
  <si>
    <t>Ambient CH4 concentration ppm</t>
  </si>
  <si>
    <t>Kh adjusted for water temperature</t>
  </si>
  <si>
    <t>ml</t>
  </si>
  <si>
    <t>Bottle_size</t>
  </si>
  <si>
    <t>L</t>
  </si>
  <si>
    <t>Sample_Vol</t>
  </si>
  <si>
    <t>umol/mol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</si>
  <si>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</si>
  <si>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</si>
  <si>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</si>
  <si>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</si>
  <si>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</si>
  <si>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</si>
  <si>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</si>
  <si>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</si>
  <si>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</si>
  <si>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</si>
  <si>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Average in cumbaya during processing period</t>
  </si>
  <si>
    <t>Steps</t>
  </si>
  <si>
    <t>R (L⋅atm⋅K−1⋅mol−1)</t>
  </si>
  <si>
    <t>PV=nRT</t>
  </si>
  <si>
    <t>CH4 GCC Output (with N, overpressurized)</t>
  </si>
  <si>
    <t>CH4 GCC  (with N, overpressurized)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</si>
  <si>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</si>
  <si>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</si>
  <si>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</si>
  <si>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</si>
  <si>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</si>
  <si>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</si>
  <si>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I calculated this differenty from Amanda</t>
  </si>
  <si>
    <t>Sgas = kH * Pgas</t>
  </si>
  <si>
    <t>Initial CH4 aq concentration using Kh</t>
  </si>
  <si>
    <t>Convert CH4 in (mol/L) to partial pressure in headspace (atm)</t>
  </si>
  <si>
    <t>Partial Pressure CH4 headspace</t>
  </si>
  <si>
    <t>Saturation concentration of CH4</t>
  </si>
  <si>
    <t>Partial Pressure CH4 in atmosphere</t>
  </si>
  <si>
    <t>uatm</t>
  </si>
  <si>
    <t>%Sat using umol/L</t>
  </si>
  <si>
    <t>%</t>
  </si>
  <si>
    <t>Final Calculations</t>
  </si>
  <si>
    <t>Colmillo</t>
  </si>
  <si>
    <t>Gavi-main</t>
  </si>
  <si>
    <t>Gavi-trib</t>
  </si>
  <si>
    <t>Site</t>
  </si>
  <si>
    <t>0m</t>
  </si>
  <si>
    <t>50m</t>
  </si>
  <si>
    <t xml:space="preserve">50m </t>
  </si>
  <si>
    <t>30m</t>
  </si>
  <si>
    <t>15m</t>
  </si>
  <si>
    <t>100m</t>
  </si>
  <si>
    <t xml:space="preserve">0m </t>
  </si>
  <si>
    <t>Headspace extracted</t>
  </si>
  <si>
    <t>Wetland_11</t>
  </si>
  <si>
    <t>Wetland_12</t>
  </si>
  <si>
    <t>Wetland_03</t>
  </si>
  <si>
    <t>Wetland_06</t>
  </si>
  <si>
    <t>Wetland_08</t>
  </si>
  <si>
    <t>Wetland_09</t>
  </si>
  <si>
    <t>Wetland_01</t>
  </si>
  <si>
    <t>Wetland_04</t>
  </si>
  <si>
    <t>Wetland_02</t>
  </si>
  <si>
    <t>Wetland_10</t>
  </si>
  <si>
    <t>Wetland_05</t>
  </si>
  <si>
    <t>Wetland_07</t>
  </si>
  <si>
    <t>Bottle No</t>
  </si>
  <si>
    <t>sample collection and processing</t>
  </si>
  <si>
    <t>(for water as solvent )</t>
  </si>
  <si>
    <t>n/V = P/(R*T)</t>
  </si>
  <si>
    <t>mol/L in lab</t>
  </si>
  <si>
    <t>Air temp, lab (c)</t>
  </si>
  <si>
    <t>Calculate mol/L at atmospheric pressure in lab when samples where processed</t>
  </si>
  <si>
    <t>there are (.009+.012) ml in the vials</t>
  </si>
  <si>
    <t xml:space="preserve"> C1 = C2 * V2 / V1</t>
  </si>
  <si>
    <t>convert GCC output from umol/mol to umol/L</t>
  </si>
  <si>
    <t>calculate Kh adjusted for water temperature measured in field (note: this may be different from how amanda did it?)</t>
  </si>
  <si>
    <t>Calc initial concentration in aq solution</t>
  </si>
  <si>
    <t>We need to add together the moles of CH4 in the headspace (step 3 * vol of headspace) and the moles of CH4 in the solution (using henry's law)</t>
  </si>
  <si>
    <t>Different from amanda - I did not subtract ambient concntration of CH4</t>
  </si>
  <si>
    <t>Find partial pressure of CH4 in the atmosphere at field site</t>
  </si>
  <si>
    <t>Saturation of CH4 using henry's constant and partial pressure in air in field</t>
  </si>
  <si>
    <t>% saturation</t>
  </si>
  <si>
    <t>ave volume of 5 9 ml vials</t>
  </si>
  <si>
    <t>Source/Equation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</si>
</sst>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3" xfId="0" applyBorder="1"/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165" fontId="0" fillId="0" borderId="0" xfId="0" applyNumberFormat="1"/>
    <xf numFmtId="20" fontId="0" fillId="0" borderId="0" xfId="0" applyNumberFormat="1"/>
    <xf numFmtId="0" fontId="4" fillId="4" borderId="3" xfId="0" applyFont="1" applyFill="1" applyBorder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2" fillId="0" borderId="0" xfId="0" applyFont="1"/>
    <xf numFmtId="0" fontId="0" fillId="2" borderId="0" xfId="0" applyFill="1"/>
    <xf numFmtId="0" fontId="9" fillId="8" borderId="0" xfId="0" applyFont="1" applyFill="1"/>
    <xf numFmtId="0" fontId="9" fillId="2" borderId="0" xfId="0" applyFont="1" applyFill="1"/>
    <xf numFmtId="0" fontId="9" fillId="7" borderId="0" xfId="0" applyFont="1" applyFill="1"/>
    <xf numFmtId="0" fontId="9" fillId="4" borderId="0" xfId="0" applyFont="1" applyFill="1"/>
    <xf numFmtId="0" fontId="0" fillId="9" borderId="0" xfId="0" applyFill="1"/>
    <xf numFmtId="0" fontId="0" fillId="9" borderId="2" xfId="0" applyFill="1" applyBorder="1"/>
    <xf numFmtId="0" fontId="1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9" borderId="0" xfId="0" applyFill="1" applyAlignment="1"/>
    <xf numFmtId="0" fontId="1" fillId="0" borderId="0" xfId="0" applyFont="1" applyAlignment="1">
      <alignment horizontal="center"/>
    </xf>
    <xf numFmtId="0" fontId="4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317500</xdr:colOff>
      <xdr:row>1</xdr:row>
      <xdr:rowOff>76200</xdr:rowOff>
    </xdr:from>
    <xdr:to>
      <xdr:col>13</xdr:col>
      <xdr:colOff>448597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192582</xdr:colOff>
      <xdr:row>3</xdr:row>
      <xdr:rowOff>279400</xdr:rowOff>
    </xdr:from>
    <xdr:to>
      <xdr:col>14</xdr:col>
      <xdr:colOff>520700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182" y="990600"/>
          <a:ext cx="3122118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E780"/>
  <sheetViews>
    <sheetView tabSelected="1" topLeftCell="G1" workbookViewId="0">
      <selection activeCell="P16" sqref="P16"/>
    </sheetView>
  </sheetViews>
  <sheetFormatPr baseColWidth="10" defaultRowHeight="16" x14ac:dyDescent="0.2"/>
  <cols>
    <col min="1" max="1" width="30.33203125" bestFit="1" customWidth="1"/>
    <col min="2" max="2" width="12.1640625" bestFit="1" customWidth="1"/>
    <col min="3" max="3" width="14.6640625" style="52" customWidth="1"/>
    <col min="4" max="4" width="7.33203125" customWidth="1"/>
    <col min="5" max="5" width="14.1640625" customWidth="1"/>
    <col min="9" max="9" width="12.1640625" bestFit="1" customWidth="1"/>
    <col min="10" max="10" width="24.1640625" customWidth="1"/>
    <col min="11" max="11" width="16.6640625" customWidth="1"/>
    <col min="12" max="12" width="12.6640625" bestFit="1" customWidth="1"/>
    <col min="13" max="13" width="16.6640625" customWidth="1"/>
    <col min="14" max="14" width="20" customWidth="1"/>
    <col min="15" max="15" width="21.6640625" customWidth="1"/>
    <col min="16" max="16" width="19.6640625" customWidth="1"/>
    <col min="17" max="17" width="18.83203125" customWidth="1"/>
    <col min="18" max="18" width="18.6640625" customWidth="1"/>
    <col min="19" max="19" width="19" customWidth="1"/>
    <col min="20" max="20" width="23" bestFit="1" customWidth="1"/>
  </cols>
  <sheetData>
    <row r="1" spans="1:57" s="6" customFormat="1" ht="20" x14ac:dyDescent="0.25">
      <c r="A1" s="6" t="s">
        <v>1</v>
      </c>
      <c r="C1" s="51" t="s">
        <v>93</v>
      </c>
      <c r="I1" s="7"/>
      <c r="L1" s="7"/>
      <c r="M1" s="21" t="s">
        <v>40</v>
      </c>
      <c r="N1" s="22"/>
      <c r="O1" s="23"/>
    </row>
    <row r="2" spans="1:57" ht="20" x14ac:dyDescent="0.2">
      <c r="A2" t="s">
        <v>30</v>
      </c>
      <c r="B2">
        <v>8.2057366080959995E-2</v>
      </c>
      <c r="I2" s="4"/>
      <c r="L2" s="4"/>
      <c r="N2" s="12"/>
      <c r="O2" s="4"/>
    </row>
    <row r="3" spans="1:57" x14ac:dyDescent="0.2">
      <c r="A3" t="s">
        <v>7</v>
      </c>
      <c r="B3">
        <v>273.14999999999998</v>
      </c>
      <c r="I3" s="4"/>
      <c r="J3" t="s">
        <v>82</v>
      </c>
      <c r="L3" s="4"/>
      <c r="O3" s="4"/>
    </row>
    <row r="4" spans="1:57" x14ac:dyDescent="0.2">
      <c r="A4" t="s">
        <v>8</v>
      </c>
      <c r="B4">
        <v>1.01653069</v>
      </c>
      <c r="C4" s="52" t="s">
        <v>28</v>
      </c>
      <c r="I4" s="4"/>
      <c r="L4" s="4"/>
      <c r="O4" s="4"/>
      <c r="R4" s="27"/>
    </row>
    <row r="5" spans="1:57" x14ac:dyDescent="0.2">
      <c r="A5" t="s">
        <v>80</v>
      </c>
      <c r="B5">
        <v>21</v>
      </c>
      <c r="C5" s="52" t="s">
        <v>28</v>
      </c>
      <c r="I5" s="4"/>
      <c r="L5" s="4"/>
      <c r="O5" s="4"/>
    </row>
    <row r="6" spans="1:57" x14ac:dyDescent="0.2">
      <c r="A6" t="s">
        <v>35</v>
      </c>
      <c r="B6">
        <f>9.45526/1000</f>
        <v>9.4552600000000001E-3</v>
      </c>
      <c r="C6" s="52" t="s">
        <v>92</v>
      </c>
      <c r="I6" s="4"/>
      <c r="L6" s="4"/>
      <c r="N6" s="8"/>
      <c r="O6" s="4"/>
    </row>
    <row r="7" spans="1:57" x14ac:dyDescent="0.2">
      <c r="A7" s="2" t="s">
        <v>79</v>
      </c>
      <c r="B7">
        <f>B4/(B2*(B5+B3))</f>
        <v>4.2114734732379838E-2</v>
      </c>
      <c r="C7" t="s">
        <v>78</v>
      </c>
      <c r="I7" s="4"/>
      <c r="K7">
        <f>K17*B11</f>
        <v>2.4392466901434862E-2</v>
      </c>
      <c r="L7" s="4"/>
      <c r="O7" s="4"/>
      <c r="Q7" s="27"/>
    </row>
    <row r="8" spans="1:57" x14ac:dyDescent="0.2">
      <c r="I8" s="4"/>
      <c r="L8" s="4"/>
      <c r="M8" s="27"/>
      <c r="N8">
        <f>1.4*10^-5/1000*101300</f>
        <v>1.4181999999999999E-3</v>
      </c>
      <c r="O8" s="4" t="s">
        <v>27</v>
      </c>
    </row>
    <row r="9" spans="1:57" x14ac:dyDescent="0.2">
      <c r="A9" t="s">
        <v>11</v>
      </c>
      <c r="B9">
        <f>1912.38833333333/1000</f>
        <v>1.9123883333333298</v>
      </c>
      <c r="C9" s="52" t="s">
        <v>10</v>
      </c>
      <c r="I9" s="4"/>
      <c r="L9" s="4"/>
      <c r="M9" t="s">
        <v>24</v>
      </c>
      <c r="N9">
        <v>1600</v>
      </c>
      <c r="O9" s="4" t="s">
        <v>25</v>
      </c>
    </row>
    <row r="10" spans="1:57" x14ac:dyDescent="0.2">
      <c r="I10" s="4"/>
      <c r="L10" s="4" t="s">
        <v>83</v>
      </c>
      <c r="M10" t="s">
        <v>26</v>
      </c>
      <c r="O10" s="4"/>
    </row>
    <row r="11" spans="1:57" x14ac:dyDescent="0.2">
      <c r="A11" t="s">
        <v>36</v>
      </c>
      <c r="B11">
        <f>12/1000</f>
        <v>1.2E-2</v>
      </c>
      <c r="I11" s="4"/>
      <c r="L11" s="4"/>
      <c r="O11" s="4"/>
    </row>
    <row r="12" spans="1:57" x14ac:dyDescent="0.2">
      <c r="I12" s="4"/>
      <c r="O12" s="4"/>
    </row>
    <row r="13" spans="1:57" x14ac:dyDescent="0.2">
      <c r="A13" s="45"/>
      <c r="B13" s="45"/>
      <c r="C13" s="53"/>
      <c r="D13" s="45"/>
      <c r="E13" s="45"/>
      <c r="F13" s="45"/>
      <c r="G13" s="45"/>
      <c r="H13" s="45"/>
      <c r="I13" s="46"/>
      <c r="J13" s="14"/>
      <c r="K13" s="15"/>
      <c r="L13" s="15"/>
      <c r="M13" s="19"/>
      <c r="N13" s="18" t="s">
        <v>37</v>
      </c>
      <c r="O13" s="17"/>
      <c r="P13" s="49" t="s">
        <v>50</v>
      </c>
      <c r="Q13" s="50"/>
      <c r="R13" s="50"/>
      <c r="S13" s="50"/>
      <c r="T13" s="50"/>
    </row>
    <row r="14" spans="1:57" x14ac:dyDescent="0.2">
      <c r="A14" s="45"/>
      <c r="B14" s="45"/>
      <c r="C14" s="53"/>
      <c r="D14" s="45"/>
      <c r="E14" s="47" t="s">
        <v>76</v>
      </c>
      <c r="F14" s="45"/>
      <c r="G14" s="45"/>
      <c r="H14" s="45"/>
      <c r="I14" s="46"/>
      <c r="J14" s="14"/>
      <c r="K14" s="16" t="s">
        <v>9</v>
      </c>
      <c r="L14" s="15"/>
      <c r="M14" s="19"/>
      <c r="N14" s="18" t="s">
        <v>77</v>
      </c>
      <c r="O14" s="17"/>
      <c r="P14" s="49"/>
      <c r="Q14" s="50"/>
      <c r="R14" s="50"/>
      <c r="S14" s="50"/>
      <c r="T14" s="50"/>
      <c r="U14" s="48"/>
      <c r="V14" s="48"/>
      <c r="W14" s="48"/>
      <c r="X14" s="28"/>
      <c r="Y14" s="28"/>
      <c r="Z14" s="28"/>
      <c r="AA14" s="28"/>
    </row>
    <row r="15" spans="1:57" s="34" customFormat="1" ht="48" x14ac:dyDescent="0.2">
      <c r="A15" s="34" t="s">
        <v>75</v>
      </c>
      <c r="B15" s="34" t="s">
        <v>54</v>
      </c>
      <c r="C15" s="54" t="s">
        <v>0</v>
      </c>
      <c r="D15" s="34" t="s">
        <v>2</v>
      </c>
      <c r="E15" s="34" t="s">
        <v>6</v>
      </c>
      <c r="F15" s="34" t="s">
        <v>14</v>
      </c>
      <c r="G15" s="34" t="s">
        <v>14</v>
      </c>
      <c r="H15" s="34" t="s">
        <v>62</v>
      </c>
      <c r="I15" s="35" t="s">
        <v>16</v>
      </c>
      <c r="J15" s="34" t="s">
        <v>32</v>
      </c>
      <c r="K15" s="34" t="s">
        <v>33</v>
      </c>
      <c r="L15" s="35" t="s">
        <v>19</v>
      </c>
      <c r="M15" s="34" t="s">
        <v>23</v>
      </c>
      <c r="N15" s="34" t="s">
        <v>21</v>
      </c>
      <c r="O15" s="35" t="s">
        <v>12</v>
      </c>
      <c r="P15" s="34" t="s">
        <v>44</v>
      </c>
      <c r="Q15" s="36" t="s">
        <v>42</v>
      </c>
      <c r="R15" s="34" t="s">
        <v>46</v>
      </c>
      <c r="S15" s="34" t="s">
        <v>45</v>
      </c>
      <c r="T15" s="37" t="s">
        <v>48</v>
      </c>
      <c r="Y15" s="38"/>
      <c r="Z15" s="38"/>
    </row>
    <row r="16" spans="1:57" s="9" customFormat="1" ht="17" thickBot="1" x14ac:dyDescent="0.25">
      <c r="A16" s="13"/>
      <c r="C16" s="55"/>
      <c r="F16" s="9" t="s">
        <v>13</v>
      </c>
      <c r="G16" s="9" t="s">
        <v>15</v>
      </c>
      <c r="H16" s="9" t="s">
        <v>13</v>
      </c>
      <c r="I16" s="10" t="s">
        <v>15</v>
      </c>
      <c r="J16" s="9" t="s">
        <v>17</v>
      </c>
      <c r="K16" s="9" t="s">
        <v>18</v>
      </c>
      <c r="L16" s="10" t="s">
        <v>18</v>
      </c>
      <c r="M16" s="9" t="s">
        <v>20</v>
      </c>
      <c r="N16" s="9" t="s">
        <v>22</v>
      </c>
      <c r="O16" s="10" t="s">
        <v>27</v>
      </c>
      <c r="P16" s="9" t="s">
        <v>47</v>
      </c>
      <c r="Q16" s="32" t="s">
        <v>18</v>
      </c>
      <c r="R16" s="9" t="s">
        <v>47</v>
      </c>
      <c r="S16" s="9" t="s">
        <v>18</v>
      </c>
      <c r="T16" s="32" t="s">
        <v>49</v>
      </c>
      <c r="U16" s="8"/>
      <c r="V16" s="8"/>
      <c r="W16" s="8"/>
      <c r="X16" s="8"/>
      <c r="Y16" s="29"/>
      <c r="Z16" s="29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23" ht="17" thickTop="1" x14ac:dyDescent="0.2">
      <c r="A17">
        <v>1</v>
      </c>
      <c r="B17" t="s">
        <v>51</v>
      </c>
      <c r="C17" s="52" t="s">
        <v>55</v>
      </c>
      <c r="D17" t="s">
        <v>5</v>
      </c>
      <c r="E17" s="1">
        <v>44768</v>
      </c>
      <c r="F17">
        <v>71.28</v>
      </c>
      <c r="G17">
        <f>F17/1000</f>
        <v>7.1279999999999996E-2</v>
      </c>
      <c r="H17">
        <v>15</v>
      </c>
      <c r="I17" s="4">
        <f>(G17-H17/1000)</f>
        <v>5.6279999999999997E-2</v>
      </c>
      <c r="J17">
        <v>48.265900000000002</v>
      </c>
      <c r="K17">
        <f>J17*$B$7</f>
        <v>2.032705575119572</v>
      </c>
      <c r="L17" s="4">
        <f>K17*($B$11+$B$6)/$B$11</f>
        <v>3.6343522181366623</v>
      </c>
      <c r="M17">
        <v>7.0540000000000003</v>
      </c>
      <c r="N17">
        <v>64.56</v>
      </c>
      <c r="O17" s="5">
        <f>$N$8*EXP($N$9*(1/(M17+$B$3)-1/298.15))</f>
        <v>1.999880935237024E-3</v>
      </c>
      <c r="P17" s="3">
        <f>L17*$B$2*($B$5+$B$3)</f>
        <v>87.722992712216595</v>
      </c>
      <c r="Q17" s="33">
        <f>((L17*H17/1000)+(I17*O17*P17))/I17</f>
        <v>1.1440795220868061</v>
      </c>
      <c r="R17" s="3">
        <f>$B$9*N17/101.3</f>
        <v>1.2187935913129297</v>
      </c>
      <c r="S17" s="3">
        <f>O17*10^6*R17/10^6</f>
        <v>2.4374420672557931E-3</v>
      </c>
      <c r="T17" s="33">
        <f>Q17/S17*100</f>
        <v>46937.711359633417</v>
      </c>
      <c r="U17" s="3"/>
      <c r="V17" s="3"/>
      <c r="W17" s="30"/>
    </row>
    <row r="18" spans="1:23" x14ac:dyDescent="0.2">
      <c r="A18">
        <v>2</v>
      </c>
      <c r="B18" t="s">
        <v>63</v>
      </c>
      <c r="C18" s="52">
        <v>3</v>
      </c>
      <c r="D18" t="s">
        <v>3</v>
      </c>
      <c r="E18" s="1">
        <v>44761</v>
      </c>
      <c r="F18">
        <v>70.650000000000006</v>
      </c>
      <c r="G18">
        <f t="shared" ref="G18:G81" si="0">F18/1000</f>
        <v>7.0650000000000004E-2</v>
      </c>
      <c r="H18">
        <v>15</v>
      </c>
      <c r="I18" s="4">
        <f t="shared" ref="I18:I81" si="1">(G18-H18/1000)</f>
        <v>5.5650000000000005E-2</v>
      </c>
      <c r="J18">
        <v>321.11590000000001</v>
      </c>
      <c r="K18">
        <f t="shared" ref="K18:K81" si="2">J18*$B$7</f>
        <v>13.523710946849411</v>
      </c>
      <c r="L18" s="4">
        <f t="shared" ref="L18:L81" si="3">K18*($B$11+$B$6)/$B$11</f>
        <v>24.179561210791693</v>
      </c>
      <c r="M18">
        <v>6.1660000000000004</v>
      </c>
      <c r="N18">
        <v>62.748750000000001</v>
      </c>
      <c r="O18" s="5">
        <f t="shared" ref="O18:O81" si="4">$N$8*EXP($N$9*(1/(M18+$B$3)-1/298.15))</f>
        <v>2.0365175140760038E-3</v>
      </c>
      <c r="P18" s="3">
        <f t="shared" ref="P18:P81" si="5">L18*$B$2*($B$5+$B$3)</f>
        <v>583.62628181546143</v>
      </c>
      <c r="Q18" s="33">
        <f t="shared" ref="Q18:Q81" si="6">((L18*H18/1000)+(I18*O18*P18))/I18</f>
        <v>7.7059670882018647</v>
      </c>
      <c r="R18" s="3">
        <f>$B$9*N18/101.3</f>
        <v>1.1845999746421498</v>
      </c>
      <c r="S18" s="3">
        <f t="shared" ref="S18:S81" si="7">O18*10^6*R18/10^6</f>
        <v>2.4124585955327283E-3</v>
      </c>
      <c r="T18" s="33">
        <f>Q18/S18*100</f>
        <v>319423.80700217589</v>
      </c>
      <c r="U18" s="3"/>
      <c r="V18" s="3"/>
      <c r="W18" s="3"/>
    </row>
    <row r="19" spans="1:23" x14ac:dyDescent="0.2">
      <c r="A19">
        <v>3</v>
      </c>
      <c r="B19" t="s">
        <v>66</v>
      </c>
      <c r="C19" s="52">
        <v>2</v>
      </c>
      <c r="D19" t="s">
        <v>4</v>
      </c>
      <c r="E19" s="1">
        <v>44761</v>
      </c>
      <c r="F19">
        <v>71.3</v>
      </c>
      <c r="G19">
        <f t="shared" si="0"/>
        <v>7.1300000000000002E-2</v>
      </c>
      <c r="H19">
        <v>15</v>
      </c>
      <c r="I19" s="4">
        <f t="shared" si="1"/>
        <v>5.6300000000000003E-2</v>
      </c>
      <c r="J19">
        <v>8.9077999999999999</v>
      </c>
      <c r="K19">
        <f t="shared" si="2"/>
        <v>0.37514963404909313</v>
      </c>
      <c r="L19" s="4">
        <f t="shared" si="3"/>
        <v>0.67074441145234542</v>
      </c>
      <c r="M19">
        <v>5.5728</v>
      </c>
      <c r="N19">
        <v>62.602290000000004</v>
      </c>
      <c r="O19" s="5">
        <f t="shared" si="4"/>
        <v>2.0614974303226059E-3</v>
      </c>
      <c r="P19" s="3">
        <f t="shared" si="5"/>
        <v>16.189874724844724</v>
      </c>
      <c r="Q19" s="33">
        <f t="shared" si="6"/>
        <v>0.21208171146196489</v>
      </c>
      <c r="R19" s="3">
        <f t="shared" ref="R19:R81" si="8">$B$9*N19/101.3</f>
        <v>1.1818350349057236</v>
      </c>
      <c r="S19" s="3">
        <f t="shared" si="7"/>
        <v>2.4363498875233764E-3</v>
      </c>
      <c r="T19" s="33">
        <f>Q19/S19*100</f>
        <v>8704.8954892744241</v>
      </c>
      <c r="U19" s="3"/>
      <c r="V19" s="3"/>
      <c r="W19" s="3"/>
    </row>
    <row r="20" spans="1:23" x14ac:dyDescent="0.2">
      <c r="A20">
        <v>4</v>
      </c>
      <c r="B20" t="s">
        <v>65</v>
      </c>
      <c r="C20" s="52">
        <v>1</v>
      </c>
      <c r="D20" t="s">
        <v>5</v>
      </c>
      <c r="E20" s="1">
        <v>44749</v>
      </c>
      <c r="F20">
        <v>71.209999999999994</v>
      </c>
      <c r="G20">
        <f t="shared" si="0"/>
        <v>7.1209999999999996E-2</v>
      </c>
      <c r="H20">
        <v>15</v>
      </c>
      <c r="I20" s="4">
        <f t="shared" si="1"/>
        <v>5.6209999999999996E-2</v>
      </c>
      <c r="J20">
        <v>2.5247999999999999</v>
      </c>
      <c r="K20">
        <f t="shared" si="2"/>
        <v>0.10633128225231261</v>
      </c>
      <c r="L20" s="4">
        <f t="shared" si="3"/>
        <v>0.19011377557139605</v>
      </c>
      <c r="M20">
        <v>4.2687999999999997</v>
      </c>
      <c r="N20">
        <v>61.669130000000003</v>
      </c>
      <c r="O20" s="5">
        <f t="shared" si="4"/>
        <v>2.1178799437077682E-3</v>
      </c>
      <c r="P20" s="3">
        <f t="shared" si="5"/>
        <v>4.5888093250059452</v>
      </c>
      <c r="Q20" s="33">
        <f t="shared" si="6"/>
        <v>6.0451630913472963E-2</v>
      </c>
      <c r="R20" s="3">
        <f t="shared" si="8"/>
        <v>1.1642184080830844</v>
      </c>
      <c r="S20" s="3">
        <f t="shared" si="7"/>
        <v>2.4656748165745503E-3</v>
      </c>
      <c r="T20" s="33">
        <f t="shared" ref="T20:T81" si="9">Q20/S20*100</f>
        <v>2451.7276368769367</v>
      </c>
      <c r="U20" s="3"/>
      <c r="V20" s="3"/>
      <c r="W20" s="3"/>
    </row>
    <row r="21" spans="1:23" x14ac:dyDescent="0.2">
      <c r="A21">
        <v>5</v>
      </c>
      <c r="B21" t="s">
        <v>66</v>
      </c>
      <c r="C21" s="52">
        <v>3</v>
      </c>
      <c r="D21" t="s">
        <v>4</v>
      </c>
      <c r="E21" s="1">
        <v>44761</v>
      </c>
      <c r="F21">
        <v>70.31</v>
      </c>
      <c r="G21">
        <f t="shared" si="0"/>
        <v>7.0309999999999997E-2</v>
      </c>
      <c r="H21">
        <v>15</v>
      </c>
      <c r="I21" s="4">
        <f t="shared" si="1"/>
        <v>5.5309999999999998E-2</v>
      </c>
      <c r="J21">
        <v>18.045100000000001</v>
      </c>
      <c r="K21">
        <f t="shared" si="2"/>
        <v>0.75996459971926744</v>
      </c>
      <c r="L21" s="4">
        <f t="shared" si="3"/>
        <v>1.3587698398144008</v>
      </c>
      <c r="M21">
        <v>5.5728</v>
      </c>
      <c r="N21">
        <v>62.602290000000004</v>
      </c>
      <c r="O21" s="5">
        <f t="shared" si="4"/>
        <v>2.0614974303226059E-3</v>
      </c>
      <c r="P21" s="3">
        <f t="shared" si="5"/>
        <v>32.7968643657576</v>
      </c>
      <c r="Q21" s="33">
        <f t="shared" si="6"/>
        <v>0.43610726338657735</v>
      </c>
      <c r="R21" s="3">
        <f t="shared" si="8"/>
        <v>1.1818350349057236</v>
      </c>
      <c r="S21" s="3">
        <f t="shared" si="7"/>
        <v>2.4363498875233764E-3</v>
      </c>
      <c r="T21" s="33">
        <f t="shared" si="9"/>
        <v>17900.026002828912</v>
      </c>
      <c r="U21" s="3"/>
      <c r="V21" s="3"/>
      <c r="W21" s="3"/>
    </row>
    <row r="22" spans="1:23" x14ac:dyDescent="0.2">
      <c r="A22">
        <v>6</v>
      </c>
      <c r="B22" t="s">
        <v>51</v>
      </c>
      <c r="C22" s="52" t="s">
        <v>55</v>
      </c>
      <c r="D22" t="s">
        <v>5</v>
      </c>
      <c r="E22" s="1">
        <v>44768</v>
      </c>
      <c r="F22">
        <v>71.3</v>
      </c>
      <c r="G22">
        <f t="shared" si="0"/>
        <v>7.1300000000000002E-2</v>
      </c>
      <c r="H22">
        <v>15</v>
      </c>
      <c r="I22" s="4">
        <f t="shared" si="1"/>
        <v>5.6300000000000003E-2</v>
      </c>
      <c r="J22">
        <v>36.041499999999999</v>
      </c>
      <c r="K22">
        <f t="shared" si="2"/>
        <v>1.5178782118570679</v>
      </c>
      <c r="L22" s="4">
        <f t="shared" si="3"/>
        <v>2.7138726403107061</v>
      </c>
      <c r="M22">
        <v>7.0540000000000003</v>
      </c>
      <c r="N22">
        <v>64.56</v>
      </c>
      <c r="O22" s="5">
        <f t="shared" si="4"/>
        <v>1.999880935237024E-3</v>
      </c>
      <c r="P22" s="3">
        <f t="shared" si="5"/>
        <v>65.505216764576119</v>
      </c>
      <c r="Q22" s="33">
        <f t="shared" si="6"/>
        <v>0.85405928789003371</v>
      </c>
      <c r="R22" s="3">
        <f t="shared" si="8"/>
        <v>1.2187935913129297</v>
      </c>
      <c r="S22" s="3">
        <f t="shared" si="7"/>
        <v>2.4374420672557931E-3</v>
      </c>
      <c r="T22" s="33">
        <f t="shared" si="9"/>
        <v>35039.162545166902</v>
      </c>
      <c r="U22" s="3"/>
      <c r="V22" s="3"/>
      <c r="W22" s="3"/>
    </row>
    <row r="23" spans="1:23" x14ac:dyDescent="0.2">
      <c r="A23">
        <v>7</v>
      </c>
      <c r="B23" t="s">
        <v>65</v>
      </c>
      <c r="C23" s="52">
        <v>2</v>
      </c>
      <c r="D23" t="s">
        <v>3</v>
      </c>
      <c r="E23" s="1">
        <v>44756</v>
      </c>
      <c r="F23">
        <v>71.430000000000007</v>
      </c>
      <c r="G23">
        <f t="shared" si="0"/>
        <v>7.1430000000000007E-2</v>
      </c>
      <c r="H23">
        <v>15</v>
      </c>
      <c r="I23" s="4">
        <f t="shared" si="1"/>
        <v>5.6430000000000008E-2</v>
      </c>
      <c r="J23">
        <v>3.3372999999999999</v>
      </c>
      <c r="K23">
        <f t="shared" si="2"/>
        <v>0.14054950422237122</v>
      </c>
      <c r="L23" s="4">
        <f t="shared" si="3"/>
        <v>0.25129384633017271</v>
      </c>
      <c r="M23">
        <v>6.0435999999999996</v>
      </c>
      <c r="N23">
        <v>61.907879999999999</v>
      </c>
      <c r="O23" s="5">
        <f t="shared" si="4"/>
        <v>2.0416382657432999E-3</v>
      </c>
      <c r="P23" s="3">
        <f t="shared" si="5"/>
        <v>6.0655233524803318</v>
      </c>
      <c r="Q23" s="33">
        <f t="shared" si="6"/>
        <v>7.9181543528255918E-2</v>
      </c>
      <c r="R23" s="3">
        <f t="shared" si="8"/>
        <v>1.1687256411984184</v>
      </c>
      <c r="S23" s="3">
        <f t="shared" si="7"/>
        <v>2.3861149912260647E-3</v>
      </c>
      <c r="T23" s="33">
        <f t="shared" si="9"/>
        <v>3318.4294897527061</v>
      </c>
      <c r="U23" s="3"/>
      <c r="V23" s="3"/>
      <c r="W23" s="3"/>
    </row>
    <row r="24" spans="1:23" x14ac:dyDescent="0.2">
      <c r="A24">
        <v>8</v>
      </c>
      <c r="B24" t="s">
        <v>65</v>
      </c>
      <c r="C24" s="52">
        <v>3</v>
      </c>
      <c r="D24" t="s">
        <v>5</v>
      </c>
      <c r="E24" s="1">
        <v>44749</v>
      </c>
      <c r="F24">
        <v>70.53</v>
      </c>
      <c r="G24">
        <f t="shared" si="0"/>
        <v>7.0529999999999995E-2</v>
      </c>
      <c r="H24">
        <v>15</v>
      </c>
      <c r="I24" s="4">
        <f t="shared" si="1"/>
        <v>5.5529999999999996E-2</v>
      </c>
      <c r="J24">
        <v>1.8904000000000001</v>
      </c>
      <c r="K24">
        <f t="shared" si="2"/>
        <v>7.9613694538090848E-2</v>
      </c>
      <c r="L24" s="4">
        <f t="shared" si="3"/>
        <v>0.14234437632294325</v>
      </c>
      <c r="M24">
        <v>4.2687999999999997</v>
      </c>
      <c r="N24">
        <v>61.669130000000003</v>
      </c>
      <c r="O24" s="5">
        <f t="shared" si="4"/>
        <v>2.1178799437077682E-3</v>
      </c>
      <c r="P24" s="3">
        <f t="shared" si="5"/>
        <v>3.435791012353945</v>
      </c>
      <c r="Q24" s="33">
        <f t="shared" si="6"/>
        <v>4.5727261790731367E-2</v>
      </c>
      <c r="R24" s="3">
        <f t="shared" si="8"/>
        <v>1.1642184080830844</v>
      </c>
      <c r="S24" s="3">
        <f t="shared" si="7"/>
        <v>2.4656748165745503E-3</v>
      </c>
      <c r="T24" s="33">
        <f t="shared" si="9"/>
        <v>1854.5536290246971</v>
      </c>
      <c r="U24" s="3"/>
      <c r="V24" s="3"/>
      <c r="W24" s="3"/>
    </row>
    <row r="25" spans="1:23" x14ac:dyDescent="0.2">
      <c r="A25">
        <v>9</v>
      </c>
      <c r="B25" t="s">
        <v>63</v>
      </c>
      <c r="C25" s="52">
        <v>1</v>
      </c>
      <c r="D25" t="s">
        <v>4</v>
      </c>
      <c r="E25" s="1">
        <v>44764</v>
      </c>
      <c r="F25">
        <v>71</v>
      </c>
      <c r="G25">
        <f t="shared" si="0"/>
        <v>7.0999999999999994E-2</v>
      </c>
      <c r="H25">
        <v>15</v>
      </c>
      <c r="I25" s="4">
        <f t="shared" si="1"/>
        <v>5.5999999999999994E-2</v>
      </c>
      <c r="J25">
        <v>37.133499999999998</v>
      </c>
      <c r="K25">
        <f t="shared" si="2"/>
        <v>1.5638675021848267</v>
      </c>
      <c r="L25" s="4">
        <f t="shared" si="3"/>
        <v>2.7960986554105021</v>
      </c>
      <c r="M25">
        <v>6.37</v>
      </c>
      <c r="N25">
        <v>62.682319999999997</v>
      </c>
      <c r="O25" s="5">
        <f t="shared" si="4"/>
        <v>2.0280213654239017E-3</v>
      </c>
      <c r="P25" s="3">
        <f t="shared" si="5"/>
        <v>67.489920417501693</v>
      </c>
      <c r="Q25" s="33">
        <f t="shared" si="6"/>
        <v>0.88582599754240821</v>
      </c>
      <c r="R25" s="3">
        <f t="shared" si="8"/>
        <v>1.1833458783244466</v>
      </c>
      <c r="S25" s="3">
        <f t="shared" si="7"/>
        <v>2.3998507239282904E-3</v>
      </c>
      <c r="T25" s="33">
        <f t="shared" si="9"/>
        <v>36911.712412362416</v>
      </c>
      <c r="U25" s="3"/>
      <c r="V25" s="3"/>
      <c r="W25" s="3"/>
    </row>
    <row r="26" spans="1:23" x14ac:dyDescent="0.2">
      <c r="A26">
        <v>10</v>
      </c>
      <c r="B26" t="s">
        <v>63</v>
      </c>
      <c r="C26" s="52">
        <v>3</v>
      </c>
      <c r="D26" t="s">
        <v>4</v>
      </c>
      <c r="E26" s="1">
        <v>44764</v>
      </c>
      <c r="F26">
        <v>71.239999999999995</v>
      </c>
      <c r="G26">
        <f t="shared" si="0"/>
        <v>7.1239999999999998E-2</v>
      </c>
      <c r="H26">
        <v>15</v>
      </c>
      <c r="I26" s="4">
        <f t="shared" si="1"/>
        <v>5.6239999999999998E-2</v>
      </c>
      <c r="J26">
        <v>19.590699999999998</v>
      </c>
      <c r="K26">
        <f t="shared" si="2"/>
        <v>0.82505713372163358</v>
      </c>
      <c r="L26" s="4">
        <f t="shared" si="3"/>
        <v>1.4751512765710346</v>
      </c>
      <c r="M26">
        <v>6.37</v>
      </c>
      <c r="N26">
        <v>62.682319999999997</v>
      </c>
      <c r="O26" s="5">
        <f t="shared" si="4"/>
        <v>2.0280213654239017E-3</v>
      </c>
      <c r="P26" s="3">
        <f t="shared" si="5"/>
        <v>35.605983382206098</v>
      </c>
      <c r="Q26" s="33">
        <f t="shared" si="6"/>
        <v>0.46565331432063561</v>
      </c>
      <c r="R26" s="3">
        <f t="shared" si="8"/>
        <v>1.1833458783244466</v>
      </c>
      <c r="S26" s="3">
        <f t="shared" si="7"/>
        <v>2.3998507239282904E-3</v>
      </c>
      <c r="T26" s="33">
        <f t="shared" si="9"/>
        <v>19403.428291506923</v>
      </c>
      <c r="U26" s="3"/>
      <c r="V26" s="3"/>
      <c r="W26" s="3"/>
    </row>
    <row r="27" spans="1:23" x14ac:dyDescent="0.2">
      <c r="A27">
        <v>11</v>
      </c>
      <c r="B27" t="s">
        <v>67</v>
      </c>
      <c r="C27" s="52">
        <v>1</v>
      </c>
      <c r="D27" t="s">
        <v>3</v>
      </c>
      <c r="E27" s="1">
        <v>44750</v>
      </c>
      <c r="F27">
        <v>70.44</v>
      </c>
      <c r="G27">
        <f t="shared" si="0"/>
        <v>7.0440000000000003E-2</v>
      </c>
      <c r="H27">
        <v>15</v>
      </c>
      <c r="I27" s="4">
        <f t="shared" si="1"/>
        <v>5.5440000000000003E-2</v>
      </c>
      <c r="J27">
        <v>38.505099999999999</v>
      </c>
      <c r="K27">
        <f t="shared" si="2"/>
        <v>1.6216320723437589</v>
      </c>
      <c r="L27" s="4">
        <f t="shared" si="3"/>
        <v>2.8993781447061799</v>
      </c>
      <c r="M27">
        <v>7.0789999999999997</v>
      </c>
      <c r="N27">
        <v>63.841279999999998</v>
      </c>
      <c r="O27" s="5">
        <f t="shared" si="4"/>
        <v>1.9988624233304225E-3</v>
      </c>
      <c r="P27" s="3">
        <f t="shared" si="5"/>
        <v>69.982795445297228</v>
      </c>
      <c r="Q27" s="33">
        <f t="shared" si="6"/>
        <v>0.92434976383607359</v>
      </c>
      <c r="R27" s="3">
        <f t="shared" si="8"/>
        <v>1.2052252621625512</v>
      </c>
      <c r="S27" s="3">
        <f t="shared" si="7"/>
        <v>2.4090794881852806E-3</v>
      </c>
      <c r="T27" s="33">
        <f t="shared" si="9"/>
        <v>38369.417379929248</v>
      </c>
      <c r="U27" s="3"/>
      <c r="V27" s="3"/>
      <c r="W27" s="3"/>
    </row>
    <row r="28" spans="1:23" x14ac:dyDescent="0.2">
      <c r="A28">
        <v>12</v>
      </c>
      <c r="B28" t="s">
        <v>63</v>
      </c>
      <c r="C28" s="52">
        <v>2</v>
      </c>
      <c r="D28" t="s">
        <v>4</v>
      </c>
      <c r="E28" s="1">
        <v>44764</v>
      </c>
      <c r="F28">
        <v>70.98</v>
      </c>
      <c r="G28">
        <f t="shared" si="0"/>
        <v>7.0980000000000001E-2</v>
      </c>
      <c r="H28">
        <v>15</v>
      </c>
      <c r="I28" s="4">
        <f t="shared" si="1"/>
        <v>5.5980000000000002E-2</v>
      </c>
      <c r="J28">
        <v>8.7517999999999994</v>
      </c>
      <c r="K28">
        <f t="shared" si="2"/>
        <v>0.36857973543084183</v>
      </c>
      <c r="L28" s="4">
        <f t="shared" si="3"/>
        <v>0.65899783786666033</v>
      </c>
      <c r="M28">
        <v>6.37</v>
      </c>
      <c r="N28">
        <v>62.682319999999997</v>
      </c>
      <c r="O28" s="5">
        <f t="shared" si="4"/>
        <v>2.0280213654239017E-3</v>
      </c>
      <c r="P28" s="3">
        <f t="shared" si="5"/>
        <v>15.906345631569643</v>
      </c>
      <c r="Q28" s="33">
        <f t="shared" si="6"/>
        <v>0.20883875119464151</v>
      </c>
      <c r="R28" s="3">
        <f t="shared" si="8"/>
        <v>1.1833458783244466</v>
      </c>
      <c r="S28" s="3">
        <f t="shared" si="7"/>
        <v>2.3998507239282904E-3</v>
      </c>
      <c r="T28" s="33">
        <f t="shared" si="9"/>
        <v>8702.1558929630246</v>
      </c>
      <c r="U28" s="3"/>
      <c r="V28" s="3"/>
      <c r="W28" s="3"/>
    </row>
    <row r="29" spans="1:23" x14ac:dyDescent="0.2">
      <c r="A29">
        <v>13</v>
      </c>
      <c r="B29" t="s">
        <v>68</v>
      </c>
      <c r="C29" s="52">
        <v>1</v>
      </c>
      <c r="D29" t="s">
        <v>4</v>
      </c>
      <c r="E29" s="1">
        <v>44760</v>
      </c>
      <c r="F29">
        <v>71.62</v>
      </c>
      <c r="G29">
        <f t="shared" si="0"/>
        <v>7.1620000000000003E-2</v>
      </c>
      <c r="H29">
        <v>15</v>
      </c>
      <c r="I29" s="4">
        <f t="shared" si="1"/>
        <v>5.6620000000000004E-2</v>
      </c>
      <c r="J29">
        <v>484.96870000000001</v>
      </c>
      <c r="K29">
        <f t="shared" si="2"/>
        <v>20.4243281540071</v>
      </c>
      <c r="L29" s="4">
        <f t="shared" si="3"/>
        <v>36.517439239128528</v>
      </c>
      <c r="M29">
        <v>7.5819999999999999</v>
      </c>
      <c r="N29">
        <v>63.809089999999998</v>
      </c>
      <c r="O29" s="5">
        <f t="shared" si="4"/>
        <v>1.9785179564049708E-3</v>
      </c>
      <c r="P29" s="3">
        <f t="shared" si="5"/>
        <v>881.42779344740609</v>
      </c>
      <c r="Q29" s="33">
        <f t="shared" si="6"/>
        <v>11.418268801861391</v>
      </c>
      <c r="R29" s="3">
        <f t="shared" si="8"/>
        <v>1.2046175644285926</v>
      </c>
      <c r="S29" s="3">
        <f t="shared" si="7"/>
        <v>2.3833574818227922E-3</v>
      </c>
      <c r="T29" s="33">
        <f t="shared" si="9"/>
        <v>479083.34729243797</v>
      </c>
      <c r="U29" s="3"/>
      <c r="V29" s="3"/>
      <c r="W29" s="3"/>
    </row>
    <row r="30" spans="1:23" x14ac:dyDescent="0.2">
      <c r="A30">
        <v>14</v>
      </c>
      <c r="B30" t="s">
        <v>67</v>
      </c>
      <c r="C30" s="52">
        <v>3</v>
      </c>
      <c r="D30" t="s">
        <v>3</v>
      </c>
      <c r="E30" s="1">
        <v>44750</v>
      </c>
      <c r="F30">
        <v>70.66</v>
      </c>
      <c r="G30">
        <f t="shared" si="0"/>
        <v>7.0660000000000001E-2</v>
      </c>
      <c r="H30">
        <v>15</v>
      </c>
      <c r="I30" s="4">
        <f t="shared" si="1"/>
        <v>5.5660000000000001E-2</v>
      </c>
      <c r="J30">
        <v>84.316299999999998</v>
      </c>
      <c r="K30">
        <f t="shared" si="2"/>
        <v>3.5509586081157583</v>
      </c>
      <c r="L30" s="4">
        <f t="shared" si="3"/>
        <v>6.3488950155301422</v>
      </c>
      <c r="M30">
        <v>7.0789999999999997</v>
      </c>
      <c r="N30">
        <v>63.841279999999998</v>
      </c>
      <c r="O30" s="5">
        <f t="shared" si="4"/>
        <v>1.9988624233304225E-3</v>
      </c>
      <c r="P30" s="3">
        <f t="shared" si="5"/>
        <v>153.24438517506292</v>
      </c>
      <c r="Q30" s="33">
        <f t="shared" si="6"/>
        <v>2.0172994455014543</v>
      </c>
      <c r="R30" s="3">
        <f t="shared" si="8"/>
        <v>1.2052252621625512</v>
      </c>
      <c r="S30" s="3">
        <f t="shared" si="7"/>
        <v>2.4090794881852806E-3</v>
      </c>
      <c r="T30" s="33">
        <f t="shared" si="9"/>
        <v>83737.355093295497</v>
      </c>
      <c r="U30" s="3"/>
      <c r="V30" s="3"/>
      <c r="W30" s="3"/>
    </row>
    <row r="31" spans="1:23" x14ac:dyDescent="0.2">
      <c r="A31">
        <v>15</v>
      </c>
      <c r="B31" t="s">
        <v>63</v>
      </c>
      <c r="C31" s="52">
        <v>3</v>
      </c>
      <c r="D31" t="s">
        <v>5</v>
      </c>
      <c r="E31" s="1">
        <v>44753</v>
      </c>
      <c r="F31">
        <v>71.08</v>
      </c>
      <c r="G31">
        <f t="shared" si="0"/>
        <v>7.1080000000000004E-2</v>
      </c>
      <c r="H31">
        <v>15</v>
      </c>
      <c r="I31" s="4">
        <f t="shared" si="1"/>
        <v>5.6080000000000005E-2</v>
      </c>
      <c r="J31">
        <v>14.869899999999999</v>
      </c>
      <c r="K31">
        <f t="shared" si="2"/>
        <v>0.62624189399701491</v>
      </c>
      <c r="L31" s="4">
        <f t="shared" si="3"/>
        <v>1.1196818882165329</v>
      </c>
      <c r="M31">
        <v>8.4016000000000002</v>
      </c>
      <c r="N31">
        <v>62.784979999999997</v>
      </c>
      <c r="O31" s="5">
        <f t="shared" si="4"/>
        <v>1.9459632108846249E-3</v>
      </c>
      <c r="P31" s="3">
        <f t="shared" si="5"/>
        <v>27.025956821097083</v>
      </c>
      <c r="Q31" s="33">
        <f t="shared" si="6"/>
        <v>0.35207847069512216</v>
      </c>
      <c r="R31" s="3">
        <f t="shared" si="8"/>
        <v>1.185283941367882</v>
      </c>
      <c r="S31" s="3">
        <f t="shared" si="7"/>
        <v>2.3065189443542272E-3</v>
      </c>
      <c r="T31" s="33">
        <f t="shared" si="9"/>
        <v>15264.495076310595</v>
      </c>
      <c r="U31" s="3"/>
      <c r="V31" s="3"/>
      <c r="W31" s="3"/>
    </row>
    <row r="32" spans="1:23" x14ac:dyDescent="0.2">
      <c r="A32">
        <v>16</v>
      </c>
      <c r="B32" t="s">
        <v>67</v>
      </c>
      <c r="C32" s="52">
        <v>2</v>
      </c>
      <c r="D32" t="s">
        <v>3</v>
      </c>
      <c r="E32" s="1">
        <v>44750</v>
      </c>
      <c r="F32">
        <v>70.94</v>
      </c>
      <c r="G32">
        <f t="shared" si="0"/>
        <v>7.0940000000000003E-2</v>
      </c>
      <c r="H32">
        <v>15</v>
      </c>
      <c r="I32" s="4">
        <f t="shared" si="1"/>
        <v>5.5940000000000004E-2</v>
      </c>
      <c r="J32">
        <v>34.893099999999997</v>
      </c>
      <c r="K32">
        <f t="shared" si="2"/>
        <v>1.4695136504904027</v>
      </c>
      <c r="L32" s="4">
        <f t="shared" si="3"/>
        <v>2.6273997870683932</v>
      </c>
      <c r="M32">
        <v>7.0789999999999997</v>
      </c>
      <c r="N32">
        <v>63.841279999999998</v>
      </c>
      <c r="O32" s="5">
        <f t="shared" si="4"/>
        <v>1.9988624233304225E-3</v>
      </c>
      <c r="P32" s="3">
        <f t="shared" si="5"/>
        <v>63.418006439466467</v>
      </c>
      <c r="Q32" s="33">
        <f t="shared" si="6"/>
        <v>0.83128651583390978</v>
      </c>
      <c r="R32" s="3">
        <f t="shared" si="8"/>
        <v>1.2052252621625512</v>
      </c>
      <c r="S32" s="3">
        <f t="shared" si="7"/>
        <v>2.4090794881852806E-3</v>
      </c>
      <c r="T32" s="33">
        <f t="shared" si="9"/>
        <v>34506.39631903985</v>
      </c>
      <c r="U32" s="3"/>
      <c r="V32" s="3"/>
      <c r="W32" s="3"/>
    </row>
    <row r="33" spans="1:23" x14ac:dyDescent="0.2">
      <c r="A33">
        <v>17</v>
      </c>
      <c r="B33" t="s">
        <v>65</v>
      </c>
      <c r="C33" s="52">
        <v>1</v>
      </c>
      <c r="D33" t="s">
        <v>3</v>
      </c>
      <c r="E33" s="1">
        <v>44756</v>
      </c>
      <c r="F33">
        <v>71.099999999999994</v>
      </c>
      <c r="G33">
        <f t="shared" si="0"/>
        <v>7.1099999999999997E-2</v>
      </c>
      <c r="H33">
        <v>15</v>
      </c>
      <c r="I33" s="4">
        <f t="shared" si="1"/>
        <v>5.6099999999999997E-2</v>
      </c>
      <c r="J33">
        <v>3.4140000000000001</v>
      </c>
      <c r="K33">
        <f t="shared" si="2"/>
        <v>0.14377970437634477</v>
      </c>
      <c r="L33" s="4">
        <f t="shared" si="3"/>
        <v>0.25706924500980127</v>
      </c>
      <c r="M33">
        <v>6.0435999999999996</v>
      </c>
      <c r="N33">
        <v>61.907879999999999</v>
      </c>
      <c r="O33" s="5">
        <f t="shared" si="4"/>
        <v>2.0416382657432999E-3</v>
      </c>
      <c r="P33" s="3">
        <f t="shared" si="5"/>
        <v>6.204925156673915</v>
      </c>
      <c r="Q33" s="33">
        <f t="shared" si="6"/>
        <v>8.1403304884548666E-2</v>
      </c>
      <c r="R33" s="3">
        <f t="shared" si="8"/>
        <v>1.1687256411984184</v>
      </c>
      <c r="S33" s="3">
        <f t="shared" si="7"/>
        <v>2.3861149912260647E-3</v>
      </c>
      <c r="T33" s="33">
        <f t="shared" si="9"/>
        <v>3411.5415721319009</v>
      </c>
      <c r="U33" s="3"/>
      <c r="V33" s="3"/>
      <c r="W33" s="3"/>
    </row>
    <row r="34" spans="1:23" x14ac:dyDescent="0.2">
      <c r="A34">
        <v>18</v>
      </c>
      <c r="B34" t="s">
        <v>69</v>
      </c>
      <c r="C34" s="52">
        <v>3</v>
      </c>
      <c r="D34" t="s">
        <v>5</v>
      </c>
      <c r="E34" s="1">
        <v>44749</v>
      </c>
      <c r="F34">
        <v>71.27</v>
      </c>
      <c r="G34">
        <f t="shared" si="0"/>
        <v>7.127E-2</v>
      </c>
      <c r="H34">
        <v>15</v>
      </c>
      <c r="I34" s="4">
        <f t="shared" si="1"/>
        <v>5.6270000000000001E-2</v>
      </c>
      <c r="J34">
        <v>1.5277000000000001</v>
      </c>
      <c r="K34">
        <f t="shared" si="2"/>
        <v>6.4338680250656685E-2</v>
      </c>
      <c r="L34" s="4">
        <f t="shared" si="3"/>
        <v>0.11503359273622536</v>
      </c>
      <c r="M34">
        <v>5.0369999999999999</v>
      </c>
      <c r="N34">
        <v>61.64864</v>
      </c>
      <c r="O34" s="5">
        <f t="shared" si="4"/>
        <v>2.0844166189658169E-3</v>
      </c>
      <c r="P34" s="3">
        <f t="shared" si="5"/>
        <v>2.7765858704893791</v>
      </c>
      <c r="Q34" s="33">
        <f t="shared" si="6"/>
        <v>3.6452283449927604E-2</v>
      </c>
      <c r="R34" s="3">
        <f t="shared" si="8"/>
        <v>1.1638315883698565</v>
      </c>
      <c r="S34" s="3">
        <f t="shared" si="7"/>
        <v>2.4259099044755122E-3</v>
      </c>
      <c r="T34" s="33">
        <f t="shared" si="9"/>
        <v>1502.6231346299187</v>
      </c>
      <c r="U34" s="3"/>
      <c r="V34" s="3"/>
      <c r="W34" s="3"/>
    </row>
    <row r="35" spans="1:23" x14ac:dyDescent="0.2">
      <c r="A35">
        <v>19</v>
      </c>
      <c r="B35" t="s">
        <v>63</v>
      </c>
      <c r="C35" s="52">
        <v>1</v>
      </c>
      <c r="D35" t="s">
        <v>4</v>
      </c>
      <c r="E35" s="1">
        <v>44764</v>
      </c>
      <c r="F35">
        <v>71.03</v>
      </c>
      <c r="G35">
        <f t="shared" si="0"/>
        <v>7.1029999999999996E-2</v>
      </c>
      <c r="H35">
        <v>15</v>
      </c>
      <c r="I35" s="4">
        <f t="shared" si="1"/>
        <v>5.6029999999999996E-2</v>
      </c>
      <c r="J35">
        <v>32.218299999999999</v>
      </c>
      <c r="K35">
        <f t="shared" si="2"/>
        <v>1.3568651580282334</v>
      </c>
      <c r="L35" s="4">
        <f t="shared" si="3"/>
        <v>2.4259912292030692</v>
      </c>
      <c r="M35">
        <v>6.37</v>
      </c>
      <c r="N35">
        <v>62.682319999999997</v>
      </c>
      <c r="O35" s="5">
        <f t="shared" si="4"/>
        <v>2.0280213654239017E-3</v>
      </c>
      <c r="P35" s="3">
        <f t="shared" si="5"/>
        <v>58.556572986311409</v>
      </c>
      <c r="Q35" s="33">
        <f t="shared" si="6"/>
        <v>0.7682251293807737</v>
      </c>
      <c r="R35" s="3">
        <f t="shared" si="8"/>
        <v>1.1833458783244466</v>
      </c>
      <c r="S35" s="3">
        <f t="shared" si="7"/>
        <v>2.3998507239282904E-3</v>
      </c>
      <c r="T35" s="33">
        <f t="shared" si="9"/>
        <v>32011.371445773682</v>
      </c>
      <c r="U35" s="3"/>
      <c r="V35" s="3"/>
      <c r="W35" s="3"/>
    </row>
    <row r="36" spans="1:23" x14ac:dyDescent="0.2">
      <c r="A36">
        <v>20</v>
      </c>
      <c r="B36" t="s">
        <v>69</v>
      </c>
      <c r="C36" s="52">
        <v>2</v>
      </c>
      <c r="D36" t="s">
        <v>5</v>
      </c>
      <c r="E36" s="1">
        <v>44749</v>
      </c>
      <c r="F36">
        <v>71.5</v>
      </c>
      <c r="G36">
        <f t="shared" si="0"/>
        <v>7.1499999999999994E-2</v>
      </c>
      <c r="H36">
        <v>15</v>
      </c>
      <c r="I36" s="4">
        <f t="shared" si="1"/>
        <v>5.6499999999999995E-2</v>
      </c>
      <c r="J36">
        <v>1.8163</v>
      </c>
      <c r="K36">
        <f t="shared" si="2"/>
        <v>7.6492992694421502E-2</v>
      </c>
      <c r="L36" s="4">
        <f t="shared" si="3"/>
        <v>0.13676475386974282</v>
      </c>
      <c r="M36">
        <v>5.0369999999999999</v>
      </c>
      <c r="N36">
        <v>61.64864</v>
      </c>
      <c r="O36" s="5">
        <f t="shared" si="4"/>
        <v>2.0844166189658169E-3</v>
      </c>
      <c r="P36" s="3">
        <f t="shared" si="5"/>
        <v>3.3011146930482811</v>
      </c>
      <c r="Q36" s="33">
        <f t="shared" si="6"/>
        <v>4.3190125018384241E-2</v>
      </c>
      <c r="R36" s="3">
        <f t="shared" si="8"/>
        <v>1.1638315883698565</v>
      </c>
      <c r="S36" s="3">
        <f t="shared" si="7"/>
        <v>2.4259099044755122E-3</v>
      </c>
      <c r="T36" s="33">
        <f t="shared" si="9"/>
        <v>1780.3680564848535</v>
      </c>
      <c r="U36" s="3"/>
      <c r="V36" s="3"/>
      <c r="W36" s="3"/>
    </row>
    <row r="37" spans="1:23" x14ac:dyDescent="0.2">
      <c r="A37">
        <v>21</v>
      </c>
      <c r="B37" t="s">
        <v>70</v>
      </c>
      <c r="C37" s="52">
        <v>1</v>
      </c>
      <c r="D37" t="s">
        <v>3</v>
      </c>
      <c r="E37" s="1">
        <v>44757</v>
      </c>
      <c r="F37">
        <v>71.260000000000005</v>
      </c>
      <c r="G37">
        <f t="shared" si="0"/>
        <v>7.1260000000000004E-2</v>
      </c>
      <c r="H37">
        <v>15</v>
      </c>
      <c r="I37" s="4">
        <f t="shared" si="1"/>
        <v>5.6260000000000004E-2</v>
      </c>
      <c r="J37">
        <v>87.2179</v>
      </c>
      <c r="K37">
        <f t="shared" si="2"/>
        <v>3.6731587224152316</v>
      </c>
      <c r="L37" s="4">
        <f t="shared" si="3"/>
        <v>6.5673812842238846</v>
      </c>
      <c r="M37">
        <v>7.5213999999999999</v>
      </c>
      <c r="N37">
        <v>62.492400000000004</v>
      </c>
      <c r="O37" s="5">
        <f t="shared" si="4"/>
        <v>1.9809541385858932E-3</v>
      </c>
      <c r="P37" s="3">
        <f t="shared" si="5"/>
        <v>158.51802630997943</v>
      </c>
      <c r="Q37" s="33">
        <f t="shared" si="6"/>
        <v>2.065007328872059</v>
      </c>
      <c r="R37" s="3">
        <f t="shared" si="8"/>
        <v>1.1797604805725546</v>
      </c>
      <c r="S37" s="3">
        <f t="shared" si="7"/>
        <v>2.337051406530284E-3</v>
      </c>
      <c r="T37" s="33">
        <f t="shared" si="9"/>
        <v>88359.516744130306</v>
      </c>
      <c r="U37" s="3"/>
      <c r="V37" s="3"/>
      <c r="W37" s="3"/>
    </row>
    <row r="38" spans="1:23" x14ac:dyDescent="0.2">
      <c r="A38">
        <v>22</v>
      </c>
      <c r="B38" t="s">
        <v>71</v>
      </c>
      <c r="C38" s="52">
        <v>2</v>
      </c>
      <c r="D38" t="s">
        <v>4</v>
      </c>
      <c r="E38" s="1">
        <v>44767</v>
      </c>
      <c r="F38">
        <v>71.040000000000006</v>
      </c>
      <c r="G38">
        <f t="shared" si="0"/>
        <v>7.1040000000000006E-2</v>
      </c>
      <c r="H38">
        <v>15</v>
      </c>
      <c r="I38" s="4">
        <f t="shared" si="1"/>
        <v>5.6040000000000006E-2</v>
      </c>
      <c r="J38">
        <v>3.1436000000000002</v>
      </c>
      <c r="K38">
        <f t="shared" si="2"/>
        <v>0.13239188010470926</v>
      </c>
      <c r="L38" s="4">
        <f t="shared" si="3"/>
        <v>0.23670851746128035</v>
      </c>
      <c r="M38">
        <v>7.1794000000000002</v>
      </c>
      <c r="N38">
        <v>61.903919999999999</v>
      </c>
      <c r="O38" s="5">
        <f t="shared" si="4"/>
        <v>1.9947791269277924E-3</v>
      </c>
      <c r="P38" s="3">
        <f t="shared" si="5"/>
        <v>5.7134747283304383</v>
      </c>
      <c r="Q38" s="33">
        <f t="shared" si="6"/>
        <v>7.4755931013943344E-2</v>
      </c>
      <c r="R38" s="3">
        <f t="shared" si="8"/>
        <v>1.1686508824837096</v>
      </c>
      <c r="S38" s="3">
        <f t="shared" si="7"/>
        <v>2.3312003870442485E-3</v>
      </c>
      <c r="T38" s="33">
        <f t="shared" si="9"/>
        <v>3206.756975050399</v>
      </c>
      <c r="U38" s="3"/>
      <c r="V38" s="3"/>
      <c r="W38" s="3"/>
    </row>
    <row r="39" spans="1:23" x14ac:dyDescent="0.2">
      <c r="A39">
        <v>23</v>
      </c>
      <c r="B39" t="s">
        <v>71</v>
      </c>
      <c r="C39" s="52">
        <v>1</v>
      </c>
      <c r="D39" t="s">
        <v>4</v>
      </c>
      <c r="E39" s="1">
        <v>44767</v>
      </c>
      <c r="F39">
        <v>71.319999999999993</v>
      </c>
      <c r="G39">
        <f t="shared" si="0"/>
        <v>7.1319999999999995E-2</v>
      </c>
      <c r="H39">
        <v>15</v>
      </c>
      <c r="I39" s="4">
        <f t="shared" si="1"/>
        <v>5.6319999999999995E-2</v>
      </c>
      <c r="J39">
        <v>2.7523</v>
      </c>
      <c r="K39">
        <f t="shared" si="2"/>
        <v>0.11591238440392902</v>
      </c>
      <c r="L39" s="4">
        <f t="shared" si="3"/>
        <v>0.2072441953838535</v>
      </c>
      <c r="M39">
        <v>7.1794000000000002</v>
      </c>
      <c r="N39">
        <v>61.903919999999999</v>
      </c>
      <c r="O39" s="5">
        <f t="shared" si="4"/>
        <v>1.9947791269277924E-3</v>
      </c>
      <c r="P39" s="3">
        <f t="shared" si="5"/>
        <v>5.0022892526987741</v>
      </c>
      <c r="Q39" s="33">
        <f t="shared" si="6"/>
        <v>6.5174892066650864E-2</v>
      </c>
      <c r="R39" s="3">
        <f t="shared" si="8"/>
        <v>1.1686508824837096</v>
      </c>
      <c r="S39" s="3">
        <f t="shared" si="7"/>
        <v>2.3312003870442485E-3</v>
      </c>
      <c r="T39" s="33">
        <f t="shared" si="9"/>
        <v>2795.7653245453835</v>
      </c>
      <c r="U39" s="3"/>
      <c r="V39" s="3"/>
      <c r="W39" s="3"/>
    </row>
    <row r="40" spans="1:23" x14ac:dyDescent="0.2">
      <c r="A40">
        <v>24</v>
      </c>
      <c r="B40" t="s">
        <v>71</v>
      </c>
      <c r="C40" s="52">
        <v>2</v>
      </c>
      <c r="D40" t="s">
        <v>5</v>
      </c>
      <c r="E40" s="1">
        <v>44749</v>
      </c>
      <c r="F40">
        <v>71.45</v>
      </c>
      <c r="G40">
        <f t="shared" si="0"/>
        <v>7.145E-2</v>
      </c>
      <c r="H40">
        <v>15</v>
      </c>
      <c r="I40" s="4">
        <f t="shared" si="1"/>
        <v>5.645E-2</v>
      </c>
      <c r="J40">
        <v>1.7097</v>
      </c>
      <c r="K40">
        <f t="shared" si="2"/>
        <v>7.2003561971949806E-2</v>
      </c>
      <c r="L40" s="4">
        <f t="shared" si="3"/>
        <v>0.12873792858619132</v>
      </c>
      <c r="M40">
        <v>4.5814000000000004</v>
      </c>
      <c r="N40">
        <v>61.709899999999998</v>
      </c>
      <c r="O40" s="5">
        <f t="shared" si="4"/>
        <v>2.1041761578601799E-3</v>
      </c>
      <c r="P40" s="3">
        <f t="shared" si="5"/>
        <v>3.1073698126436415</v>
      </c>
      <c r="Q40" s="33">
        <f t="shared" si="6"/>
        <v>4.0746937597296431E-2</v>
      </c>
      <c r="R40" s="3">
        <f t="shared" si="8"/>
        <v>1.1649880830322454</v>
      </c>
      <c r="S40" s="3">
        <f t="shared" si="7"/>
        <v>2.4513401485076864E-3</v>
      </c>
      <c r="T40" s="33">
        <f t="shared" si="9"/>
        <v>1662.2310707105307</v>
      </c>
      <c r="U40" s="3"/>
      <c r="V40" s="3"/>
      <c r="W40" s="3"/>
    </row>
    <row r="41" spans="1:23" x14ac:dyDescent="0.2">
      <c r="A41">
        <v>25</v>
      </c>
      <c r="B41" t="s">
        <v>72</v>
      </c>
      <c r="C41" s="52">
        <v>2</v>
      </c>
      <c r="D41" t="s">
        <v>3</v>
      </c>
      <c r="E41" s="1">
        <v>44750</v>
      </c>
      <c r="F41">
        <v>70.760000000000005</v>
      </c>
      <c r="G41">
        <f t="shared" si="0"/>
        <v>7.0760000000000003E-2</v>
      </c>
      <c r="H41">
        <v>15</v>
      </c>
      <c r="I41" s="4">
        <f t="shared" si="1"/>
        <v>5.5760000000000004E-2</v>
      </c>
      <c r="J41">
        <v>21.480699999999999</v>
      </c>
      <c r="K41">
        <f t="shared" si="2"/>
        <v>0.9046539823658315</v>
      </c>
      <c r="L41" s="4">
        <f t="shared" si="3"/>
        <v>1.6174655334745274</v>
      </c>
      <c r="M41">
        <v>7.3810000000000002</v>
      </c>
      <c r="N41">
        <v>63.79533</v>
      </c>
      <c r="O41" s="5">
        <f t="shared" si="4"/>
        <v>1.9866139527056686E-3</v>
      </c>
      <c r="P41" s="3">
        <f t="shared" si="5"/>
        <v>39.041047396884984</v>
      </c>
      <c r="Q41" s="33">
        <f t="shared" si="6"/>
        <v>0.51267396226519324</v>
      </c>
      <c r="R41" s="3">
        <f t="shared" si="8"/>
        <v>1.2043577967734431</v>
      </c>
      <c r="S41" s="3">
        <f t="shared" si="7"/>
        <v>2.3925940031199805E-3</v>
      </c>
      <c r="T41" s="33">
        <f t="shared" si="9"/>
        <v>21427.536874064645</v>
      </c>
      <c r="U41" s="3"/>
      <c r="V41" s="3"/>
      <c r="W41" s="3"/>
    </row>
    <row r="42" spans="1:23" x14ac:dyDescent="0.2">
      <c r="A42">
        <v>25</v>
      </c>
      <c r="B42" t="s">
        <v>52</v>
      </c>
      <c r="C42" s="52" t="s">
        <v>56</v>
      </c>
      <c r="D42" t="s">
        <v>3</v>
      </c>
      <c r="E42" s="1">
        <v>44748</v>
      </c>
      <c r="F42">
        <v>70.760000000000005</v>
      </c>
      <c r="G42">
        <f t="shared" si="0"/>
        <v>7.0760000000000003E-2</v>
      </c>
      <c r="H42">
        <v>15</v>
      </c>
      <c r="I42" s="4">
        <f t="shared" si="1"/>
        <v>5.5760000000000004E-2</v>
      </c>
      <c r="J42">
        <v>21.480699999999999</v>
      </c>
      <c r="K42">
        <f t="shared" si="2"/>
        <v>0.9046539823658315</v>
      </c>
      <c r="L42" s="4">
        <f t="shared" si="3"/>
        <v>1.6174655334745274</v>
      </c>
      <c r="M42">
        <v>6.3959999999999999</v>
      </c>
      <c r="N42">
        <v>62.77</v>
      </c>
      <c r="O42" s="5">
        <f t="shared" si="4"/>
        <v>2.0269419612688765E-3</v>
      </c>
      <c r="P42" s="3">
        <f t="shared" si="5"/>
        <v>39.041047396884984</v>
      </c>
      <c r="Q42" s="33">
        <f t="shared" si="6"/>
        <v>0.51424840995893151</v>
      </c>
      <c r="R42" s="3">
        <f t="shared" si="8"/>
        <v>1.1850011419874937</v>
      </c>
      <c r="S42" s="3">
        <f t="shared" si="7"/>
        <v>2.4019285388459889E-3</v>
      </c>
      <c r="T42" s="33">
        <f t="shared" si="9"/>
        <v>21409.813058218755</v>
      </c>
      <c r="U42" s="3"/>
      <c r="V42" s="3"/>
      <c r="W42" s="3"/>
    </row>
    <row r="43" spans="1:23" x14ac:dyDescent="0.2">
      <c r="A43">
        <v>26</v>
      </c>
      <c r="B43" t="s">
        <v>72</v>
      </c>
      <c r="C43" s="52">
        <v>2</v>
      </c>
      <c r="D43" t="s">
        <v>3</v>
      </c>
      <c r="E43" s="1">
        <v>44750</v>
      </c>
      <c r="F43">
        <v>71.260000000000005</v>
      </c>
      <c r="G43">
        <f t="shared" si="0"/>
        <v>7.1260000000000004E-2</v>
      </c>
      <c r="H43">
        <v>15</v>
      </c>
      <c r="I43" s="4">
        <f t="shared" si="1"/>
        <v>5.6260000000000004E-2</v>
      </c>
      <c r="J43">
        <v>332.34309999999999</v>
      </c>
      <c r="K43">
        <f t="shared" si="2"/>
        <v>13.996541496636786</v>
      </c>
      <c r="L43" s="4">
        <f t="shared" si="3"/>
        <v>25.024953075927613</v>
      </c>
      <c r="M43">
        <v>7.3810000000000002</v>
      </c>
      <c r="N43">
        <v>63.79533</v>
      </c>
      <c r="O43" s="5">
        <f t="shared" si="4"/>
        <v>1.9866139527056686E-3</v>
      </c>
      <c r="P43" s="3">
        <f t="shared" si="5"/>
        <v>604.03165255916656</v>
      </c>
      <c r="Q43" s="33">
        <f t="shared" si="6"/>
        <v>7.8721123718238486</v>
      </c>
      <c r="R43" s="3">
        <f t="shared" si="8"/>
        <v>1.2043577967734431</v>
      </c>
      <c r="S43" s="3">
        <f t="shared" si="7"/>
        <v>2.3925940031199805E-3</v>
      </c>
      <c r="T43" s="33">
        <f t="shared" si="9"/>
        <v>329019.98256112362</v>
      </c>
      <c r="U43" s="3"/>
      <c r="V43" s="3"/>
      <c r="W43" s="3"/>
    </row>
    <row r="44" spans="1:23" x14ac:dyDescent="0.2">
      <c r="A44">
        <v>27</v>
      </c>
      <c r="B44" t="s">
        <v>72</v>
      </c>
      <c r="C44" s="52">
        <v>2</v>
      </c>
      <c r="D44" t="s">
        <v>4</v>
      </c>
      <c r="E44" s="1">
        <v>44760</v>
      </c>
      <c r="F44">
        <v>71.239999999999995</v>
      </c>
      <c r="G44">
        <f t="shared" si="0"/>
        <v>7.1239999999999998E-2</v>
      </c>
      <c r="H44">
        <v>15</v>
      </c>
      <c r="I44" s="4">
        <f t="shared" si="1"/>
        <v>5.6239999999999998E-2</v>
      </c>
      <c r="J44">
        <v>472.62189999999998</v>
      </c>
      <c r="K44">
        <f t="shared" si="2"/>
        <v>19.904345947213351</v>
      </c>
      <c r="L44" s="4">
        <f t="shared" si="3"/>
        <v>35.587743118950726</v>
      </c>
      <c r="M44">
        <v>8.282</v>
      </c>
      <c r="N44">
        <v>63.775939999999999</v>
      </c>
      <c r="O44" s="5">
        <f t="shared" si="4"/>
        <v>1.9506684189233771E-3</v>
      </c>
      <c r="P44" s="3">
        <f t="shared" si="5"/>
        <v>858.98755621119597</v>
      </c>
      <c r="Q44" s="33">
        <f t="shared" si="6"/>
        <v>11.167352152492537</v>
      </c>
      <c r="R44" s="3">
        <f t="shared" si="8"/>
        <v>1.2039917433698564</v>
      </c>
      <c r="S44" s="3">
        <f t="shared" si="7"/>
        <v>2.3485886704360782E-3</v>
      </c>
      <c r="T44" s="33">
        <f t="shared" si="9"/>
        <v>475492.03881746653</v>
      </c>
      <c r="U44" s="3"/>
      <c r="V44" s="3"/>
      <c r="W44" s="3"/>
    </row>
    <row r="45" spans="1:23" x14ac:dyDescent="0.2">
      <c r="A45">
        <v>28</v>
      </c>
      <c r="B45" t="s">
        <v>53</v>
      </c>
      <c r="C45" s="52" t="s">
        <v>56</v>
      </c>
      <c r="D45" t="s">
        <v>3</v>
      </c>
      <c r="E45" s="1">
        <v>44757</v>
      </c>
      <c r="F45">
        <v>71.069999999999993</v>
      </c>
      <c r="G45">
        <f t="shared" si="0"/>
        <v>7.1069999999999994E-2</v>
      </c>
      <c r="H45">
        <v>15</v>
      </c>
      <c r="I45" s="4">
        <f t="shared" si="1"/>
        <v>5.6069999999999995E-2</v>
      </c>
      <c r="J45">
        <v>26.598700000000001</v>
      </c>
      <c r="K45">
        <f t="shared" si="2"/>
        <v>1.1201971947261515</v>
      </c>
      <c r="L45" s="4">
        <f t="shared" si="3"/>
        <v>2.0028435053433506</v>
      </c>
      <c r="M45">
        <v>7.33</v>
      </c>
      <c r="N45">
        <v>63.28</v>
      </c>
      <c r="O45" s="5">
        <f t="shared" si="4"/>
        <v>1.9886752759355397E-3</v>
      </c>
      <c r="P45" s="3">
        <f t="shared" si="5"/>
        <v>48.342982649332875</v>
      </c>
      <c r="Q45" s="33">
        <f t="shared" si="6"/>
        <v>0.63194467556445777</v>
      </c>
      <c r="R45" s="3">
        <f t="shared" si="8"/>
        <v>1.1946291582757465</v>
      </c>
      <c r="S45" s="3">
        <f t="shared" si="7"/>
        <v>2.3757294709746616E-3</v>
      </c>
      <c r="T45" s="33">
        <f t="shared" si="9"/>
        <v>26600.026782729499</v>
      </c>
      <c r="U45" s="3"/>
      <c r="V45" s="3"/>
      <c r="W45" s="3"/>
    </row>
    <row r="46" spans="1:23" x14ac:dyDescent="0.2">
      <c r="A46">
        <v>29</v>
      </c>
      <c r="B46" t="s">
        <v>71</v>
      </c>
      <c r="C46" s="52">
        <v>2</v>
      </c>
      <c r="D46" t="s">
        <v>4</v>
      </c>
      <c r="E46" s="1">
        <v>44767</v>
      </c>
      <c r="F46">
        <v>70.8</v>
      </c>
      <c r="G46">
        <f t="shared" si="0"/>
        <v>7.0800000000000002E-2</v>
      </c>
      <c r="H46">
        <v>15</v>
      </c>
      <c r="I46" s="4">
        <f t="shared" si="1"/>
        <v>5.5800000000000002E-2</v>
      </c>
      <c r="J46">
        <v>3.1956000000000002</v>
      </c>
      <c r="K46">
        <f t="shared" si="2"/>
        <v>0.13458184631079301</v>
      </c>
      <c r="L46" s="4">
        <f t="shared" si="3"/>
        <v>0.24062404198984205</v>
      </c>
      <c r="M46">
        <v>7.1794000000000002</v>
      </c>
      <c r="N46">
        <v>61.903919999999999</v>
      </c>
      <c r="O46" s="5">
        <f t="shared" si="4"/>
        <v>1.9947791269277924E-3</v>
      </c>
      <c r="P46" s="3">
        <f t="shared" si="5"/>
        <v>5.8079844260887992</v>
      </c>
      <c r="Q46" s="33">
        <f t="shared" si="6"/>
        <v>7.6269528358017508E-2</v>
      </c>
      <c r="R46" s="3">
        <f t="shared" si="8"/>
        <v>1.1686508824837096</v>
      </c>
      <c r="S46" s="3">
        <f t="shared" si="7"/>
        <v>2.3312003870442485E-3</v>
      </c>
      <c r="T46" s="33">
        <f t="shared" si="9"/>
        <v>3271.6847844522013</v>
      </c>
      <c r="U46" s="3"/>
      <c r="V46" s="3"/>
      <c r="W46" s="3"/>
    </row>
    <row r="47" spans="1:23" x14ac:dyDescent="0.2">
      <c r="A47">
        <v>30</v>
      </c>
      <c r="B47" t="s">
        <v>73</v>
      </c>
      <c r="C47" s="52">
        <v>1</v>
      </c>
      <c r="D47" t="s">
        <v>3</v>
      </c>
      <c r="E47" s="1">
        <v>44761</v>
      </c>
      <c r="F47">
        <v>70.569999999999993</v>
      </c>
      <c r="G47">
        <f t="shared" si="0"/>
        <v>7.0569999999999994E-2</v>
      </c>
      <c r="H47">
        <v>15</v>
      </c>
      <c r="I47" s="4">
        <f t="shared" si="1"/>
        <v>5.5569999999999994E-2</v>
      </c>
      <c r="J47">
        <v>49.182699999999997</v>
      </c>
      <c r="K47">
        <f t="shared" si="2"/>
        <v>2.0713163639222176</v>
      </c>
      <c r="L47" s="4">
        <f t="shared" si="3"/>
        <v>3.7033859275171497</v>
      </c>
      <c r="M47">
        <v>6.8971999999999998</v>
      </c>
      <c r="N47">
        <v>62.853400000000001</v>
      </c>
      <c r="O47" s="5">
        <f t="shared" si="4"/>
        <v>2.0062850491605233E-3</v>
      </c>
      <c r="P47" s="3">
        <f t="shared" si="5"/>
        <v>89.389271383463992</v>
      </c>
      <c r="Q47" s="33">
        <f t="shared" si="6"/>
        <v>1.1789946490461454</v>
      </c>
      <c r="R47" s="3">
        <f t="shared" si="8"/>
        <v>1.1865756058275727</v>
      </c>
      <c r="S47" s="3">
        <f t="shared" si="7"/>
        <v>2.3806088976704495E-3</v>
      </c>
      <c r="T47" s="33">
        <f t="shared" si="9"/>
        <v>49524.919872384475</v>
      </c>
      <c r="U47" s="3"/>
      <c r="V47" s="3"/>
      <c r="W47" s="3"/>
    </row>
    <row r="48" spans="1:23" x14ac:dyDescent="0.2">
      <c r="A48">
        <v>31</v>
      </c>
      <c r="B48" t="s">
        <v>70</v>
      </c>
      <c r="C48" s="52">
        <v>3</v>
      </c>
      <c r="D48" t="s">
        <v>3</v>
      </c>
      <c r="E48" s="1">
        <v>44757</v>
      </c>
      <c r="F48">
        <v>71.16</v>
      </c>
      <c r="G48">
        <f t="shared" si="0"/>
        <v>7.1160000000000001E-2</v>
      </c>
      <c r="H48">
        <v>15</v>
      </c>
      <c r="I48" s="4">
        <f t="shared" si="1"/>
        <v>5.6160000000000002E-2</v>
      </c>
      <c r="J48">
        <v>86.895099999999999</v>
      </c>
      <c r="K48">
        <f t="shared" si="2"/>
        <v>3.6595640860436194</v>
      </c>
      <c r="L48" s="4">
        <f t="shared" si="3"/>
        <v>6.5430749127273522</v>
      </c>
      <c r="M48">
        <v>7.5213999999999999</v>
      </c>
      <c r="N48">
        <v>62.492400000000004</v>
      </c>
      <c r="O48" s="5">
        <f t="shared" si="4"/>
        <v>1.9809541385858932E-3</v>
      </c>
      <c r="P48" s="3">
        <f t="shared" si="5"/>
        <v>157.93133918620254</v>
      </c>
      <c r="Q48" s="33">
        <f t="shared" si="6"/>
        <v>2.0604709025607542</v>
      </c>
      <c r="R48" s="3">
        <f t="shared" si="8"/>
        <v>1.1797604805725546</v>
      </c>
      <c r="S48" s="3">
        <f t="shared" si="7"/>
        <v>2.337051406530284E-3</v>
      </c>
      <c r="T48" s="33">
        <f t="shared" si="9"/>
        <v>88165.407778506822</v>
      </c>
      <c r="U48" s="3"/>
      <c r="V48" s="3"/>
      <c r="W48" s="3"/>
    </row>
    <row r="49" spans="1:23" x14ac:dyDescent="0.2">
      <c r="A49">
        <v>32</v>
      </c>
      <c r="B49" t="s">
        <v>73</v>
      </c>
      <c r="C49" s="52">
        <v>2</v>
      </c>
      <c r="D49" t="s">
        <v>3</v>
      </c>
      <c r="E49" s="1">
        <v>44761</v>
      </c>
      <c r="F49">
        <v>70.78</v>
      </c>
      <c r="G49">
        <f t="shared" si="0"/>
        <v>7.0779999999999996E-2</v>
      </c>
      <c r="H49">
        <v>15</v>
      </c>
      <c r="I49" s="4">
        <f t="shared" si="1"/>
        <v>5.5779999999999996E-2</v>
      </c>
      <c r="J49">
        <v>54.0199</v>
      </c>
      <c r="K49">
        <f t="shared" si="2"/>
        <v>2.2750337587696858</v>
      </c>
      <c r="L49" s="4">
        <f t="shared" si="3"/>
        <v>4.0676200669317408</v>
      </c>
      <c r="M49">
        <v>6.8971999999999998</v>
      </c>
      <c r="N49">
        <v>62.853400000000001</v>
      </c>
      <c r="O49" s="5">
        <f t="shared" si="4"/>
        <v>2.0062850491605233E-3</v>
      </c>
      <c r="P49" s="3">
        <f t="shared" si="5"/>
        <v>98.180854268016759</v>
      </c>
      <c r="Q49" s="33">
        <f t="shared" si="6"/>
        <v>1.2908170913256727</v>
      </c>
      <c r="R49" s="3">
        <f t="shared" si="8"/>
        <v>1.1865756058275727</v>
      </c>
      <c r="S49" s="3">
        <f t="shared" si="7"/>
        <v>2.3806088976704495E-3</v>
      </c>
      <c r="T49" s="33">
        <f t="shared" si="9"/>
        <v>54222.14008310248</v>
      </c>
      <c r="U49" s="3"/>
      <c r="V49" s="3"/>
      <c r="W49" s="3"/>
    </row>
    <row r="50" spans="1:23" x14ac:dyDescent="0.2">
      <c r="A50">
        <v>33</v>
      </c>
      <c r="B50" t="s">
        <v>51</v>
      </c>
      <c r="C50" s="52" t="s">
        <v>57</v>
      </c>
      <c r="D50" t="s">
        <v>5</v>
      </c>
      <c r="E50" s="1">
        <v>44768</v>
      </c>
      <c r="F50">
        <v>71.2</v>
      </c>
      <c r="G50">
        <f t="shared" si="0"/>
        <v>7.1199999999999999E-2</v>
      </c>
      <c r="H50">
        <v>15</v>
      </c>
      <c r="I50" s="4">
        <f t="shared" si="1"/>
        <v>5.62E-2</v>
      </c>
      <c r="J50">
        <v>37.834299999999999</v>
      </c>
      <c r="K50">
        <f t="shared" si="2"/>
        <v>1.5933815082852785</v>
      </c>
      <c r="L50" s="4">
        <f t="shared" si="3"/>
        <v>2.8488678782877339</v>
      </c>
      <c r="M50">
        <v>7.0540000000000003</v>
      </c>
      <c r="N50">
        <v>64.56</v>
      </c>
      <c r="O50" s="5">
        <f t="shared" si="4"/>
        <v>1.999880935237024E-3</v>
      </c>
      <c r="P50" s="3">
        <f t="shared" si="5"/>
        <v>68.763620344214374</v>
      </c>
      <c r="Q50" s="33">
        <f t="shared" si="6"/>
        <v>0.897893042231104</v>
      </c>
      <c r="R50" s="3">
        <f t="shared" si="8"/>
        <v>1.2187935913129297</v>
      </c>
      <c r="S50" s="3">
        <f t="shared" si="7"/>
        <v>2.4374420672557931E-3</v>
      </c>
      <c r="T50" s="33">
        <f t="shared" si="9"/>
        <v>36837.513157471738</v>
      </c>
      <c r="U50" s="3"/>
      <c r="V50" s="3"/>
      <c r="W50" s="3"/>
    </row>
    <row r="51" spans="1:23" x14ac:dyDescent="0.2">
      <c r="A51">
        <v>34</v>
      </c>
      <c r="B51" t="s">
        <v>51</v>
      </c>
      <c r="C51" s="52" t="s">
        <v>56</v>
      </c>
      <c r="D51" t="s">
        <v>5</v>
      </c>
      <c r="E51" s="1">
        <v>44768</v>
      </c>
      <c r="F51">
        <v>70.739999999999995</v>
      </c>
      <c r="G51">
        <f t="shared" si="0"/>
        <v>7.0739999999999997E-2</v>
      </c>
      <c r="H51">
        <v>15</v>
      </c>
      <c r="I51" s="4">
        <f t="shared" si="1"/>
        <v>5.5739999999999998E-2</v>
      </c>
      <c r="J51">
        <v>36.755499999999998</v>
      </c>
      <c r="K51">
        <f t="shared" si="2"/>
        <v>1.5479481324559869</v>
      </c>
      <c r="L51" s="4">
        <f t="shared" si="3"/>
        <v>2.767635804029803</v>
      </c>
      <c r="M51">
        <v>7.0540000000000003</v>
      </c>
      <c r="N51">
        <v>64.56</v>
      </c>
      <c r="O51" s="5">
        <f t="shared" si="4"/>
        <v>1.999880935237024E-3</v>
      </c>
      <c r="P51" s="3">
        <f t="shared" si="5"/>
        <v>66.80290761456591</v>
      </c>
      <c r="Q51" s="33">
        <f t="shared" si="6"/>
        <v>0.87838682907200294</v>
      </c>
      <c r="R51" s="3">
        <f t="shared" si="8"/>
        <v>1.2187935913129297</v>
      </c>
      <c r="S51" s="3">
        <f t="shared" si="7"/>
        <v>2.4374420672557931E-3</v>
      </c>
      <c r="T51" s="33">
        <f t="shared" si="9"/>
        <v>36037.239238302769</v>
      </c>
      <c r="U51" s="3"/>
      <c r="V51" s="3"/>
      <c r="W51" s="3"/>
    </row>
    <row r="52" spans="1:23" x14ac:dyDescent="0.2">
      <c r="A52">
        <v>35</v>
      </c>
      <c r="B52" t="s">
        <v>70</v>
      </c>
      <c r="C52" s="52">
        <v>1</v>
      </c>
      <c r="D52" t="s">
        <v>4</v>
      </c>
      <c r="E52" s="1">
        <v>44764</v>
      </c>
      <c r="F52">
        <v>71.03</v>
      </c>
      <c r="G52">
        <f t="shared" si="0"/>
        <v>7.1029999999999996E-2</v>
      </c>
      <c r="H52">
        <v>15</v>
      </c>
      <c r="I52" s="4">
        <f t="shared" si="1"/>
        <v>5.6029999999999996E-2</v>
      </c>
      <c r="J52">
        <v>44.345500000000001</v>
      </c>
      <c r="K52">
        <f t="shared" si="2"/>
        <v>1.8675989690747501</v>
      </c>
      <c r="L52" s="4">
        <f t="shared" si="3"/>
        <v>3.3391517881025603</v>
      </c>
      <c r="M52">
        <v>5.9416000000000002</v>
      </c>
      <c r="N52">
        <v>62.413539999999998</v>
      </c>
      <c r="O52" s="5">
        <f t="shared" si="4"/>
        <v>2.0459188357933003E-3</v>
      </c>
      <c r="P52" s="3">
        <f t="shared" si="5"/>
        <v>80.597688498911268</v>
      </c>
      <c r="Q52" s="33">
        <f t="shared" si="6"/>
        <v>1.0588330918544202</v>
      </c>
      <c r="R52" s="3">
        <f t="shared" si="8"/>
        <v>1.1782717249559043</v>
      </c>
      <c r="S52" s="3">
        <f t="shared" si="7"/>
        <v>2.4106483157699471E-3</v>
      </c>
      <c r="T52" s="33">
        <f t="shared" si="9"/>
        <v>43923.167262837967</v>
      </c>
      <c r="U52" s="3"/>
      <c r="V52" s="3"/>
      <c r="W52" s="3"/>
    </row>
    <row r="53" spans="1:23" x14ac:dyDescent="0.2">
      <c r="A53">
        <v>36</v>
      </c>
      <c r="B53" t="s">
        <v>70</v>
      </c>
      <c r="C53" s="52">
        <v>3</v>
      </c>
      <c r="D53" t="s">
        <v>4</v>
      </c>
      <c r="E53" s="1">
        <v>44764</v>
      </c>
      <c r="F53">
        <v>71.14</v>
      </c>
      <c r="G53">
        <f t="shared" si="0"/>
        <v>7.1139999999999995E-2</v>
      </c>
      <c r="H53">
        <v>15</v>
      </c>
      <c r="I53" s="4">
        <f t="shared" si="1"/>
        <v>5.6139999999999995E-2</v>
      </c>
      <c r="J53">
        <v>36.682299999999998</v>
      </c>
      <c r="K53">
        <f t="shared" si="2"/>
        <v>1.5448653338735769</v>
      </c>
      <c r="L53" s="4">
        <f t="shared" si="3"/>
        <v>2.7621239502703663</v>
      </c>
      <c r="M53">
        <v>5.9416000000000002</v>
      </c>
      <c r="N53">
        <v>62.413539999999998</v>
      </c>
      <c r="O53" s="5">
        <f t="shared" si="4"/>
        <v>2.0459188357933003E-3</v>
      </c>
      <c r="P53" s="3">
        <f t="shared" si="5"/>
        <v>66.669867040029146</v>
      </c>
      <c r="Q53" s="33">
        <f t="shared" si="6"/>
        <v>0.87441074227992865</v>
      </c>
      <c r="R53" s="3">
        <f t="shared" si="8"/>
        <v>1.1782717249559043</v>
      </c>
      <c r="S53" s="3">
        <f t="shared" si="7"/>
        <v>2.4106483157699471E-3</v>
      </c>
      <c r="T53" s="33">
        <f t="shared" si="9"/>
        <v>36272.845630767464</v>
      </c>
      <c r="U53" s="3"/>
      <c r="V53" s="3"/>
      <c r="W53" s="3"/>
    </row>
    <row r="54" spans="1:23" x14ac:dyDescent="0.2">
      <c r="A54">
        <v>37</v>
      </c>
      <c r="B54" t="s">
        <v>70</v>
      </c>
      <c r="C54" s="52">
        <v>2</v>
      </c>
      <c r="D54" t="s">
        <v>4</v>
      </c>
      <c r="E54" s="1">
        <v>44764</v>
      </c>
      <c r="F54">
        <v>70.75</v>
      </c>
      <c r="G54">
        <f t="shared" si="0"/>
        <v>7.0749999999999993E-2</v>
      </c>
      <c r="H54">
        <v>15</v>
      </c>
      <c r="I54" s="4">
        <f t="shared" si="1"/>
        <v>5.5749999999999994E-2</v>
      </c>
      <c r="J54">
        <v>37.216299999999997</v>
      </c>
      <c r="K54">
        <f t="shared" si="2"/>
        <v>1.5673546022206677</v>
      </c>
      <c r="L54" s="4">
        <f t="shared" si="3"/>
        <v>2.8023333752367501</v>
      </c>
      <c r="M54">
        <v>5.9416000000000002</v>
      </c>
      <c r="N54">
        <v>62.413539999999998</v>
      </c>
      <c r="O54" s="5">
        <f t="shared" si="4"/>
        <v>2.0459188357933003E-3</v>
      </c>
      <c r="P54" s="3">
        <f t="shared" si="5"/>
        <v>67.640408936240007</v>
      </c>
      <c r="Q54" s="33">
        <f t="shared" si="6"/>
        <v>0.89237782936801135</v>
      </c>
      <c r="R54" s="3">
        <f t="shared" si="8"/>
        <v>1.1782717249559043</v>
      </c>
      <c r="S54" s="3">
        <f t="shared" si="7"/>
        <v>2.4106483157699471E-3</v>
      </c>
      <c r="T54" s="33">
        <f t="shared" si="9"/>
        <v>37018.167417049845</v>
      </c>
      <c r="U54" s="3"/>
      <c r="V54" s="3"/>
      <c r="W54" s="3"/>
    </row>
    <row r="55" spans="1:23" x14ac:dyDescent="0.2">
      <c r="A55">
        <v>38</v>
      </c>
      <c r="B55" t="s">
        <v>70</v>
      </c>
      <c r="C55" s="52">
        <v>1</v>
      </c>
      <c r="D55" t="s">
        <v>4</v>
      </c>
      <c r="E55" s="1">
        <v>44764</v>
      </c>
      <c r="F55">
        <v>71.48</v>
      </c>
      <c r="G55">
        <f t="shared" si="0"/>
        <v>7.1480000000000002E-2</v>
      </c>
      <c r="H55">
        <v>15</v>
      </c>
      <c r="I55" s="4">
        <f t="shared" si="1"/>
        <v>5.6480000000000002E-2</v>
      </c>
      <c r="J55">
        <v>40.356699999999996</v>
      </c>
      <c r="K55">
        <f t="shared" si="2"/>
        <v>1.6996117151742334</v>
      </c>
      <c r="L55" s="4">
        <f t="shared" si="3"/>
        <v>3.038800937342427</v>
      </c>
      <c r="M55">
        <v>5.9416000000000002</v>
      </c>
      <c r="N55">
        <v>62.413539999999998</v>
      </c>
      <c r="O55" s="5">
        <f t="shared" si="4"/>
        <v>2.0459188357933003E-3</v>
      </c>
      <c r="P55" s="3">
        <f t="shared" si="5"/>
        <v>73.34806768316993</v>
      </c>
      <c r="Q55" s="33">
        <f t="shared" si="6"/>
        <v>0.95711118439176301</v>
      </c>
      <c r="R55" s="3">
        <f t="shared" si="8"/>
        <v>1.1782717249559043</v>
      </c>
      <c r="S55" s="3">
        <f t="shared" si="7"/>
        <v>2.4106483157699471E-3</v>
      </c>
      <c r="T55" s="33">
        <f t="shared" si="9"/>
        <v>39703.47636901433</v>
      </c>
      <c r="U55" s="3"/>
      <c r="V55" s="3"/>
      <c r="W55" s="3"/>
    </row>
    <row r="56" spans="1:23" x14ac:dyDescent="0.2">
      <c r="A56">
        <v>39</v>
      </c>
      <c r="B56" s="39" t="s">
        <v>64</v>
      </c>
      <c r="C56" s="52">
        <v>1</v>
      </c>
      <c r="D56" t="s">
        <v>4</v>
      </c>
      <c r="E56" s="1">
        <v>44769</v>
      </c>
      <c r="F56">
        <v>71.209999999999994</v>
      </c>
      <c r="G56">
        <f t="shared" si="0"/>
        <v>7.1209999999999996E-2</v>
      </c>
      <c r="H56">
        <v>15</v>
      </c>
      <c r="I56" s="4">
        <f t="shared" si="1"/>
        <v>5.6209999999999996E-2</v>
      </c>
      <c r="J56">
        <v>16.219899999999999</v>
      </c>
      <c r="K56">
        <f t="shared" si="2"/>
        <v>0.68309678588572775</v>
      </c>
      <c r="L56" s="4">
        <f t="shared" si="3"/>
        <v>1.2213349288618849</v>
      </c>
      <c r="M56">
        <v>7.2851999999999997</v>
      </c>
      <c r="N56">
        <v>62.965649999999997</v>
      </c>
      <c r="O56" s="5">
        <f t="shared" si="4"/>
        <v>1.9904883909304654E-3</v>
      </c>
      <c r="P56" s="3">
        <f t="shared" si="5"/>
        <v>29.479573974439141</v>
      </c>
      <c r="Q56" s="33">
        <f t="shared" si="6"/>
        <v>0.38459983023053018</v>
      </c>
      <c r="R56" s="3">
        <f t="shared" si="8"/>
        <v>1.1886947133341537</v>
      </c>
      <c r="S56" s="3">
        <f t="shared" si="7"/>
        <v>2.3660830272520502E-3</v>
      </c>
      <c r="T56" s="33">
        <f t="shared" si="9"/>
        <v>16254.705595737329</v>
      </c>
      <c r="U56" s="3"/>
      <c r="V56" s="3"/>
      <c r="W56" s="3"/>
    </row>
    <row r="57" spans="1:23" x14ac:dyDescent="0.2">
      <c r="A57">
        <v>40</v>
      </c>
      <c r="B57" t="s">
        <v>72</v>
      </c>
      <c r="C57" s="52">
        <v>3</v>
      </c>
      <c r="D57" t="s">
        <v>3</v>
      </c>
      <c r="E57" s="1">
        <v>44750</v>
      </c>
      <c r="F57">
        <v>70.760000000000005</v>
      </c>
      <c r="G57">
        <f t="shared" si="0"/>
        <v>7.0760000000000003E-2</v>
      </c>
      <c r="H57">
        <v>15</v>
      </c>
      <c r="I57" s="4">
        <f t="shared" si="1"/>
        <v>5.5760000000000004E-2</v>
      </c>
      <c r="J57">
        <v>256.48509999999999</v>
      </c>
      <c r="K57">
        <f t="shared" si="2"/>
        <v>10.801801949307915</v>
      </c>
      <c r="L57" s="4">
        <f t="shared" si="3"/>
        <v>19.312955774242347</v>
      </c>
      <c r="M57">
        <v>7.3810000000000002</v>
      </c>
      <c r="N57">
        <v>63.79533</v>
      </c>
      <c r="O57" s="5">
        <f t="shared" si="4"/>
        <v>1.9866139527056686E-3</v>
      </c>
      <c r="P57" s="3">
        <f t="shared" si="5"/>
        <v>466.1601784715948</v>
      </c>
      <c r="Q57" s="33">
        <f t="shared" si="6"/>
        <v>6.1214593788370184</v>
      </c>
      <c r="R57" s="3">
        <f t="shared" si="8"/>
        <v>1.2043577967734431</v>
      </c>
      <c r="S57" s="3">
        <f t="shared" si="7"/>
        <v>2.3925940031199805E-3</v>
      </c>
      <c r="T57" s="33">
        <f t="shared" si="9"/>
        <v>255850.31856029641</v>
      </c>
      <c r="U57" s="3"/>
      <c r="V57" s="3"/>
      <c r="W57" s="3"/>
    </row>
    <row r="58" spans="1:23" x14ac:dyDescent="0.2">
      <c r="A58">
        <v>41</v>
      </c>
      <c r="B58" s="39" t="s">
        <v>64</v>
      </c>
      <c r="C58" s="52">
        <v>3</v>
      </c>
      <c r="D58" t="s">
        <v>4</v>
      </c>
      <c r="E58" s="1">
        <v>44769</v>
      </c>
      <c r="F58">
        <v>71.540000000000006</v>
      </c>
      <c r="G58">
        <f t="shared" si="0"/>
        <v>7.1540000000000006E-2</v>
      </c>
      <c r="H58">
        <v>15</v>
      </c>
      <c r="I58" s="4">
        <f t="shared" si="1"/>
        <v>5.6540000000000007E-2</v>
      </c>
      <c r="J58">
        <v>21.293500000000002</v>
      </c>
      <c r="K58">
        <f t="shared" si="2"/>
        <v>0.8967701040239302</v>
      </c>
      <c r="L58" s="4">
        <f t="shared" si="3"/>
        <v>1.6033696451717057</v>
      </c>
      <c r="M58">
        <v>7.2851999999999997</v>
      </c>
      <c r="N58">
        <v>62.965649999999997</v>
      </c>
      <c r="O58" s="5">
        <f t="shared" si="4"/>
        <v>1.9904883909304654E-3</v>
      </c>
      <c r="P58" s="3">
        <f t="shared" si="5"/>
        <v>38.700812484954888</v>
      </c>
      <c r="Q58" s="33">
        <f t="shared" si="6"/>
        <v>0.50240572662980387</v>
      </c>
      <c r="R58" s="3">
        <f t="shared" si="8"/>
        <v>1.1886947133341537</v>
      </c>
      <c r="S58" s="3">
        <f t="shared" si="7"/>
        <v>2.3660830272520502E-3</v>
      </c>
      <c r="T58" s="33">
        <f t="shared" si="9"/>
        <v>21233.647375988061</v>
      </c>
      <c r="U58" s="3"/>
      <c r="V58" s="3"/>
      <c r="W58" s="3"/>
    </row>
    <row r="59" spans="1:23" x14ac:dyDescent="0.2">
      <c r="A59">
        <v>42</v>
      </c>
      <c r="B59" t="s">
        <v>72</v>
      </c>
      <c r="C59" s="52">
        <v>3</v>
      </c>
      <c r="D59" t="s">
        <v>4</v>
      </c>
      <c r="E59" s="1">
        <v>44760</v>
      </c>
      <c r="F59">
        <v>71.64</v>
      </c>
      <c r="G59">
        <f t="shared" si="0"/>
        <v>7.1639999999999995E-2</v>
      </c>
      <c r="H59">
        <v>15</v>
      </c>
      <c r="I59" s="4">
        <f t="shared" si="1"/>
        <v>5.6639999999999996E-2</v>
      </c>
      <c r="J59">
        <v>372.97030000000001</v>
      </c>
      <c r="K59">
        <f t="shared" si="2"/>
        <v>15.707545247556128</v>
      </c>
      <c r="L59" s="4">
        <f t="shared" si="3"/>
        <v>28.084122270673426</v>
      </c>
      <c r="M59">
        <v>8.282</v>
      </c>
      <c r="N59">
        <v>63.775939999999999</v>
      </c>
      <c r="O59" s="5">
        <f t="shared" si="4"/>
        <v>1.9506684189233771E-3</v>
      </c>
      <c r="P59" s="3">
        <f t="shared" si="5"/>
        <v>677.87135242009867</v>
      </c>
      <c r="Q59" s="33">
        <f t="shared" si="6"/>
        <v>8.7598346202633799</v>
      </c>
      <c r="R59" s="3">
        <f t="shared" si="8"/>
        <v>1.2039917433698564</v>
      </c>
      <c r="S59" s="3">
        <f t="shared" si="7"/>
        <v>2.3485886704360782E-3</v>
      </c>
      <c r="T59" s="33">
        <f t="shared" si="9"/>
        <v>372982.92078692873</v>
      </c>
      <c r="U59" s="3"/>
      <c r="V59" s="3"/>
      <c r="W59" s="3"/>
    </row>
    <row r="60" spans="1:23" x14ac:dyDescent="0.2">
      <c r="A60">
        <v>43</v>
      </c>
      <c r="B60" s="39" t="s">
        <v>64</v>
      </c>
      <c r="C60" s="52">
        <v>2</v>
      </c>
      <c r="D60" t="s">
        <v>4</v>
      </c>
      <c r="E60" s="1">
        <v>44769</v>
      </c>
      <c r="F60">
        <v>71.260000000000005</v>
      </c>
      <c r="G60">
        <f t="shared" si="0"/>
        <v>7.1260000000000004E-2</v>
      </c>
      <c r="H60">
        <v>15</v>
      </c>
      <c r="I60" s="4">
        <f t="shared" si="1"/>
        <v>5.6260000000000004E-2</v>
      </c>
      <c r="J60">
        <v>12.929500000000001</v>
      </c>
      <c r="K60">
        <f t="shared" si="2"/>
        <v>0.5445224627223052</v>
      </c>
      <c r="L60" s="4">
        <f t="shared" si="3"/>
        <v>0.97357258446228045</v>
      </c>
      <c r="M60">
        <v>7.2851999999999997</v>
      </c>
      <c r="N60">
        <v>62.965649999999997</v>
      </c>
      <c r="O60" s="5">
        <f t="shared" si="4"/>
        <v>1.9904883909304654E-3</v>
      </c>
      <c r="P60" s="3">
        <f t="shared" si="5"/>
        <v>23.4992910993601</v>
      </c>
      <c r="Q60" s="33">
        <f t="shared" si="6"/>
        <v>0.30634827563662304</v>
      </c>
      <c r="R60" s="3">
        <f t="shared" si="8"/>
        <v>1.1886947133341537</v>
      </c>
      <c r="S60" s="3">
        <f t="shared" si="7"/>
        <v>2.3660830272520502E-3</v>
      </c>
      <c r="T60" s="33">
        <f t="shared" si="9"/>
        <v>12947.486293091475</v>
      </c>
      <c r="U60" s="3"/>
      <c r="V60" s="3"/>
      <c r="W60" s="3"/>
    </row>
    <row r="61" spans="1:23" x14ac:dyDescent="0.2">
      <c r="A61">
        <v>44</v>
      </c>
      <c r="B61" s="39" t="s">
        <v>64</v>
      </c>
      <c r="C61" s="52">
        <v>2</v>
      </c>
      <c r="D61" t="s">
        <v>4</v>
      </c>
      <c r="E61" s="1">
        <v>44769</v>
      </c>
      <c r="F61">
        <v>71.03</v>
      </c>
      <c r="G61">
        <f t="shared" si="0"/>
        <v>7.1029999999999996E-2</v>
      </c>
      <c r="H61">
        <v>15</v>
      </c>
      <c r="I61" s="4">
        <f t="shared" si="1"/>
        <v>5.6029999999999996E-2</v>
      </c>
      <c r="J61">
        <v>23.3935</v>
      </c>
      <c r="K61">
        <f t="shared" si="2"/>
        <v>0.98521104696192774</v>
      </c>
      <c r="L61" s="4">
        <f t="shared" si="3"/>
        <v>1.7614965972866974</v>
      </c>
      <c r="M61">
        <v>7.2851999999999997</v>
      </c>
      <c r="N61">
        <v>62.965649999999997</v>
      </c>
      <c r="O61" s="5">
        <f t="shared" si="4"/>
        <v>1.9904883909304654E-3</v>
      </c>
      <c r="P61" s="3">
        <f t="shared" si="5"/>
        <v>42.517550279042531</v>
      </c>
      <c r="Q61" s="33">
        <f t="shared" si="6"/>
        <v>0.5562075055062814</v>
      </c>
      <c r="R61" s="3">
        <f t="shared" si="8"/>
        <v>1.1886947133341537</v>
      </c>
      <c r="S61" s="3">
        <f t="shared" si="7"/>
        <v>2.3660830272520502E-3</v>
      </c>
      <c r="T61" s="33">
        <f t="shared" si="9"/>
        <v>23507.52273271899</v>
      </c>
      <c r="U61" s="3"/>
      <c r="V61" s="3"/>
      <c r="W61" s="3"/>
    </row>
    <row r="62" spans="1:23" x14ac:dyDescent="0.2">
      <c r="A62">
        <v>45</v>
      </c>
      <c r="B62" t="s">
        <v>67</v>
      </c>
      <c r="C62" s="52">
        <v>2</v>
      </c>
      <c r="D62" t="s">
        <v>4</v>
      </c>
      <c r="E62" s="1">
        <v>44760</v>
      </c>
      <c r="F62">
        <v>71.58</v>
      </c>
      <c r="G62">
        <f t="shared" si="0"/>
        <v>7.1580000000000005E-2</v>
      </c>
      <c r="H62">
        <v>15</v>
      </c>
      <c r="I62" s="4">
        <f t="shared" si="1"/>
        <v>5.6580000000000005E-2</v>
      </c>
      <c r="J62">
        <v>103.7839</v>
      </c>
      <c r="K62">
        <f t="shared" si="2"/>
        <v>4.3708314179918357</v>
      </c>
      <c r="L62" s="4">
        <f t="shared" si="3"/>
        <v>7.8147770407652919</v>
      </c>
      <c r="M62">
        <v>7.0789999999999997</v>
      </c>
      <c r="N62">
        <v>63.784350000000003</v>
      </c>
      <c r="O62" s="5">
        <f t="shared" si="4"/>
        <v>1.9988624233304225E-3</v>
      </c>
      <c r="P62" s="3">
        <f t="shared" si="5"/>
        <v>188.62663502276797</v>
      </c>
      <c r="Q62" s="33">
        <f t="shared" si="6"/>
        <v>2.4488247587367744</v>
      </c>
      <c r="R62" s="3">
        <f t="shared" si="8"/>
        <v>1.204150511246296</v>
      </c>
      <c r="S62" s="3">
        <f t="shared" si="7"/>
        <v>2.4069312089643382E-3</v>
      </c>
      <c r="T62" s="33">
        <f t="shared" si="9"/>
        <v>101740.53789391273</v>
      </c>
      <c r="U62" s="3"/>
      <c r="V62" s="3"/>
      <c r="W62" s="3"/>
    </row>
    <row r="63" spans="1:23" x14ac:dyDescent="0.2">
      <c r="A63">
        <v>46</v>
      </c>
      <c r="B63" t="s">
        <v>69</v>
      </c>
      <c r="C63" s="52">
        <v>1</v>
      </c>
      <c r="D63" t="s">
        <v>5</v>
      </c>
      <c r="E63" s="1">
        <v>44749</v>
      </c>
      <c r="F63">
        <v>70.739999999999995</v>
      </c>
      <c r="G63">
        <f t="shared" si="0"/>
        <v>7.0739999999999997E-2</v>
      </c>
      <c r="H63">
        <v>15</v>
      </c>
      <c r="I63" s="4">
        <f t="shared" si="1"/>
        <v>5.5739999999999998E-2</v>
      </c>
      <c r="J63">
        <v>1.7746999999999999</v>
      </c>
      <c r="K63">
        <f t="shared" si="2"/>
        <v>7.4741019729554492E-2</v>
      </c>
      <c r="L63" s="4">
        <f t="shared" si="3"/>
        <v>0.13363233424689344</v>
      </c>
      <c r="M63">
        <v>5.0369999999999999</v>
      </c>
      <c r="N63">
        <v>61.64864</v>
      </c>
      <c r="O63" s="5">
        <f t="shared" si="4"/>
        <v>2.0844166189658169E-3</v>
      </c>
      <c r="P63" s="3">
        <f t="shared" si="5"/>
        <v>3.2255069348415919</v>
      </c>
      <c r="Q63" s="33">
        <f t="shared" si="6"/>
        <v>4.2684638862074242E-2</v>
      </c>
      <c r="R63" s="3">
        <f t="shared" si="8"/>
        <v>1.1638315883698565</v>
      </c>
      <c r="S63" s="3">
        <f t="shared" si="7"/>
        <v>2.4259099044755122E-3</v>
      </c>
      <c r="T63" s="33">
        <f t="shared" si="9"/>
        <v>1759.5310849478051</v>
      </c>
      <c r="U63" s="3"/>
      <c r="V63" s="3"/>
      <c r="W63" s="3"/>
    </row>
    <row r="64" spans="1:23" x14ac:dyDescent="0.2">
      <c r="A64">
        <v>47</v>
      </c>
      <c r="B64" t="s">
        <v>70</v>
      </c>
      <c r="C64" s="52">
        <v>2</v>
      </c>
      <c r="D64" t="s">
        <v>3</v>
      </c>
      <c r="E64" s="1">
        <v>44757</v>
      </c>
      <c r="F64">
        <v>70.53</v>
      </c>
      <c r="G64">
        <f t="shared" si="0"/>
        <v>7.0529999999999995E-2</v>
      </c>
      <c r="H64">
        <v>15</v>
      </c>
      <c r="I64" s="4">
        <f t="shared" si="1"/>
        <v>5.5529999999999996E-2</v>
      </c>
      <c r="J64">
        <v>85.421499999999995</v>
      </c>
      <c r="K64">
        <f t="shared" si="2"/>
        <v>3.5975038129419841</v>
      </c>
      <c r="L64" s="4">
        <f t="shared" si="3"/>
        <v>6.4321149714718029</v>
      </c>
      <c r="M64">
        <v>7.5213999999999999</v>
      </c>
      <c r="N64">
        <v>62.492400000000004</v>
      </c>
      <c r="O64" s="5">
        <f t="shared" si="4"/>
        <v>1.9809541385858932E-3</v>
      </c>
      <c r="P64" s="3">
        <f t="shared" si="5"/>
        <v>155.2530797512656</v>
      </c>
      <c r="Q64" s="33">
        <f t="shared" si="6"/>
        <v>2.0450195094870303</v>
      </c>
      <c r="R64" s="3">
        <f t="shared" si="8"/>
        <v>1.1797604805725546</v>
      </c>
      <c r="S64" s="3">
        <f t="shared" si="7"/>
        <v>2.337051406530284E-3</v>
      </c>
      <c r="T64" s="33">
        <f t="shared" si="9"/>
        <v>87504.258732724222</v>
      </c>
      <c r="U64" s="3"/>
      <c r="V64" s="3"/>
      <c r="W64" s="3"/>
    </row>
    <row r="65" spans="1:23" x14ac:dyDescent="0.2">
      <c r="A65">
        <v>48</v>
      </c>
      <c r="B65" t="s">
        <v>53</v>
      </c>
      <c r="C65" s="52" t="s">
        <v>55</v>
      </c>
      <c r="D65" t="s">
        <v>5</v>
      </c>
      <c r="E65" s="1">
        <v>44763</v>
      </c>
      <c r="F65">
        <v>71.25</v>
      </c>
      <c r="G65">
        <f t="shared" si="0"/>
        <v>7.1249999999999994E-2</v>
      </c>
      <c r="H65">
        <v>15</v>
      </c>
      <c r="I65" s="4">
        <f t="shared" si="1"/>
        <v>5.6249999999999994E-2</v>
      </c>
      <c r="J65">
        <v>29.059899999999999</v>
      </c>
      <c r="K65">
        <f t="shared" si="2"/>
        <v>1.2238499798494848</v>
      </c>
      <c r="L65" s="4">
        <f t="shared" si="3"/>
        <v>2.1881682932221214</v>
      </c>
      <c r="M65">
        <v>4.8360000000000003</v>
      </c>
      <c r="N65">
        <v>62.4</v>
      </c>
      <c r="O65" s="5">
        <f t="shared" si="4"/>
        <v>2.0931031059290566E-3</v>
      </c>
      <c r="P65" s="3">
        <f t="shared" si="5"/>
        <v>52.816199344003593</v>
      </c>
      <c r="Q65" s="33">
        <f t="shared" si="6"/>
        <v>0.69406129574953457</v>
      </c>
      <c r="R65" s="3">
        <f t="shared" si="8"/>
        <v>1.178016110562683</v>
      </c>
      <c r="S65" s="3">
        <f t="shared" si="7"/>
        <v>2.4657091798532186E-3</v>
      </c>
      <c r="T65" s="33">
        <f t="shared" si="9"/>
        <v>28148.546528542811</v>
      </c>
      <c r="U65" s="3"/>
      <c r="V65" s="3"/>
      <c r="W65" s="3"/>
    </row>
    <row r="66" spans="1:23" x14ac:dyDescent="0.2">
      <c r="A66">
        <v>49</v>
      </c>
      <c r="B66" t="s">
        <v>71</v>
      </c>
      <c r="C66" s="52">
        <v>2</v>
      </c>
      <c r="D66" t="s">
        <v>5</v>
      </c>
      <c r="E66" s="1">
        <v>44749</v>
      </c>
      <c r="F66">
        <v>70.8</v>
      </c>
      <c r="G66">
        <f t="shared" si="0"/>
        <v>7.0800000000000002E-2</v>
      </c>
      <c r="H66">
        <v>15</v>
      </c>
      <c r="I66" s="4">
        <f t="shared" si="1"/>
        <v>5.5800000000000002E-2</v>
      </c>
      <c r="J66">
        <v>1.7253000000000001</v>
      </c>
      <c r="K66">
        <f t="shared" si="2"/>
        <v>7.2660551833774942E-2</v>
      </c>
      <c r="L66" s="4">
        <f t="shared" si="3"/>
        <v>0.12991258594475985</v>
      </c>
      <c r="M66">
        <v>4.5814000000000004</v>
      </c>
      <c r="N66">
        <v>61.709899999999998</v>
      </c>
      <c r="O66" s="5">
        <f t="shared" si="4"/>
        <v>2.1041761578601799E-3</v>
      </c>
      <c r="P66" s="3">
        <f t="shared" si="5"/>
        <v>3.1357227219711499</v>
      </c>
      <c r="Q66" s="33">
        <f t="shared" si="6"/>
        <v>4.1520851146425626E-2</v>
      </c>
      <c r="R66" s="3">
        <f t="shared" si="8"/>
        <v>1.1649880830322454</v>
      </c>
      <c r="S66" s="3">
        <f t="shared" si="7"/>
        <v>2.4513401485076864E-3</v>
      </c>
      <c r="T66" s="33">
        <f t="shared" si="9"/>
        <v>1693.8021094992657</v>
      </c>
      <c r="U66" s="3"/>
      <c r="V66" s="3"/>
      <c r="W66" s="3"/>
    </row>
    <row r="67" spans="1:23" x14ac:dyDescent="0.2">
      <c r="A67">
        <v>50</v>
      </c>
      <c r="B67" t="s">
        <v>63</v>
      </c>
      <c r="C67" s="52">
        <v>1</v>
      </c>
      <c r="D67" t="s">
        <v>3</v>
      </c>
      <c r="E67" s="1">
        <v>44761</v>
      </c>
      <c r="F67">
        <v>71.180000000000007</v>
      </c>
      <c r="G67">
        <f t="shared" si="0"/>
        <v>7.1180000000000007E-2</v>
      </c>
      <c r="H67">
        <v>15</v>
      </c>
      <c r="I67" s="4">
        <f t="shared" si="1"/>
        <v>5.6180000000000008E-2</v>
      </c>
      <c r="J67">
        <v>17.325099999999999</v>
      </c>
      <c r="K67">
        <f t="shared" si="2"/>
        <v>0.7296419907119539</v>
      </c>
      <c r="L67" s="4">
        <f t="shared" si="3"/>
        <v>1.3045548848035464</v>
      </c>
      <c r="M67">
        <v>6.1660000000000004</v>
      </c>
      <c r="N67">
        <v>62.748750000000001</v>
      </c>
      <c r="O67" s="5">
        <f t="shared" si="4"/>
        <v>2.0365175140760038E-3</v>
      </c>
      <c r="P67" s="3">
        <f t="shared" si="5"/>
        <v>31.488268550641838</v>
      </c>
      <c r="Q67" s="33">
        <f t="shared" si="6"/>
        <v>0.41244117137481362</v>
      </c>
      <c r="R67" s="3">
        <f t="shared" si="8"/>
        <v>1.1845999746421498</v>
      </c>
      <c r="S67" s="3">
        <f t="shared" si="7"/>
        <v>2.4124585955327283E-3</v>
      </c>
      <c r="T67" s="33">
        <f t="shared" si="9"/>
        <v>17096.300518423479</v>
      </c>
      <c r="U67" s="3"/>
      <c r="V67" s="3"/>
      <c r="W67" s="3"/>
    </row>
    <row r="68" spans="1:23" x14ac:dyDescent="0.2">
      <c r="A68">
        <v>51</v>
      </c>
      <c r="B68" t="s">
        <v>71</v>
      </c>
      <c r="C68" s="52">
        <v>1</v>
      </c>
      <c r="D68" t="s">
        <v>5</v>
      </c>
      <c r="E68" s="1">
        <v>44749</v>
      </c>
      <c r="F68">
        <v>70.81</v>
      </c>
      <c r="G68">
        <f t="shared" si="0"/>
        <v>7.0809999999999998E-2</v>
      </c>
      <c r="H68">
        <v>15</v>
      </c>
      <c r="I68" s="4">
        <f t="shared" si="1"/>
        <v>5.5809999999999998E-2</v>
      </c>
      <c r="J68">
        <v>1.7019</v>
      </c>
      <c r="K68">
        <f t="shared" si="2"/>
        <v>7.1675067041037252E-2</v>
      </c>
      <c r="L68" s="4">
        <f t="shared" si="3"/>
        <v>0.12815059990690708</v>
      </c>
      <c r="M68">
        <v>4.5814000000000004</v>
      </c>
      <c r="N68">
        <v>61.709899999999998</v>
      </c>
      <c r="O68" s="5">
        <f t="shared" si="4"/>
        <v>2.1041761578601799E-3</v>
      </c>
      <c r="P68" s="3">
        <f t="shared" si="5"/>
        <v>3.0931933579798874</v>
      </c>
      <c r="Q68" s="33">
        <f t="shared" si="6"/>
        <v>4.0951537146862088E-2</v>
      </c>
      <c r="R68" s="3">
        <f t="shared" si="8"/>
        <v>1.1649880830322454</v>
      </c>
      <c r="S68" s="3">
        <f t="shared" si="7"/>
        <v>2.4513401485076864E-3</v>
      </c>
      <c r="T68" s="33">
        <f t="shared" si="9"/>
        <v>1670.5775072379222</v>
      </c>
      <c r="U68" s="3"/>
      <c r="V68" s="3"/>
      <c r="W68" s="3"/>
    </row>
    <row r="69" spans="1:23" x14ac:dyDescent="0.2">
      <c r="A69">
        <v>52</v>
      </c>
      <c r="B69" t="s">
        <v>53</v>
      </c>
      <c r="C69" s="52" t="s">
        <v>55</v>
      </c>
      <c r="D69" t="s">
        <v>3</v>
      </c>
      <c r="E69" s="1">
        <v>44757</v>
      </c>
      <c r="F69">
        <v>70.849999999999994</v>
      </c>
      <c r="G69">
        <f t="shared" si="0"/>
        <v>7.0849999999999996E-2</v>
      </c>
      <c r="H69">
        <v>15</v>
      </c>
      <c r="I69" s="4">
        <f t="shared" si="1"/>
        <v>5.5849999999999997E-2</v>
      </c>
      <c r="J69">
        <v>37.015900000000002</v>
      </c>
      <c r="K69">
        <f t="shared" si="2"/>
        <v>1.5589148093802989</v>
      </c>
      <c r="L69" s="4">
        <f t="shared" si="3"/>
        <v>2.7872435460920628</v>
      </c>
      <c r="M69">
        <v>7.33</v>
      </c>
      <c r="N69">
        <v>63.28</v>
      </c>
      <c r="O69" s="5">
        <f t="shared" si="4"/>
        <v>1.9886752759355397E-3</v>
      </c>
      <c r="P69" s="3">
        <f t="shared" si="5"/>
        <v>67.2761831010328</v>
      </c>
      <c r="Q69" s="33">
        <f t="shared" si="6"/>
        <v>0.88237872176639065</v>
      </c>
      <c r="R69" s="3">
        <f t="shared" si="8"/>
        <v>1.1946291582757465</v>
      </c>
      <c r="S69" s="3">
        <f t="shared" si="7"/>
        <v>2.3757294709746616E-3</v>
      </c>
      <c r="T69" s="33">
        <f t="shared" si="9"/>
        <v>37141.380470579752</v>
      </c>
      <c r="U69" s="3"/>
      <c r="V69" s="3"/>
      <c r="W69" s="3"/>
    </row>
    <row r="70" spans="1:23" x14ac:dyDescent="0.2">
      <c r="A70">
        <v>53</v>
      </c>
      <c r="B70" t="s">
        <v>67</v>
      </c>
      <c r="C70" s="52">
        <v>1</v>
      </c>
      <c r="D70" t="s">
        <v>3</v>
      </c>
      <c r="E70" s="1">
        <v>44750</v>
      </c>
      <c r="F70">
        <v>70.84</v>
      </c>
      <c r="G70">
        <f t="shared" si="0"/>
        <v>7.084E-2</v>
      </c>
      <c r="H70">
        <v>15</v>
      </c>
      <c r="I70" s="4">
        <f t="shared" si="1"/>
        <v>5.5840000000000001E-2</v>
      </c>
      <c r="J70">
        <v>40.7515</v>
      </c>
      <c r="K70">
        <f t="shared" si="2"/>
        <v>1.7162386124465769</v>
      </c>
      <c r="L70" s="4">
        <f t="shared" si="3"/>
        <v>3.0685288043400449</v>
      </c>
      <c r="M70">
        <v>7.0789999999999997</v>
      </c>
      <c r="N70">
        <v>63.841279999999998</v>
      </c>
      <c r="O70" s="5">
        <f t="shared" si="4"/>
        <v>1.9988624233304225E-3</v>
      </c>
      <c r="P70" s="3">
        <f t="shared" si="5"/>
        <v>74.0656143884584</v>
      </c>
      <c r="Q70" s="33">
        <f t="shared" si="6"/>
        <v>0.97232942448454696</v>
      </c>
      <c r="R70" s="3">
        <f t="shared" si="8"/>
        <v>1.2052252621625512</v>
      </c>
      <c r="S70" s="3">
        <f t="shared" si="7"/>
        <v>2.4090794881852806E-3</v>
      </c>
      <c r="T70" s="33">
        <f t="shared" si="9"/>
        <v>40361.035376918451</v>
      </c>
      <c r="U70" s="3"/>
      <c r="V70" s="3"/>
      <c r="W70" s="3"/>
    </row>
    <row r="71" spans="1:23" x14ac:dyDescent="0.2">
      <c r="A71">
        <v>54</v>
      </c>
      <c r="B71" t="s">
        <v>72</v>
      </c>
      <c r="C71" s="52">
        <v>1</v>
      </c>
      <c r="D71" t="s">
        <v>3</v>
      </c>
      <c r="E71" s="1">
        <v>44750</v>
      </c>
      <c r="F71">
        <v>71.06</v>
      </c>
      <c r="G71">
        <f t="shared" si="0"/>
        <v>7.1059999999999998E-2</v>
      </c>
      <c r="H71">
        <v>15</v>
      </c>
      <c r="I71" s="4">
        <f t="shared" si="1"/>
        <v>5.6059999999999999E-2</v>
      </c>
      <c r="J71">
        <v>187.55590000000001</v>
      </c>
      <c r="K71">
        <f t="shared" si="2"/>
        <v>7.8988669759927603</v>
      </c>
      <c r="L71" s="4">
        <f t="shared" si="3"/>
        <v>14.122687056278204</v>
      </c>
      <c r="M71">
        <v>7.3810000000000002</v>
      </c>
      <c r="N71">
        <v>63.79533</v>
      </c>
      <c r="O71" s="5">
        <f t="shared" si="4"/>
        <v>1.9866139527056686E-3</v>
      </c>
      <c r="P71" s="3">
        <f t="shared" si="5"/>
        <v>340.88175811148716</v>
      </c>
      <c r="Q71" s="33">
        <f t="shared" si="6"/>
        <v>4.4560143320953438</v>
      </c>
      <c r="R71" s="3">
        <f t="shared" si="8"/>
        <v>1.2043577967734431</v>
      </c>
      <c r="S71" s="3">
        <f t="shared" si="7"/>
        <v>2.3925940031199805E-3</v>
      </c>
      <c r="T71" s="33">
        <f t="shared" si="9"/>
        <v>186241.97529061054</v>
      </c>
      <c r="U71" s="3"/>
      <c r="V71" s="3"/>
      <c r="W71" s="3"/>
    </row>
    <row r="72" spans="1:23" x14ac:dyDescent="0.2">
      <c r="A72">
        <v>55</v>
      </c>
      <c r="B72" t="s">
        <v>53</v>
      </c>
      <c r="C72" s="52" t="s">
        <v>58</v>
      </c>
      <c r="D72" t="s">
        <v>5</v>
      </c>
      <c r="E72" s="1">
        <v>44763</v>
      </c>
      <c r="F72">
        <v>70.739999999999995</v>
      </c>
      <c r="G72">
        <f t="shared" si="0"/>
        <v>7.0739999999999997E-2</v>
      </c>
      <c r="H72">
        <v>15</v>
      </c>
      <c r="I72" s="4">
        <f t="shared" si="1"/>
        <v>5.5739999999999998E-2</v>
      </c>
      <c r="J72">
        <v>17.509899999999998</v>
      </c>
      <c r="K72">
        <f t="shared" si="2"/>
        <v>0.73742479369049763</v>
      </c>
      <c r="L72" s="4">
        <f t="shared" si="3"/>
        <v>1.3184700565896657</v>
      </c>
      <c r="M72">
        <v>4.8360000000000003</v>
      </c>
      <c r="N72">
        <v>62.4</v>
      </c>
      <c r="O72" s="5">
        <f t="shared" si="4"/>
        <v>2.0931031059290566E-3</v>
      </c>
      <c r="P72" s="3">
        <f t="shared" si="5"/>
        <v>31.824141476521547</v>
      </c>
      <c r="Q72" s="33">
        <f t="shared" si="6"/>
        <v>0.42142015893468143</v>
      </c>
      <c r="R72" s="3">
        <f t="shared" si="8"/>
        <v>1.178016110562683</v>
      </c>
      <c r="S72" s="3">
        <f t="shared" si="7"/>
        <v>2.4657091798532186E-3</v>
      </c>
      <c r="T72" s="33">
        <f t="shared" si="9"/>
        <v>17091.235348353945</v>
      </c>
      <c r="U72" s="3"/>
      <c r="V72" s="3"/>
      <c r="W72" s="3"/>
    </row>
    <row r="73" spans="1:23" x14ac:dyDescent="0.2">
      <c r="A73">
        <v>56</v>
      </c>
      <c r="B73" t="s">
        <v>65</v>
      </c>
      <c r="C73" s="52">
        <v>2</v>
      </c>
      <c r="D73" t="s">
        <v>5</v>
      </c>
      <c r="E73" s="1">
        <v>44749</v>
      </c>
      <c r="F73">
        <v>71.47</v>
      </c>
      <c r="G73">
        <f t="shared" si="0"/>
        <v>7.1470000000000006E-2</v>
      </c>
      <c r="H73">
        <v>15</v>
      </c>
      <c r="I73" s="4">
        <f t="shared" si="1"/>
        <v>5.6470000000000006E-2</v>
      </c>
      <c r="J73">
        <v>1.6304000000000001</v>
      </c>
      <c r="K73">
        <f t="shared" si="2"/>
        <v>6.866386350767209E-2</v>
      </c>
      <c r="L73" s="4">
        <f t="shared" si="3"/>
        <v>0.12276675368013473</v>
      </c>
      <c r="M73">
        <v>4.2687999999999997</v>
      </c>
      <c r="N73">
        <v>61.669130000000003</v>
      </c>
      <c r="O73" s="5">
        <f t="shared" si="4"/>
        <v>2.1178799437077682E-3</v>
      </c>
      <c r="P73" s="3">
        <f t="shared" si="5"/>
        <v>2.9632425235621414</v>
      </c>
      <c r="Q73" s="33">
        <f t="shared" si="6"/>
        <v>3.8886050545474171E-2</v>
      </c>
      <c r="R73" s="3">
        <f t="shared" si="8"/>
        <v>1.1642184080830844</v>
      </c>
      <c r="S73" s="3">
        <f t="shared" si="7"/>
        <v>2.4656748165745503E-3</v>
      </c>
      <c r="T73" s="33">
        <f t="shared" si="9"/>
        <v>1577.0956609556806</v>
      </c>
      <c r="U73" s="3"/>
      <c r="V73" s="3"/>
      <c r="W73" s="3"/>
    </row>
    <row r="74" spans="1:23" x14ac:dyDescent="0.2">
      <c r="A74">
        <v>57</v>
      </c>
      <c r="B74" t="s">
        <v>53</v>
      </c>
      <c r="C74" s="52" t="s">
        <v>55</v>
      </c>
      <c r="D74" t="s">
        <v>5</v>
      </c>
      <c r="E74" s="1">
        <v>44763</v>
      </c>
      <c r="F74">
        <v>71.53</v>
      </c>
      <c r="G74">
        <f t="shared" si="0"/>
        <v>7.1529999999999996E-2</v>
      </c>
      <c r="H74">
        <v>15</v>
      </c>
      <c r="I74" s="4">
        <f t="shared" si="1"/>
        <v>5.6529999999999997E-2</v>
      </c>
      <c r="J74">
        <v>26.454699999999999</v>
      </c>
      <c r="K74">
        <f t="shared" si="2"/>
        <v>1.1141326729246888</v>
      </c>
      <c r="L74" s="4">
        <f t="shared" si="3"/>
        <v>1.9920005143411796</v>
      </c>
      <c r="M74">
        <v>4.8360000000000003</v>
      </c>
      <c r="N74">
        <v>62.4</v>
      </c>
      <c r="O74" s="5">
        <f t="shared" si="4"/>
        <v>2.0931031059290566E-3</v>
      </c>
      <c r="P74" s="3">
        <f t="shared" si="5"/>
        <v>48.081263486309716</v>
      </c>
      <c r="Q74" s="33">
        <f t="shared" si="6"/>
        <v>0.62920807988672445</v>
      </c>
      <c r="R74" s="3">
        <f t="shared" si="8"/>
        <v>1.178016110562683</v>
      </c>
      <c r="S74" s="3">
        <f t="shared" si="7"/>
        <v>2.4657091798532186E-3</v>
      </c>
      <c r="T74" s="33">
        <f t="shared" si="9"/>
        <v>25518.341133976741</v>
      </c>
      <c r="U74" s="3"/>
      <c r="V74" s="3"/>
      <c r="W74" s="3"/>
    </row>
    <row r="75" spans="1:23" x14ac:dyDescent="0.2">
      <c r="A75">
        <v>58</v>
      </c>
      <c r="B75" t="s">
        <v>63</v>
      </c>
      <c r="C75" s="52">
        <v>2</v>
      </c>
      <c r="D75" t="s">
        <v>3</v>
      </c>
      <c r="E75" s="1">
        <v>44761</v>
      </c>
      <c r="F75">
        <v>71.260000000000005</v>
      </c>
      <c r="G75">
        <f t="shared" si="0"/>
        <v>7.1260000000000004E-2</v>
      </c>
      <c r="H75">
        <v>15</v>
      </c>
      <c r="I75" s="4">
        <f t="shared" si="1"/>
        <v>5.6260000000000004E-2</v>
      </c>
      <c r="J75">
        <v>24.0715</v>
      </c>
      <c r="K75">
        <f t="shared" si="2"/>
        <v>1.0137648371104813</v>
      </c>
      <c r="L75" s="4">
        <f t="shared" si="3"/>
        <v>1.812549013255252</v>
      </c>
      <c r="M75">
        <v>6.1660000000000004</v>
      </c>
      <c r="N75">
        <v>62.748750000000001</v>
      </c>
      <c r="O75" s="5">
        <f t="shared" si="4"/>
        <v>2.0365175140760038E-3</v>
      </c>
      <c r="P75" s="3">
        <f t="shared" si="5"/>
        <v>43.749811338276544</v>
      </c>
      <c r="Q75" s="33">
        <f t="shared" si="6"/>
        <v>0.57235774758655555</v>
      </c>
      <c r="R75" s="3">
        <f t="shared" si="8"/>
        <v>1.1845999746421498</v>
      </c>
      <c r="S75" s="3">
        <f t="shared" si="7"/>
        <v>2.4124585955327283E-3</v>
      </c>
      <c r="T75" s="33">
        <f t="shared" si="9"/>
        <v>23725.08065615797</v>
      </c>
      <c r="U75" s="3"/>
      <c r="V75" s="3"/>
      <c r="W75" s="3"/>
    </row>
    <row r="76" spans="1:23" x14ac:dyDescent="0.2">
      <c r="A76">
        <v>59</v>
      </c>
      <c r="B76" t="s">
        <v>53</v>
      </c>
      <c r="C76" s="52" t="s">
        <v>58</v>
      </c>
      <c r="D76" t="s">
        <v>5</v>
      </c>
      <c r="E76" s="1">
        <v>44763</v>
      </c>
      <c r="F76">
        <v>71.430000000000007</v>
      </c>
      <c r="G76">
        <f t="shared" si="0"/>
        <v>7.1430000000000007E-2</v>
      </c>
      <c r="H76">
        <v>15</v>
      </c>
      <c r="I76" s="4">
        <f t="shared" si="1"/>
        <v>5.6430000000000008E-2</v>
      </c>
      <c r="J76">
        <v>18.846699999999998</v>
      </c>
      <c r="K76">
        <f t="shared" si="2"/>
        <v>0.79372377108074299</v>
      </c>
      <c r="L76" s="4">
        <f t="shared" si="3"/>
        <v>1.4191291563931518</v>
      </c>
      <c r="M76">
        <v>4.8360000000000003</v>
      </c>
      <c r="N76">
        <v>62.4</v>
      </c>
      <c r="O76" s="5">
        <f t="shared" si="4"/>
        <v>2.0931031059290566E-3</v>
      </c>
      <c r="P76" s="3">
        <f t="shared" si="5"/>
        <v>34.25376770658648</v>
      </c>
      <c r="Q76" s="33">
        <f t="shared" si="6"/>
        <v>0.44892398187551197</v>
      </c>
      <c r="R76" s="3">
        <f t="shared" si="8"/>
        <v>1.178016110562683</v>
      </c>
      <c r="S76" s="3">
        <f t="shared" si="7"/>
        <v>2.4657091798532186E-3</v>
      </c>
      <c r="T76" s="33">
        <f t="shared" si="9"/>
        <v>18206.688183001206</v>
      </c>
      <c r="U76" s="3"/>
      <c r="V76" s="3"/>
      <c r="W76" s="3"/>
    </row>
    <row r="77" spans="1:23" x14ac:dyDescent="0.2">
      <c r="A77">
        <v>60</v>
      </c>
      <c r="B77" t="s">
        <v>68</v>
      </c>
      <c r="C77" s="52">
        <v>1</v>
      </c>
      <c r="D77" t="s">
        <v>3</v>
      </c>
      <c r="E77" s="1">
        <v>44750</v>
      </c>
      <c r="F77">
        <v>71.02</v>
      </c>
      <c r="G77">
        <f t="shared" si="0"/>
        <v>7.102E-2</v>
      </c>
      <c r="H77">
        <v>15</v>
      </c>
      <c r="I77" s="4">
        <f t="shared" si="1"/>
        <v>5.602E-2</v>
      </c>
      <c r="J77">
        <v>291.05470000000003</v>
      </c>
      <c r="K77">
        <f t="shared" si="2"/>
        <v>12.257691483112396</v>
      </c>
      <c r="L77" s="4">
        <f t="shared" si="3"/>
        <v>21.91599648083017</v>
      </c>
      <c r="M77">
        <v>7.28</v>
      </c>
      <c r="N77">
        <v>63.806420000000003</v>
      </c>
      <c r="O77" s="5">
        <f t="shared" si="4"/>
        <v>1.9906989863648604E-3</v>
      </c>
      <c r="P77" s="3">
        <f t="shared" si="5"/>
        <v>528.99022554135308</v>
      </c>
      <c r="Q77" s="33">
        <f t="shared" si="6"/>
        <v>6.9213206987212645</v>
      </c>
      <c r="R77" s="3">
        <f t="shared" si="8"/>
        <v>1.2045671589315543</v>
      </c>
      <c r="S77" s="3">
        <f t="shared" si="7"/>
        <v>2.397930622293445E-3</v>
      </c>
      <c r="T77" s="33">
        <f t="shared" si="9"/>
        <v>288637.23722338257</v>
      </c>
      <c r="U77" s="3"/>
      <c r="V77" s="3"/>
      <c r="W77" s="3"/>
    </row>
    <row r="78" spans="1:23" x14ac:dyDescent="0.2">
      <c r="A78">
        <v>61</v>
      </c>
      <c r="B78" t="s">
        <v>63</v>
      </c>
      <c r="C78" s="52">
        <v>2</v>
      </c>
      <c r="D78" t="s">
        <v>5</v>
      </c>
      <c r="E78" s="1">
        <v>44753</v>
      </c>
      <c r="F78">
        <v>71.2</v>
      </c>
      <c r="G78">
        <f t="shared" si="0"/>
        <v>7.1199999999999999E-2</v>
      </c>
      <c r="H78">
        <v>15</v>
      </c>
      <c r="I78" s="4">
        <f t="shared" si="1"/>
        <v>5.62E-2</v>
      </c>
      <c r="J78">
        <v>8.5983999999999998</v>
      </c>
      <c r="K78">
        <f t="shared" si="2"/>
        <v>0.36211933512289479</v>
      </c>
      <c r="L78" s="4">
        <f t="shared" si="3"/>
        <v>0.64744704050740332</v>
      </c>
      <c r="M78">
        <v>8.4016000000000002</v>
      </c>
      <c r="N78">
        <v>62.784979999999997</v>
      </c>
      <c r="O78" s="5">
        <f t="shared" si="4"/>
        <v>1.9459632108846249E-3</v>
      </c>
      <c r="P78" s="3">
        <f t="shared" si="5"/>
        <v>15.62754202318248</v>
      </c>
      <c r="Q78" s="33">
        <f t="shared" si="6"/>
        <v>0.20321677145528669</v>
      </c>
      <c r="R78" s="3">
        <f t="shared" si="8"/>
        <v>1.185283941367882</v>
      </c>
      <c r="S78" s="3">
        <f t="shared" si="7"/>
        <v>2.3065189443542272E-3</v>
      </c>
      <c r="T78" s="33">
        <f t="shared" si="9"/>
        <v>8810.5398810059523</v>
      </c>
      <c r="U78" s="3"/>
      <c r="V78" s="3"/>
      <c r="W78" s="3"/>
    </row>
    <row r="79" spans="1:23" x14ac:dyDescent="0.2">
      <c r="A79">
        <v>62</v>
      </c>
      <c r="B79" t="s">
        <v>74</v>
      </c>
      <c r="C79" s="52">
        <v>3</v>
      </c>
      <c r="D79" t="s">
        <v>4</v>
      </c>
      <c r="E79" s="1">
        <v>44761</v>
      </c>
      <c r="F79">
        <v>71.44</v>
      </c>
      <c r="G79">
        <f t="shared" si="0"/>
        <v>7.1440000000000003E-2</v>
      </c>
      <c r="H79">
        <v>15</v>
      </c>
      <c r="I79" s="4">
        <f t="shared" si="1"/>
        <v>5.6440000000000004E-2</v>
      </c>
      <c r="J79">
        <v>7.7027000000000001</v>
      </c>
      <c r="K79">
        <f t="shared" si="2"/>
        <v>0.32439716722310219</v>
      </c>
      <c r="L79" s="4">
        <f t="shared" si="3"/>
        <v>0.58000213050292793</v>
      </c>
      <c r="M79">
        <v>5.5317999999999996</v>
      </c>
      <c r="N79">
        <v>62.74971</v>
      </c>
      <c r="O79" s="5">
        <f t="shared" si="4"/>
        <v>2.0632391928286273E-3</v>
      </c>
      <c r="P79" s="3">
        <f t="shared" si="5"/>
        <v>13.999612479294715</v>
      </c>
      <c r="Q79" s="33">
        <f t="shared" si="6"/>
        <v>0.18303111112093384</v>
      </c>
      <c r="R79" s="3">
        <f t="shared" si="8"/>
        <v>1.1846180979669279</v>
      </c>
      <c r="S79" s="3">
        <f t="shared" si="7"/>
        <v>2.444150488259468E-3</v>
      </c>
      <c r="T79" s="33">
        <f t="shared" si="9"/>
        <v>7488.536896567045</v>
      </c>
      <c r="U79" s="3"/>
      <c r="V79" s="3"/>
      <c r="W79" s="3"/>
    </row>
    <row r="80" spans="1:23" x14ac:dyDescent="0.2">
      <c r="A80">
        <v>63</v>
      </c>
      <c r="B80" t="s">
        <v>73</v>
      </c>
      <c r="C80" s="52">
        <v>3</v>
      </c>
      <c r="D80" t="s">
        <v>3</v>
      </c>
      <c r="E80" s="1">
        <v>44761</v>
      </c>
      <c r="F80">
        <v>71.040000000000006</v>
      </c>
      <c r="G80">
        <f t="shared" si="0"/>
        <v>7.1040000000000006E-2</v>
      </c>
      <c r="H80">
        <v>15</v>
      </c>
      <c r="I80" s="4">
        <f t="shared" si="1"/>
        <v>5.6040000000000006E-2</v>
      </c>
      <c r="J80">
        <v>44.499099999999999</v>
      </c>
      <c r="K80">
        <f t="shared" si="2"/>
        <v>1.8740677923296436</v>
      </c>
      <c r="L80" s="4">
        <f t="shared" si="3"/>
        <v>3.3507176451715424</v>
      </c>
      <c r="M80">
        <v>6.8971999999999998</v>
      </c>
      <c r="N80">
        <v>62.853400000000001</v>
      </c>
      <c r="O80" s="5">
        <f t="shared" si="4"/>
        <v>2.0062850491605233E-3</v>
      </c>
      <c r="P80" s="3">
        <f t="shared" si="5"/>
        <v>80.876855606135962</v>
      </c>
      <c r="Q80" s="33">
        <f t="shared" si="6"/>
        <v>1.0591350575885374</v>
      </c>
      <c r="R80" s="3">
        <f t="shared" si="8"/>
        <v>1.1865756058275727</v>
      </c>
      <c r="S80" s="3">
        <f t="shared" si="7"/>
        <v>2.3806088976704495E-3</v>
      </c>
      <c r="T80" s="33">
        <f t="shared" si="9"/>
        <v>44490.090691711543</v>
      </c>
      <c r="U80" s="3"/>
      <c r="V80" s="3"/>
      <c r="W80" s="3"/>
    </row>
    <row r="81" spans="1:23" x14ac:dyDescent="0.2">
      <c r="A81">
        <v>64</v>
      </c>
      <c r="B81" t="s">
        <v>73</v>
      </c>
      <c r="C81" s="52">
        <v>1</v>
      </c>
      <c r="D81" t="s">
        <v>5</v>
      </c>
      <c r="E81" s="1">
        <v>44740</v>
      </c>
      <c r="F81">
        <v>71.92</v>
      </c>
      <c r="G81">
        <f t="shared" si="0"/>
        <v>7.1919999999999998E-2</v>
      </c>
      <c r="H81">
        <v>15</v>
      </c>
      <c r="I81" s="4">
        <f t="shared" si="1"/>
        <v>5.6919999999999998E-2</v>
      </c>
      <c r="J81">
        <v>147.43629999999999</v>
      </c>
      <c r="K81">
        <f t="shared" si="2"/>
        <v>6.2092406644235734</v>
      </c>
      <c r="L81" s="4">
        <f t="shared" si="3"/>
        <v>11.101739404815044</v>
      </c>
      <c r="M81">
        <v>6.9981999999999998</v>
      </c>
      <c r="N81">
        <v>62.633400000000002</v>
      </c>
      <c r="O81" s="5">
        <f t="shared" si="4"/>
        <v>2.0021567826948353E-3</v>
      </c>
      <c r="P81" s="3">
        <f t="shared" si="5"/>
        <v>267.96461830021155</v>
      </c>
      <c r="Q81" s="33">
        <f t="shared" si="6"/>
        <v>3.4621236761585656</v>
      </c>
      <c r="R81" s="3">
        <f t="shared" si="8"/>
        <v>1.1824223438993069</v>
      </c>
      <c r="S81" s="3">
        <f t="shared" si="7"/>
        <v>2.3673949158479223E-3</v>
      </c>
      <c r="T81" s="33">
        <f t="shared" si="9"/>
        <v>146241.91565937141</v>
      </c>
      <c r="U81" s="3"/>
      <c r="V81" s="3"/>
      <c r="W81" s="3"/>
    </row>
    <row r="82" spans="1:23" x14ac:dyDescent="0.2">
      <c r="A82">
        <v>65</v>
      </c>
      <c r="B82" t="s">
        <v>74</v>
      </c>
      <c r="C82" s="52">
        <v>3</v>
      </c>
      <c r="D82" t="s">
        <v>5</v>
      </c>
      <c r="E82" s="1">
        <v>44742</v>
      </c>
      <c r="F82">
        <v>71.5</v>
      </c>
      <c r="G82">
        <f t="shared" ref="G82:G141" si="10">F82/1000</f>
        <v>7.1499999999999994E-2</v>
      </c>
      <c r="H82">
        <v>15</v>
      </c>
      <c r="I82" s="4">
        <f t="shared" ref="I82:I141" si="11">(G82-H82/1000)</f>
        <v>5.6499999999999995E-2</v>
      </c>
      <c r="J82">
        <v>10.301500000000001</v>
      </c>
      <c r="K82">
        <f t="shared" ref="K82:K141" si="12">J82*$B$7</f>
        <v>0.43384493984561096</v>
      </c>
      <c r="L82" s="4">
        <f t="shared" ref="L82:L141" si="13">K82*($B$11+$B$6)/$B$11</f>
        <v>0.77568799867266192</v>
      </c>
      <c r="M82">
        <v>6.7145999999999999</v>
      </c>
      <c r="N82">
        <v>62.579619999999998</v>
      </c>
      <c r="O82" s="5">
        <f t="shared" ref="O82:O141" si="14">$N$8*EXP($N$9*(1/(M82+$B$3)-1/298.15))</f>
        <v>2.0137778450474314E-3</v>
      </c>
      <c r="P82" s="3">
        <f t="shared" ref="P82:P145" si="15">L82*$B$2*($B$5+$B$3)</f>
        <v>18.722916374187559</v>
      </c>
      <c r="Q82" s="33">
        <f t="shared" ref="Q82:Q145" si="16">((L82*H82/1000)+(I82*O82*P82))/I82</f>
        <v>0.24363866109326121</v>
      </c>
      <c r="R82" s="3">
        <f t="shared" ref="R82:R141" si="17">$B$9*N82/101.3</f>
        <v>1.1814070601424789</v>
      </c>
      <c r="S82" s="3">
        <f t="shared" ref="S82:S141" si="18">O82*10^6*R82/10^6</f>
        <v>2.3790913636975424E-3</v>
      </c>
      <c r="T82" s="33">
        <f t="shared" ref="T82:T141" si="19">Q82/S82*100</f>
        <v>10240.828276329928</v>
      </c>
      <c r="U82" s="3"/>
      <c r="V82" s="3"/>
      <c r="W82" s="3"/>
    </row>
    <row r="83" spans="1:23" x14ac:dyDescent="0.2">
      <c r="A83">
        <v>66</v>
      </c>
      <c r="B83" t="s">
        <v>73</v>
      </c>
      <c r="C83" s="52">
        <v>2</v>
      </c>
      <c r="D83" t="s">
        <v>5</v>
      </c>
      <c r="E83" s="1">
        <v>44740</v>
      </c>
      <c r="F83">
        <v>71.400000000000006</v>
      </c>
      <c r="G83">
        <f t="shared" si="10"/>
        <v>7.1400000000000005E-2</v>
      </c>
      <c r="H83">
        <v>15</v>
      </c>
      <c r="I83" s="4">
        <f t="shared" si="11"/>
        <v>5.6400000000000006E-2</v>
      </c>
      <c r="J83">
        <v>137.3887</v>
      </c>
      <c r="K83">
        <f t="shared" si="12"/>
        <v>5.7860886557265143</v>
      </c>
      <c r="L83" s="4">
        <f t="shared" si="13"/>
        <v>10.345169707638572</v>
      </c>
      <c r="M83">
        <v>6.9981999999999998</v>
      </c>
      <c r="N83">
        <v>62.633400000000002</v>
      </c>
      <c r="O83" s="5">
        <f t="shared" si="14"/>
        <v>2.0021567826948353E-3</v>
      </c>
      <c r="P83" s="3">
        <f t="shared" si="15"/>
        <v>249.70316370027109</v>
      </c>
      <c r="Q83" s="33">
        <f t="shared" si="16"/>
        <v>3.2513198051071575</v>
      </c>
      <c r="R83" s="3">
        <f t="shared" si="17"/>
        <v>1.1824223438993069</v>
      </c>
      <c r="S83" s="3">
        <f t="shared" si="18"/>
        <v>2.3673949158479223E-3</v>
      </c>
      <c r="T83" s="33">
        <f t="shared" si="19"/>
        <v>137337.44984168146</v>
      </c>
      <c r="U83" s="3"/>
      <c r="V83" s="3"/>
      <c r="W83" s="3"/>
    </row>
    <row r="84" spans="1:23" x14ac:dyDescent="0.2">
      <c r="A84">
        <v>67</v>
      </c>
      <c r="B84" t="s">
        <v>72</v>
      </c>
      <c r="C84" s="52">
        <v>3</v>
      </c>
      <c r="D84" t="s">
        <v>5</v>
      </c>
      <c r="E84" s="1">
        <v>44747</v>
      </c>
      <c r="F84">
        <v>71.33</v>
      </c>
      <c r="G84">
        <f t="shared" si="10"/>
        <v>7.1330000000000005E-2</v>
      </c>
      <c r="H84">
        <v>15</v>
      </c>
      <c r="I84" s="4">
        <f t="shared" si="11"/>
        <v>5.6330000000000005E-2</v>
      </c>
      <c r="J84">
        <v>83.917900000000003</v>
      </c>
      <c r="K84">
        <f t="shared" si="12"/>
        <v>3.5341800977983779</v>
      </c>
      <c r="L84" s="4">
        <f t="shared" si="13"/>
        <v>6.3188960737574682</v>
      </c>
      <c r="M84">
        <v>7.1790000000000003</v>
      </c>
      <c r="N84">
        <v>63.70984</v>
      </c>
      <c r="O84" s="5">
        <f t="shared" si="14"/>
        <v>1.9947953726821548E-3</v>
      </c>
      <c r="P84" s="3">
        <f t="shared" si="15"/>
        <v>152.52029549069883</v>
      </c>
      <c r="Q84" s="33">
        <f t="shared" si="16"/>
        <v>1.9868926363574626</v>
      </c>
      <c r="R84" s="3">
        <f t="shared" si="17"/>
        <v>1.2027438769450456</v>
      </c>
      <c r="S84" s="3">
        <f t="shared" si="18"/>
        <v>2.3992279202517722E-3</v>
      </c>
      <c r="T84" s="33">
        <f t="shared" si="19"/>
        <v>82813.834383394482</v>
      </c>
      <c r="U84" s="3"/>
      <c r="V84" s="3"/>
      <c r="W84" s="3"/>
    </row>
    <row r="85" spans="1:23" x14ac:dyDescent="0.2">
      <c r="A85">
        <v>68</v>
      </c>
      <c r="B85" t="s">
        <v>63</v>
      </c>
      <c r="C85" s="52">
        <v>1</v>
      </c>
      <c r="D85" t="s">
        <v>5</v>
      </c>
      <c r="E85" s="1">
        <v>44753</v>
      </c>
      <c r="F85">
        <v>71.81</v>
      </c>
      <c r="G85">
        <f t="shared" si="10"/>
        <v>7.1809999999999999E-2</v>
      </c>
      <c r="H85">
        <v>15</v>
      </c>
      <c r="I85" s="4">
        <f t="shared" si="11"/>
        <v>5.6809999999999999E-2</v>
      </c>
      <c r="J85">
        <v>11.362299999999999</v>
      </c>
      <c r="K85">
        <f t="shared" si="12"/>
        <v>0.47852025044971941</v>
      </c>
      <c r="L85" s="4">
        <f t="shared" si="13"/>
        <v>0.85556469905532062</v>
      </c>
      <c r="M85">
        <v>8.4016000000000002</v>
      </c>
      <c r="N85">
        <v>62.784979999999997</v>
      </c>
      <c r="O85" s="5">
        <f t="shared" si="14"/>
        <v>1.9459632108846249E-3</v>
      </c>
      <c r="P85" s="3">
        <f t="shared" si="15"/>
        <v>20.650914208458119</v>
      </c>
      <c r="Q85" s="33">
        <f t="shared" si="16"/>
        <v>0.2660875297032938</v>
      </c>
      <c r="R85" s="3">
        <f t="shared" si="17"/>
        <v>1.185283941367882</v>
      </c>
      <c r="S85" s="3">
        <f t="shared" si="18"/>
        <v>2.3065189443542272E-3</v>
      </c>
      <c r="T85" s="33">
        <f t="shared" si="19"/>
        <v>11536.325351006049</v>
      </c>
      <c r="U85" s="3"/>
      <c r="V85" s="3"/>
      <c r="W85" s="3"/>
    </row>
    <row r="86" spans="1:23" x14ac:dyDescent="0.2">
      <c r="A86">
        <v>69</v>
      </c>
      <c r="B86" t="s">
        <v>74</v>
      </c>
      <c r="C86" s="52">
        <v>2</v>
      </c>
      <c r="D86" t="s">
        <v>5</v>
      </c>
      <c r="E86" s="1">
        <v>44742</v>
      </c>
      <c r="F86">
        <v>71.55</v>
      </c>
      <c r="G86">
        <f t="shared" si="10"/>
        <v>7.1550000000000002E-2</v>
      </c>
      <c r="H86">
        <v>15</v>
      </c>
      <c r="I86" s="4">
        <f t="shared" si="11"/>
        <v>5.6550000000000003E-2</v>
      </c>
      <c r="J86">
        <v>9.4641999999999999</v>
      </c>
      <c r="K86">
        <f t="shared" si="12"/>
        <v>0.39858227245418926</v>
      </c>
      <c r="L86" s="4">
        <f t="shared" si="13"/>
        <v>0.71264052390795574</v>
      </c>
      <c r="M86">
        <v>6.7145999999999999</v>
      </c>
      <c r="N86">
        <v>62.579619999999998</v>
      </c>
      <c r="O86" s="5">
        <f t="shared" si="14"/>
        <v>2.0137778450474314E-3</v>
      </c>
      <c r="P86" s="3">
        <f t="shared" si="15"/>
        <v>17.201128490859187</v>
      </c>
      <c r="Q86" s="33">
        <f t="shared" si="16"/>
        <v>0.22366856815116679</v>
      </c>
      <c r="R86" s="3">
        <f t="shared" si="17"/>
        <v>1.1814070601424789</v>
      </c>
      <c r="S86" s="3">
        <f t="shared" si="18"/>
        <v>2.3790913636975424E-3</v>
      </c>
      <c r="T86" s="33">
        <f t="shared" si="19"/>
        <v>9401.4282748496462</v>
      </c>
      <c r="U86" s="3"/>
      <c r="V86" s="3"/>
      <c r="W86" s="3"/>
    </row>
    <row r="87" spans="1:23" x14ac:dyDescent="0.2">
      <c r="A87">
        <v>70</v>
      </c>
      <c r="B87" t="s">
        <v>68</v>
      </c>
      <c r="C87" s="52">
        <v>1</v>
      </c>
      <c r="D87" t="s">
        <v>5</v>
      </c>
      <c r="E87" s="1">
        <v>44747</v>
      </c>
      <c r="F87">
        <v>71.569999999999993</v>
      </c>
      <c r="G87">
        <f t="shared" si="10"/>
        <v>7.1569999999999995E-2</v>
      </c>
      <c r="H87">
        <v>15</v>
      </c>
      <c r="I87" s="4">
        <f t="shared" si="11"/>
        <v>5.6569999999999995E-2</v>
      </c>
      <c r="J87">
        <v>170.1643</v>
      </c>
      <c r="K87">
        <f t="shared" si="12"/>
        <v>7.1664243554211025</v>
      </c>
      <c r="L87" s="4">
        <f t="shared" si="13"/>
        <v>12.813124817991012</v>
      </c>
      <c r="M87">
        <v>7.36585</v>
      </c>
      <c r="N87">
        <v>63.729889999999997</v>
      </c>
      <c r="O87" s="5">
        <f t="shared" si="14"/>
        <v>1.9872259855396542E-3</v>
      </c>
      <c r="P87" s="3">
        <f t="shared" si="15"/>
        <v>309.27262619736581</v>
      </c>
      <c r="Q87" s="33">
        <f t="shared" si="16"/>
        <v>4.0120998542985413</v>
      </c>
      <c r="R87" s="3">
        <f t="shared" si="17"/>
        <v>1.203122390134417</v>
      </c>
      <c r="S87" s="3">
        <f t="shared" si="18"/>
        <v>2.3908760774596911E-3</v>
      </c>
      <c r="T87" s="33">
        <f t="shared" si="19"/>
        <v>167808.77487223857</v>
      </c>
      <c r="U87" s="3"/>
      <c r="V87" s="3"/>
      <c r="W87" s="3"/>
    </row>
    <row r="88" spans="1:23" x14ac:dyDescent="0.2">
      <c r="A88">
        <v>71</v>
      </c>
      <c r="B88" s="39" t="s">
        <v>70</v>
      </c>
      <c r="C88" s="52">
        <v>3</v>
      </c>
      <c r="D88" t="s">
        <v>5</v>
      </c>
      <c r="E88" s="1">
        <v>44741</v>
      </c>
      <c r="F88">
        <v>71.430000000000007</v>
      </c>
      <c r="G88">
        <f t="shared" si="10"/>
        <v>7.1430000000000007E-2</v>
      </c>
      <c r="H88">
        <v>15</v>
      </c>
      <c r="I88" s="4">
        <f t="shared" si="11"/>
        <v>5.6430000000000008E-2</v>
      </c>
      <c r="J88">
        <v>61.932699999999997</v>
      </c>
      <c r="K88">
        <f t="shared" si="12"/>
        <v>2.6082792317600605</v>
      </c>
      <c r="L88" s="4">
        <f t="shared" si="13"/>
        <v>4.6634424225010296</v>
      </c>
      <c r="M88">
        <v>6.3494000000000002</v>
      </c>
      <c r="N88">
        <v>62.187530000000002</v>
      </c>
      <c r="O88" s="5">
        <f t="shared" si="14"/>
        <v>2.0288771364446322E-3</v>
      </c>
      <c r="P88" s="3">
        <f t="shared" si="15"/>
        <v>112.56232227613897</v>
      </c>
      <c r="Q88" s="33">
        <f t="shared" si="16"/>
        <v>1.4679929909112208</v>
      </c>
      <c r="R88" s="3">
        <f t="shared" si="17"/>
        <v>1.1740050034631437</v>
      </c>
      <c r="S88" s="3">
        <f t="shared" si="18"/>
        <v>2.3819119095979738E-3</v>
      </c>
      <c r="T88" s="33">
        <f t="shared" si="19"/>
        <v>61630.868253183769</v>
      </c>
      <c r="U88" s="3"/>
      <c r="V88" s="3"/>
      <c r="W88" s="3"/>
    </row>
    <row r="89" spans="1:23" x14ac:dyDescent="0.2">
      <c r="A89">
        <v>72</v>
      </c>
      <c r="B89" t="s">
        <v>66</v>
      </c>
      <c r="C89" s="52">
        <v>2</v>
      </c>
      <c r="D89" t="s">
        <v>5</v>
      </c>
      <c r="E89" s="1">
        <v>44742</v>
      </c>
      <c r="F89">
        <v>71.150000000000006</v>
      </c>
      <c r="G89">
        <f t="shared" si="10"/>
        <v>7.1150000000000005E-2</v>
      </c>
      <c r="H89">
        <v>15</v>
      </c>
      <c r="I89" s="4">
        <f t="shared" si="11"/>
        <v>5.6150000000000005E-2</v>
      </c>
      <c r="J89">
        <v>15.004300000000001</v>
      </c>
      <c r="K89">
        <f t="shared" si="12"/>
        <v>0.63190211434504684</v>
      </c>
      <c r="L89" s="4">
        <f t="shared" si="13"/>
        <v>1.1298020131518924</v>
      </c>
      <c r="M89">
        <v>7.0788000000000002</v>
      </c>
      <c r="N89">
        <v>62.315539999999999</v>
      </c>
      <c r="O89" s="5">
        <f t="shared" si="14"/>
        <v>1.9988705686461465E-3</v>
      </c>
      <c r="P89" s="3">
        <f t="shared" si="15"/>
        <v>27.270228039918692</v>
      </c>
      <c r="Q89" s="33">
        <f t="shared" si="16"/>
        <v>0.35632675680412229</v>
      </c>
      <c r="R89" s="3">
        <f t="shared" si="17"/>
        <v>1.1764216355514949</v>
      </c>
      <c r="S89" s="3">
        <f t="shared" si="18"/>
        <v>2.3515145836224467E-3</v>
      </c>
      <c r="T89" s="33">
        <f t="shared" si="19"/>
        <v>15153.074502953335</v>
      </c>
      <c r="U89" s="3"/>
      <c r="V89" s="3"/>
      <c r="W89" s="3"/>
    </row>
    <row r="90" spans="1:23" x14ac:dyDescent="0.2">
      <c r="A90">
        <v>73</v>
      </c>
      <c r="B90" t="s">
        <v>66</v>
      </c>
      <c r="C90" s="52">
        <v>3</v>
      </c>
      <c r="D90" t="s">
        <v>3</v>
      </c>
      <c r="E90" s="1">
        <v>44753</v>
      </c>
      <c r="F90">
        <v>71.53</v>
      </c>
      <c r="G90">
        <f t="shared" si="10"/>
        <v>7.1529999999999996E-2</v>
      </c>
      <c r="H90">
        <v>15</v>
      </c>
      <c r="I90" s="4">
        <f t="shared" si="11"/>
        <v>5.6529999999999997E-2</v>
      </c>
      <c r="J90">
        <v>6.7302999999999997</v>
      </c>
      <c r="K90">
        <f t="shared" si="12"/>
        <v>0.28344479916933601</v>
      </c>
      <c r="L90" s="4">
        <f t="shared" si="13"/>
        <v>0.50678182181882403</v>
      </c>
      <c r="M90">
        <v>6.2271999999999998</v>
      </c>
      <c r="N90">
        <v>62.676830000000002</v>
      </c>
      <c r="O90" s="5">
        <f t="shared" si="14"/>
        <v>2.0339636350258823E-3</v>
      </c>
      <c r="P90" s="3">
        <f t="shared" si="15"/>
        <v>12.232281131213369</v>
      </c>
      <c r="Q90" s="33">
        <f t="shared" si="16"/>
        <v>0.15935246019653654</v>
      </c>
      <c r="R90" s="3">
        <f t="shared" si="17"/>
        <v>1.1832422355608732</v>
      </c>
      <c r="S90" s="3">
        <f t="shared" si="18"/>
        <v>2.4066716785575448E-3</v>
      </c>
      <c r="T90" s="33">
        <f t="shared" si="19"/>
        <v>6621.2795711314284</v>
      </c>
      <c r="U90" s="3"/>
      <c r="V90" s="3"/>
      <c r="W90" s="3"/>
    </row>
    <row r="91" spans="1:23" x14ac:dyDescent="0.2">
      <c r="A91">
        <v>74</v>
      </c>
      <c r="B91" t="s">
        <v>66</v>
      </c>
      <c r="C91" s="52">
        <v>1</v>
      </c>
      <c r="D91" t="s">
        <v>5</v>
      </c>
      <c r="E91" s="1">
        <v>44742</v>
      </c>
      <c r="F91">
        <v>71.25</v>
      </c>
      <c r="G91">
        <f t="shared" si="10"/>
        <v>7.1249999999999994E-2</v>
      </c>
      <c r="H91">
        <v>15</v>
      </c>
      <c r="I91" s="4">
        <f t="shared" si="11"/>
        <v>5.6249999999999994E-2</v>
      </c>
      <c r="J91">
        <v>36.028300000000002</v>
      </c>
      <c r="K91">
        <f t="shared" si="12"/>
        <v>1.5173222973586007</v>
      </c>
      <c r="L91" s="4">
        <f t="shared" si="13"/>
        <v>2.712878699468841</v>
      </c>
      <c r="M91">
        <v>7.0788000000000002</v>
      </c>
      <c r="N91">
        <v>62.315539999999999</v>
      </c>
      <c r="O91" s="5">
        <f t="shared" si="14"/>
        <v>1.9988705686461465E-3</v>
      </c>
      <c r="P91" s="3">
        <f t="shared" si="15"/>
        <v>65.481225841299008</v>
      </c>
      <c r="Q91" s="33">
        <f t="shared" si="16"/>
        <v>0.85432281499140184</v>
      </c>
      <c r="R91" s="3">
        <f t="shared" si="17"/>
        <v>1.1764216355514949</v>
      </c>
      <c r="S91" s="3">
        <f t="shared" si="18"/>
        <v>2.3515145836224467E-3</v>
      </c>
      <c r="T91" s="33">
        <f t="shared" si="19"/>
        <v>36330.747040290087</v>
      </c>
      <c r="U91" s="3"/>
      <c r="V91" s="3"/>
      <c r="W91" s="3"/>
    </row>
    <row r="92" spans="1:23" x14ac:dyDescent="0.2">
      <c r="A92">
        <v>75</v>
      </c>
      <c r="B92" t="s">
        <v>74</v>
      </c>
      <c r="C92" s="52">
        <v>2</v>
      </c>
      <c r="D92" t="s">
        <v>3</v>
      </c>
      <c r="E92" s="1">
        <v>44753</v>
      </c>
      <c r="F92">
        <v>71.73</v>
      </c>
      <c r="G92">
        <f t="shared" si="10"/>
        <v>7.1730000000000002E-2</v>
      </c>
      <c r="H92">
        <v>15</v>
      </c>
      <c r="I92" s="4">
        <f t="shared" si="11"/>
        <v>5.6730000000000003E-2</v>
      </c>
      <c r="J92">
        <v>5.6018999999999997</v>
      </c>
      <c r="K92">
        <f t="shared" si="12"/>
        <v>0.23592253249731859</v>
      </c>
      <c r="L92" s="4">
        <f t="shared" si="13"/>
        <v>0.42181493954903493</v>
      </c>
      <c r="M92">
        <v>6.4509999999999996</v>
      </c>
      <c r="N92">
        <v>62.764710000000001</v>
      </c>
      <c r="O92" s="5">
        <f t="shared" si="14"/>
        <v>2.0246611595851742E-3</v>
      </c>
      <c r="P92" s="3">
        <f t="shared" si="15"/>
        <v>10.181420689856939</v>
      </c>
      <c r="Q92" s="33">
        <f t="shared" si="16"/>
        <v>0.13214616910080462</v>
      </c>
      <c r="R92" s="3">
        <f t="shared" si="17"/>
        <v>1.1849012749165821</v>
      </c>
      <c r="S92" s="3">
        <f t="shared" si="18"/>
        <v>2.3990235892665584E-3</v>
      </c>
      <c r="T92" s="33">
        <f t="shared" si="19"/>
        <v>5508.3313766499896</v>
      </c>
      <c r="U92" s="3"/>
      <c r="V92" s="3"/>
      <c r="W92" s="3"/>
    </row>
    <row r="93" spans="1:23" x14ac:dyDescent="0.2">
      <c r="A93">
        <v>76</v>
      </c>
      <c r="B93" t="s">
        <v>74</v>
      </c>
      <c r="C93" s="52">
        <v>1</v>
      </c>
      <c r="D93" t="s">
        <v>5</v>
      </c>
      <c r="E93" s="1">
        <v>44742</v>
      </c>
      <c r="F93">
        <v>71.31</v>
      </c>
      <c r="G93">
        <f t="shared" si="10"/>
        <v>7.1309999999999998E-2</v>
      </c>
      <c r="H93">
        <v>15</v>
      </c>
      <c r="I93" s="4">
        <f t="shared" si="11"/>
        <v>5.6309999999999999E-2</v>
      </c>
      <c r="J93">
        <v>14.613099999999999</v>
      </c>
      <c r="K93">
        <f t="shared" si="12"/>
        <v>0.6154268301177398</v>
      </c>
      <c r="L93" s="4">
        <f t="shared" si="13"/>
        <v>1.1003452209293281</v>
      </c>
      <c r="M93">
        <v>6.7145999999999999</v>
      </c>
      <c r="N93">
        <v>62.579619999999998</v>
      </c>
      <c r="O93" s="5">
        <f t="shared" si="14"/>
        <v>2.0137778450474314E-3</v>
      </c>
      <c r="P93" s="3">
        <f t="shared" si="15"/>
        <v>26.559224313705791</v>
      </c>
      <c r="Q93" s="33">
        <f t="shared" si="16"/>
        <v>0.34659711616450273</v>
      </c>
      <c r="R93" s="3">
        <f t="shared" si="17"/>
        <v>1.1814070601424789</v>
      </c>
      <c r="S93" s="3">
        <f t="shared" si="18"/>
        <v>2.3790913636975424E-3</v>
      </c>
      <c r="T93" s="33">
        <f t="shared" si="19"/>
        <v>14568.465988873479</v>
      </c>
      <c r="U93" s="3"/>
      <c r="V93" s="3"/>
      <c r="W93" s="3"/>
    </row>
    <row r="94" spans="1:23" x14ac:dyDescent="0.2">
      <c r="A94">
        <v>77</v>
      </c>
      <c r="B94" t="s">
        <v>53</v>
      </c>
      <c r="C94" s="52" t="s">
        <v>59</v>
      </c>
      <c r="D94" t="s">
        <v>5</v>
      </c>
      <c r="E94" s="1">
        <v>44732</v>
      </c>
      <c r="F94">
        <v>71.8</v>
      </c>
      <c r="G94">
        <f t="shared" si="10"/>
        <v>7.1800000000000003E-2</v>
      </c>
      <c r="H94">
        <v>15</v>
      </c>
      <c r="I94" s="4">
        <f t="shared" si="11"/>
        <v>5.6800000000000003E-2</v>
      </c>
      <c r="J94">
        <v>22.9939</v>
      </c>
      <c r="K94">
        <f t="shared" si="12"/>
        <v>0.96838199896286881</v>
      </c>
      <c r="L94" s="4">
        <f t="shared" si="13"/>
        <v>1.7314072972556733</v>
      </c>
      <c r="M94">
        <v>7.0049999999999999</v>
      </c>
      <c r="N94">
        <v>63.1</v>
      </c>
      <c r="O94" s="5">
        <f t="shared" si="14"/>
        <v>2.0018792522306307E-3</v>
      </c>
      <c r="P94" s="3">
        <f t="shared" si="15"/>
        <v>41.791279601653294</v>
      </c>
      <c r="Q94" s="33">
        <f t="shared" si="16"/>
        <v>0.54089893814384393</v>
      </c>
      <c r="R94" s="3">
        <f t="shared" si="17"/>
        <v>1.1912310348798925</v>
      </c>
      <c r="S94" s="3">
        <f t="shared" si="18"/>
        <v>2.3847006933392797E-3</v>
      </c>
      <c r="T94" s="33">
        <f t="shared" si="19"/>
        <v>22682.047254593905</v>
      </c>
      <c r="U94" s="3"/>
      <c r="V94" s="3"/>
      <c r="W94" s="3"/>
    </row>
    <row r="95" spans="1:23" x14ac:dyDescent="0.2">
      <c r="A95">
        <v>78</v>
      </c>
      <c r="B95" t="s">
        <v>53</v>
      </c>
      <c r="C95" s="52" t="s">
        <v>58</v>
      </c>
      <c r="D95" t="s">
        <v>5</v>
      </c>
      <c r="E95" s="1">
        <v>44732</v>
      </c>
      <c r="F95">
        <v>71.599999999999994</v>
      </c>
      <c r="G95">
        <f t="shared" si="10"/>
        <v>7.1599999999999997E-2</v>
      </c>
      <c r="H95">
        <v>15</v>
      </c>
      <c r="I95" s="4">
        <f t="shared" si="11"/>
        <v>5.6599999999999998E-2</v>
      </c>
      <c r="J95">
        <v>16.6783</v>
      </c>
      <c r="K95">
        <f t="shared" si="12"/>
        <v>0.7024021802870507</v>
      </c>
      <c r="L95" s="4">
        <f t="shared" si="13"/>
        <v>1.255851783552129</v>
      </c>
      <c r="M95">
        <v>7.0049999999999999</v>
      </c>
      <c r="N95">
        <v>63.1</v>
      </c>
      <c r="O95" s="5">
        <f t="shared" si="14"/>
        <v>2.0018792522306307E-3</v>
      </c>
      <c r="P95" s="3">
        <f t="shared" si="15"/>
        <v>30.312713310062847</v>
      </c>
      <c r="Q95" s="33">
        <f t="shared" si="16"/>
        <v>0.39350530268960004</v>
      </c>
      <c r="R95" s="3">
        <f t="shared" si="17"/>
        <v>1.1912310348798925</v>
      </c>
      <c r="S95" s="3">
        <f t="shared" si="18"/>
        <v>2.3847006933392797E-3</v>
      </c>
      <c r="T95" s="33">
        <f t="shared" si="19"/>
        <v>16501.244948210981</v>
      </c>
      <c r="U95" s="3"/>
      <c r="V95" s="3"/>
      <c r="W95" s="3"/>
    </row>
    <row r="96" spans="1:23" x14ac:dyDescent="0.2">
      <c r="A96">
        <v>79</v>
      </c>
      <c r="B96" t="s">
        <v>70</v>
      </c>
      <c r="C96" s="52">
        <v>2</v>
      </c>
      <c r="D96" t="s">
        <v>5</v>
      </c>
      <c r="E96" s="1">
        <v>44741</v>
      </c>
      <c r="F96">
        <v>71.3</v>
      </c>
      <c r="G96">
        <f t="shared" si="10"/>
        <v>7.1300000000000002E-2</v>
      </c>
      <c r="H96">
        <v>15</v>
      </c>
      <c r="I96" s="4">
        <f t="shared" si="11"/>
        <v>5.6300000000000003E-2</v>
      </c>
      <c r="J96">
        <v>56.160699999999999</v>
      </c>
      <c r="K96">
        <f t="shared" si="12"/>
        <v>2.3651929828847642</v>
      </c>
      <c r="L96" s="4">
        <f t="shared" si="13"/>
        <v>4.2288191998306806</v>
      </c>
      <c r="M96">
        <v>6.3494000000000002</v>
      </c>
      <c r="N96">
        <v>62.187530000000002</v>
      </c>
      <c r="O96" s="5">
        <f t="shared" si="14"/>
        <v>2.0288771364446322E-3</v>
      </c>
      <c r="P96" s="3">
        <f t="shared" si="15"/>
        <v>102.07174582496094</v>
      </c>
      <c r="Q96" s="33">
        <f t="shared" si="16"/>
        <v>1.3337746547819651</v>
      </c>
      <c r="R96" s="3">
        <f t="shared" si="17"/>
        <v>1.1740050034631437</v>
      </c>
      <c r="S96" s="3">
        <f t="shared" si="18"/>
        <v>2.3819119095979738E-3</v>
      </c>
      <c r="T96" s="33">
        <f t="shared" si="19"/>
        <v>55995.969011594709</v>
      </c>
      <c r="U96" s="3"/>
      <c r="V96" s="3"/>
      <c r="W96" s="3"/>
    </row>
    <row r="97" spans="1:23" x14ac:dyDescent="0.2">
      <c r="A97">
        <v>80</v>
      </c>
      <c r="B97" t="s">
        <v>72</v>
      </c>
      <c r="C97" s="52">
        <v>2</v>
      </c>
      <c r="D97" t="s">
        <v>5</v>
      </c>
      <c r="E97" s="1">
        <v>44747</v>
      </c>
      <c r="F97">
        <v>71.599999999999994</v>
      </c>
      <c r="G97">
        <f t="shared" si="10"/>
        <v>7.1599999999999997E-2</v>
      </c>
      <c r="H97">
        <v>15</v>
      </c>
      <c r="I97" s="4">
        <f t="shared" si="11"/>
        <v>5.6599999999999998E-2</v>
      </c>
      <c r="J97">
        <v>238.00630000000001</v>
      </c>
      <c r="K97">
        <f t="shared" si="12"/>
        <v>10.023572189135216</v>
      </c>
      <c r="L97" s="4">
        <f t="shared" si="13"/>
        <v>17.921528953888771</v>
      </c>
      <c r="M97">
        <v>7.1790000000000003</v>
      </c>
      <c r="N97">
        <v>63.70984</v>
      </c>
      <c r="O97" s="5">
        <f t="shared" si="14"/>
        <v>1.9947953726821548E-3</v>
      </c>
      <c r="P97" s="3">
        <f t="shared" si="15"/>
        <v>432.57506687664875</v>
      </c>
      <c r="Q97" s="33">
        <f t="shared" si="16"/>
        <v>5.6124205493109089</v>
      </c>
      <c r="R97" s="3">
        <f t="shared" si="17"/>
        <v>1.2027438769450456</v>
      </c>
      <c r="S97" s="3">
        <f t="shared" si="18"/>
        <v>2.3992279202517722E-3</v>
      </c>
      <c r="T97" s="33">
        <f t="shared" si="19"/>
        <v>233926.11022640768</v>
      </c>
      <c r="U97" s="3"/>
      <c r="V97" s="3"/>
      <c r="W97" s="3"/>
    </row>
    <row r="98" spans="1:23" x14ac:dyDescent="0.2">
      <c r="A98">
        <v>81</v>
      </c>
      <c r="B98" t="s">
        <v>63</v>
      </c>
      <c r="C98" s="52">
        <v>1</v>
      </c>
      <c r="D98" t="s">
        <v>5</v>
      </c>
      <c r="E98" s="1">
        <v>44753</v>
      </c>
      <c r="F98">
        <v>71.33</v>
      </c>
      <c r="G98">
        <f t="shared" si="10"/>
        <v>7.1330000000000005E-2</v>
      </c>
      <c r="H98">
        <v>15</v>
      </c>
      <c r="I98" s="4">
        <f t="shared" si="11"/>
        <v>5.6330000000000005E-2</v>
      </c>
      <c r="J98">
        <v>12.1015</v>
      </c>
      <c r="K98">
        <f t="shared" si="12"/>
        <v>0.50965146236389458</v>
      </c>
      <c r="L98" s="4">
        <f t="shared" si="13"/>
        <v>0.91122538619979765</v>
      </c>
      <c r="M98">
        <v>8.4016000000000002</v>
      </c>
      <c r="N98">
        <v>62.784979999999997</v>
      </c>
      <c r="O98" s="5">
        <f t="shared" si="14"/>
        <v>1.9459632108846249E-3</v>
      </c>
      <c r="P98" s="3">
        <f t="shared" si="15"/>
        <v>21.994405911976965</v>
      </c>
      <c r="Q98" s="33">
        <f t="shared" si="16"/>
        <v>0.28544864121361263</v>
      </c>
      <c r="R98" s="3">
        <f t="shared" si="17"/>
        <v>1.185283941367882</v>
      </c>
      <c r="S98" s="3">
        <f t="shared" si="18"/>
        <v>2.3065189443542272E-3</v>
      </c>
      <c r="T98" s="33">
        <f t="shared" si="19"/>
        <v>12375.73365318843</v>
      </c>
      <c r="U98" s="3"/>
      <c r="V98" s="3"/>
      <c r="W98" s="3"/>
    </row>
    <row r="99" spans="1:23" x14ac:dyDescent="0.2">
      <c r="A99">
        <v>82</v>
      </c>
      <c r="B99" t="s">
        <v>74</v>
      </c>
      <c r="C99" s="52">
        <v>1</v>
      </c>
      <c r="D99" t="s">
        <v>3</v>
      </c>
      <c r="E99" s="1">
        <v>44753</v>
      </c>
      <c r="F99">
        <v>71.45</v>
      </c>
      <c r="G99">
        <f t="shared" si="10"/>
        <v>7.145E-2</v>
      </c>
      <c r="H99">
        <v>15</v>
      </c>
      <c r="I99" s="4">
        <f t="shared" si="11"/>
        <v>5.645E-2</v>
      </c>
      <c r="J99">
        <v>6.7121000000000004</v>
      </c>
      <c r="K99">
        <f t="shared" si="12"/>
        <v>0.28267831099720675</v>
      </c>
      <c r="L99" s="4">
        <f t="shared" si="13"/>
        <v>0.50541138823382747</v>
      </c>
      <c r="M99">
        <v>6.4509999999999996</v>
      </c>
      <c r="N99">
        <v>62.764710000000001</v>
      </c>
      <c r="O99" s="5">
        <f t="shared" si="14"/>
        <v>2.0246611595851742E-3</v>
      </c>
      <c r="P99" s="3">
        <f t="shared" si="15"/>
        <v>12.199202736997945</v>
      </c>
      <c r="Q99" s="33">
        <f t="shared" si="16"/>
        <v>0.15899811508629694</v>
      </c>
      <c r="R99" s="3">
        <f t="shared" si="17"/>
        <v>1.1849012749165821</v>
      </c>
      <c r="S99" s="3">
        <f t="shared" si="18"/>
        <v>2.3990235892665584E-3</v>
      </c>
      <c r="T99" s="33">
        <f t="shared" si="19"/>
        <v>6627.6178274223075</v>
      </c>
      <c r="U99" s="3"/>
      <c r="V99" s="3"/>
      <c r="W99" s="3"/>
    </row>
    <row r="100" spans="1:23" x14ac:dyDescent="0.2">
      <c r="A100">
        <v>83</v>
      </c>
      <c r="B100" t="s">
        <v>73</v>
      </c>
      <c r="C100" s="52">
        <v>3</v>
      </c>
      <c r="D100" t="s">
        <v>5</v>
      </c>
      <c r="E100" s="1">
        <v>44740</v>
      </c>
      <c r="F100">
        <v>71.62</v>
      </c>
      <c r="G100">
        <f t="shared" si="10"/>
        <v>7.1620000000000003E-2</v>
      </c>
      <c r="H100">
        <v>15</v>
      </c>
      <c r="I100" s="4">
        <f t="shared" si="11"/>
        <v>5.6620000000000004E-2</v>
      </c>
      <c r="J100">
        <v>117.56829999999999</v>
      </c>
      <c r="K100">
        <f t="shared" si="12"/>
        <v>4.9513577674368525</v>
      </c>
      <c r="L100" s="4">
        <f t="shared" si="13"/>
        <v>8.8527223544481011</v>
      </c>
      <c r="M100">
        <v>6.9981999999999998</v>
      </c>
      <c r="N100">
        <v>62.633400000000002</v>
      </c>
      <c r="O100" s="5">
        <f t="shared" si="14"/>
        <v>2.0021567826948353E-3</v>
      </c>
      <c r="P100" s="3">
        <f t="shared" si="15"/>
        <v>213.6797019031593</v>
      </c>
      <c r="Q100" s="33">
        <f t="shared" si="16"/>
        <v>2.7731193693416429</v>
      </c>
      <c r="R100" s="3">
        <f t="shared" si="17"/>
        <v>1.1824223438993069</v>
      </c>
      <c r="S100" s="3">
        <f t="shared" si="18"/>
        <v>2.3673949158479223E-3</v>
      </c>
      <c r="T100" s="33">
        <f t="shared" si="19"/>
        <v>117138.01321349901</v>
      </c>
      <c r="U100" s="3"/>
      <c r="V100" s="3"/>
      <c r="W100" s="3"/>
    </row>
    <row r="101" spans="1:23" x14ac:dyDescent="0.2">
      <c r="A101">
        <v>84</v>
      </c>
      <c r="B101" t="s">
        <v>53</v>
      </c>
      <c r="C101" s="52" t="s">
        <v>58</v>
      </c>
      <c r="D101" t="s">
        <v>5</v>
      </c>
      <c r="E101" s="1">
        <v>44732</v>
      </c>
      <c r="F101">
        <v>71.45</v>
      </c>
      <c r="G101">
        <f t="shared" si="10"/>
        <v>7.145E-2</v>
      </c>
      <c r="H101">
        <v>15</v>
      </c>
      <c r="I101" s="4">
        <f t="shared" si="11"/>
        <v>5.645E-2</v>
      </c>
      <c r="J101">
        <v>17.982700000000001</v>
      </c>
      <c r="K101">
        <f t="shared" si="12"/>
        <v>0.75733664027196701</v>
      </c>
      <c r="L101" s="4">
        <f t="shared" si="13"/>
        <v>1.3540712103801269</v>
      </c>
      <c r="M101">
        <v>7.0049999999999999</v>
      </c>
      <c r="N101">
        <v>63.1</v>
      </c>
      <c r="O101" s="5">
        <f t="shared" si="14"/>
        <v>2.0018792522306307E-3</v>
      </c>
      <c r="P101" s="3">
        <f t="shared" si="15"/>
        <v>32.68345272844757</v>
      </c>
      <c r="Q101" s="33">
        <f t="shared" si="16"/>
        <v>0.42523467056204939</v>
      </c>
      <c r="R101" s="3">
        <f t="shared" si="17"/>
        <v>1.1912310348798925</v>
      </c>
      <c r="S101" s="3">
        <f t="shared" si="18"/>
        <v>2.3847006933392797E-3</v>
      </c>
      <c r="T101" s="33">
        <f t="shared" si="19"/>
        <v>17831.783743334105</v>
      </c>
      <c r="U101" s="3"/>
      <c r="V101" s="3"/>
      <c r="W101" s="3"/>
    </row>
    <row r="102" spans="1:23" x14ac:dyDescent="0.2">
      <c r="A102">
        <v>85</v>
      </c>
      <c r="B102" t="s">
        <v>52</v>
      </c>
      <c r="C102" s="52" t="s">
        <v>56</v>
      </c>
      <c r="D102" t="s">
        <v>3</v>
      </c>
      <c r="E102" s="1">
        <v>44748</v>
      </c>
      <c r="F102">
        <v>71.08</v>
      </c>
      <c r="G102">
        <f t="shared" si="10"/>
        <v>7.1080000000000004E-2</v>
      </c>
      <c r="H102">
        <v>15</v>
      </c>
      <c r="I102" s="4">
        <f t="shared" si="11"/>
        <v>5.6080000000000005E-2</v>
      </c>
      <c r="J102">
        <v>23.333500000000001</v>
      </c>
      <c r="K102">
        <f t="shared" si="12"/>
        <v>0.98268416287798499</v>
      </c>
      <c r="L102" s="4">
        <f t="shared" si="13"/>
        <v>1.7569786843691264</v>
      </c>
      <c r="M102">
        <v>6.3959999999999999</v>
      </c>
      <c r="N102">
        <v>62.77</v>
      </c>
      <c r="O102" s="5">
        <f t="shared" si="14"/>
        <v>2.0269419612688765E-3</v>
      </c>
      <c r="P102" s="3">
        <f t="shared" si="15"/>
        <v>42.408500627782892</v>
      </c>
      <c r="Q102" s="33">
        <f t="shared" si="16"/>
        <v>0.55590750569830749</v>
      </c>
      <c r="R102" s="3">
        <f t="shared" si="17"/>
        <v>1.1850011419874937</v>
      </c>
      <c r="S102" s="3">
        <f t="shared" si="18"/>
        <v>2.4019285388459889E-3</v>
      </c>
      <c r="T102" s="33">
        <f t="shared" si="19"/>
        <v>23144.215021708944</v>
      </c>
      <c r="U102" s="3"/>
      <c r="V102" s="3"/>
      <c r="W102" s="3"/>
    </row>
    <row r="103" spans="1:23" x14ac:dyDescent="0.2">
      <c r="A103">
        <v>86</v>
      </c>
      <c r="B103" t="s">
        <v>52</v>
      </c>
      <c r="C103" s="52" t="s">
        <v>55</v>
      </c>
      <c r="D103" t="s">
        <v>4</v>
      </c>
      <c r="E103" s="1">
        <v>44743</v>
      </c>
      <c r="F103">
        <v>72.14</v>
      </c>
      <c r="G103">
        <f t="shared" si="10"/>
        <v>7.2139999999999996E-2</v>
      </c>
      <c r="H103">
        <v>15</v>
      </c>
      <c r="I103" s="4">
        <f t="shared" si="11"/>
        <v>5.7139999999999996E-2</v>
      </c>
      <c r="J103">
        <v>43.6447</v>
      </c>
      <c r="K103">
        <f t="shared" si="12"/>
        <v>1.8380849629742984</v>
      </c>
      <c r="L103" s="4">
        <f t="shared" si="13"/>
        <v>3.2863825652253285</v>
      </c>
      <c r="M103">
        <v>8.1258149999999993</v>
      </c>
      <c r="N103">
        <v>64.48</v>
      </c>
      <c r="O103" s="5">
        <f t="shared" si="14"/>
        <v>1.9568361093830963E-3</v>
      </c>
      <c r="P103" s="3">
        <f t="shared" si="15"/>
        <v>79.323988572198573</v>
      </c>
      <c r="Q103" s="33">
        <f t="shared" si="16"/>
        <v>1.017942604477984</v>
      </c>
      <c r="R103" s="3">
        <f t="shared" si="17"/>
        <v>1.2172833142481059</v>
      </c>
      <c r="S103" s="3">
        <f t="shared" si="18"/>
        <v>2.3820239446702245E-3</v>
      </c>
      <c r="T103" s="33">
        <f t="shared" si="19"/>
        <v>42734.356501983508</v>
      </c>
      <c r="U103" s="3"/>
      <c r="V103" s="3"/>
      <c r="W103" s="3"/>
    </row>
    <row r="104" spans="1:23" x14ac:dyDescent="0.2">
      <c r="A104">
        <v>87</v>
      </c>
      <c r="B104" t="s">
        <v>68</v>
      </c>
      <c r="C104" s="52">
        <v>3</v>
      </c>
      <c r="D104" t="s">
        <v>4</v>
      </c>
      <c r="E104" s="1">
        <v>44750</v>
      </c>
      <c r="F104">
        <v>71.55</v>
      </c>
      <c r="G104">
        <f t="shared" si="10"/>
        <v>7.1550000000000002E-2</v>
      </c>
      <c r="H104">
        <v>15</v>
      </c>
      <c r="I104" s="4">
        <f t="shared" si="11"/>
        <v>5.6550000000000003E-2</v>
      </c>
      <c r="J104">
        <v>222.9307</v>
      </c>
      <c r="K104">
        <f t="shared" si="12"/>
        <v>9.3886672942037492</v>
      </c>
      <c r="L104" s="4">
        <f t="shared" si="13"/>
        <v>16.786358154219826</v>
      </c>
      <c r="M104">
        <v>7.28</v>
      </c>
      <c r="N104">
        <v>63.806420000000003</v>
      </c>
      <c r="O104" s="5">
        <f t="shared" si="14"/>
        <v>1.9906989863648604E-3</v>
      </c>
      <c r="P104" s="3">
        <f t="shared" si="15"/>
        <v>405.17525150114972</v>
      </c>
      <c r="Q104" s="33">
        <f t="shared" si="16"/>
        <v>5.2591968574819878</v>
      </c>
      <c r="R104" s="3">
        <f t="shared" si="17"/>
        <v>1.2045671589315543</v>
      </c>
      <c r="S104" s="3">
        <f t="shared" si="18"/>
        <v>2.397930622293445E-3</v>
      </c>
      <c r="T104" s="33">
        <f t="shared" si="19"/>
        <v>219322.31102048946</v>
      </c>
      <c r="U104" s="3"/>
      <c r="V104" s="3"/>
      <c r="W104" s="3"/>
    </row>
    <row r="105" spans="1:23" x14ac:dyDescent="0.2">
      <c r="A105">
        <v>88</v>
      </c>
      <c r="B105" t="s">
        <v>65</v>
      </c>
      <c r="C105" s="52">
        <v>1</v>
      </c>
      <c r="D105" t="s">
        <v>4</v>
      </c>
      <c r="E105" s="1">
        <v>44749</v>
      </c>
      <c r="F105">
        <v>71.900000000000006</v>
      </c>
      <c r="G105">
        <f t="shared" si="10"/>
        <v>7.1900000000000006E-2</v>
      </c>
      <c r="H105">
        <v>15</v>
      </c>
      <c r="I105" s="4">
        <f t="shared" si="11"/>
        <v>5.6900000000000006E-2</v>
      </c>
      <c r="J105">
        <v>1.7097</v>
      </c>
      <c r="K105">
        <f t="shared" si="12"/>
        <v>7.2003561971949806E-2</v>
      </c>
      <c r="L105" s="4">
        <f t="shared" si="13"/>
        <v>0.12873792858619132</v>
      </c>
      <c r="M105">
        <v>4.2687999999999997</v>
      </c>
      <c r="N105">
        <v>61.669130000000003</v>
      </c>
      <c r="O105" s="5">
        <f t="shared" si="14"/>
        <v>2.1178799437077682E-3</v>
      </c>
      <c r="P105" s="3">
        <f t="shared" si="15"/>
        <v>3.1073698126436415</v>
      </c>
      <c r="Q105" s="33">
        <f t="shared" si="16"/>
        <v>4.0518978713421694E-2</v>
      </c>
      <c r="R105" s="3">
        <f t="shared" si="17"/>
        <v>1.1642184080830844</v>
      </c>
      <c r="S105" s="3">
        <f t="shared" si="18"/>
        <v>2.4656748165745503E-3</v>
      </c>
      <c r="T105" s="33">
        <f t="shared" si="19"/>
        <v>1643.3220812837301</v>
      </c>
      <c r="U105" s="3"/>
      <c r="V105" s="3"/>
      <c r="W105" s="3"/>
    </row>
    <row r="106" spans="1:23" x14ac:dyDescent="0.2">
      <c r="A106">
        <v>89</v>
      </c>
      <c r="B106" t="s">
        <v>66</v>
      </c>
      <c r="C106" s="52">
        <v>2</v>
      </c>
      <c r="D106" t="s">
        <v>5</v>
      </c>
      <c r="E106" s="1">
        <v>44753</v>
      </c>
      <c r="F106">
        <v>71.53</v>
      </c>
      <c r="G106">
        <f t="shared" si="10"/>
        <v>7.1529999999999996E-2</v>
      </c>
      <c r="H106">
        <v>15</v>
      </c>
      <c r="I106" s="4">
        <f t="shared" si="11"/>
        <v>5.6529999999999997E-2</v>
      </c>
      <c r="J106">
        <v>16.491099999999999</v>
      </c>
      <c r="K106">
        <f t="shared" si="12"/>
        <v>0.69451830194514907</v>
      </c>
      <c r="L106" s="4">
        <f t="shared" si="13"/>
        <v>1.2417558952493066</v>
      </c>
      <c r="M106">
        <v>6.2271999999999998</v>
      </c>
      <c r="N106">
        <v>62.676830000000002</v>
      </c>
      <c r="O106" s="5">
        <f t="shared" si="14"/>
        <v>2.0339636350258823E-3</v>
      </c>
      <c r="P106" s="3">
        <f t="shared" si="15"/>
        <v>29.97247839813274</v>
      </c>
      <c r="Q106" s="33">
        <f t="shared" si="16"/>
        <v>0.39045768485017074</v>
      </c>
      <c r="R106" s="3">
        <f t="shared" si="17"/>
        <v>1.1832422355608732</v>
      </c>
      <c r="S106" s="3">
        <f t="shared" si="18"/>
        <v>2.4066716785575448E-3</v>
      </c>
      <c r="T106" s="33">
        <f t="shared" si="19"/>
        <v>16223.969739162521</v>
      </c>
      <c r="U106" s="3"/>
      <c r="V106" s="3"/>
      <c r="W106" s="3"/>
    </row>
    <row r="107" spans="1:23" x14ac:dyDescent="0.2">
      <c r="A107">
        <v>90</v>
      </c>
      <c r="B107" t="s">
        <v>52</v>
      </c>
      <c r="C107" s="52" t="s">
        <v>55</v>
      </c>
      <c r="D107" t="s">
        <v>5</v>
      </c>
      <c r="E107" s="1">
        <v>44748</v>
      </c>
      <c r="F107">
        <v>71.84</v>
      </c>
      <c r="G107">
        <f t="shared" si="10"/>
        <v>7.1840000000000001E-2</v>
      </c>
      <c r="H107">
        <v>15</v>
      </c>
      <c r="I107" s="4">
        <f t="shared" si="11"/>
        <v>5.6840000000000002E-2</v>
      </c>
      <c r="J107">
        <v>34.753900000000002</v>
      </c>
      <c r="K107">
        <f t="shared" si="12"/>
        <v>1.4636512794156558</v>
      </c>
      <c r="L107" s="4">
        <f t="shared" si="13"/>
        <v>2.6169182290996287</v>
      </c>
      <c r="M107">
        <v>6.3959999999999999</v>
      </c>
      <c r="N107">
        <v>62.77</v>
      </c>
      <c r="O107" s="5">
        <f t="shared" si="14"/>
        <v>2.0269419612688765E-3</v>
      </c>
      <c r="P107" s="3">
        <f t="shared" si="15"/>
        <v>63.165011248544111</v>
      </c>
      <c r="Q107" s="33">
        <f t="shared" si="16"/>
        <v>0.81863303339689708</v>
      </c>
      <c r="R107" s="3">
        <f t="shared" si="17"/>
        <v>1.1850011419874937</v>
      </c>
      <c r="S107" s="3">
        <f t="shared" si="18"/>
        <v>2.4019285388459889E-3</v>
      </c>
      <c r="T107" s="33">
        <f t="shared" si="19"/>
        <v>34082.322606908652</v>
      </c>
      <c r="U107" s="3"/>
      <c r="V107" s="3"/>
      <c r="W107" s="3"/>
    </row>
    <row r="108" spans="1:23" x14ac:dyDescent="0.2">
      <c r="A108">
        <v>91</v>
      </c>
      <c r="B108" t="s">
        <v>66</v>
      </c>
      <c r="C108" s="52">
        <v>1</v>
      </c>
      <c r="D108" t="s">
        <v>5</v>
      </c>
      <c r="E108" s="1">
        <v>44753</v>
      </c>
      <c r="F108">
        <v>71.28</v>
      </c>
      <c r="G108">
        <f t="shared" si="10"/>
        <v>7.1279999999999996E-2</v>
      </c>
      <c r="H108">
        <v>15</v>
      </c>
      <c r="I108" s="4">
        <f t="shared" si="11"/>
        <v>5.6279999999999997E-2</v>
      </c>
      <c r="J108">
        <v>15.2371</v>
      </c>
      <c r="K108">
        <f t="shared" si="12"/>
        <v>0.64170642459074478</v>
      </c>
      <c r="L108" s="4">
        <f t="shared" si="13"/>
        <v>1.1473315152720687</v>
      </c>
      <c r="M108">
        <v>6.2271999999999998</v>
      </c>
      <c r="N108">
        <v>62.676830000000002</v>
      </c>
      <c r="O108" s="5">
        <f t="shared" si="14"/>
        <v>2.0339636350258823E-3</v>
      </c>
      <c r="P108" s="3">
        <f t="shared" si="15"/>
        <v>27.69334068680612</v>
      </c>
      <c r="Q108" s="33">
        <f t="shared" si="16"/>
        <v>0.36211922957166748</v>
      </c>
      <c r="R108" s="3">
        <f t="shared" si="17"/>
        <v>1.1832422355608732</v>
      </c>
      <c r="S108" s="3">
        <f t="shared" si="18"/>
        <v>2.4066716785575448E-3</v>
      </c>
      <c r="T108" s="33">
        <f t="shared" si="19"/>
        <v>15046.474049534922</v>
      </c>
      <c r="U108" s="3"/>
      <c r="V108" s="3"/>
      <c r="W108" s="3"/>
    </row>
    <row r="109" spans="1:23" x14ac:dyDescent="0.2">
      <c r="A109">
        <v>92</v>
      </c>
      <c r="B109" t="s">
        <v>66</v>
      </c>
      <c r="C109" s="52">
        <v>1</v>
      </c>
      <c r="D109" t="s">
        <v>5</v>
      </c>
      <c r="E109" s="1">
        <v>44761</v>
      </c>
      <c r="F109">
        <v>71.05</v>
      </c>
      <c r="G109">
        <f t="shared" si="10"/>
        <v>7.1050000000000002E-2</v>
      </c>
      <c r="H109">
        <v>15</v>
      </c>
      <c r="I109" s="4">
        <f t="shared" si="11"/>
        <v>5.6050000000000003E-2</v>
      </c>
      <c r="J109">
        <v>7.6546000000000003</v>
      </c>
      <c r="K109">
        <f t="shared" si="12"/>
        <v>0.32237144848247473</v>
      </c>
      <c r="L109" s="4">
        <f t="shared" si="13"/>
        <v>0.5763802703140084</v>
      </c>
      <c r="M109">
        <v>5.5728</v>
      </c>
      <c r="N109">
        <v>62.602290000000004</v>
      </c>
      <c r="O109" s="5">
        <f t="shared" si="14"/>
        <v>2.0614974303226059E-3</v>
      </c>
      <c r="P109" s="3">
        <f t="shared" si="15"/>
        <v>13.912191008868234</v>
      </c>
      <c r="Q109" s="33">
        <f t="shared" si="16"/>
        <v>0.18292979534072193</v>
      </c>
      <c r="R109" s="3">
        <f t="shared" si="17"/>
        <v>1.1818350349057236</v>
      </c>
      <c r="S109" s="3">
        <f t="shared" si="18"/>
        <v>2.4363498875233764E-3</v>
      </c>
      <c r="T109" s="33">
        <f t="shared" si="19"/>
        <v>7508.3548663314377</v>
      </c>
      <c r="U109" s="3"/>
      <c r="V109" s="3"/>
      <c r="W109" s="3"/>
    </row>
    <row r="110" spans="1:23" x14ac:dyDescent="0.2">
      <c r="A110">
        <v>93</v>
      </c>
      <c r="B110" t="s">
        <v>70</v>
      </c>
      <c r="C110" s="52">
        <v>2</v>
      </c>
      <c r="D110" t="s">
        <v>3</v>
      </c>
      <c r="E110" s="1">
        <v>44757</v>
      </c>
      <c r="F110">
        <v>71.77</v>
      </c>
      <c r="G110">
        <f t="shared" si="10"/>
        <v>7.177E-2</v>
      </c>
      <c r="H110">
        <v>15</v>
      </c>
      <c r="I110" s="4">
        <f t="shared" si="11"/>
        <v>5.6770000000000001E-2</v>
      </c>
      <c r="J110">
        <v>81.627099999999999</v>
      </c>
      <c r="K110">
        <f t="shared" si="12"/>
        <v>3.4377036634734424</v>
      </c>
      <c r="L110" s="4">
        <f t="shared" si="13"/>
        <v>6.1464021585646007</v>
      </c>
      <c r="M110">
        <v>7.5213999999999999</v>
      </c>
      <c r="N110">
        <v>62.492400000000004</v>
      </c>
      <c r="O110" s="5">
        <f t="shared" si="14"/>
        <v>1.9809541385858932E-3</v>
      </c>
      <c r="P110" s="3">
        <f t="shared" si="15"/>
        <v>148.35677980560553</v>
      </c>
      <c r="Q110" s="33">
        <f t="shared" si="16"/>
        <v>1.9179153219928471</v>
      </c>
      <c r="R110" s="3">
        <f t="shared" si="17"/>
        <v>1.1797604805725546</v>
      </c>
      <c r="S110" s="3">
        <f t="shared" si="18"/>
        <v>2.337051406530284E-3</v>
      </c>
      <c r="T110" s="33">
        <f t="shared" si="19"/>
        <v>82065.602692081578</v>
      </c>
      <c r="U110" s="3"/>
      <c r="V110" s="3"/>
      <c r="W110" s="3"/>
    </row>
    <row r="111" spans="1:23" x14ac:dyDescent="0.2">
      <c r="A111">
        <v>94</v>
      </c>
      <c r="B111" t="s">
        <v>67</v>
      </c>
      <c r="C111" s="52">
        <v>2</v>
      </c>
      <c r="D111" t="s">
        <v>3</v>
      </c>
      <c r="E111" s="1">
        <v>44747</v>
      </c>
      <c r="F111">
        <v>71.430000000000007</v>
      </c>
      <c r="G111">
        <f t="shared" si="10"/>
        <v>7.1430000000000007E-2</v>
      </c>
      <c r="H111">
        <v>15</v>
      </c>
      <c r="I111" s="4">
        <f t="shared" si="11"/>
        <v>5.6430000000000008E-2</v>
      </c>
      <c r="J111">
        <v>58.781500000000001</v>
      </c>
      <c r="K111">
        <f t="shared" si="12"/>
        <v>2.4755672796713855</v>
      </c>
      <c r="L111" s="4">
        <f t="shared" si="13"/>
        <v>4.4261616360701908</v>
      </c>
      <c r="M111">
        <v>6.9779999999999998</v>
      </c>
      <c r="N111">
        <v>63.756239999999998</v>
      </c>
      <c r="O111" s="5">
        <f t="shared" si="14"/>
        <v>2.0029815178562987E-3</v>
      </c>
      <c r="P111" s="3">
        <f t="shared" si="15"/>
        <v>106.83503459198234</v>
      </c>
      <c r="Q111" s="33">
        <f t="shared" si="16"/>
        <v>1.3905334259222364</v>
      </c>
      <c r="R111" s="3">
        <f t="shared" si="17"/>
        <v>1.2036198376426432</v>
      </c>
      <c r="S111" s="3">
        <f t="shared" si="18"/>
        <v>2.4108282893234136E-3</v>
      </c>
      <c r="T111" s="33">
        <f t="shared" si="19"/>
        <v>57678.658910729908</v>
      </c>
      <c r="U111" s="3"/>
      <c r="V111" s="3"/>
      <c r="W111" s="3"/>
    </row>
    <row r="112" spans="1:23" x14ac:dyDescent="0.2">
      <c r="A112">
        <v>95</v>
      </c>
      <c r="B112" t="s">
        <v>74</v>
      </c>
      <c r="C112" s="52">
        <v>3</v>
      </c>
      <c r="D112" t="s">
        <v>3</v>
      </c>
      <c r="E112" s="1">
        <v>44753</v>
      </c>
      <c r="F112">
        <v>71.209999999999994</v>
      </c>
      <c r="G112">
        <f t="shared" si="10"/>
        <v>7.1209999999999996E-2</v>
      </c>
      <c r="H112">
        <v>15</v>
      </c>
      <c r="I112" s="4">
        <f t="shared" si="11"/>
        <v>5.6209999999999996E-2</v>
      </c>
      <c r="J112">
        <v>8.1303999999999998</v>
      </c>
      <c r="K112">
        <f t="shared" si="12"/>
        <v>0.34240963926814105</v>
      </c>
      <c r="L112" s="4">
        <f t="shared" si="13"/>
        <v>0.61220731975034803</v>
      </c>
      <c r="M112">
        <v>6.4509999999999996</v>
      </c>
      <c r="N112">
        <v>62.764710000000001</v>
      </c>
      <c r="O112" s="5">
        <f t="shared" si="14"/>
        <v>2.0246611595851742E-3</v>
      </c>
      <c r="P112" s="3">
        <f t="shared" si="15"/>
        <v>14.776954743357233</v>
      </c>
      <c r="Q112" s="33">
        <f t="shared" si="16"/>
        <v>0.19328978685340237</v>
      </c>
      <c r="R112" s="3">
        <f t="shared" si="17"/>
        <v>1.1849012749165821</v>
      </c>
      <c r="S112" s="3">
        <f t="shared" si="18"/>
        <v>2.3990235892665584E-3</v>
      </c>
      <c r="T112" s="33">
        <f t="shared" si="19"/>
        <v>8057.019018829068</v>
      </c>
      <c r="U112" s="3"/>
      <c r="V112" s="3"/>
      <c r="W112" s="3"/>
    </row>
    <row r="113" spans="1:23" x14ac:dyDescent="0.2">
      <c r="A113">
        <v>96</v>
      </c>
      <c r="B113" t="s">
        <v>69</v>
      </c>
      <c r="C113" s="52">
        <v>3</v>
      </c>
      <c r="D113" t="s">
        <v>3</v>
      </c>
      <c r="E113" s="1">
        <v>44756</v>
      </c>
      <c r="F113">
        <v>71.27</v>
      </c>
      <c r="G113">
        <f t="shared" si="10"/>
        <v>7.127E-2</v>
      </c>
      <c r="H113">
        <v>15</v>
      </c>
      <c r="I113" s="4">
        <f t="shared" si="11"/>
        <v>5.6270000000000001E-2</v>
      </c>
      <c r="J113">
        <v>2.2959999999999998</v>
      </c>
      <c r="K113">
        <f t="shared" si="12"/>
        <v>9.66954309455441E-2</v>
      </c>
      <c r="L113" s="4">
        <f t="shared" si="13"/>
        <v>0.17288546764572457</v>
      </c>
      <c r="M113">
        <v>6.2679999999999998</v>
      </c>
      <c r="N113">
        <v>61.891419999999997</v>
      </c>
      <c r="O113" s="5">
        <f t="shared" si="14"/>
        <v>2.0322634491133501E-3</v>
      </c>
      <c r="P113" s="3">
        <f t="shared" si="15"/>
        <v>4.1729666548691586</v>
      </c>
      <c r="Q113" s="33">
        <f t="shared" si="16"/>
        <v>5.4566972701885562E-2</v>
      </c>
      <c r="R113" s="3">
        <f t="shared" si="17"/>
        <v>1.1684149016923309</v>
      </c>
      <c r="S113" s="3">
        <f t="shared" si="18"/>
        <v>2.3745268981086925E-3</v>
      </c>
      <c r="T113" s="33">
        <f t="shared" si="19"/>
        <v>2298.0145116632739</v>
      </c>
      <c r="U113" s="3"/>
      <c r="V113" s="3"/>
      <c r="W113" s="3"/>
    </row>
    <row r="114" spans="1:23" x14ac:dyDescent="0.2">
      <c r="A114">
        <v>97</v>
      </c>
      <c r="B114" t="s">
        <v>68</v>
      </c>
      <c r="C114" s="52">
        <v>1</v>
      </c>
      <c r="D114" t="s">
        <v>3</v>
      </c>
      <c r="E114" s="1">
        <v>44750</v>
      </c>
      <c r="F114">
        <v>71.760000000000005</v>
      </c>
      <c r="G114">
        <f t="shared" si="10"/>
        <v>7.1760000000000004E-2</v>
      </c>
      <c r="H114">
        <v>15</v>
      </c>
      <c r="I114" s="4">
        <f t="shared" si="11"/>
        <v>5.6760000000000005E-2</v>
      </c>
      <c r="J114">
        <v>325.03149999999999</v>
      </c>
      <c r="K114">
        <f t="shared" si="12"/>
        <v>13.688615402167517</v>
      </c>
      <c r="L114" s="4">
        <f t="shared" si="13"/>
        <v>24.474400207792389</v>
      </c>
      <c r="M114">
        <v>7.28</v>
      </c>
      <c r="N114">
        <v>63.806420000000003</v>
      </c>
      <c r="O114" s="5">
        <f t="shared" si="14"/>
        <v>1.9906989863648604E-3</v>
      </c>
      <c r="P114" s="3">
        <f t="shared" si="15"/>
        <v>590.74286205666601</v>
      </c>
      <c r="Q114" s="33">
        <f t="shared" si="16"/>
        <v>7.643855965057992</v>
      </c>
      <c r="R114" s="3">
        <f t="shared" si="17"/>
        <v>1.2045671589315543</v>
      </c>
      <c r="S114" s="3">
        <f t="shared" si="18"/>
        <v>2.397930622293445E-3</v>
      </c>
      <c r="T114" s="33">
        <f t="shared" si="19"/>
        <v>318768.8540274449</v>
      </c>
      <c r="U114" s="3"/>
      <c r="V114" s="3"/>
      <c r="W114" s="3"/>
    </row>
    <row r="115" spans="1:23" x14ac:dyDescent="0.2">
      <c r="A115">
        <v>98</v>
      </c>
      <c r="B115" t="s">
        <v>65</v>
      </c>
      <c r="C115" s="52">
        <v>3</v>
      </c>
      <c r="D115" t="s">
        <v>3</v>
      </c>
      <c r="E115" s="1">
        <v>44756</v>
      </c>
      <c r="F115">
        <v>71.48</v>
      </c>
      <c r="G115">
        <f t="shared" si="10"/>
        <v>7.1480000000000002E-2</v>
      </c>
      <c r="H115">
        <v>15</v>
      </c>
      <c r="I115" s="4">
        <f t="shared" si="11"/>
        <v>5.6480000000000002E-2</v>
      </c>
      <c r="J115">
        <v>2.9655</v>
      </c>
      <c r="K115">
        <f t="shared" si="12"/>
        <v>0.12489124584887241</v>
      </c>
      <c r="L115" s="4">
        <f t="shared" si="13"/>
        <v>0.22329784595095653</v>
      </c>
      <c r="M115">
        <v>6.0435999999999996</v>
      </c>
      <c r="N115">
        <v>61.907879999999999</v>
      </c>
      <c r="O115" s="5">
        <f t="shared" si="14"/>
        <v>2.0416382657432999E-3</v>
      </c>
      <c r="P115" s="3">
        <f t="shared" si="15"/>
        <v>5.3897790135080523</v>
      </c>
      <c r="Q115" s="33">
        <f t="shared" si="16"/>
        <v>7.0307585474201656E-2</v>
      </c>
      <c r="R115" s="3">
        <f t="shared" si="17"/>
        <v>1.1687256411984184</v>
      </c>
      <c r="S115" s="3">
        <f t="shared" si="18"/>
        <v>2.3861149912260647E-3</v>
      </c>
      <c r="T115" s="33">
        <f t="shared" si="19"/>
        <v>2946.5296405549716</v>
      </c>
      <c r="U115" s="3"/>
      <c r="V115" s="3"/>
      <c r="W115" s="3"/>
    </row>
    <row r="116" spans="1:23" x14ac:dyDescent="0.2">
      <c r="A116">
        <v>99</v>
      </c>
      <c r="B116" t="s">
        <v>67</v>
      </c>
      <c r="C116" s="52">
        <v>1</v>
      </c>
      <c r="D116" t="s">
        <v>3</v>
      </c>
      <c r="E116" s="1">
        <v>44747</v>
      </c>
      <c r="F116">
        <v>71.48</v>
      </c>
      <c r="G116">
        <f t="shared" si="10"/>
        <v>7.1480000000000002E-2</v>
      </c>
      <c r="H116">
        <v>15</v>
      </c>
      <c r="I116" s="4">
        <f t="shared" si="11"/>
        <v>5.6480000000000002E-2</v>
      </c>
      <c r="J116">
        <v>65.034700000000001</v>
      </c>
      <c r="K116">
        <f t="shared" si="12"/>
        <v>2.7389191388999032</v>
      </c>
      <c r="L116" s="4">
        <f t="shared" si="13"/>
        <v>4.8970185203394614</v>
      </c>
      <c r="M116">
        <v>6.9779999999999998</v>
      </c>
      <c r="N116">
        <v>63.756239999999998</v>
      </c>
      <c r="O116" s="5">
        <f t="shared" si="14"/>
        <v>2.0029815178562987E-3</v>
      </c>
      <c r="P116" s="3">
        <f t="shared" si="15"/>
        <v>118.20018924626274</v>
      </c>
      <c r="Q116" s="33">
        <f t="shared" si="16"/>
        <v>1.5373065799683003</v>
      </c>
      <c r="R116" s="3">
        <f t="shared" si="17"/>
        <v>1.2036198376426432</v>
      </c>
      <c r="S116" s="3">
        <f t="shared" si="18"/>
        <v>2.4108282893234136E-3</v>
      </c>
      <c r="T116" s="33">
        <f t="shared" si="19"/>
        <v>63766.738874618793</v>
      </c>
      <c r="U116" s="3"/>
      <c r="V116" s="3"/>
      <c r="W116" s="3"/>
    </row>
    <row r="117" spans="1:23" x14ac:dyDescent="0.2">
      <c r="A117">
        <v>100</v>
      </c>
      <c r="B117" t="s">
        <v>52</v>
      </c>
      <c r="C117" s="52" t="s">
        <v>55</v>
      </c>
      <c r="D117" t="s">
        <v>3</v>
      </c>
      <c r="E117" s="1">
        <v>44743</v>
      </c>
      <c r="F117">
        <v>71.400000000000006</v>
      </c>
      <c r="G117">
        <f t="shared" si="10"/>
        <v>7.1400000000000005E-2</v>
      </c>
      <c r="H117">
        <v>15</v>
      </c>
      <c r="I117" s="4">
        <f t="shared" si="11"/>
        <v>5.6400000000000006E-2</v>
      </c>
      <c r="J117">
        <v>43.607500000000002</v>
      </c>
      <c r="K117">
        <f t="shared" si="12"/>
        <v>1.8365182948422538</v>
      </c>
      <c r="L117" s="4">
        <f t="shared" si="13"/>
        <v>3.2835814592164345</v>
      </c>
      <c r="M117">
        <v>8.1258149999999993</v>
      </c>
      <c r="N117">
        <v>64.48</v>
      </c>
      <c r="O117" s="5">
        <f t="shared" si="14"/>
        <v>1.9568361093830963E-3</v>
      </c>
      <c r="P117" s="3">
        <f t="shared" si="15"/>
        <v>79.256377788417609</v>
      </c>
      <c r="Q117" s="33">
        <f t="shared" si="16"/>
        <v>1.0283846832362504</v>
      </c>
      <c r="R117" s="3">
        <f t="shared" si="17"/>
        <v>1.2172833142481059</v>
      </c>
      <c r="S117" s="3">
        <f t="shared" si="18"/>
        <v>2.3820239446702245E-3</v>
      </c>
      <c r="T117" s="33">
        <f t="shared" si="19"/>
        <v>43172.726518440752</v>
      </c>
      <c r="U117" s="3"/>
      <c r="V117" s="3"/>
      <c r="W117" s="3"/>
    </row>
    <row r="118" spans="1:23" x14ac:dyDescent="0.2">
      <c r="A118">
        <v>101</v>
      </c>
      <c r="B118" t="s">
        <v>73</v>
      </c>
      <c r="C118" s="52">
        <v>4</v>
      </c>
      <c r="D118" t="s">
        <v>3</v>
      </c>
      <c r="E118" s="1">
        <v>44740</v>
      </c>
      <c r="F118">
        <v>71.11</v>
      </c>
      <c r="G118">
        <f t="shared" si="10"/>
        <v>7.1109999999999993E-2</v>
      </c>
      <c r="H118">
        <v>15</v>
      </c>
      <c r="I118" s="4">
        <f t="shared" si="11"/>
        <v>5.6109999999999993E-2</v>
      </c>
      <c r="J118">
        <v>97.002700000000004</v>
      </c>
      <c r="K118">
        <f t="shared" si="12"/>
        <v>4.0852429788246223</v>
      </c>
      <c r="L118" s="4">
        <f t="shared" si="13"/>
        <v>7.3041625228213967</v>
      </c>
      <c r="M118">
        <v>6.9981999999999998</v>
      </c>
      <c r="N118">
        <v>62.633400000000002</v>
      </c>
      <c r="O118" s="5">
        <f t="shared" si="14"/>
        <v>2.0021567826948353E-3</v>
      </c>
      <c r="P118" s="3">
        <f t="shared" si="15"/>
        <v>176.30184343740268</v>
      </c>
      <c r="Q118" s="33">
        <f t="shared" si="16"/>
        <v>2.3056204998508303</v>
      </c>
      <c r="R118" s="3">
        <f t="shared" si="17"/>
        <v>1.1824223438993069</v>
      </c>
      <c r="S118" s="3">
        <f t="shared" si="18"/>
        <v>2.3673949158479223E-3</v>
      </c>
      <c r="T118" s="33">
        <f t="shared" si="19"/>
        <v>97390.616344423193</v>
      </c>
      <c r="U118" s="3"/>
      <c r="V118" s="3"/>
      <c r="W118" s="3"/>
    </row>
    <row r="119" spans="1:23" x14ac:dyDescent="0.2">
      <c r="A119">
        <v>102</v>
      </c>
      <c r="B119" t="s">
        <v>72</v>
      </c>
      <c r="C119" s="52">
        <v>2</v>
      </c>
      <c r="D119" t="s">
        <v>3</v>
      </c>
      <c r="E119" s="1">
        <v>44747</v>
      </c>
      <c r="F119">
        <v>71.540000000000006</v>
      </c>
      <c r="G119">
        <f t="shared" si="10"/>
        <v>7.1540000000000006E-2</v>
      </c>
      <c r="H119">
        <v>15</v>
      </c>
      <c r="I119" s="4">
        <f t="shared" si="11"/>
        <v>5.6540000000000007E-2</v>
      </c>
      <c r="J119">
        <v>248.0119</v>
      </c>
      <c r="K119">
        <f t="shared" si="12"/>
        <v>10.444955378973516</v>
      </c>
      <c r="L119" s="4">
        <f t="shared" si="13"/>
        <v>18.674936112022941</v>
      </c>
      <c r="M119">
        <v>7.1790000000000003</v>
      </c>
      <c r="N119">
        <v>63.70984</v>
      </c>
      <c r="O119" s="5">
        <f t="shared" si="14"/>
        <v>1.9947953726821548E-3</v>
      </c>
      <c r="P119" s="3">
        <f t="shared" si="15"/>
        <v>450.7601867207074</v>
      </c>
      <c r="Q119" s="33">
        <f t="shared" si="16"/>
        <v>5.8536144068271989</v>
      </c>
      <c r="R119" s="3">
        <f t="shared" si="17"/>
        <v>1.2027438769450456</v>
      </c>
      <c r="S119" s="3">
        <f t="shared" si="18"/>
        <v>2.3992279202517722E-3</v>
      </c>
      <c r="T119" s="33">
        <f t="shared" si="19"/>
        <v>243979.08833158825</v>
      </c>
      <c r="U119" s="3"/>
      <c r="V119" s="3"/>
      <c r="W119" s="3"/>
    </row>
    <row r="120" spans="1:23" x14ac:dyDescent="0.2">
      <c r="A120">
        <v>103</v>
      </c>
      <c r="B120" t="s">
        <v>53</v>
      </c>
      <c r="C120" s="52" t="s">
        <v>55</v>
      </c>
      <c r="D120" t="s">
        <v>3</v>
      </c>
      <c r="E120" s="1">
        <v>44732</v>
      </c>
      <c r="F120">
        <v>71.22</v>
      </c>
      <c r="G120">
        <f t="shared" si="10"/>
        <v>7.1220000000000006E-2</v>
      </c>
      <c r="H120">
        <v>15</v>
      </c>
      <c r="I120" s="4">
        <f t="shared" si="11"/>
        <v>5.6220000000000006E-2</v>
      </c>
      <c r="J120">
        <v>21.7651</v>
      </c>
      <c r="K120">
        <f t="shared" si="12"/>
        <v>0.91663141292372041</v>
      </c>
      <c r="L120" s="4">
        <f t="shared" si="13"/>
        <v>1.6388804407038151</v>
      </c>
      <c r="M120">
        <v>7.0049999999999999</v>
      </c>
      <c r="N120">
        <v>63.1</v>
      </c>
      <c r="O120" s="5">
        <f t="shared" si="14"/>
        <v>2.0018792522306307E-3</v>
      </c>
      <c r="P120" s="3">
        <f t="shared" si="15"/>
        <v>39.557942743855719</v>
      </c>
      <c r="Q120" s="33">
        <f t="shared" si="16"/>
        <v>0.51645821862422092</v>
      </c>
      <c r="R120" s="3">
        <f t="shared" si="17"/>
        <v>1.1912310348798925</v>
      </c>
      <c r="S120" s="3">
        <f t="shared" si="18"/>
        <v>2.3847006933392797E-3</v>
      </c>
      <c r="T120" s="33">
        <f t="shared" si="19"/>
        <v>21657.150520681407</v>
      </c>
      <c r="U120" s="3"/>
      <c r="V120" s="3"/>
      <c r="W120" s="3"/>
    </row>
    <row r="121" spans="1:23" x14ac:dyDescent="0.2">
      <c r="A121">
        <v>104</v>
      </c>
      <c r="B121" t="s">
        <v>67</v>
      </c>
      <c r="C121" s="52">
        <v>1</v>
      </c>
      <c r="D121" t="s">
        <v>4</v>
      </c>
      <c r="E121" s="1">
        <v>44747</v>
      </c>
      <c r="F121">
        <v>72.05</v>
      </c>
      <c r="G121">
        <f t="shared" si="10"/>
        <v>7.2050000000000003E-2</v>
      </c>
      <c r="H121">
        <v>15</v>
      </c>
      <c r="I121" s="4">
        <f t="shared" si="11"/>
        <v>5.7050000000000003E-2</v>
      </c>
      <c r="J121">
        <v>79.701099999999997</v>
      </c>
      <c r="K121">
        <f t="shared" si="12"/>
        <v>3.3565906843788786</v>
      </c>
      <c r="L121" s="4">
        <f t="shared" si="13"/>
        <v>6.0013771539105649</v>
      </c>
      <c r="M121">
        <v>6.9779999999999998</v>
      </c>
      <c r="N121">
        <v>63.756239999999998</v>
      </c>
      <c r="O121" s="5">
        <f t="shared" si="14"/>
        <v>2.0029815178562987E-3</v>
      </c>
      <c r="P121" s="3">
        <f t="shared" si="15"/>
        <v>144.85628600017085</v>
      </c>
      <c r="Q121" s="33">
        <f t="shared" si="16"/>
        <v>1.8680700956572587</v>
      </c>
      <c r="R121" s="3">
        <f t="shared" si="17"/>
        <v>1.2036198376426432</v>
      </c>
      <c r="S121" s="3">
        <f t="shared" si="18"/>
        <v>2.4108282893234136E-3</v>
      </c>
      <c r="T121" s="33">
        <f t="shared" si="19"/>
        <v>77486.650705493535</v>
      </c>
      <c r="U121" s="3"/>
      <c r="V121" s="3"/>
      <c r="W121" s="3"/>
    </row>
    <row r="122" spans="1:23" x14ac:dyDescent="0.2">
      <c r="A122">
        <v>105</v>
      </c>
      <c r="B122" t="s">
        <v>69</v>
      </c>
      <c r="C122" s="52">
        <v>1</v>
      </c>
      <c r="D122" t="s">
        <v>4</v>
      </c>
      <c r="E122" s="1">
        <v>44749</v>
      </c>
      <c r="F122">
        <v>71.45</v>
      </c>
      <c r="G122">
        <f t="shared" si="10"/>
        <v>7.145E-2</v>
      </c>
      <c r="H122">
        <v>15</v>
      </c>
      <c r="I122" s="4">
        <f t="shared" si="11"/>
        <v>5.645E-2</v>
      </c>
      <c r="J122">
        <v>2.1920000000000002</v>
      </c>
      <c r="K122">
        <f t="shared" si="12"/>
        <v>9.2315498533376616E-2</v>
      </c>
      <c r="L122" s="4">
        <f t="shared" si="13"/>
        <v>0.16505441858860115</v>
      </c>
      <c r="M122">
        <v>5.0369999999999999</v>
      </c>
      <c r="N122">
        <v>61.64864</v>
      </c>
      <c r="O122" s="5">
        <f t="shared" si="14"/>
        <v>2.0844166189658169E-3</v>
      </c>
      <c r="P122" s="3">
        <f t="shared" si="15"/>
        <v>3.983947259352437</v>
      </c>
      <c r="Q122" s="33">
        <f t="shared" si="16"/>
        <v>5.2162775917735597E-2</v>
      </c>
      <c r="R122" s="3">
        <f t="shared" si="17"/>
        <v>1.1638315883698565</v>
      </c>
      <c r="S122" s="3">
        <f t="shared" si="18"/>
        <v>2.4259099044755122E-3</v>
      </c>
      <c r="T122" s="33">
        <f t="shared" si="19"/>
        <v>2150.2354980909035</v>
      </c>
      <c r="U122" s="3"/>
      <c r="V122" s="3"/>
      <c r="W122" s="3"/>
    </row>
    <row r="123" spans="1:23" x14ac:dyDescent="0.2">
      <c r="A123">
        <v>106</v>
      </c>
      <c r="B123" t="s">
        <v>52</v>
      </c>
      <c r="C123" s="52" t="s">
        <v>56</v>
      </c>
      <c r="D123" t="s">
        <v>4</v>
      </c>
      <c r="E123" s="1">
        <v>44743</v>
      </c>
      <c r="F123">
        <v>71.83</v>
      </c>
      <c r="G123">
        <f t="shared" si="10"/>
        <v>7.1830000000000005E-2</v>
      </c>
      <c r="H123">
        <v>15</v>
      </c>
      <c r="I123" s="4">
        <f t="shared" si="11"/>
        <v>5.6830000000000006E-2</v>
      </c>
      <c r="J123">
        <v>47.692300000000003</v>
      </c>
      <c r="K123">
        <f t="shared" si="12"/>
        <v>2.008548563277079</v>
      </c>
      <c r="L123" s="4">
        <f t="shared" si="13"/>
        <v>3.5911609706446814</v>
      </c>
      <c r="M123">
        <v>8.1258149999999993</v>
      </c>
      <c r="N123">
        <v>64.48</v>
      </c>
      <c r="O123" s="5">
        <f t="shared" si="14"/>
        <v>1.9568361093830963E-3</v>
      </c>
      <c r="P123" s="3">
        <f t="shared" si="15"/>
        <v>86.680478046174372</v>
      </c>
      <c r="Q123" s="33">
        <f t="shared" si="16"/>
        <v>1.1174888288469376</v>
      </c>
      <c r="R123" s="3">
        <f t="shared" si="17"/>
        <v>1.2172833142481059</v>
      </c>
      <c r="S123" s="3">
        <f t="shared" si="18"/>
        <v>2.3820239446702245E-3</v>
      </c>
      <c r="T123" s="33">
        <f t="shared" si="19"/>
        <v>46913.417110995775</v>
      </c>
      <c r="U123" s="3"/>
      <c r="V123" s="3"/>
      <c r="W123" s="3"/>
    </row>
    <row r="124" spans="1:23" x14ac:dyDescent="0.2">
      <c r="A124">
        <v>107</v>
      </c>
      <c r="B124" s="39" t="s">
        <v>64</v>
      </c>
      <c r="C124" s="52">
        <v>3</v>
      </c>
      <c r="D124" t="s">
        <v>4</v>
      </c>
      <c r="E124" s="1">
        <v>44748</v>
      </c>
      <c r="F124">
        <v>71.53</v>
      </c>
      <c r="G124">
        <f t="shared" si="10"/>
        <v>7.1529999999999996E-2</v>
      </c>
      <c r="H124">
        <v>15</v>
      </c>
      <c r="I124" s="4">
        <f t="shared" si="11"/>
        <v>5.6529999999999997E-2</v>
      </c>
      <c r="J124">
        <v>14.5543</v>
      </c>
      <c r="K124">
        <f t="shared" si="12"/>
        <v>0.61295048371547589</v>
      </c>
      <c r="L124" s="4">
        <f t="shared" si="13"/>
        <v>1.0959176662701084</v>
      </c>
      <c r="M124">
        <v>6.0453999999999999</v>
      </c>
      <c r="N124">
        <v>62.709319999999998</v>
      </c>
      <c r="O124" s="5">
        <f t="shared" si="14"/>
        <v>2.0415628347990071E-3</v>
      </c>
      <c r="P124" s="3">
        <f t="shared" si="15"/>
        <v>26.45235565547134</v>
      </c>
      <c r="Q124" s="33">
        <f t="shared" si="16"/>
        <v>0.34480133342802938</v>
      </c>
      <c r="R124" s="3">
        <f t="shared" si="17"/>
        <v>1.1838555968338247</v>
      </c>
      <c r="S124" s="3">
        <f t="shared" si="18"/>
        <v>2.4169155882647337E-3</v>
      </c>
      <c r="T124" s="33">
        <f t="shared" si="19"/>
        <v>14266.171938407888</v>
      </c>
      <c r="U124" s="3"/>
      <c r="V124" s="3"/>
      <c r="W124" s="3"/>
    </row>
    <row r="125" spans="1:23" x14ac:dyDescent="0.2">
      <c r="A125">
        <v>108</v>
      </c>
      <c r="B125" t="s">
        <v>74</v>
      </c>
      <c r="C125" s="52">
        <v>2</v>
      </c>
      <c r="D125" t="s">
        <v>3</v>
      </c>
      <c r="E125" s="1">
        <v>44753</v>
      </c>
      <c r="F125">
        <v>71.260000000000005</v>
      </c>
      <c r="G125">
        <f t="shared" si="10"/>
        <v>7.1260000000000004E-2</v>
      </c>
      <c r="H125">
        <v>15</v>
      </c>
      <c r="I125" s="4">
        <f t="shared" si="11"/>
        <v>5.6260000000000004E-2</v>
      </c>
      <c r="J125">
        <v>6.2961</v>
      </c>
      <c r="K125">
        <f t="shared" si="12"/>
        <v>0.2651585813485367</v>
      </c>
      <c r="L125" s="4">
        <f t="shared" si="13"/>
        <v>0.47408719200533378</v>
      </c>
      <c r="M125">
        <v>6.4509999999999996</v>
      </c>
      <c r="N125">
        <v>62.764710000000001</v>
      </c>
      <c r="O125" s="5">
        <f t="shared" si="14"/>
        <v>2.0246611595851742E-3</v>
      </c>
      <c r="P125" s="3">
        <f t="shared" si="15"/>
        <v>11.443125154931057</v>
      </c>
      <c r="Q125" s="33">
        <f t="shared" si="16"/>
        <v>0.14956923099711414</v>
      </c>
      <c r="R125" s="3">
        <f t="shared" si="17"/>
        <v>1.1849012749165821</v>
      </c>
      <c r="S125" s="3">
        <f t="shared" si="18"/>
        <v>2.3990235892665584E-3</v>
      </c>
      <c r="T125" s="33">
        <f t="shared" si="19"/>
        <v>6234.5877575485283</v>
      </c>
      <c r="U125" s="3"/>
      <c r="V125" s="3"/>
      <c r="W125" s="3"/>
    </row>
    <row r="126" spans="1:23" x14ac:dyDescent="0.2">
      <c r="A126">
        <v>109</v>
      </c>
      <c r="B126" t="s">
        <v>71</v>
      </c>
      <c r="C126" s="52">
        <v>3</v>
      </c>
      <c r="D126" t="s">
        <v>3</v>
      </c>
      <c r="E126" s="1">
        <v>44756</v>
      </c>
      <c r="F126">
        <v>71.78</v>
      </c>
      <c r="G126">
        <f t="shared" si="10"/>
        <v>7.1779999999999997E-2</v>
      </c>
      <c r="H126">
        <v>15</v>
      </c>
      <c r="I126" s="4">
        <f t="shared" si="11"/>
        <v>5.6779999999999997E-2</v>
      </c>
      <c r="J126">
        <v>2.6989999999999998</v>
      </c>
      <c r="K126">
        <f t="shared" si="12"/>
        <v>0.11366766904269318</v>
      </c>
      <c r="L126" s="4">
        <f t="shared" si="13"/>
        <v>0.20323078274207779</v>
      </c>
      <c r="M126">
        <v>7.0384000000000002</v>
      </c>
      <c r="N126">
        <v>61.92754</v>
      </c>
      <c r="O126" s="5">
        <f t="shared" si="14"/>
        <v>2.0005168417558381E-3</v>
      </c>
      <c r="P126" s="3">
        <f t="shared" si="15"/>
        <v>4.9054168124964539</v>
      </c>
      <c r="Q126" s="33">
        <f t="shared" si="16"/>
        <v>6.3502374604940556E-2</v>
      </c>
      <c r="R126" s="3">
        <f t="shared" si="17"/>
        <v>1.1690967917870989</v>
      </c>
      <c r="S126" s="3">
        <f t="shared" si="18"/>
        <v>2.33879782161281E-3</v>
      </c>
      <c r="T126" s="33">
        <f t="shared" si="19"/>
        <v>2715.1716158667359</v>
      </c>
      <c r="U126" s="3"/>
      <c r="V126" s="3"/>
      <c r="W126" s="3"/>
    </row>
    <row r="127" spans="1:23" x14ac:dyDescent="0.2">
      <c r="A127">
        <v>110</v>
      </c>
      <c r="B127" t="s">
        <v>66</v>
      </c>
      <c r="C127" s="52">
        <v>1</v>
      </c>
      <c r="D127" t="s">
        <v>3</v>
      </c>
      <c r="E127" s="1">
        <v>44753</v>
      </c>
      <c r="F127">
        <v>71.510000000000005</v>
      </c>
      <c r="G127">
        <f t="shared" si="10"/>
        <v>7.1510000000000004E-2</v>
      </c>
      <c r="H127">
        <v>15</v>
      </c>
      <c r="I127" s="4">
        <f t="shared" si="11"/>
        <v>5.6510000000000005E-2</v>
      </c>
      <c r="J127">
        <v>17.389900000000001</v>
      </c>
      <c r="K127">
        <f t="shared" si="12"/>
        <v>0.73237102552261213</v>
      </c>
      <c r="L127" s="4">
        <f t="shared" si="13"/>
        <v>1.3094342307545233</v>
      </c>
      <c r="M127">
        <v>6.2271999999999998</v>
      </c>
      <c r="N127">
        <v>62.676830000000002</v>
      </c>
      <c r="O127" s="5">
        <f t="shared" si="14"/>
        <v>2.0339636350258823E-3</v>
      </c>
      <c r="P127" s="3">
        <f t="shared" si="15"/>
        <v>31.606042174002255</v>
      </c>
      <c r="Q127" s="33">
        <f t="shared" si="16"/>
        <v>0.41186142896764261</v>
      </c>
      <c r="R127" s="3">
        <f t="shared" si="17"/>
        <v>1.1832422355608732</v>
      </c>
      <c r="S127" s="3">
        <f t="shared" si="18"/>
        <v>2.4066716785575448E-3</v>
      </c>
      <c r="T127" s="33">
        <f t="shared" si="19"/>
        <v>17113.320135735947</v>
      </c>
      <c r="U127" s="3"/>
      <c r="V127" s="3"/>
      <c r="W127" s="3"/>
    </row>
    <row r="128" spans="1:23" x14ac:dyDescent="0.2">
      <c r="A128">
        <v>111</v>
      </c>
      <c r="B128" t="s">
        <v>69</v>
      </c>
      <c r="C128" s="52">
        <v>2</v>
      </c>
      <c r="D128" t="s">
        <v>3</v>
      </c>
      <c r="E128" s="1">
        <v>44756</v>
      </c>
      <c r="F128">
        <v>71.25</v>
      </c>
      <c r="G128">
        <f t="shared" si="10"/>
        <v>7.1249999999999994E-2</v>
      </c>
      <c r="H128">
        <v>15</v>
      </c>
      <c r="I128" s="4">
        <f t="shared" si="11"/>
        <v>5.6249999999999994E-2</v>
      </c>
      <c r="J128">
        <v>2.2427000000000001</v>
      </c>
      <c r="K128">
        <f t="shared" si="12"/>
        <v>9.4450715584308273E-2</v>
      </c>
      <c r="L128" s="4">
        <f t="shared" si="13"/>
        <v>0.16887205500394883</v>
      </c>
      <c r="M128">
        <v>6.2679999999999998</v>
      </c>
      <c r="N128">
        <v>61.891419999999997</v>
      </c>
      <c r="O128" s="5">
        <f t="shared" si="14"/>
        <v>2.0322634491133501E-3</v>
      </c>
      <c r="P128" s="3">
        <f t="shared" si="15"/>
        <v>4.0760942146668393</v>
      </c>
      <c r="Q128" s="33">
        <f t="shared" si="16"/>
        <v>5.3316245288662821E-2</v>
      </c>
      <c r="R128" s="3">
        <f t="shared" si="17"/>
        <v>1.1684149016923309</v>
      </c>
      <c r="S128" s="3">
        <f t="shared" si="18"/>
        <v>2.3745268981086925E-3</v>
      </c>
      <c r="T128" s="33">
        <f t="shared" si="19"/>
        <v>2245.3418123470888</v>
      </c>
      <c r="U128" s="3"/>
      <c r="V128" s="3"/>
      <c r="W128" s="3"/>
    </row>
    <row r="129" spans="1:23" x14ac:dyDescent="0.2">
      <c r="A129">
        <v>112</v>
      </c>
      <c r="B129" t="s">
        <v>68</v>
      </c>
      <c r="C129" s="52">
        <v>2</v>
      </c>
      <c r="D129" t="s">
        <v>4</v>
      </c>
      <c r="E129" s="1">
        <v>44747</v>
      </c>
      <c r="F129">
        <v>71.42</v>
      </c>
      <c r="G129">
        <f t="shared" si="10"/>
        <v>7.1419999999999997E-2</v>
      </c>
      <c r="H129">
        <v>15</v>
      </c>
      <c r="I129" s="4">
        <f t="shared" si="11"/>
        <v>5.6419999999999998E-2</v>
      </c>
      <c r="J129">
        <v>190.47790000000001</v>
      </c>
      <c r="K129">
        <f t="shared" si="12"/>
        <v>8.0219262308807746</v>
      </c>
      <c r="L129" s="4">
        <f t="shared" si="13"/>
        <v>14.34270941536392</v>
      </c>
      <c r="M129">
        <v>7.36585</v>
      </c>
      <c r="N129">
        <v>63.729889999999997</v>
      </c>
      <c r="O129" s="5">
        <f t="shared" si="14"/>
        <v>1.9872259855396542E-3</v>
      </c>
      <c r="P129" s="3">
        <f t="shared" si="15"/>
        <v>346.19247612783198</v>
      </c>
      <c r="Q129" s="33">
        <f t="shared" si="16"/>
        <v>4.501160863050484</v>
      </c>
      <c r="R129" s="3">
        <f t="shared" si="17"/>
        <v>1.203122390134417</v>
      </c>
      <c r="S129" s="3">
        <f t="shared" si="18"/>
        <v>2.3908760774596911E-3</v>
      </c>
      <c r="T129" s="33">
        <f t="shared" si="19"/>
        <v>188264.08049692702</v>
      </c>
      <c r="U129" s="3"/>
      <c r="V129" s="3"/>
      <c r="W129" s="3"/>
    </row>
    <row r="130" spans="1:23" x14ac:dyDescent="0.2">
      <c r="A130">
        <v>113</v>
      </c>
      <c r="B130" t="s">
        <v>71</v>
      </c>
      <c r="C130" s="52">
        <v>1</v>
      </c>
      <c r="D130" t="s">
        <v>4</v>
      </c>
      <c r="E130" s="1">
        <v>44756</v>
      </c>
      <c r="F130">
        <v>71.08</v>
      </c>
      <c r="G130">
        <f t="shared" si="10"/>
        <v>7.1080000000000004E-2</v>
      </c>
      <c r="H130">
        <v>15</v>
      </c>
      <c r="I130" s="4">
        <f t="shared" si="11"/>
        <v>5.6080000000000005E-2</v>
      </c>
      <c r="J130">
        <v>1.6603000000000001</v>
      </c>
      <c r="K130">
        <f t="shared" si="12"/>
        <v>6.9923094076170256E-2</v>
      </c>
      <c r="L130" s="4">
        <f t="shared" si="13"/>
        <v>0.1250181802840577</v>
      </c>
      <c r="M130">
        <v>7.0384000000000002</v>
      </c>
      <c r="N130">
        <v>61.92754</v>
      </c>
      <c r="O130" s="5">
        <f t="shared" si="14"/>
        <v>2.0005168417558381E-3</v>
      </c>
      <c r="P130" s="3">
        <f t="shared" si="15"/>
        <v>3.0175855997731986</v>
      </c>
      <c r="Q130" s="33">
        <f t="shared" si="16"/>
        <v>3.9475973043830132E-2</v>
      </c>
      <c r="R130" s="3">
        <f t="shared" si="17"/>
        <v>1.1690967917870989</v>
      </c>
      <c r="S130" s="3">
        <f t="shared" si="18"/>
        <v>2.33879782161281E-3</v>
      </c>
      <c r="T130" s="33">
        <f t="shared" si="19"/>
        <v>1687.8745430251822</v>
      </c>
      <c r="U130" s="3"/>
      <c r="V130" s="3"/>
      <c r="W130" s="3"/>
    </row>
    <row r="131" spans="1:23" x14ac:dyDescent="0.2">
      <c r="A131">
        <v>114</v>
      </c>
      <c r="B131" t="s">
        <v>68</v>
      </c>
      <c r="C131" s="52">
        <v>2</v>
      </c>
      <c r="D131" t="s">
        <v>4</v>
      </c>
      <c r="E131" s="1">
        <v>44750</v>
      </c>
      <c r="F131">
        <v>71.88</v>
      </c>
      <c r="G131">
        <f t="shared" si="10"/>
        <v>7.1879999999999999E-2</v>
      </c>
      <c r="H131">
        <v>15</v>
      </c>
      <c r="I131" s="4">
        <f t="shared" si="11"/>
        <v>5.688E-2</v>
      </c>
      <c r="J131">
        <v>639.32830000000001</v>
      </c>
      <c r="K131">
        <f t="shared" si="12"/>
        <v>26.925141761403356</v>
      </c>
      <c r="L131" s="4">
        <f t="shared" si="13"/>
        <v>48.140493085647243</v>
      </c>
      <c r="M131">
        <v>7.28</v>
      </c>
      <c r="N131">
        <v>63.806420000000003</v>
      </c>
      <c r="O131" s="5">
        <f t="shared" si="14"/>
        <v>1.9906989863648604E-3</v>
      </c>
      <c r="P131" s="3">
        <f t="shared" si="15"/>
        <v>1161.9754692570496</v>
      </c>
      <c r="Q131" s="33">
        <f t="shared" si="16"/>
        <v>15.008421101290558</v>
      </c>
      <c r="R131" s="3">
        <f t="shared" si="17"/>
        <v>1.2045671589315543</v>
      </c>
      <c r="S131" s="3">
        <f t="shared" si="18"/>
        <v>2.397930622293445E-3</v>
      </c>
      <c r="T131" s="33">
        <f t="shared" si="19"/>
        <v>625890.54753119184</v>
      </c>
      <c r="U131" s="3"/>
      <c r="V131" s="3"/>
      <c r="W131" s="3"/>
    </row>
    <row r="132" spans="1:23" x14ac:dyDescent="0.2">
      <c r="A132">
        <v>115</v>
      </c>
      <c r="B132" t="s">
        <v>69</v>
      </c>
      <c r="C132" s="52">
        <v>1</v>
      </c>
      <c r="D132" t="s">
        <v>4</v>
      </c>
      <c r="E132" s="1">
        <v>44756</v>
      </c>
      <c r="F132">
        <v>71.38</v>
      </c>
      <c r="G132">
        <f t="shared" si="10"/>
        <v>7.1379999999999999E-2</v>
      </c>
      <c r="H132">
        <v>15</v>
      </c>
      <c r="I132" s="4">
        <f t="shared" si="11"/>
        <v>5.638E-2</v>
      </c>
      <c r="J132">
        <v>2.4611000000000001</v>
      </c>
      <c r="K132">
        <f t="shared" si="12"/>
        <v>0.10364857364986002</v>
      </c>
      <c r="L132" s="4">
        <f t="shared" si="13"/>
        <v>0.185317258023908</v>
      </c>
      <c r="M132">
        <v>6.2679999999999998</v>
      </c>
      <c r="N132">
        <v>61.891419999999997</v>
      </c>
      <c r="O132" s="5">
        <f t="shared" si="14"/>
        <v>2.0322634491133501E-3</v>
      </c>
      <c r="P132" s="3">
        <f t="shared" si="15"/>
        <v>4.4730349452519542</v>
      </c>
      <c r="Q132" s="33">
        <f t="shared" si="16"/>
        <v>5.8394373903292086E-2</v>
      </c>
      <c r="R132" s="3">
        <f t="shared" si="17"/>
        <v>1.1684149016923309</v>
      </c>
      <c r="S132" s="3">
        <f t="shared" si="18"/>
        <v>2.3745268981086925E-3</v>
      </c>
      <c r="T132" s="33">
        <f t="shared" si="19"/>
        <v>2459.2003548076514</v>
      </c>
      <c r="U132" s="3"/>
      <c r="V132" s="3"/>
      <c r="W132" s="3"/>
    </row>
    <row r="133" spans="1:23" x14ac:dyDescent="0.2">
      <c r="A133">
        <v>116</v>
      </c>
      <c r="B133" t="s">
        <v>72</v>
      </c>
      <c r="C133" s="52">
        <v>1</v>
      </c>
      <c r="D133" t="s">
        <v>3</v>
      </c>
      <c r="E133" s="1">
        <v>44747</v>
      </c>
      <c r="F133">
        <v>71.59</v>
      </c>
      <c r="G133">
        <f t="shared" si="10"/>
        <v>7.1590000000000001E-2</v>
      </c>
      <c r="H133">
        <v>15</v>
      </c>
      <c r="I133" s="4">
        <f t="shared" si="11"/>
        <v>5.6590000000000001E-2</v>
      </c>
      <c r="J133">
        <v>217.0711</v>
      </c>
      <c r="K133">
        <f t="shared" si="12"/>
        <v>9.1418917945658968</v>
      </c>
      <c r="L133" s="4">
        <f t="shared" si="13"/>
        <v>16.345138778689826</v>
      </c>
      <c r="M133">
        <v>7.1790000000000003</v>
      </c>
      <c r="N133">
        <v>63.70984</v>
      </c>
      <c r="O133" s="5">
        <f t="shared" si="14"/>
        <v>1.9947953726821548E-3</v>
      </c>
      <c r="P133" s="3">
        <f t="shared" si="15"/>
        <v>394.52546255913268</v>
      </c>
      <c r="Q133" s="33">
        <f t="shared" si="16"/>
        <v>5.1195135890363819</v>
      </c>
      <c r="R133" s="3">
        <f t="shared" si="17"/>
        <v>1.2027438769450456</v>
      </c>
      <c r="S133" s="3">
        <f t="shared" si="18"/>
        <v>2.3992279202517722E-3</v>
      </c>
      <c r="T133" s="33">
        <f t="shared" si="19"/>
        <v>213381.71108392012</v>
      </c>
      <c r="U133" s="3"/>
      <c r="V133" s="3"/>
      <c r="W133" s="3"/>
    </row>
    <row r="134" spans="1:23" x14ac:dyDescent="0.2">
      <c r="A134">
        <v>117</v>
      </c>
      <c r="B134" t="s">
        <v>64</v>
      </c>
      <c r="C134" s="52">
        <v>2</v>
      </c>
      <c r="D134" t="s">
        <v>3</v>
      </c>
      <c r="E134" s="1">
        <v>44748</v>
      </c>
      <c r="F134">
        <v>71.86</v>
      </c>
      <c r="G134">
        <f t="shared" si="10"/>
        <v>7.1859999999999993E-2</v>
      </c>
      <c r="H134">
        <v>15</v>
      </c>
      <c r="I134" s="4">
        <f t="shared" si="11"/>
        <v>5.6859999999999994E-2</v>
      </c>
      <c r="J134">
        <v>12.9031</v>
      </c>
      <c r="K134">
        <f t="shared" si="12"/>
        <v>0.54341063372537035</v>
      </c>
      <c r="L134" s="4">
        <f t="shared" si="13"/>
        <v>0.97158470277854914</v>
      </c>
      <c r="M134">
        <v>6.0453999999999999</v>
      </c>
      <c r="N134">
        <v>62.709319999999998</v>
      </c>
      <c r="O134" s="5">
        <f t="shared" si="14"/>
        <v>2.0415628347990071E-3</v>
      </c>
      <c r="P134" s="3">
        <f t="shared" si="15"/>
        <v>23.451309252805856</v>
      </c>
      <c r="Q134" s="33">
        <f t="shared" si="16"/>
        <v>0.3041870389793036</v>
      </c>
      <c r="R134" s="3">
        <f t="shared" si="17"/>
        <v>1.1838555968338247</v>
      </c>
      <c r="S134" s="3">
        <f t="shared" si="18"/>
        <v>2.4169155882647337E-3</v>
      </c>
      <c r="T134" s="33">
        <f t="shared" si="19"/>
        <v>12585.753530502898</v>
      </c>
      <c r="U134" s="3"/>
      <c r="V134" s="3"/>
      <c r="W134" s="3"/>
    </row>
    <row r="135" spans="1:23" x14ac:dyDescent="0.2">
      <c r="A135">
        <v>118</v>
      </c>
      <c r="B135" s="39" t="s">
        <v>64</v>
      </c>
      <c r="C135" s="52">
        <v>2</v>
      </c>
      <c r="D135" t="s">
        <v>3</v>
      </c>
      <c r="E135" s="1">
        <v>44748</v>
      </c>
      <c r="F135">
        <v>71.180000000000007</v>
      </c>
      <c r="G135">
        <f t="shared" si="10"/>
        <v>7.1180000000000007E-2</v>
      </c>
      <c r="H135">
        <v>15</v>
      </c>
      <c r="I135" s="4">
        <f t="shared" si="11"/>
        <v>5.6180000000000008E-2</v>
      </c>
      <c r="J135">
        <v>12.2155</v>
      </c>
      <c r="K135">
        <f t="shared" si="12"/>
        <v>0.51445254212338598</v>
      </c>
      <c r="L135" s="4">
        <f t="shared" si="13"/>
        <v>0.91980942074318317</v>
      </c>
      <c r="M135">
        <v>6.0453999999999999</v>
      </c>
      <c r="N135">
        <v>62.709319999999998</v>
      </c>
      <c r="O135" s="5">
        <f t="shared" si="14"/>
        <v>2.0415628347990071E-3</v>
      </c>
      <c r="P135" s="3">
        <f t="shared" si="15"/>
        <v>22.201600249370301</v>
      </c>
      <c r="Q135" s="33">
        <f t="shared" si="16"/>
        <v>0.29091409492807668</v>
      </c>
      <c r="R135" s="3">
        <f t="shared" si="17"/>
        <v>1.1838555968338247</v>
      </c>
      <c r="S135" s="3">
        <f t="shared" si="18"/>
        <v>2.4169155882647337E-3</v>
      </c>
      <c r="T135" s="33">
        <f t="shared" si="19"/>
        <v>12036.584824914944</v>
      </c>
      <c r="U135" s="3"/>
      <c r="V135" s="3"/>
      <c r="W135" s="3"/>
    </row>
    <row r="136" spans="1:23" x14ac:dyDescent="0.2">
      <c r="A136">
        <v>119</v>
      </c>
      <c r="B136" t="s">
        <v>68</v>
      </c>
      <c r="C136" s="52">
        <v>2</v>
      </c>
      <c r="D136" t="s">
        <v>3</v>
      </c>
      <c r="E136" s="1">
        <v>44747</v>
      </c>
      <c r="F136">
        <v>71.790000000000006</v>
      </c>
      <c r="G136">
        <f t="shared" si="10"/>
        <v>7.1790000000000007E-2</v>
      </c>
      <c r="H136">
        <v>15</v>
      </c>
      <c r="I136" s="4">
        <f t="shared" si="11"/>
        <v>5.6790000000000007E-2</v>
      </c>
      <c r="J136">
        <v>158.4691</v>
      </c>
      <c r="K136">
        <f t="shared" si="12"/>
        <v>6.6738841097789736</v>
      </c>
      <c r="L136" s="4">
        <f t="shared" si="13"/>
        <v>11.932493232098034</v>
      </c>
      <c r="M136">
        <v>7.36585</v>
      </c>
      <c r="N136">
        <v>63.729889999999997</v>
      </c>
      <c r="O136" s="5">
        <f t="shared" si="14"/>
        <v>1.9872259855396542E-3</v>
      </c>
      <c r="P136" s="3">
        <f t="shared" si="15"/>
        <v>288.0166681738354</v>
      </c>
      <c r="Q136" s="33">
        <f t="shared" si="16"/>
        <v>3.7240956843100927</v>
      </c>
      <c r="R136" s="3">
        <f t="shared" si="17"/>
        <v>1.203122390134417</v>
      </c>
      <c r="S136" s="3">
        <f t="shared" si="18"/>
        <v>2.3908760774596911E-3</v>
      </c>
      <c r="T136" s="33">
        <f t="shared" si="19"/>
        <v>155762.80675604689</v>
      </c>
      <c r="U136" s="3"/>
      <c r="V136" s="3"/>
      <c r="W136" s="3"/>
    </row>
    <row r="137" spans="1:23" x14ac:dyDescent="0.2">
      <c r="A137">
        <v>120</v>
      </c>
      <c r="B137" t="s">
        <v>53</v>
      </c>
      <c r="C137" s="52" t="s">
        <v>59</v>
      </c>
      <c r="D137" t="s">
        <v>3</v>
      </c>
      <c r="E137" s="1">
        <v>44732</v>
      </c>
      <c r="F137">
        <v>71.53</v>
      </c>
      <c r="G137">
        <f t="shared" si="10"/>
        <v>7.1529999999999996E-2</v>
      </c>
      <c r="H137">
        <v>15</v>
      </c>
      <c r="I137" s="4">
        <f t="shared" si="11"/>
        <v>5.6529999999999997E-2</v>
      </c>
      <c r="J137">
        <v>25.590699999999998</v>
      </c>
      <c r="K137">
        <f t="shared" si="12"/>
        <v>1.0777455421159126</v>
      </c>
      <c r="L137" s="4">
        <f t="shared" si="13"/>
        <v>1.9269425683281545</v>
      </c>
      <c r="M137">
        <v>7.0049999999999999</v>
      </c>
      <c r="N137">
        <v>63.1</v>
      </c>
      <c r="O137" s="5">
        <f t="shared" si="14"/>
        <v>2.0018792522306307E-3</v>
      </c>
      <c r="P137" s="3">
        <f t="shared" si="15"/>
        <v>46.510948508170799</v>
      </c>
      <c r="Q137" s="33">
        <f t="shared" si="16"/>
        <v>0.60441548581887705</v>
      </c>
      <c r="R137" s="3">
        <f t="shared" si="17"/>
        <v>1.1912310348798925</v>
      </c>
      <c r="S137" s="3">
        <f t="shared" si="18"/>
        <v>2.3847006933392797E-3</v>
      </c>
      <c r="T137" s="33">
        <f t="shared" si="19"/>
        <v>25345.549129375995</v>
      </c>
      <c r="U137" s="3"/>
      <c r="V137" s="3"/>
      <c r="W137" s="3"/>
    </row>
    <row r="138" spans="1:23" x14ac:dyDescent="0.2">
      <c r="A138">
        <v>121</v>
      </c>
      <c r="B138" t="s">
        <v>64</v>
      </c>
      <c r="C138" s="52">
        <v>1</v>
      </c>
      <c r="D138" t="s">
        <v>3</v>
      </c>
      <c r="E138" s="1">
        <v>44748</v>
      </c>
      <c r="F138">
        <v>71.83</v>
      </c>
      <c r="G138">
        <f t="shared" si="10"/>
        <v>7.1830000000000005E-2</v>
      </c>
      <c r="H138">
        <v>15</v>
      </c>
      <c r="I138" s="4">
        <f t="shared" si="11"/>
        <v>5.6830000000000006E-2</v>
      </c>
      <c r="J138">
        <v>11.3371</v>
      </c>
      <c r="K138">
        <f t="shared" si="12"/>
        <v>0.47745895913446346</v>
      </c>
      <c r="L138" s="4">
        <f t="shared" si="13"/>
        <v>0.85366717562994066</v>
      </c>
      <c r="M138">
        <v>6.0453999999999999</v>
      </c>
      <c r="N138">
        <v>62.709319999999998</v>
      </c>
      <c r="O138" s="5">
        <f t="shared" si="14"/>
        <v>2.0415628347990071E-3</v>
      </c>
      <c r="P138" s="3">
        <f t="shared" si="15"/>
        <v>20.605113354929067</v>
      </c>
      <c r="Q138" s="33">
        <f t="shared" si="16"/>
        <v>0.2673879011748993</v>
      </c>
      <c r="R138" s="3">
        <f t="shared" si="17"/>
        <v>1.1838555968338247</v>
      </c>
      <c r="S138" s="3">
        <f t="shared" si="18"/>
        <v>2.4169155882647337E-3</v>
      </c>
      <c r="T138" s="33">
        <f t="shared" si="19"/>
        <v>11063.187414289261</v>
      </c>
      <c r="U138" s="3"/>
      <c r="V138" s="3"/>
      <c r="W138" s="3"/>
    </row>
    <row r="139" spans="1:23" x14ac:dyDescent="0.2">
      <c r="A139">
        <v>122</v>
      </c>
      <c r="B139" t="s">
        <v>71</v>
      </c>
      <c r="C139" s="52">
        <v>3</v>
      </c>
      <c r="D139" t="s">
        <v>3</v>
      </c>
      <c r="E139" s="1">
        <v>44749</v>
      </c>
      <c r="F139">
        <v>71.69</v>
      </c>
      <c r="G139">
        <f t="shared" si="10"/>
        <v>7.1690000000000004E-2</v>
      </c>
      <c r="H139">
        <v>15</v>
      </c>
      <c r="I139" s="4">
        <f t="shared" si="11"/>
        <v>5.6690000000000004E-2</v>
      </c>
      <c r="J139">
        <v>1.5250999999999999</v>
      </c>
      <c r="K139">
        <f t="shared" si="12"/>
        <v>6.4229181940352487E-2</v>
      </c>
      <c r="L139" s="4">
        <f t="shared" si="13"/>
        <v>0.11483781650979724</v>
      </c>
      <c r="M139">
        <v>4.5814000000000004</v>
      </c>
      <c r="N139">
        <v>61.709899999999998</v>
      </c>
      <c r="O139" s="5">
        <f t="shared" si="14"/>
        <v>2.1041761578601799E-3</v>
      </c>
      <c r="P139" s="3">
        <f t="shared" si="15"/>
        <v>2.7718603856014603</v>
      </c>
      <c r="Q139" s="33">
        <f t="shared" si="16"/>
        <v>3.6218216310280285E-2</v>
      </c>
      <c r="R139" s="3">
        <f t="shared" si="17"/>
        <v>1.1649880830322454</v>
      </c>
      <c r="S139" s="3">
        <f t="shared" si="18"/>
        <v>2.4513401485076864E-3</v>
      </c>
      <c r="T139" s="33">
        <f t="shared" si="19"/>
        <v>1477.4863591382459</v>
      </c>
      <c r="U139" s="3"/>
      <c r="V139" s="3"/>
      <c r="W139" s="3"/>
    </row>
    <row r="140" spans="1:23" x14ac:dyDescent="0.2">
      <c r="A140">
        <v>123</v>
      </c>
      <c r="B140" t="s">
        <v>65</v>
      </c>
      <c r="C140" s="52">
        <v>3</v>
      </c>
      <c r="D140" t="s">
        <v>3</v>
      </c>
      <c r="E140" s="1">
        <v>44756</v>
      </c>
      <c r="F140">
        <v>70.75</v>
      </c>
      <c r="G140">
        <f t="shared" si="10"/>
        <v>7.0749999999999993E-2</v>
      </c>
      <c r="H140">
        <v>15</v>
      </c>
      <c r="I140" s="4">
        <f t="shared" si="11"/>
        <v>5.5749999999999994E-2</v>
      </c>
      <c r="J140">
        <v>3.1553</v>
      </c>
      <c r="K140">
        <f t="shared" si="12"/>
        <v>0.1328846225010781</v>
      </c>
      <c r="L140" s="4">
        <f t="shared" si="13"/>
        <v>0.23758951048020674</v>
      </c>
      <c r="M140">
        <v>6.0435999999999996</v>
      </c>
      <c r="N140">
        <v>61.907879999999999</v>
      </c>
      <c r="O140" s="5">
        <f t="shared" si="14"/>
        <v>2.0416382657432999E-3</v>
      </c>
      <c r="P140" s="3">
        <f t="shared" si="15"/>
        <v>5.7347394103260694</v>
      </c>
      <c r="Q140" s="33">
        <f t="shared" si="16"/>
        <v>7.5633692252943058E-2</v>
      </c>
      <c r="R140" s="3">
        <f t="shared" si="17"/>
        <v>1.1687256411984184</v>
      </c>
      <c r="S140" s="3">
        <f t="shared" si="18"/>
        <v>2.3861149912260647E-3</v>
      </c>
      <c r="T140" s="33">
        <f t="shared" si="19"/>
        <v>3169.7421344341819</v>
      </c>
      <c r="U140" s="3"/>
      <c r="V140" s="3"/>
      <c r="W140" s="3"/>
    </row>
    <row r="141" spans="1:23" x14ac:dyDescent="0.2">
      <c r="A141">
        <v>124</v>
      </c>
      <c r="B141" t="s">
        <v>66</v>
      </c>
      <c r="C141" s="52">
        <v>2</v>
      </c>
      <c r="D141" t="s">
        <v>3</v>
      </c>
      <c r="E141" s="1">
        <v>44742</v>
      </c>
      <c r="F141">
        <v>71.28</v>
      </c>
      <c r="G141">
        <f t="shared" si="10"/>
        <v>7.1279999999999996E-2</v>
      </c>
      <c r="H141">
        <v>15</v>
      </c>
      <c r="I141" s="4">
        <f t="shared" si="11"/>
        <v>5.6279999999999997E-2</v>
      </c>
      <c r="J141">
        <v>15.994300000000001</v>
      </c>
      <c r="K141">
        <f t="shared" si="12"/>
        <v>0.67359570173010286</v>
      </c>
      <c r="L141" s="4">
        <f t="shared" si="13"/>
        <v>1.2043475762918172</v>
      </c>
      <c r="M141">
        <v>7.0788000000000002</v>
      </c>
      <c r="N141">
        <v>62.315539999999999</v>
      </c>
      <c r="O141" s="5">
        <f t="shared" si="14"/>
        <v>1.9988705686461465E-3</v>
      </c>
      <c r="P141" s="3">
        <f t="shared" si="15"/>
        <v>29.069547285702868</v>
      </c>
      <c r="Q141" s="33">
        <f t="shared" si="16"/>
        <v>0.37909442250574754</v>
      </c>
      <c r="R141" s="3">
        <f t="shared" si="17"/>
        <v>1.1764216355514949</v>
      </c>
      <c r="S141" s="3">
        <f t="shared" si="18"/>
        <v>2.3515145836224467E-3</v>
      </c>
      <c r="T141" s="33">
        <f t="shared" si="19"/>
        <v>16121.287324604318</v>
      </c>
      <c r="U141" s="3"/>
      <c r="V141" s="3"/>
      <c r="W141" s="3"/>
    </row>
    <row r="142" spans="1:23" x14ac:dyDescent="0.2">
      <c r="A142">
        <v>125</v>
      </c>
      <c r="B142" t="s">
        <v>52</v>
      </c>
      <c r="C142" s="52" t="s">
        <v>55</v>
      </c>
      <c r="D142" t="s">
        <v>3</v>
      </c>
      <c r="E142" s="1">
        <v>44748</v>
      </c>
      <c r="F142">
        <v>71.75</v>
      </c>
      <c r="G142">
        <f t="shared" ref="G142:G192" si="20">F142/1000</f>
        <v>7.1749999999999994E-2</v>
      </c>
      <c r="H142">
        <v>15</v>
      </c>
      <c r="I142" s="4">
        <f t="shared" ref="I142:I192" si="21">(G142-H142/1000)</f>
        <v>5.6749999999999995E-2</v>
      </c>
      <c r="J142">
        <v>36.432699999999997</v>
      </c>
      <c r="K142">
        <f t="shared" ref="K142:K192" si="22">J142*$B$7</f>
        <v>1.5343534960843748</v>
      </c>
      <c r="L142" s="4">
        <f t="shared" ref="L142:L192" si="23">K142*($B$11+$B$6)/$B$11</f>
        <v>2.7433294325332698</v>
      </c>
      <c r="M142">
        <v>6.3959999999999999</v>
      </c>
      <c r="N142">
        <v>62.77</v>
      </c>
      <c r="O142" s="5">
        <f t="shared" ref="O142:O192" si="24">$N$8*EXP($N$9*(1/(M142+$B$3)-1/298.15))</f>
        <v>2.0269419612688765E-3</v>
      </c>
      <c r="P142" s="3">
        <f t="shared" si="15"/>
        <v>66.216220490788999</v>
      </c>
      <c r="Q142" s="33">
        <f t="shared" si="16"/>
        <v>0.85932553693952762</v>
      </c>
      <c r="R142" s="3">
        <f t="shared" ref="R142:R160" si="25">$B$9*N142/101.3</f>
        <v>1.1850011419874937</v>
      </c>
      <c r="S142" s="3">
        <f t="shared" ref="S142:S192" si="26">O142*10^6*R142/10^6</f>
        <v>2.4019285388459889E-3</v>
      </c>
      <c r="T142" s="33">
        <f t="shared" ref="T142:T160" si="27">Q142/S142*100</f>
        <v>35776.482232580995</v>
      </c>
      <c r="U142" s="3"/>
      <c r="V142" s="3"/>
      <c r="W142" s="3"/>
    </row>
    <row r="143" spans="1:23" x14ac:dyDescent="0.2">
      <c r="A143">
        <v>126</v>
      </c>
      <c r="B143" t="s">
        <v>66</v>
      </c>
      <c r="C143" s="52">
        <v>3</v>
      </c>
      <c r="D143" t="s">
        <v>3</v>
      </c>
      <c r="E143" s="1">
        <v>44742</v>
      </c>
      <c r="F143">
        <v>71.42</v>
      </c>
      <c r="G143">
        <f t="shared" si="20"/>
        <v>7.1419999999999997E-2</v>
      </c>
      <c r="H143">
        <v>15</v>
      </c>
      <c r="I143" s="4">
        <f t="shared" si="21"/>
        <v>5.6419999999999998E-2</v>
      </c>
      <c r="J143">
        <v>19.560700000000001</v>
      </c>
      <c r="K143">
        <f t="shared" si="22"/>
        <v>0.82379369167966232</v>
      </c>
      <c r="L143" s="4">
        <f t="shared" si="23"/>
        <v>1.4728923201122495</v>
      </c>
      <c r="M143">
        <v>7.0788000000000002</v>
      </c>
      <c r="N143">
        <v>62.315539999999999</v>
      </c>
      <c r="O143" s="5">
        <f t="shared" si="24"/>
        <v>1.9988705686461465E-3</v>
      </c>
      <c r="P143" s="3">
        <f t="shared" si="15"/>
        <v>35.551458556576286</v>
      </c>
      <c r="Q143" s="33">
        <f t="shared" si="16"/>
        <v>0.46265058413304</v>
      </c>
      <c r="R143" s="3">
        <f t="shared" si="25"/>
        <v>1.1764216355514949</v>
      </c>
      <c r="S143" s="3">
        <f t="shared" si="26"/>
        <v>2.3515145836224467E-3</v>
      </c>
      <c r="T143" s="33">
        <f t="shared" si="27"/>
        <v>19674.578561207087</v>
      </c>
      <c r="U143" s="3"/>
      <c r="V143" s="3"/>
      <c r="W143" s="3"/>
    </row>
    <row r="144" spans="1:23" x14ac:dyDescent="0.2">
      <c r="A144">
        <v>127</v>
      </c>
      <c r="B144" t="s">
        <v>53</v>
      </c>
      <c r="C144" s="52" t="s">
        <v>55</v>
      </c>
      <c r="D144" t="s">
        <v>3</v>
      </c>
      <c r="E144" s="1">
        <v>44732</v>
      </c>
      <c r="F144">
        <v>71.41</v>
      </c>
      <c r="G144">
        <f t="shared" si="20"/>
        <v>7.1410000000000001E-2</v>
      </c>
      <c r="H144">
        <v>15</v>
      </c>
      <c r="I144" s="4">
        <f t="shared" si="21"/>
        <v>5.6410000000000002E-2</v>
      </c>
      <c r="J144">
        <v>24.8215</v>
      </c>
      <c r="K144">
        <f t="shared" si="22"/>
        <v>1.0453508881597662</v>
      </c>
      <c r="L144" s="4">
        <f t="shared" si="23"/>
        <v>1.8690229247248922</v>
      </c>
      <c r="M144">
        <v>7.0049999999999999</v>
      </c>
      <c r="N144">
        <v>63.1</v>
      </c>
      <c r="O144" s="5">
        <f t="shared" si="24"/>
        <v>2.0018792522306307E-3</v>
      </c>
      <c r="P144" s="3">
        <f t="shared" si="15"/>
        <v>45.112931979022136</v>
      </c>
      <c r="Q144" s="33">
        <f t="shared" si="16"/>
        <v>0.58730308839451451</v>
      </c>
      <c r="R144" s="3">
        <f t="shared" si="25"/>
        <v>1.1912310348798925</v>
      </c>
      <c r="S144" s="3">
        <f t="shared" si="26"/>
        <v>2.3847006933392797E-3</v>
      </c>
      <c r="T144" s="33">
        <f t="shared" si="27"/>
        <v>24627.958134742606</v>
      </c>
      <c r="U144" s="3"/>
      <c r="V144" s="3"/>
      <c r="W144" s="3"/>
    </row>
    <row r="145" spans="1:23" x14ac:dyDescent="0.2">
      <c r="A145">
        <v>128</v>
      </c>
      <c r="B145" t="s">
        <v>74</v>
      </c>
      <c r="C145" s="52">
        <v>1</v>
      </c>
      <c r="D145" t="s">
        <v>5</v>
      </c>
      <c r="E145" s="1">
        <v>44742</v>
      </c>
      <c r="F145">
        <v>71.13</v>
      </c>
      <c r="G145">
        <f t="shared" si="20"/>
        <v>7.1129999999999999E-2</v>
      </c>
      <c r="H145">
        <v>15</v>
      </c>
      <c r="I145" s="4">
        <f t="shared" si="21"/>
        <v>5.6129999999999999E-2</v>
      </c>
      <c r="J145">
        <v>16.093900000000001</v>
      </c>
      <c r="K145">
        <f t="shared" si="22"/>
        <v>0.67779032930944794</v>
      </c>
      <c r="L145" s="4">
        <f t="shared" si="23"/>
        <v>1.2118473117349855</v>
      </c>
      <c r="M145">
        <v>6.7145999999999999</v>
      </c>
      <c r="N145">
        <v>62.579619999999998</v>
      </c>
      <c r="O145" s="5">
        <f t="shared" si="24"/>
        <v>2.0137778450474314E-3</v>
      </c>
      <c r="P145" s="3">
        <f t="shared" si="15"/>
        <v>29.250569706793886</v>
      </c>
      <c r="Q145" s="33">
        <f t="shared" si="16"/>
        <v>0.38275431270863974</v>
      </c>
      <c r="R145" s="3">
        <f t="shared" si="25"/>
        <v>1.1814070601424789</v>
      </c>
      <c r="S145" s="3">
        <f t="shared" si="26"/>
        <v>2.3790913636975424E-3</v>
      </c>
      <c r="T145" s="33">
        <f t="shared" si="27"/>
        <v>16088.256153129387</v>
      </c>
      <c r="U145" s="3"/>
      <c r="V145" s="3"/>
      <c r="W145" s="3"/>
    </row>
    <row r="146" spans="1:23" x14ac:dyDescent="0.2">
      <c r="A146">
        <v>129</v>
      </c>
      <c r="B146" t="s">
        <v>67</v>
      </c>
      <c r="C146" s="52">
        <v>3</v>
      </c>
      <c r="D146" t="s">
        <v>5</v>
      </c>
      <c r="E146" s="1">
        <v>44747</v>
      </c>
      <c r="F146">
        <v>70.83</v>
      </c>
      <c r="G146">
        <f t="shared" si="20"/>
        <v>7.0830000000000004E-2</v>
      </c>
      <c r="H146">
        <v>15</v>
      </c>
      <c r="I146" s="4">
        <f t="shared" si="21"/>
        <v>5.5830000000000005E-2</v>
      </c>
      <c r="J146">
        <v>38.753500000000003</v>
      </c>
      <c r="K146">
        <f t="shared" si="22"/>
        <v>1.6320933724512823</v>
      </c>
      <c r="L146" s="4">
        <f t="shared" si="23"/>
        <v>2.9180823041849249</v>
      </c>
      <c r="M146">
        <v>6.9779999999999998</v>
      </c>
      <c r="N146">
        <v>63.756239999999998</v>
      </c>
      <c r="O146" s="5">
        <f t="shared" si="24"/>
        <v>2.0029815178562987E-3</v>
      </c>
      <c r="P146" s="3">
        <f t="shared" ref="P146:P192" si="28">L146*$B$2*($B$5+$B$3)</f>
        <v>70.434261001512183</v>
      </c>
      <c r="Q146" s="33">
        <f t="shared" ref="Q146:Q192" si="29">((L146*H146/1000)+(I146*O146*P146))/I146</f>
        <v>0.92508773960982149</v>
      </c>
      <c r="R146" s="3">
        <f t="shared" si="25"/>
        <v>1.2036198376426432</v>
      </c>
      <c r="S146" s="3">
        <f t="shared" si="26"/>
        <v>2.4108282893234136E-3</v>
      </c>
      <c r="T146" s="33">
        <f t="shared" si="27"/>
        <v>38372.195303442473</v>
      </c>
      <c r="U146" s="3"/>
      <c r="V146" s="3"/>
      <c r="W146" s="3"/>
    </row>
    <row r="147" spans="1:23" x14ac:dyDescent="0.2">
      <c r="A147">
        <v>130</v>
      </c>
      <c r="B147" t="s">
        <v>70</v>
      </c>
      <c r="C147" s="52">
        <v>1</v>
      </c>
      <c r="D147" t="s">
        <v>5</v>
      </c>
      <c r="E147" s="1">
        <v>44741</v>
      </c>
      <c r="F147">
        <v>71.650000000000006</v>
      </c>
      <c r="G147">
        <f t="shared" si="20"/>
        <v>7.1650000000000005E-2</v>
      </c>
      <c r="H147">
        <v>15</v>
      </c>
      <c r="I147" s="4">
        <f t="shared" si="21"/>
        <v>5.6650000000000006E-2</v>
      </c>
      <c r="J147">
        <v>51.919899999999998</v>
      </c>
      <c r="K147">
        <f t="shared" si="22"/>
        <v>2.1865928158316881</v>
      </c>
      <c r="L147" s="4">
        <f t="shared" si="23"/>
        <v>3.9094931148167484</v>
      </c>
      <c r="M147">
        <v>6.3494000000000002</v>
      </c>
      <c r="N147">
        <v>62.187530000000002</v>
      </c>
      <c r="O147" s="5">
        <f t="shared" si="24"/>
        <v>2.0288771364446322E-3</v>
      </c>
      <c r="P147" s="3">
        <f t="shared" si="28"/>
        <v>94.364116473929101</v>
      </c>
      <c r="Q147" s="33">
        <f t="shared" si="29"/>
        <v>1.2266234847739979</v>
      </c>
      <c r="R147" s="3">
        <f t="shared" si="25"/>
        <v>1.1740050034631437</v>
      </c>
      <c r="S147" s="3">
        <f t="shared" si="26"/>
        <v>2.3819119095979738E-3</v>
      </c>
      <c r="T147" s="33">
        <f t="shared" si="27"/>
        <v>51497.432790494386</v>
      </c>
      <c r="U147" s="3"/>
      <c r="V147" s="3"/>
      <c r="W147" s="3"/>
    </row>
    <row r="148" spans="1:23" x14ac:dyDescent="0.2">
      <c r="A148">
        <v>131</v>
      </c>
      <c r="B148" t="s">
        <v>66</v>
      </c>
      <c r="C148" s="52">
        <v>2</v>
      </c>
      <c r="D148" t="s">
        <v>5</v>
      </c>
      <c r="E148" s="1">
        <v>44761</v>
      </c>
      <c r="F148">
        <v>72</v>
      </c>
      <c r="G148">
        <f t="shared" si="20"/>
        <v>7.1999999999999995E-2</v>
      </c>
      <c r="H148">
        <v>15</v>
      </c>
      <c r="I148" s="4">
        <f t="shared" si="21"/>
        <v>5.6999999999999995E-2</v>
      </c>
      <c r="J148">
        <v>8.8583999999999996</v>
      </c>
      <c r="K148">
        <f t="shared" si="22"/>
        <v>0.37306916615331354</v>
      </c>
      <c r="L148" s="4">
        <f t="shared" si="23"/>
        <v>0.66702466315021181</v>
      </c>
      <c r="M148">
        <v>5.5728</v>
      </c>
      <c r="N148">
        <v>62.602290000000004</v>
      </c>
      <c r="O148" s="5">
        <f t="shared" si="24"/>
        <v>2.0614974303226059E-3</v>
      </c>
      <c r="P148" s="3">
        <f t="shared" si="28"/>
        <v>16.100090511974283</v>
      </c>
      <c r="Q148" s="33">
        <f t="shared" si="29"/>
        <v>0.20872310131055735</v>
      </c>
      <c r="R148" s="3">
        <f t="shared" si="25"/>
        <v>1.1818350349057236</v>
      </c>
      <c r="S148" s="3">
        <f t="shared" si="26"/>
        <v>2.4363498875233764E-3</v>
      </c>
      <c r="T148" s="33">
        <f t="shared" si="27"/>
        <v>8567.0413096015018</v>
      </c>
      <c r="U148" s="3"/>
      <c r="V148" s="3"/>
      <c r="W148" s="3"/>
    </row>
    <row r="149" spans="1:23" x14ac:dyDescent="0.2">
      <c r="A149">
        <v>132</v>
      </c>
      <c r="B149" t="s">
        <v>68</v>
      </c>
      <c r="C149" s="52">
        <v>3</v>
      </c>
      <c r="D149" t="s">
        <v>5</v>
      </c>
      <c r="E149" s="1">
        <v>44747</v>
      </c>
      <c r="F149">
        <v>71.84</v>
      </c>
      <c r="G149">
        <f t="shared" si="20"/>
        <v>7.1840000000000001E-2</v>
      </c>
      <c r="H149">
        <v>15</v>
      </c>
      <c r="I149" s="4">
        <f t="shared" si="21"/>
        <v>5.6840000000000002E-2</v>
      </c>
      <c r="J149">
        <v>198.23230000000001</v>
      </c>
      <c r="K149">
        <f t="shared" si="22"/>
        <v>8.3485007298895404</v>
      </c>
      <c r="L149" s="4">
        <f t="shared" si="23"/>
        <v>14.926604480830822</v>
      </c>
      <c r="M149">
        <v>7.36585</v>
      </c>
      <c r="N149">
        <v>63.729889999999997</v>
      </c>
      <c r="O149" s="5">
        <f t="shared" si="24"/>
        <v>1.9872259855396542E-3</v>
      </c>
      <c r="P149" s="3">
        <f t="shared" si="28"/>
        <v>360.28605305662876</v>
      </c>
      <c r="Q149" s="33">
        <f t="shared" si="29"/>
        <v>4.6550807711906854</v>
      </c>
      <c r="R149" s="3">
        <f t="shared" si="25"/>
        <v>1.203122390134417</v>
      </c>
      <c r="S149" s="3">
        <f t="shared" si="26"/>
        <v>2.3908760774596911E-3</v>
      </c>
      <c r="T149" s="33">
        <f t="shared" si="27"/>
        <v>194701.88417865281</v>
      </c>
      <c r="U149" s="3"/>
      <c r="V149" s="3"/>
      <c r="W149" s="3"/>
    </row>
    <row r="150" spans="1:23" x14ac:dyDescent="0.2">
      <c r="A150">
        <v>133</v>
      </c>
      <c r="B150" t="s">
        <v>52</v>
      </c>
      <c r="C150" s="52" t="s">
        <v>56</v>
      </c>
      <c r="D150" t="s">
        <v>5</v>
      </c>
      <c r="E150" s="1">
        <v>44743</v>
      </c>
      <c r="F150">
        <v>71.28</v>
      </c>
      <c r="G150">
        <f t="shared" si="20"/>
        <v>7.1279999999999996E-2</v>
      </c>
      <c r="H150">
        <v>15</v>
      </c>
      <c r="I150" s="4">
        <f t="shared" si="21"/>
        <v>5.6279999999999997E-2</v>
      </c>
      <c r="J150">
        <v>43.726300000000002</v>
      </c>
      <c r="K150">
        <f t="shared" si="22"/>
        <v>1.8415215253284607</v>
      </c>
      <c r="L150" s="4">
        <f t="shared" si="23"/>
        <v>3.2925269267932258</v>
      </c>
      <c r="M150">
        <v>8.1258149999999993</v>
      </c>
      <c r="N150">
        <v>64.48</v>
      </c>
      <c r="O150" s="5">
        <f t="shared" si="24"/>
        <v>1.9568361093830963E-3</v>
      </c>
      <c r="P150" s="3">
        <f t="shared" si="28"/>
        <v>79.472296097911723</v>
      </c>
      <c r="Q150" s="33">
        <f t="shared" si="29"/>
        <v>1.0330534182930562</v>
      </c>
      <c r="R150" s="3">
        <f t="shared" si="25"/>
        <v>1.2172833142481059</v>
      </c>
      <c r="S150" s="3">
        <f t="shared" si="26"/>
        <v>2.3820239446702245E-3</v>
      </c>
      <c r="T150" s="33">
        <f t="shared" si="27"/>
        <v>43368.725180303576</v>
      </c>
      <c r="U150" s="3"/>
      <c r="V150" s="3"/>
      <c r="W150" s="3"/>
    </row>
    <row r="151" spans="1:23" x14ac:dyDescent="0.2">
      <c r="A151">
        <v>134</v>
      </c>
      <c r="B151" t="s">
        <v>69</v>
      </c>
      <c r="C151" s="52">
        <v>2</v>
      </c>
      <c r="D151" t="s">
        <v>5</v>
      </c>
      <c r="E151" s="1">
        <v>44756</v>
      </c>
      <c r="F151">
        <v>71.31</v>
      </c>
      <c r="G151">
        <f t="shared" si="20"/>
        <v>7.1309999999999998E-2</v>
      </c>
      <c r="H151">
        <v>15</v>
      </c>
      <c r="I151" s="4">
        <f t="shared" si="21"/>
        <v>5.6309999999999999E-2</v>
      </c>
      <c r="J151">
        <v>2.1309</v>
      </c>
      <c r="K151">
        <f t="shared" si="22"/>
        <v>8.9742288241228194E-2</v>
      </c>
      <c r="L151" s="4">
        <f t="shared" si="23"/>
        <v>0.16045367726754112</v>
      </c>
      <c r="M151">
        <v>6.2679999999999998</v>
      </c>
      <c r="N151">
        <v>61.891419999999997</v>
      </c>
      <c r="O151" s="5">
        <f t="shared" si="24"/>
        <v>2.0322634491133501E-3</v>
      </c>
      <c r="P151" s="3">
        <f t="shared" si="28"/>
        <v>3.872898364486363</v>
      </c>
      <c r="Q151" s="33">
        <f t="shared" si="29"/>
        <v>5.061280553349258E-2</v>
      </c>
      <c r="R151" s="3">
        <f t="shared" si="25"/>
        <v>1.1684149016923309</v>
      </c>
      <c r="S151" s="3">
        <f t="shared" si="26"/>
        <v>2.3745268981086925E-3</v>
      </c>
      <c r="T151" s="33">
        <f t="shared" si="27"/>
        <v>2131.4900906705084</v>
      </c>
      <c r="U151" s="3"/>
      <c r="V151" s="3"/>
      <c r="W151" s="3"/>
    </row>
    <row r="152" spans="1:23" x14ac:dyDescent="0.2">
      <c r="A152">
        <v>135</v>
      </c>
      <c r="B152" t="s">
        <v>70</v>
      </c>
      <c r="C152" s="52">
        <v>1</v>
      </c>
      <c r="D152" t="s">
        <v>5</v>
      </c>
      <c r="E152" s="1">
        <v>44741</v>
      </c>
      <c r="F152">
        <v>71.69</v>
      </c>
      <c r="G152">
        <f t="shared" si="20"/>
        <v>7.1690000000000004E-2</v>
      </c>
      <c r="H152">
        <v>15</v>
      </c>
      <c r="I152" s="4">
        <f t="shared" si="21"/>
        <v>5.6690000000000004E-2</v>
      </c>
      <c r="J152">
        <v>55.5991</v>
      </c>
      <c r="K152">
        <f t="shared" si="22"/>
        <v>2.3415413478590597</v>
      </c>
      <c r="L152" s="4">
        <f t="shared" si="23"/>
        <v>4.1865315349222136</v>
      </c>
      <c r="M152">
        <v>6.3494000000000002</v>
      </c>
      <c r="N152">
        <v>62.187530000000002</v>
      </c>
      <c r="O152" s="5">
        <f t="shared" si="24"/>
        <v>2.0288771364446322E-3</v>
      </c>
      <c r="P152" s="3">
        <f t="shared" si="28"/>
        <v>101.05104108917064</v>
      </c>
      <c r="Q152" s="33">
        <f t="shared" si="29"/>
        <v>1.3127635411967888</v>
      </c>
      <c r="R152" s="3">
        <f t="shared" si="25"/>
        <v>1.1740050034631437</v>
      </c>
      <c r="S152" s="3">
        <f t="shared" si="26"/>
        <v>2.3819119095979738E-3</v>
      </c>
      <c r="T152" s="33">
        <f t="shared" si="27"/>
        <v>55113.857733654018</v>
      </c>
      <c r="U152" s="3"/>
      <c r="V152" s="3"/>
      <c r="W152" s="3"/>
    </row>
    <row r="153" spans="1:23" x14ac:dyDescent="0.2">
      <c r="A153">
        <v>136</v>
      </c>
      <c r="B153" t="s">
        <v>52</v>
      </c>
      <c r="C153" s="52" t="s">
        <v>60</v>
      </c>
      <c r="D153" t="s">
        <v>4</v>
      </c>
      <c r="E153" s="1">
        <v>44718</v>
      </c>
      <c r="F153" s="40">
        <v>71.262126436781656</v>
      </c>
      <c r="G153">
        <f t="shared" si="20"/>
        <v>7.1262126436781661E-2</v>
      </c>
      <c r="H153">
        <v>15</v>
      </c>
      <c r="I153" s="4">
        <f t="shared" si="21"/>
        <v>5.6262126436781662E-2</v>
      </c>
      <c r="J153">
        <v>8.2682000000000002</v>
      </c>
      <c r="K153">
        <f t="shared" si="22"/>
        <v>0.34821304971426298</v>
      </c>
      <c r="L153" s="4">
        <f t="shared" si="23"/>
        <v>0.62258345975103646</v>
      </c>
      <c r="M153">
        <v>11.87649</v>
      </c>
      <c r="N153">
        <v>64.430000000000007</v>
      </c>
      <c r="O153" s="5">
        <f t="shared" si="24"/>
        <v>1.815708033641319E-3</v>
      </c>
      <c r="P153" s="3">
        <f t="shared" si="28"/>
        <v>15.027405442416887</v>
      </c>
      <c r="Q153" s="33">
        <f t="shared" si="29"/>
        <v>0.19327185317416434</v>
      </c>
      <c r="R153" s="3">
        <f t="shared" si="25"/>
        <v>1.2163393910825908</v>
      </c>
      <c r="S153" s="3">
        <f t="shared" si="26"/>
        <v>2.2085172040230499E-3</v>
      </c>
      <c r="T153" s="33">
        <f t="shared" si="27"/>
        <v>8751.2043294070354</v>
      </c>
      <c r="U153" s="3"/>
      <c r="V153" s="3"/>
      <c r="W153" s="3"/>
    </row>
    <row r="154" spans="1:23" x14ac:dyDescent="0.2">
      <c r="A154">
        <v>137</v>
      </c>
      <c r="B154" t="s">
        <v>52</v>
      </c>
      <c r="C154" s="52" t="s">
        <v>60</v>
      </c>
      <c r="D154" t="s">
        <v>4</v>
      </c>
      <c r="E154" s="1">
        <v>44718</v>
      </c>
      <c r="F154" s="40">
        <v>71.262126436781656</v>
      </c>
      <c r="G154">
        <f t="shared" si="20"/>
        <v>7.1262126436781661E-2</v>
      </c>
      <c r="H154">
        <v>30</v>
      </c>
      <c r="I154" s="4">
        <f t="shared" si="21"/>
        <v>4.1262126436781663E-2</v>
      </c>
      <c r="J154">
        <v>4.2850000000000001</v>
      </c>
      <c r="K154">
        <f t="shared" si="22"/>
        <v>0.1804616383282476</v>
      </c>
      <c r="L154" s="4">
        <f t="shared" si="23"/>
        <v>0.3226542808632098</v>
      </c>
      <c r="M154">
        <v>11.87649</v>
      </c>
      <c r="N154">
        <v>64.430000000000007</v>
      </c>
      <c r="O154" s="5">
        <f t="shared" si="24"/>
        <v>1.815708033641319E-3</v>
      </c>
      <c r="P154" s="3">
        <f t="shared" si="28"/>
        <v>7.7879625941264559</v>
      </c>
      <c r="Q154" s="33">
        <f t="shared" si="29"/>
        <v>0.24872936202742268</v>
      </c>
      <c r="R154" s="3">
        <f t="shared" si="25"/>
        <v>1.2163393910825908</v>
      </c>
      <c r="S154" s="3">
        <f t="shared" si="26"/>
        <v>2.2085172040230499E-3</v>
      </c>
      <c r="T154" s="33">
        <f t="shared" si="27"/>
        <v>11262.278671605347</v>
      </c>
      <c r="U154" s="3"/>
      <c r="V154" s="3"/>
      <c r="W154" s="3"/>
    </row>
    <row r="155" spans="1:23" x14ac:dyDescent="0.2">
      <c r="A155">
        <v>138</v>
      </c>
      <c r="B155" t="s">
        <v>52</v>
      </c>
      <c r="C155" s="52" t="s">
        <v>57</v>
      </c>
      <c r="D155" t="s">
        <v>4</v>
      </c>
      <c r="E155" s="1">
        <v>44718</v>
      </c>
      <c r="F155" s="40">
        <v>71.262126436781656</v>
      </c>
      <c r="G155">
        <f t="shared" si="20"/>
        <v>7.1262126436781661E-2</v>
      </c>
      <c r="H155">
        <v>15</v>
      </c>
      <c r="I155" s="4">
        <f t="shared" si="21"/>
        <v>5.6262126436781662E-2</v>
      </c>
      <c r="J155">
        <v>41.008299999999998</v>
      </c>
      <c r="K155">
        <f t="shared" si="22"/>
        <v>1.7270536763258522</v>
      </c>
      <c r="L155" s="4">
        <f t="shared" si="23"/>
        <v>3.0878654716272504</v>
      </c>
      <c r="M155">
        <v>11.87649</v>
      </c>
      <c r="N155">
        <v>64.430000000000007</v>
      </c>
      <c r="O155" s="5">
        <f t="shared" si="24"/>
        <v>1.815708033641319E-3</v>
      </c>
      <c r="P155" s="3">
        <f t="shared" si="28"/>
        <v>74.532346895849699</v>
      </c>
      <c r="Q155" s="33">
        <f t="shared" si="29"/>
        <v>0.95858229560509944</v>
      </c>
      <c r="R155" s="3">
        <f t="shared" si="25"/>
        <v>1.2163393910825908</v>
      </c>
      <c r="S155" s="3">
        <f t="shared" si="26"/>
        <v>2.2085172040230499E-3</v>
      </c>
      <c r="T155" s="33">
        <f t="shared" si="27"/>
        <v>43403.88627532262</v>
      </c>
      <c r="U155" s="3"/>
      <c r="V155" s="3"/>
      <c r="W155" s="3"/>
    </row>
    <row r="156" spans="1:23" x14ac:dyDescent="0.2">
      <c r="A156">
        <v>139</v>
      </c>
      <c r="B156" t="s">
        <v>52</v>
      </c>
      <c r="C156" s="52" t="s">
        <v>57</v>
      </c>
      <c r="D156" t="s">
        <v>4</v>
      </c>
      <c r="E156" s="1">
        <v>44718</v>
      </c>
      <c r="F156" s="40">
        <v>71.262126436781656</v>
      </c>
      <c r="G156">
        <f t="shared" si="20"/>
        <v>7.1262126436781661E-2</v>
      </c>
      <c r="H156">
        <v>15</v>
      </c>
      <c r="I156" s="4">
        <f t="shared" si="21"/>
        <v>5.6262126436781662E-2</v>
      </c>
      <c r="J156">
        <v>41.581899999999997</v>
      </c>
      <c r="K156">
        <f t="shared" si="22"/>
        <v>1.7512106881683451</v>
      </c>
      <c r="L156" s="4">
        <f t="shared" si="23"/>
        <v>3.1310567191192304</v>
      </c>
      <c r="M156">
        <v>11.87649</v>
      </c>
      <c r="N156">
        <v>64.430000000000007</v>
      </c>
      <c r="O156" s="5">
        <f t="shared" si="24"/>
        <v>1.815708033641319E-3</v>
      </c>
      <c r="P156" s="3">
        <f t="shared" si="28"/>
        <v>75.574861561891908</v>
      </c>
      <c r="Q156" s="33">
        <f t="shared" si="29"/>
        <v>0.97199038140136718</v>
      </c>
      <c r="R156" s="3">
        <f t="shared" si="25"/>
        <v>1.2163393910825908</v>
      </c>
      <c r="S156" s="3">
        <f t="shared" si="26"/>
        <v>2.2085172040230499E-3</v>
      </c>
      <c r="T156" s="33">
        <f t="shared" si="27"/>
        <v>44010.99432826617</v>
      </c>
      <c r="U156" s="3"/>
      <c r="V156" s="3"/>
      <c r="W156" s="3"/>
    </row>
    <row r="157" spans="1:23" x14ac:dyDescent="0.2">
      <c r="A157">
        <v>140</v>
      </c>
      <c r="B157" t="s">
        <v>52</v>
      </c>
      <c r="C157" s="52" t="s">
        <v>55</v>
      </c>
      <c r="D157" t="s">
        <v>4</v>
      </c>
      <c r="E157" s="1">
        <v>44718</v>
      </c>
      <c r="F157" s="40">
        <v>71.262126436781656</v>
      </c>
      <c r="G157">
        <f t="shared" si="20"/>
        <v>7.1262126436781661E-2</v>
      </c>
      <c r="H157">
        <v>15</v>
      </c>
      <c r="I157" s="4">
        <f t="shared" si="21"/>
        <v>5.6262126436781662E-2</v>
      </c>
      <c r="J157">
        <v>153.70150000000001</v>
      </c>
      <c r="K157">
        <f t="shared" si="22"/>
        <v>6.47309790046888</v>
      </c>
      <c r="L157" s="4">
        <f t="shared" si="23"/>
        <v>11.573499871667829</v>
      </c>
      <c r="M157">
        <v>11.87649</v>
      </c>
      <c r="N157">
        <v>64.430000000000007</v>
      </c>
      <c r="O157" s="5">
        <f t="shared" si="24"/>
        <v>1.815708033641319E-3</v>
      </c>
      <c r="P157" s="3">
        <f t="shared" si="28"/>
        <v>279.35158288474395</v>
      </c>
      <c r="Q157" s="33">
        <f t="shared" si="29"/>
        <v>3.5928223483525832</v>
      </c>
      <c r="R157" s="3">
        <f t="shared" si="25"/>
        <v>1.2163393910825908</v>
      </c>
      <c r="S157" s="3">
        <f t="shared" si="26"/>
        <v>2.2085172040230499E-3</v>
      </c>
      <c r="T157" s="33">
        <f t="shared" si="27"/>
        <v>162680.29707026388</v>
      </c>
      <c r="U157" s="3"/>
      <c r="V157" s="3"/>
      <c r="W157" s="3"/>
    </row>
    <row r="158" spans="1:23" x14ac:dyDescent="0.2">
      <c r="A158">
        <v>141</v>
      </c>
      <c r="B158" t="s">
        <v>52</v>
      </c>
      <c r="C158" s="52" t="s">
        <v>61</v>
      </c>
      <c r="D158" t="s">
        <v>4</v>
      </c>
      <c r="E158" s="1">
        <v>44718</v>
      </c>
      <c r="F158" s="40">
        <v>71.262126436781656</v>
      </c>
      <c r="G158">
        <f t="shared" si="20"/>
        <v>7.1262126436781661E-2</v>
      </c>
      <c r="H158">
        <v>15</v>
      </c>
      <c r="I158" s="4">
        <f t="shared" si="21"/>
        <v>5.6262126436781662E-2</v>
      </c>
      <c r="J158">
        <v>158.28309999999999</v>
      </c>
      <c r="K158">
        <f t="shared" si="22"/>
        <v>6.6660507691187512</v>
      </c>
      <c r="L158" s="4">
        <f t="shared" si="23"/>
        <v>11.918487702053564</v>
      </c>
      <c r="M158">
        <v>11.87649</v>
      </c>
      <c r="N158">
        <v>64.430000000000007</v>
      </c>
      <c r="O158" s="5">
        <f t="shared" si="24"/>
        <v>1.815708033641319E-3</v>
      </c>
      <c r="P158" s="3">
        <f t="shared" si="28"/>
        <v>287.67861425493055</v>
      </c>
      <c r="Q158" s="33">
        <f t="shared" si="29"/>
        <v>3.6999187323905538</v>
      </c>
      <c r="R158" s="3">
        <f t="shared" si="25"/>
        <v>1.2163393910825908</v>
      </c>
      <c r="S158" s="3">
        <f t="shared" si="26"/>
        <v>2.2085172040230499E-3</v>
      </c>
      <c r="T158" s="33">
        <f t="shared" si="27"/>
        <v>167529.54089063726</v>
      </c>
      <c r="U158" s="3"/>
      <c r="V158" s="3"/>
      <c r="W158" s="3"/>
    </row>
    <row r="159" spans="1:23" x14ac:dyDescent="0.2">
      <c r="A159">
        <v>142</v>
      </c>
      <c r="B159" t="s">
        <v>64</v>
      </c>
      <c r="C159" s="52">
        <v>2</v>
      </c>
      <c r="D159" t="s">
        <v>4</v>
      </c>
      <c r="E159" s="1">
        <v>44764</v>
      </c>
      <c r="F159">
        <v>71.319999999999993</v>
      </c>
      <c r="G159">
        <f t="shared" si="20"/>
        <v>7.1319999999999995E-2</v>
      </c>
      <c r="H159">
        <v>15</v>
      </c>
      <c r="I159" s="4">
        <f t="shared" si="21"/>
        <v>5.6319999999999995E-2</v>
      </c>
      <c r="J159">
        <v>11.6251</v>
      </c>
      <c r="K159">
        <f t="shared" si="22"/>
        <v>0.48958800273738884</v>
      </c>
      <c r="L159" s="4">
        <f t="shared" si="23"/>
        <v>0.87535315763428245</v>
      </c>
      <c r="M159">
        <v>6.1657999999999999</v>
      </c>
      <c r="N159">
        <v>62.882309999999997</v>
      </c>
      <c r="O159" s="5">
        <f t="shared" si="24"/>
        <v>2.0365258671764023E-3</v>
      </c>
      <c r="P159" s="3">
        <f t="shared" si="28"/>
        <v>21.128551680975374</v>
      </c>
      <c r="Q159" s="33">
        <f t="shared" si="29"/>
        <v>0.27616622421670589</v>
      </c>
      <c r="R159" s="3">
        <f t="shared" si="25"/>
        <v>1.1871213822018734</v>
      </c>
      <c r="S159" s="3">
        <f t="shared" si="26"/>
        <v>2.4176034023323197E-3</v>
      </c>
      <c r="T159" s="33">
        <f t="shared" si="27"/>
        <v>11423.14012092644</v>
      </c>
      <c r="U159" s="3"/>
      <c r="V159" s="3"/>
      <c r="W159" s="3"/>
    </row>
    <row r="160" spans="1:23" x14ac:dyDescent="0.2">
      <c r="A160">
        <v>144</v>
      </c>
      <c r="B160" t="s">
        <v>64</v>
      </c>
      <c r="C160" s="52">
        <v>2</v>
      </c>
      <c r="D160" t="s">
        <v>4</v>
      </c>
      <c r="E160" s="1">
        <v>44764</v>
      </c>
      <c r="F160">
        <v>71.58</v>
      </c>
      <c r="G160">
        <f t="shared" si="20"/>
        <v>7.1580000000000005E-2</v>
      </c>
      <c r="H160">
        <v>15</v>
      </c>
      <c r="I160" s="4">
        <f t="shared" si="21"/>
        <v>5.6580000000000005E-2</v>
      </c>
      <c r="J160">
        <v>11.1751</v>
      </c>
      <c r="K160">
        <f t="shared" si="22"/>
        <v>0.47063637210781795</v>
      </c>
      <c r="L160" s="4">
        <f t="shared" si="23"/>
        <v>0.84146881075249857</v>
      </c>
      <c r="M160">
        <v>6.1657999999999999</v>
      </c>
      <c r="N160">
        <v>62.882309999999997</v>
      </c>
      <c r="O160" s="5">
        <f t="shared" si="24"/>
        <v>2.0365258671764023E-3</v>
      </c>
      <c r="P160" s="3">
        <f t="shared" si="28"/>
        <v>20.310679296528022</v>
      </c>
      <c r="Q160" s="33">
        <f t="shared" si="29"/>
        <v>0.2644461534471812</v>
      </c>
      <c r="R160" s="3">
        <f t="shared" si="25"/>
        <v>1.1871213822018734</v>
      </c>
      <c r="S160" s="3">
        <f t="shared" si="26"/>
        <v>2.4176034023323197E-3</v>
      </c>
      <c r="T160" s="33">
        <f t="shared" si="27"/>
        <v>10938.359583381776</v>
      </c>
      <c r="U160" s="3"/>
      <c r="V160" s="3"/>
      <c r="W160" s="3"/>
    </row>
    <row r="161" spans="1:27" x14ac:dyDescent="0.2">
      <c r="A161">
        <v>145</v>
      </c>
      <c r="B161" t="s">
        <v>64</v>
      </c>
      <c r="C161" s="52">
        <v>1</v>
      </c>
      <c r="D161" t="s">
        <v>3</v>
      </c>
      <c r="E161" s="1">
        <v>44764</v>
      </c>
      <c r="F161">
        <v>71.44</v>
      </c>
      <c r="G161">
        <f t="shared" si="20"/>
        <v>7.1440000000000003E-2</v>
      </c>
      <c r="H161">
        <v>15</v>
      </c>
      <c r="I161" s="4">
        <f t="shared" si="21"/>
        <v>5.6440000000000004E-2</v>
      </c>
      <c r="J161">
        <v>7.6260000000000003</v>
      </c>
      <c r="K161">
        <f t="shared" si="22"/>
        <v>0.32116696706912867</v>
      </c>
      <c r="L161" s="4">
        <f t="shared" si="23"/>
        <v>0.57422673182329942</v>
      </c>
      <c r="M161">
        <v>6.1657999999999999</v>
      </c>
      <c r="N161">
        <v>62.882309999999997</v>
      </c>
      <c r="O161" s="5">
        <f t="shared" si="24"/>
        <v>2.0365258671764023E-3</v>
      </c>
      <c r="P161" s="3">
        <f t="shared" si="28"/>
        <v>13.860210675101134</v>
      </c>
      <c r="Q161" s="33">
        <f t="shared" si="29"/>
        <v>0.18083831784340632</v>
      </c>
      <c r="R161" s="3">
        <f t="shared" ref="R161:R192" si="30">$B$9*N161/101.3</f>
        <v>1.1871213822018734</v>
      </c>
      <c r="S161" s="3">
        <f t="shared" si="26"/>
        <v>2.4176034023323197E-3</v>
      </c>
      <c r="T161" s="33">
        <f t="shared" ref="T161:T192" si="31">Q161/S161*100</f>
        <v>7480.0654925016761</v>
      </c>
      <c r="AA161" s="31"/>
    </row>
    <row r="162" spans="1:27" x14ac:dyDescent="0.2">
      <c r="A162">
        <v>154</v>
      </c>
      <c r="B162" t="s">
        <v>64</v>
      </c>
      <c r="C162" s="52">
        <v>3</v>
      </c>
      <c r="D162" t="s">
        <v>3</v>
      </c>
      <c r="E162" s="1">
        <v>44764</v>
      </c>
      <c r="F162">
        <v>70.569999999999993</v>
      </c>
      <c r="G162">
        <f t="shared" si="20"/>
        <v>7.0569999999999994E-2</v>
      </c>
      <c r="H162">
        <v>15</v>
      </c>
      <c r="I162" s="4">
        <f t="shared" si="21"/>
        <v>5.5569999999999994E-2</v>
      </c>
      <c r="J162">
        <v>25.4983</v>
      </c>
      <c r="K162">
        <f t="shared" si="22"/>
        <v>1.0738541406266409</v>
      </c>
      <c r="L162" s="4">
        <f t="shared" si="23"/>
        <v>1.9199849824350952</v>
      </c>
      <c r="M162">
        <v>6.1657999999999999</v>
      </c>
      <c r="N162">
        <v>62.882309999999997</v>
      </c>
      <c r="O162" s="5">
        <f t="shared" si="24"/>
        <v>2.0365258671764023E-3</v>
      </c>
      <c r="P162" s="3">
        <f t="shared" si="28"/>
        <v>46.343012045230957</v>
      </c>
      <c r="Q162" s="33">
        <f t="shared" si="29"/>
        <v>0.61263994013914613</v>
      </c>
      <c r="R162" s="3">
        <f t="shared" si="30"/>
        <v>1.1871213822018734</v>
      </c>
      <c r="S162" s="3">
        <f t="shared" si="26"/>
        <v>2.4176034023323197E-3</v>
      </c>
      <c r="T162" s="33">
        <f t="shared" si="31"/>
        <v>25340.795746238517</v>
      </c>
      <c r="AA162" s="31"/>
    </row>
    <row r="163" spans="1:27" x14ac:dyDescent="0.2">
      <c r="A163">
        <v>155</v>
      </c>
      <c r="B163" t="s">
        <v>71</v>
      </c>
      <c r="C163" s="52">
        <v>3</v>
      </c>
      <c r="D163" t="s">
        <v>4</v>
      </c>
      <c r="E163" s="1">
        <v>44767</v>
      </c>
      <c r="F163">
        <v>71.5</v>
      </c>
      <c r="G163">
        <f t="shared" si="20"/>
        <v>7.1499999999999994E-2</v>
      </c>
      <c r="H163">
        <v>15</v>
      </c>
      <c r="I163" s="4">
        <f t="shared" si="21"/>
        <v>5.6499999999999995E-2</v>
      </c>
      <c r="J163">
        <v>3.024</v>
      </c>
      <c r="K163">
        <f t="shared" si="22"/>
        <v>0.12735495783071663</v>
      </c>
      <c r="L163" s="4">
        <f t="shared" si="23"/>
        <v>0.22770281104558843</v>
      </c>
      <c r="M163">
        <v>7.1794000000000002</v>
      </c>
      <c r="N163">
        <v>61.903919999999999</v>
      </c>
      <c r="O163" s="5">
        <f t="shared" si="24"/>
        <v>1.9947791269277924E-3</v>
      </c>
      <c r="P163" s="3">
        <f t="shared" si="28"/>
        <v>5.4961024234862084</v>
      </c>
      <c r="Q163" s="33">
        <f t="shared" si="29"/>
        <v>7.1415584122744832E-2</v>
      </c>
      <c r="R163" s="3">
        <f t="shared" si="30"/>
        <v>1.1686508824837096</v>
      </c>
      <c r="S163" s="3">
        <f t="shared" si="26"/>
        <v>2.3312003870442485E-3</v>
      </c>
      <c r="T163" s="33">
        <f t="shared" si="31"/>
        <v>3063.4682680922742</v>
      </c>
      <c r="AA163" s="31"/>
    </row>
    <row r="164" spans="1:27" x14ac:dyDescent="0.2">
      <c r="A164">
        <v>161</v>
      </c>
      <c r="B164" t="s">
        <v>69</v>
      </c>
      <c r="C164" s="52">
        <v>3</v>
      </c>
      <c r="D164" t="s">
        <v>4</v>
      </c>
      <c r="E164" s="1">
        <v>44767</v>
      </c>
      <c r="F164">
        <v>71.27</v>
      </c>
      <c r="G164">
        <f t="shared" si="20"/>
        <v>7.127E-2</v>
      </c>
      <c r="H164">
        <v>15</v>
      </c>
      <c r="I164" s="4">
        <f t="shared" si="21"/>
        <v>5.6270000000000001E-2</v>
      </c>
      <c r="J164">
        <v>2.6964000000000001</v>
      </c>
      <c r="K164">
        <f t="shared" si="22"/>
        <v>0.113558170732389</v>
      </c>
      <c r="L164" s="4">
        <f t="shared" si="23"/>
        <v>0.20303500651564971</v>
      </c>
      <c r="M164">
        <v>6.8769999999999998</v>
      </c>
      <c r="N164">
        <v>61.836649999999999</v>
      </c>
      <c r="O164" s="5">
        <f t="shared" si="24"/>
        <v>2.0071120812171152E-3</v>
      </c>
      <c r="P164" s="3">
        <f t="shared" si="28"/>
        <v>4.900691327608536</v>
      </c>
      <c r="Q164" s="33">
        <f t="shared" si="29"/>
        <v>6.3959661289858541E-2</v>
      </c>
      <c r="R164" s="3">
        <f t="shared" si="30"/>
        <v>1.1673809282568257</v>
      </c>
      <c r="S164" s="3">
        <f t="shared" si="26"/>
        <v>2.3430643644867257E-3</v>
      </c>
      <c r="T164" s="33">
        <f t="shared" si="31"/>
        <v>2729.7441017532446</v>
      </c>
      <c r="AA164" s="31"/>
    </row>
    <row r="165" spans="1:27" x14ac:dyDescent="0.2">
      <c r="A165">
        <v>170</v>
      </c>
      <c r="B165" t="s">
        <v>69</v>
      </c>
      <c r="C165" s="52">
        <v>2</v>
      </c>
      <c r="D165" t="s">
        <v>4</v>
      </c>
      <c r="E165" s="1">
        <v>44767</v>
      </c>
      <c r="F165">
        <v>71.14</v>
      </c>
      <c r="G165">
        <f t="shared" si="20"/>
        <v>7.1139999999999995E-2</v>
      </c>
      <c r="H165">
        <v>15</v>
      </c>
      <c r="I165" s="4">
        <f t="shared" si="21"/>
        <v>5.6139999999999995E-2</v>
      </c>
      <c r="J165">
        <v>3.0019</v>
      </c>
      <c r="K165">
        <f t="shared" si="22"/>
        <v>0.12642422219313104</v>
      </c>
      <c r="L165" s="4">
        <f t="shared" si="23"/>
        <v>0.22603871312094972</v>
      </c>
      <c r="M165">
        <v>6.8769999999999998</v>
      </c>
      <c r="N165">
        <v>61.836649999999999</v>
      </c>
      <c r="O165" s="5">
        <f t="shared" si="24"/>
        <v>2.0071120812171152E-3</v>
      </c>
      <c r="P165" s="3">
        <f t="shared" si="28"/>
        <v>5.4559358019389057</v>
      </c>
      <c r="Q165" s="33">
        <f t="shared" si="29"/>
        <v>7.1345770793771149E-2</v>
      </c>
      <c r="R165" s="3">
        <f t="shared" si="30"/>
        <v>1.1673809282568257</v>
      </c>
      <c r="S165" s="3">
        <f t="shared" si="26"/>
        <v>2.3430643644867257E-3</v>
      </c>
      <c r="T165" s="33">
        <f t="shared" si="31"/>
        <v>3044.9769914622143</v>
      </c>
      <c r="AA165" s="31"/>
    </row>
    <row r="166" spans="1:27" x14ac:dyDescent="0.2">
      <c r="A166">
        <v>171</v>
      </c>
      <c r="B166" t="s">
        <v>65</v>
      </c>
      <c r="C166" s="52">
        <v>3</v>
      </c>
      <c r="D166" t="s">
        <v>4</v>
      </c>
      <c r="E166" s="1">
        <v>44767</v>
      </c>
      <c r="F166">
        <v>71.53</v>
      </c>
      <c r="G166">
        <f t="shared" si="20"/>
        <v>7.1529999999999996E-2</v>
      </c>
      <c r="H166">
        <v>15</v>
      </c>
      <c r="I166" s="4">
        <f t="shared" si="21"/>
        <v>5.6529999999999997E-2</v>
      </c>
      <c r="J166">
        <v>4.4279999999999999</v>
      </c>
      <c r="K166">
        <f t="shared" si="22"/>
        <v>0.18648404539497793</v>
      </c>
      <c r="L166" s="4">
        <f t="shared" si="23"/>
        <v>0.33342197331675449</v>
      </c>
      <c r="M166">
        <v>6.8563999999999998</v>
      </c>
      <c r="N166">
        <v>61.814309999999999</v>
      </c>
      <c r="O166" s="5">
        <f t="shared" si="24"/>
        <v>2.0079559642308255E-3</v>
      </c>
      <c r="P166" s="3">
        <f t="shared" si="28"/>
        <v>8.0478642629619479</v>
      </c>
      <c r="Q166" s="33">
        <f t="shared" si="29"/>
        <v>0.10463188865326914</v>
      </c>
      <c r="R166" s="3">
        <f t="shared" si="30"/>
        <v>1.1669591833864736</v>
      </c>
      <c r="S166" s="3">
        <f t="shared" si="26"/>
        <v>2.3432026522948032E-3</v>
      </c>
      <c r="T166" s="33">
        <f t="shared" si="31"/>
        <v>4465.3367283789321</v>
      </c>
      <c r="AA166" s="31"/>
    </row>
    <row r="167" spans="1:27" x14ac:dyDescent="0.2">
      <c r="A167">
        <v>177</v>
      </c>
      <c r="B167" t="s">
        <v>69</v>
      </c>
      <c r="C167" s="52">
        <v>1</v>
      </c>
      <c r="D167" t="s">
        <v>4</v>
      </c>
      <c r="E167" s="1">
        <v>44767</v>
      </c>
      <c r="F167">
        <v>71.180000000000007</v>
      </c>
      <c r="G167">
        <f t="shared" si="20"/>
        <v>7.1180000000000007E-2</v>
      </c>
      <c r="H167">
        <v>15</v>
      </c>
      <c r="I167" s="4">
        <f t="shared" si="21"/>
        <v>5.6180000000000008E-2</v>
      </c>
      <c r="J167">
        <v>3.4426000000000001</v>
      </c>
      <c r="K167">
        <f t="shared" si="22"/>
        <v>0.14498418578969083</v>
      </c>
      <c r="L167" s="4">
        <f t="shared" si="23"/>
        <v>0.25922278350051015</v>
      </c>
      <c r="M167">
        <v>6.8769999999999998</v>
      </c>
      <c r="N167">
        <v>61.836649999999999</v>
      </c>
      <c r="O167" s="5">
        <f t="shared" si="24"/>
        <v>2.0071120812171152E-3</v>
      </c>
      <c r="P167" s="3">
        <f t="shared" si="28"/>
        <v>6.256905490441012</v>
      </c>
      <c r="Q167" s="33">
        <f t="shared" si="29"/>
        <v>8.1770516946708671E-2</v>
      </c>
      <c r="R167" s="3">
        <f t="shared" si="30"/>
        <v>1.1673809282568257</v>
      </c>
      <c r="S167" s="3">
        <f t="shared" si="26"/>
        <v>2.3430643644867257E-3</v>
      </c>
      <c r="T167" s="33">
        <f t="shared" si="31"/>
        <v>3489.8963163831572</v>
      </c>
      <c r="AA167" s="31"/>
    </row>
    <row r="168" spans="1:27" x14ac:dyDescent="0.2">
      <c r="A168">
        <v>181</v>
      </c>
      <c r="B168" t="s">
        <v>69</v>
      </c>
      <c r="C168" s="52">
        <v>2</v>
      </c>
      <c r="D168" t="s">
        <v>4</v>
      </c>
      <c r="E168" s="1">
        <v>44767</v>
      </c>
      <c r="F168">
        <v>71.17</v>
      </c>
      <c r="G168">
        <f t="shared" si="20"/>
        <v>7.1169999999999997E-2</v>
      </c>
      <c r="H168">
        <v>15</v>
      </c>
      <c r="I168" s="4">
        <f t="shared" si="21"/>
        <v>5.6169999999999998E-2</v>
      </c>
      <c r="J168">
        <v>2.7288999999999999</v>
      </c>
      <c r="K168">
        <f t="shared" si="22"/>
        <v>0.11492689961119133</v>
      </c>
      <c r="L168" s="4">
        <f t="shared" si="23"/>
        <v>0.20548220934600073</v>
      </c>
      <c r="M168">
        <v>6.8769999999999998</v>
      </c>
      <c r="N168">
        <v>61.836649999999999</v>
      </c>
      <c r="O168" s="5">
        <f t="shared" si="24"/>
        <v>2.0071120812171152E-3</v>
      </c>
      <c r="P168" s="3">
        <f t="shared" si="28"/>
        <v>4.9597598887075112</v>
      </c>
      <c r="Q168" s="33">
        <f t="shared" si="29"/>
        <v>6.4828091841768853E-2</v>
      </c>
      <c r="R168" s="3">
        <f t="shared" si="30"/>
        <v>1.1673809282568257</v>
      </c>
      <c r="S168" s="3">
        <f t="shared" si="26"/>
        <v>2.3430643644867257E-3</v>
      </c>
      <c r="T168" s="33">
        <f t="shared" si="31"/>
        <v>2766.8079812212145</v>
      </c>
      <c r="AA168" s="31"/>
    </row>
    <row r="169" spans="1:27" x14ac:dyDescent="0.2">
      <c r="A169">
        <v>218</v>
      </c>
      <c r="B169" t="s">
        <v>73</v>
      </c>
      <c r="C169" s="52">
        <v>3</v>
      </c>
      <c r="D169" t="s">
        <v>3</v>
      </c>
      <c r="E169" s="1">
        <v>44761</v>
      </c>
      <c r="F169">
        <v>71.13</v>
      </c>
      <c r="G169">
        <f t="shared" si="20"/>
        <v>7.1129999999999999E-2</v>
      </c>
      <c r="H169">
        <v>15</v>
      </c>
      <c r="I169" s="4">
        <f t="shared" si="21"/>
        <v>5.6129999999999999E-2</v>
      </c>
      <c r="J169">
        <v>43.4527</v>
      </c>
      <c r="K169">
        <f t="shared" si="22"/>
        <v>1.8299989339056815</v>
      </c>
      <c r="L169" s="4">
        <f t="shared" si="23"/>
        <v>3.2719252438891013</v>
      </c>
      <c r="M169">
        <v>6.8971999999999998</v>
      </c>
      <c r="N169">
        <v>62.853400000000001</v>
      </c>
      <c r="O169" s="5">
        <f t="shared" si="24"/>
        <v>2.0062850491605233E-3</v>
      </c>
      <c r="P169" s="3">
        <f t="shared" si="28"/>
        <v>78.975029688167737</v>
      </c>
      <c r="Q169" s="33">
        <f t="shared" si="29"/>
        <v>1.0328251610021275</v>
      </c>
      <c r="R169" s="3">
        <f t="shared" si="30"/>
        <v>1.1865756058275727</v>
      </c>
      <c r="S169" s="3">
        <f t="shared" si="26"/>
        <v>2.3806088976704495E-3</v>
      </c>
      <c r="T169" s="33">
        <f t="shared" si="31"/>
        <v>43384.915599231826</v>
      </c>
      <c r="AA169" s="31"/>
    </row>
    <row r="170" spans="1:27" x14ac:dyDescent="0.2">
      <c r="A170">
        <v>221</v>
      </c>
      <c r="B170" t="s">
        <v>74</v>
      </c>
      <c r="C170" s="52">
        <v>2</v>
      </c>
      <c r="D170" t="s">
        <v>4</v>
      </c>
      <c r="E170" s="1">
        <v>44761</v>
      </c>
      <c r="F170">
        <v>71.28</v>
      </c>
      <c r="G170">
        <f t="shared" si="20"/>
        <v>7.1279999999999996E-2</v>
      </c>
      <c r="H170">
        <v>15</v>
      </c>
      <c r="I170" s="4">
        <f t="shared" si="21"/>
        <v>5.6279999999999997E-2</v>
      </c>
      <c r="J170">
        <v>5.8449999999999998</v>
      </c>
      <c r="K170">
        <f t="shared" si="22"/>
        <v>0.24616062451076015</v>
      </c>
      <c r="L170" s="4">
        <f t="shared" si="23"/>
        <v>0.44012001672006096</v>
      </c>
      <c r="M170">
        <v>5.5317999999999996</v>
      </c>
      <c r="N170">
        <v>62.74971</v>
      </c>
      <c r="O170" s="5">
        <f t="shared" si="24"/>
        <v>2.0632391928286273E-3</v>
      </c>
      <c r="P170" s="3">
        <f t="shared" si="28"/>
        <v>10.623253526877278</v>
      </c>
      <c r="Q170" s="33">
        <f t="shared" si="29"/>
        <v>0.13922108934332503</v>
      </c>
      <c r="R170" s="3">
        <f t="shared" si="30"/>
        <v>1.1846180979669279</v>
      </c>
      <c r="S170" s="3">
        <f t="shared" si="26"/>
        <v>2.444150488259468E-3</v>
      </c>
      <c r="T170" s="33">
        <f t="shared" si="31"/>
        <v>5696.0931829720248</v>
      </c>
      <c r="AA170" s="31"/>
    </row>
    <row r="171" spans="1:27" x14ac:dyDescent="0.2">
      <c r="A171">
        <v>223</v>
      </c>
      <c r="B171" t="s">
        <v>68</v>
      </c>
      <c r="C171" s="52">
        <v>3</v>
      </c>
      <c r="D171" t="s">
        <v>4</v>
      </c>
      <c r="E171" s="1">
        <v>44760</v>
      </c>
      <c r="F171">
        <v>71.239999999999995</v>
      </c>
      <c r="G171">
        <f t="shared" si="20"/>
        <v>7.1239999999999998E-2</v>
      </c>
      <c r="H171">
        <v>15</v>
      </c>
      <c r="I171" s="4">
        <f t="shared" si="21"/>
        <v>5.6239999999999998E-2</v>
      </c>
      <c r="J171">
        <v>317.21949999999998</v>
      </c>
      <c r="K171">
        <f t="shared" si="22"/>
        <v>13.359615094438166</v>
      </c>
      <c r="L171" s="4">
        <f t="shared" si="23"/>
        <v>23.886167945924615</v>
      </c>
      <c r="M171">
        <v>7.5819999999999999</v>
      </c>
      <c r="N171">
        <v>63.809089999999998</v>
      </c>
      <c r="O171" s="5">
        <f t="shared" si="24"/>
        <v>1.9785179564049708E-3</v>
      </c>
      <c r="P171" s="3">
        <f t="shared" si="28"/>
        <v>576.54459746265979</v>
      </c>
      <c r="Q171" s="33">
        <f t="shared" si="29"/>
        <v>7.5114812069712853</v>
      </c>
      <c r="R171" s="3">
        <f t="shared" si="30"/>
        <v>1.2046175644285926</v>
      </c>
      <c r="S171" s="3">
        <f t="shared" si="26"/>
        <v>2.3833574818227922E-3</v>
      </c>
      <c r="T171" s="33">
        <f t="shared" si="31"/>
        <v>315163.85033547308</v>
      </c>
      <c r="AA171" s="31"/>
    </row>
    <row r="172" spans="1:27" x14ac:dyDescent="0.2">
      <c r="A172">
        <v>226</v>
      </c>
      <c r="B172" t="s">
        <v>68</v>
      </c>
      <c r="C172" s="52">
        <v>1</v>
      </c>
      <c r="D172" t="s">
        <v>4</v>
      </c>
      <c r="E172" s="1">
        <v>44760</v>
      </c>
      <c r="F172">
        <v>71.2</v>
      </c>
      <c r="G172">
        <f t="shared" si="20"/>
        <v>7.1199999999999999E-2</v>
      </c>
      <c r="H172">
        <v>15</v>
      </c>
      <c r="I172" s="4">
        <f t="shared" si="21"/>
        <v>5.62E-2</v>
      </c>
      <c r="J172">
        <v>476.9323</v>
      </c>
      <c r="K172">
        <f t="shared" si="22"/>
        <v>20.085877299803801</v>
      </c>
      <c r="L172" s="4">
        <f t="shared" si="23"/>
        <v>35.912309982949047</v>
      </c>
      <c r="M172">
        <v>7.5819999999999999</v>
      </c>
      <c r="N172">
        <v>63.809089999999998</v>
      </c>
      <c r="O172" s="5">
        <f t="shared" si="24"/>
        <v>1.9785179564049708E-3</v>
      </c>
      <c r="P172" s="3">
        <f t="shared" si="28"/>
        <v>866.82168315768922</v>
      </c>
      <c r="Q172" s="33">
        <f t="shared" si="29"/>
        <v>11.300158381574144</v>
      </c>
      <c r="R172" s="3">
        <f t="shared" si="30"/>
        <v>1.2046175644285926</v>
      </c>
      <c r="S172" s="3">
        <f t="shared" si="26"/>
        <v>2.3833574818227922E-3</v>
      </c>
      <c r="T172" s="33">
        <f t="shared" si="31"/>
        <v>474127.71553396096</v>
      </c>
      <c r="AA172" s="31"/>
    </row>
    <row r="173" spans="1:27" x14ac:dyDescent="0.2">
      <c r="A173">
        <v>228</v>
      </c>
      <c r="B173" t="s">
        <v>65</v>
      </c>
      <c r="C173" s="52">
        <v>1</v>
      </c>
      <c r="D173" t="s">
        <v>4</v>
      </c>
      <c r="E173" s="1">
        <v>44767</v>
      </c>
      <c r="F173">
        <v>71.19</v>
      </c>
      <c r="G173">
        <f t="shared" si="20"/>
        <v>7.1190000000000003E-2</v>
      </c>
      <c r="H173">
        <v>15</v>
      </c>
      <c r="I173" s="4">
        <f t="shared" si="21"/>
        <v>5.6190000000000004E-2</v>
      </c>
      <c r="J173">
        <v>5.1520999999999999</v>
      </c>
      <c r="K173">
        <f t="shared" si="22"/>
        <v>0.21697932481469415</v>
      </c>
      <c r="L173" s="4">
        <f t="shared" si="23"/>
        <v>0.3879456523769762</v>
      </c>
      <c r="M173">
        <v>6.8563999999999998</v>
      </c>
      <c r="N173">
        <v>61.814309999999999</v>
      </c>
      <c r="O173" s="5">
        <f t="shared" si="24"/>
        <v>2.0079559642308255E-3</v>
      </c>
      <c r="P173" s="3">
        <f t="shared" si="28"/>
        <v>9.3639118042471203</v>
      </c>
      <c r="Q173" s="33">
        <f t="shared" si="29"/>
        <v>0.12236496333989939</v>
      </c>
      <c r="R173" s="3">
        <f t="shared" si="30"/>
        <v>1.1669591833864736</v>
      </c>
      <c r="S173" s="3">
        <f t="shared" si="26"/>
        <v>2.3432026522948032E-3</v>
      </c>
      <c r="T173" s="33">
        <f t="shared" si="31"/>
        <v>5222.1246514919185</v>
      </c>
      <c r="AA173" s="31"/>
    </row>
    <row r="174" spans="1:27" x14ac:dyDescent="0.2">
      <c r="A174">
        <v>232</v>
      </c>
      <c r="B174" t="s">
        <v>65</v>
      </c>
      <c r="C174" s="52">
        <v>2</v>
      </c>
      <c r="D174" t="s">
        <v>4</v>
      </c>
      <c r="E174" s="1">
        <v>44767</v>
      </c>
      <c r="F174">
        <v>70.41</v>
      </c>
      <c r="G174">
        <f t="shared" si="20"/>
        <v>7.041E-2</v>
      </c>
      <c r="H174">
        <v>15</v>
      </c>
      <c r="I174" s="4">
        <f t="shared" si="21"/>
        <v>5.5410000000000001E-2</v>
      </c>
      <c r="J174">
        <v>4.7256999999999998</v>
      </c>
      <c r="K174">
        <f t="shared" si="22"/>
        <v>0.19902160192480739</v>
      </c>
      <c r="L174" s="4">
        <f t="shared" si="23"/>
        <v>0.3558383512427703</v>
      </c>
      <c r="M174">
        <v>6.8563999999999998</v>
      </c>
      <c r="N174">
        <v>61.814309999999999</v>
      </c>
      <c r="O174" s="5">
        <f t="shared" si="24"/>
        <v>2.0079559642308255E-3</v>
      </c>
      <c r="P174" s="3">
        <f t="shared" si="28"/>
        <v>8.5889322826285639</v>
      </c>
      <c r="Q174" s="33">
        <f t="shared" si="29"/>
        <v>0.11357493392747206</v>
      </c>
      <c r="R174" s="3">
        <f t="shared" si="30"/>
        <v>1.1669591833864736</v>
      </c>
      <c r="S174" s="3">
        <f t="shared" si="26"/>
        <v>2.3432026522948032E-3</v>
      </c>
      <c r="T174" s="33">
        <f t="shared" si="31"/>
        <v>4846.9957908353781</v>
      </c>
      <c r="AA174" s="31"/>
    </row>
    <row r="175" spans="1:27" x14ac:dyDescent="0.2">
      <c r="A175">
        <v>234</v>
      </c>
      <c r="B175" t="s">
        <v>63</v>
      </c>
      <c r="C175" s="52">
        <v>1</v>
      </c>
      <c r="D175" t="s">
        <v>3</v>
      </c>
      <c r="E175" s="1">
        <v>44761</v>
      </c>
      <c r="F175">
        <v>70.44</v>
      </c>
      <c r="G175">
        <f t="shared" si="20"/>
        <v>7.0440000000000003E-2</v>
      </c>
      <c r="H175">
        <v>15</v>
      </c>
      <c r="I175" s="4">
        <f t="shared" si="21"/>
        <v>5.5440000000000003E-2</v>
      </c>
      <c r="J175">
        <v>17.159500000000001</v>
      </c>
      <c r="K175">
        <f t="shared" si="22"/>
        <v>0.72266779064027187</v>
      </c>
      <c r="L175" s="4">
        <f t="shared" si="23"/>
        <v>1.2920854451510499</v>
      </c>
      <c r="M175">
        <v>6.1660000000000004</v>
      </c>
      <c r="N175">
        <v>62.748750000000001</v>
      </c>
      <c r="O175" s="5">
        <f t="shared" si="24"/>
        <v>2.0365175140760038E-3</v>
      </c>
      <c r="P175" s="3">
        <f t="shared" si="28"/>
        <v>31.187291513165214</v>
      </c>
      <c r="Q175" s="33">
        <f t="shared" si="29"/>
        <v>0.41310368322705371</v>
      </c>
      <c r="R175" s="3">
        <f t="shared" si="30"/>
        <v>1.1845999746421498</v>
      </c>
      <c r="S175" s="3">
        <f t="shared" si="26"/>
        <v>2.4124585955327283E-3</v>
      </c>
      <c r="T175" s="33">
        <f t="shared" si="31"/>
        <v>17123.762620922022</v>
      </c>
      <c r="AA175" s="31"/>
    </row>
    <row r="176" spans="1:27" x14ac:dyDescent="0.2">
      <c r="A176">
        <v>240</v>
      </c>
      <c r="B176" t="s">
        <v>53</v>
      </c>
      <c r="C176" s="52" t="s">
        <v>57</v>
      </c>
      <c r="D176" t="s">
        <v>3</v>
      </c>
      <c r="E176" s="1">
        <v>44757</v>
      </c>
      <c r="F176">
        <v>70.66</v>
      </c>
      <c r="G176">
        <f t="shared" si="20"/>
        <v>7.0660000000000001E-2</v>
      </c>
      <c r="H176">
        <v>15</v>
      </c>
      <c r="I176" s="4">
        <f t="shared" si="21"/>
        <v>5.5660000000000001E-2</v>
      </c>
      <c r="J176">
        <v>24.066700000000001</v>
      </c>
      <c r="K176">
        <f t="shared" si="22"/>
        <v>1.0135626863837659</v>
      </c>
      <c r="L176" s="4">
        <f t="shared" si="23"/>
        <v>1.8121875802218463</v>
      </c>
      <c r="M176">
        <v>7.33</v>
      </c>
      <c r="N176">
        <v>63.28</v>
      </c>
      <c r="O176" s="5">
        <f t="shared" si="24"/>
        <v>1.9886752759355397E-3</v>
      </c>
      <c r="P176" s="3">
        <f t="shared" si="28"/>
        <v>43.741087366175776</v>
      </c>
      <c r="Q176" s="33">
        <f t="shared" si="29"/>
        <v>0.57535932533561451</v>
      </c>
      <c r="R176" s="3">
        <f t="shared" si="30"/>
        <v>1.1946291582757465</v>
      </c>
      <c r="S176" s="3">
        <f t="shared" si="26"/>
        <v>2.3757294709746616E-3</v>
      </c>
      <c r="T176" s="33">
        <f t="shared" si="31"/>
        <v>24218.217282945472</v>
      </c>
      <c r="AA176" s="31"/>
    </row>
    <row r="177" spans="1:27" x14ac:dyDescent="0.2">
      <c r="A177">
        <v>242</v>
      </c>
      <c r="B177" t="s">
        <v>71</v>
      </c>
      <c r="C177" s="52">
        <v>3</v>
      </c>
      <c r="D177" t="s">
        <v>3</v>
      </c>
      <c r="E177" s="1">
        <v>44756</v>
      </c>
      <c r="F177">
        <v>70.52</v>
      </c>
      <c r="G177">
        <f t="shared" si="20"/>
        <v>7.0519999999999999E-2</v>
      </c>
      <c r="H177">
        <v>16</v>
      </c>
      <c r="I177" s="4">
        <f t="shared" si="21"/>
        <v>5.4519999999999999E-2</v>
      </c>
      <c r="J177">
        <v>2.5729000000000002</v>
      </c>
      <c r="K177">
        <f t="shared" si="22"/>
        <v>0.1083570009929401</v>
      </c>
      <c r="L177" s="4">
        <f t="shared" si="23"/>
        <v>0.19373563576031566</v>
      </c>
      <c r="M177">
        <v>7.0384000000000002</v>
      </c>
      <c r="N177">
        <v>61.92754</v>
      </c>
      <c r="O177" s="5">
        <f t="shared" si="24"/>
        <v>2.0005168417558381E-3</v>
      </c>
      <c r="P177" s="3">
        <f t="shared" si="28"/>
        <v>4.6762307954324296</v>
      </c>
      <c r="Q177" s="33">
        <f t="shared" si="29"/>
        <v>6.6210530923040856E-2</v>
      </c>
      <c r="R177" s="3">
        <f t="shared" si="30"/>
        <v>1.1690967917870989</v>
      </c>
      <c r="S177" s="3">
        <f t="shared" si="26"/>
        <v>2.33879782161281E-3</v>
      </c>
      <c r="T177" s="33">
        <f t="shared" si="31"/>
        <v>2830.9642805029971</v>
      </c>
      <c r="AA177" s="31"/>
    </row>
    <row r="178" spans="1:27" x14ac:dyDescent="0.2">
      <c r="A178">
        <v>244</v>
      </c>
      <c r="B178" t="s">
        <v>67</v>
      </c>
      <c r="C178" s="52">
        <v>1</v>
      </c>
      <c r="D178" t="s">
        <v>4</v>
      </c>
      <c r="E178" s="1">
        <v>44760</v>
      </c>
      <c r="F178">
        <v>71.040000000000006</v>
      </c>
      <c r="G178">
        <f t="shared" si="20"/>
        <v>7.1040000000000006E-2</v>
      </c>
      <c r="H178">
        <v>15</v>
      </c>
      <c r="I178" s="4">
        <f t="shared" si="21"/>
        <v>5.6040000000000006E-2</v>
      </c>
      <c r="J178">
        <v>48.814300000000003</v>
      </c>
      <c r="K178">
        <f t="shared" si="22"/>
        <v>2.0558012956468095</v>
      </c>
      <c r="L178" s="4">
        <f t="shared" si="23"/>
        <v>3.6756459422032637</v>
      </c>
      <c r="M178">
        <v>7.0789999999999997</v>
      </c>
      <c r="N178">
        <v>63.784350000000003</v>
      </c>
      <c r="O178" s="5">
        <f t="shared" si="24"/>
        <v>1.9988624233304225E-3</v>
      </c>
      <c r="P178" s="3">
        <f t="shared" si="28"/>
        <v>88.719706524729787</v>
      </c>
      <c r="Q178" s="33">
        <f t="shared" si="29"/>
        <v>1.1611837611901958</v>
      </c>
      <c r="R178" s="3">
        <f t="shared" si="30"/>
        <v>1.204150511246296</v>
      </c>
      <c r="S178" s="3">
        <f t="shared" si="26"/>
        <v>2.4069312089643382E-3</v>
      </c>
      <c r="T178" s="33">
        <f t="shared" si="31"/>
        <v>48243.329799601277</v>
      </c>
      <c r="AA178" s="31"/>
    </row>
    <row r="179" spans="1:27" x14ac:dyDescent="0.2">
      <c r="A179">
        <v>247</v>
      </c>
      <c r="B179" t="s">
        <v>72</v>
      </c>
      <c r="C179" s="52">
        <v>1</v>
      </c>
      <c r="D179" t="s">
        <v>4</v>
      </c>
      <c r="E179" s="1">
        <v>44760</v>
      </c>
      <c r="F179">
        <v>70.900000000000006</v>
      </c>
      <c r="G179">
        <f t="shared" si="20"/>
        <v>7.0900000000000005E-2</v>
      </c>
      <c r="H179">
        <v>15</v>
      </c>
      <c r="I179" s="4">
        <f t="shared" si="21"/>
        <v>5.5900000000000005E-2</v>
      </c>
      <c r="J179">
        <v>720.70150000000001</v>
      </c>
      <c r="K179">
        <f t="shared" si="22"/>
        <v>30.352152493728248</v>
      </c>
      <c r="L179" s="4">
        <f t="shared" si="23"/>
        <v>54.267776942715663</v>
      </c>
      <c r="M179">
        <v>8.282</v>
      </c>
      <c r="N179">
        <v>63.775939999999999</v>
      </c>
      <c r="O179" s="5">
        <f t="shared" si="24"/>
        <v>1.9506684189233771E-3</v>
      </c>
      <c r="P179" s="3">
        <f t="shared" si="28"/>
        <v>1309.8707872884081</v>
      </c>
      <c r="Q179" s="33">
        <f t="shared" si="29"/>
        <v>17.117138857432277</v>
      </c>
      <c r="R179" s="3">
        <f t="shared" si="30"/>
        <v>1.2039917433698564</v>
      </c>
      <c r="S179" s="3">
        <f t="shared" si="26"/>
        <v>2.3485886704360782E-3</v>
      </c>
      <c r="T179" s="33">
        <f t="shared" si="31"/>
        <v>728826.59585741872</v>
      </c>
      <c r="AA179" s="31"/>
    </row>
    <row r="180" spans="1:27" x14ac:dyDescent="0.2">
      <c r="A180">
        <v>254</v>
      </c>
      <c r="B180" t="s">
        <v>74</v>
      </c>
      <c r="C180" s="52">
        <v>1</v>
      </c>
      <c r="D180" t="s">
        <v>4</v>
      </c>
      <c r="E180" s="1">
        <v>44761</v>
      </c>
      <c r="F180">
        <v>71.37</v>
      </c>
      <c r="G180">
        <f t="shared" si="20"/>
        <v>7.1370000000000003E-2</v>
      </c>
      <c r="H180">
        <v>15</v>
      </c>
      <c r="I180" s="4">
        <f t="shared" si="21"/>
        <v>5.6370000000000003E-2</v>
      </c>
      <c r="J180">
        <v>23.939499999999999</v>
      </c>
      <c r="K180">
        <f t="shared" si="22"/>
        <v>1.0082056921258071</v>
      </c>
      <c r="L180" s="4">
        <f t="shared" si="23"/>
        <v>1.8026096048365954</v>
      </c>
      <c r="M180">
        <v>5.5317999999999996</v>
      </c>
      <c r="N180">
        <v>62.74971</v>
      </c>
      <c r="O180" s="5">
        <f t="shared" si="24"/>
        <v>2.0632391928286273E-3</v>
      </c>
      <c r="P180" s="3">
        <f t="shared" si="28"/>
        <v>43.509902105505326</v>
      </c>
      <c r="Q180" s="33">
        <f t="shared" si="29"/>
        <v>0.56944392839137958</v>
      </c>
      <c r="R180" s="3">
        <f t="shared" si="30"/>
        <v>1.1846180979669279</v>
      </c>
      <c r="S180" s="3">
        <f t="shared" si="26"/>
        <v>2.444150488259468E-3</v>
      </c>
      <c r="T180" s="33">
        <f t="shared" si="31"/>
        <v>23298.235158870797</v>
      </c>
      <c r="AA180" s="31"/>
    </row>
    <row r="181" spans="1:27" x14ac:dyDescent="0.2">
      <c r="A181">
        <v>255</v>
      </c>
      <c r="B181" t="s">
        <v>72</v>
      </c>
      <c r="C181" s="52">
        <v>2</v>
      </c>
      <c r="D181" t="s">
        <v>4</v>
      </c>
      <c r="E181" s="1">
        <v>44760</v>
      </c>
      <c r="F181">
        <v>71.19</v>
      </c>
      <c r="G181">
        <f t="shared" si="20"/>
        <v>7.1190000000000003E-2</v>
      </c>
      <c r="H181">
        <v>15</v>
      </c>
      <c r="I181" s="4">
        <f t="shared" si="21"/>
        <v>5.6190000000000004E-2</v>
      </c>
      <c r="J181">
        <v>540.42909999999995</v>
      </c>
      <c r="K181">
        <f t="shared" si="22"/>
        <v>22.760028188158774</v>
      </c>
      <c r="L181" s="4">
        <f t="shared" si="23"/>
        <v>40.693526865356283</v>
      </c>
      <c r="M181">
        <v>8.282</v>
      </c>
      <c r="N181">
        <v>63.775939999999999</v>
      </c>
      <c r="O181" s="5">
        <f t="shared" si="24"/>
        <v>1.9506684189233771E-3</v>
      </c>
      <c r="P181" s="3">
        <f t="shared" si="28"/>
        <v>982.22674809274804</v>
      </c>
      <c r="Q181" s="33">
        <f t="shared" si="29"/>
        <v>12.779193269364422</v>
      </c>
      <c r="R181" s="3">
        <f t="shared" si="30"/>
        <v>1.2039917433698564</v>
      </c>
      <c r="S181" s="3">
        <f t="shared" si="26"/>
        <v>2.3485886704360782E-3</v>
      </c>
      <c r="T181" s="33">
        <f t="shared" si="31"/>
        <v>544122.23946356785</v>
      </c>
      <c r="AA181" s="31"/>
    </row>
    <row r="182" spans="1:27" x14ac:dyDescent="0.2">
      <c r="A182">
        <v>263</v>
      </c>
      <c r="B182" t="s">
        <v>74</v>
      </c>
      <c r="C182" s="52">
        <v>2</v>
      </c>
      <c r="D182" t="s">
        <v>4</v>
      </c>
      <c r="E182" s="1">
        <v>44761</v>
      </c>
      <c r="F182">
        <v>71.13</v>
      </c>
      <c r="G182">
        <f t="shared" si="20"/>
        <v>7.1129999999999999E-2</v>
      </c>
      <c r="H182">
        <v>15</v>
      </c>
      <c r="I182" s="4">
        <f t="shared" si="21"/>
        <v>5.6129999999999999E-2</v>
      </c>
      <c r="J182">
        <v>6.2038000000000002</v>
      </c>
      <c r="K182">
        <f t="shared" si="22"/>
        <v>0.26127139133273802</v>
      </c>
      <c r="L182" s="4">
        <f t="shared" si="23"/>
        <v>0.46713713596713674</v>
      </c>
      <c r="M182">
        <v>5.5317999999999996</v>
      </c>
      <c r="N182">
        <v>62.74971</v>
      </c>
      <c r="O182" s="5">
        <f t="shared" si="24"/>
        <v>2.0632391928286273E-3</v>
      </c>
      <c r="P182" s="3">
        <f t="shared" si="28"/>
        <v>11.275370441409967</v>
      </c>
      <c r="Q182" s="33">
        <f t="shared" si="29"/>
        <v>0.14810000640269613</v>
      </c>
      <c r="R182" s="3">
        <f t="shared" si="30"/>
        <v>1.1846180979669279</v>
      </c>
      <c r="S182" s="3">
        <f t="shared" si="26"/>
        <v>2.444150488259468E-3</v>
      </c>
      <c r="T182" s="33">
        <f t="shared" si="31"/>
        <v>6059.3652933441635</v>
      </c>
      <c r="AA182" s="31"/>
    </row>
    <row r="183" spans="1:27" x14ac:dyDescent="0.2">
      <c r="A183">
        <v>267</v>
      </c>
      <c r="B183" t="s">
        <v>71</v>
      </c>
      <c r="C183" s="52">
        <v>2</v>
      </c>
      <c r="D183" t="s">
        <v>3</v>
      </c>
      <c r="E183" s="1">
        <v>44756</v>
      </c>
      <c r="F183">
        <v>71.36</v>
      </c>
      <c r="G183">
        <f t="shared" si="20"/>
        <v>7.1359999999999993E-2</v>
      </c>
      <c r="H183">
        <v>15</v>
      </c>
      <c r="I183" s="4">
        <f t="shared" si="21"/>
        <v>5.6359999999999993E-2</v>
      </c>
      <c r="J183">
        <v>2.4220999999999999</v>
      </c>
      <c r="K183">
        <f t="shared" si="22"/>
        <v>0.10200609899529721</v>
      </c>
      <c r="L183" s="4">
        <f t="shared" si="23"/>
        <v>0.1823806146274867</v>
      </c>
      <c r="M183">
        <v>7.0384000000000002</v>
      </c>
      <c r="N183">
        <v>61.92754</v>
      </c>
      <c r="O183" s="5">
        <f t="shared" si="24"/>
        <v>2.0005168417558381E-3</v>
      </c>
      <c r="P183" s="3">
        <f t="shared" si="28"/>
        <v>4.4021526719331838</v>
      </c>
      <c r="Q183" s="33">
        <f t="shared" si="29"/>
        <v>5.7346488640599769E-2</v>
      </c>
      <c r="R183" s="3">
        <f t="shared" si="30"/>
        <v>1.1690967917870989</v>
      </c>
      <c r="S183" s="3">
        <f t="shared" si="26"/>
        <v>2.33879782161281E-3</v>
      </c>
      <c r="T183" s="33">
        <f t="shared" si="31"/>
        <v>2451.9643429911457</v>
      </c>
      <c r="AA183" s="31"/>
    </row>
    <row r="184" spans="1:27" x14ac:dyDescent="0.2">
      <c r="A184">
        <v>270</v>
      </c>
      <c r="B184" t="s">
        <v>65</v>
      </c>
      <c r="C184" s="52">
        <v>1</v>
      </c>
      <c r="D184" t="s">
        <v>4</v>
      </c>
      <c r="E184" s="1">
        <v>44767</v>
      </c>
      <c r="F184">
        <v>71.36</v>
      </c>
      <c r="G184">
        <f t="shared" si="20"/>
        <v>7.1359999999999993E-2</v>
      </c>
      <c r="H184">
        <v>15</v>
      </c>
      <c r="I184" s="4">
        <f t="shared" si="21"/>
        <v>5.6359999999999993E-2</v>
      </c>
      <c r="J184">
        <v>4.6893000000000002</v>
      </c>
      <c r="K184">
        <f t="shared" si="22"/>
        <v>0.19748862558054878</v>
      </c>
      <c r="L184" s="4">
        <f t="shared" si="23"/>
        <v>0.35309748407277708</v>
      </c>
      <c r="M184">
        <v>6.8563999999999998</v>
      </c>
      <c r="N184">
        <v>61.814309999999999</v>
      </c>
      <c r="O184" s="5">
        <f t="shared" si="24"/>
        <v>2.0079559642308255E-3</v>
      </c>
      <c r="P184" s="3">
        <f t="shared" si="28"/>
        <v>8.5227754941977114</v>
      </c>
      <c r="Q184" s="33">
        <f t="shared" si="29"/>
        <v>0.11108891255343098</v>
      </c>
      <c r="R184" s="3">
        <f t="shared" si="30"/>
        <v>1.1669591833864736</v>
      </c>
      <c r="S184" s="3">
        <f t="shared" si="26"/>
        <v>2.3432026522948032E-3</v>
      </c>
      <c r="T184" s="33">
        <f t="shared" si="31"/>
        <v>4740.9007686397354</v>
      </c>
      <c r="AA184" s="31"/>
    </row>
    <row r="185" spans="1:27" x14ac:dyDescent="0.2">
      <c r="A185">
        <v>271</v>
      </c>
      <c r="B185" t="s">
        <v>53</v>
      </c>
      <c r="C185" s="52" t="s">
        <v>55</v>
      </c>
      <c r="D185" t="s">
        <v>3</v>
      </c>
      <c r="E185" s="1">
        <v>44757</v>
      </c>
      <c r="F185">
        <v>70.52</v>
      </c>
      <c r="G185">
        <f t="shared" si="20"/>
        <v>7.0519999999999999E-2</v>
      </c>
      <c r="H185">
        <v>15</v>
      </c>
      <c r="I185" s="4">
        <f t="shared" si="21"/>
        <v>5.552E-2</v>
      </c>
      <c r="J185">
        <v>37.427500000000002</v>
      </c>
      <c r="K185">
        <f t="shared" si="22"/>
        <v>1.5762492341961465</v>
      </c>
      <c r="L185" s="4">
        <f t="shared" si="23"/>
        <v>2.8182364287066015</v>
      </c>
      <c r="M185">
        <v>7.33</v>
      </c>
      <c r="N185">
        <v>63.28</v>
      </c>
      <c r="O185" s="5">
        <f t="shared" si="24"/>
        <v>1.9886752759355397E-3</v>
      </c>
      <c r="P185" s="3">
        <f t="shared" si="28"/>
        <v>68.024263708673985</v>
      </c>
      <c r="Q185" s="33">
        <f t="shared" si="29"/>
        <v>0.89668931028082455</v>
      </c>
      <c r="R185" s="3">
        <f t="shared" si="30"/>
        <v>1.1946291582757465</v>
      </c>
      <c r="S185" s="3">
        <f t="shared" si="26"/>
        <v>2.3757294709746616E-3</v>
      </c>
      <c r="T185" s="33">
        <f t="shared" si="31"/>
        <v>37743.746551788601</v>
      </c>
      <c r="AA185" s="31"/>
    </row>
    <row r="186" spans="1:27" x14ac:dyDescent="0.2">
      <c r="A186">
        <v>277</v>
      </c>
      <c r="B186" t="s">
        <v>67</v>
      </c>
      <c r="C186" s="52">
        <v>3</v>
      </c>
      <c r="D186" t="s">
        <v>4</v>
      </c>
      <c r="E186" s="1">
        <v>44760</v>
      </c>
      <c r="F186">
        <v>70.45</v>
      </c>
      <c r="G186">
        <f t="shared" si="20"/>
        <v>7.0449999999999999E-2</v>
      </c>
      <c r="H186">
        <v>15</v>
      </c>
      <c r="I186" s="4">
        <f t="shared" si="21"/>
        <v>5.5449999999999999E-2</v>
      </c>
      <c r="J186">
        <v>72.489099999999993</v>
      </c>
      <c r="K186">
        <f t="shared" si="22"/>
        <v>3.0528592174889551</v>
      </c>
      <c r="L186" s="4">
        <f t="shared" si="23"/>
        <v>5.4583240212185062</v>
      </c>
      <c r="M186">
        <v>7.0789999999999997</v>
      </c>
      <c r="N186">
        <v>63.784350000000003</v>
      </c>
      <c r="O186" s="5">
        <f t="shared" si="24"/>
        <v>1.9988624233304225E-3</v>
      </c>
      <c r="P186" s="3">
        <f t="shared" si="28"/>
        <v>131.74851791876128</v>
      </c>
      <c r="Q186" s="33">
        <f t="shared" si="29"/>
        <v>1.7399000981052686</v>
      </c>
      <c r="R186" s="3">
        <f t="shared" si="30"/>
        <v>1.204150511246296</v>
      </c>
      <c r="S186" s="3">
        <f t="shared" si="26"/>
        <v>2.4069312089643382E-3</v>
      </c>
      <c r="T186" s="33">
        <f t="shared" si="31"/>
        <v>72287.072086863598</v>
      </c>
      <c r="AA186" s="31"/>
    </row>
    <row r="187" spans="1:27" x14ac:dyDescent="0.2">
      <c r="A187">
        <v>278</v>
      </c>
      <c r="B187" t="s">
        <v>67</v>
      </c>
      <c r="C187" s="52">
        <v>2</v>
      </c>
      <c r="D187" t="s">
        <v>4</v>
      </c>
      <c r="E187" s="1">
        <v>44760</v>
      </c>
      <c r="F187">
        <v>70.72</v>
      </c>
      <c r="G187">
        <f t="shared" si="20"/>
        <v>7.0720000000000005E-2</v>
      </c>
      <c r="H187">
        <v>15</v>
      </c>
      <c r="I187" s="4">
        <f t="shared" si="21"/>
        <v>5.5720000000000006E-2</v>
      </c>
      <c r="J187">
        <v>86.469099999999997</v>
      </c>
      <c r="K187">
        <f t="shared" si="22"/>
        <v>3.6416232090476255</v>
      </c>
      <c r="L187" s="4">
        <f t="shared" si="23"/>
        <v>6.5109977310125959</v>
      </c>
      <c r="M187">
        <v>7.0789999999999997</v>
      </c>
      <c r="N187">
        <v>63.784350000000003</v>
      </c>
      <c r="O187" s="5">
        <f t="shared" si="24"/>
        <v>1.9988624233304225E-3</v>
      </c>
      <c r="P187" s="3">
        <f t="shared" si="28"/>
        <v>157.15708666225902</v>
      </c>
      <c r="Q187" s="33">
        <f t="shared" si="29"/>
        <v>2.0669165502434166</v>
      </c>
      <c r="R187" s="3">
        <f t="shared" si="30"/>
        <v>1.204150511246296</v>
      </c>
      <c r="S187" s="3">
        <f t="shared" si="26"/>
        <v>2.4069312089643382E-3</v>
      </c>
      <c r="T187" s="33">
        <f t="shared" si="31"/>
        <v>85873.519880644031</v>
      </c>
      <c r="AA187" s="31"/>
    </row>
    <row r="188" spans="1:27" x14ac:dyDescent="0.2">
      <c r="A188">
        <v>279</v>
      </c>
      <c r="B188" t="s">
        <v>68</v>
      </c>
      <c r="C188" s="52">
        <v>2</v>
      </c>
      <c r="D188" t="s">
        <v>4</v>
      </c>
      <c r="E188" s="1">
        <v>44760</v>
      </c>
      <c r="F188">
        <v>70.73</v>
      </c>
      <c r="G188">
        <f t="shared" si="20"/>
        <v>7.0730000000000001E-2</v>
      </c>
      <c r="H188">
        <v>15</v>
      </c>
      <c r="I188" s="4">
        <f t="shared" si="21"/>
        <v>5.5730000000000002E-2</v>
      </c>
      <c r="J188">
        <v>675.68230000000005</v>
      </c>
      <c r="K188">
        <f t="shared" si="22"/>
        <v>28.456180827864294</v>
      </c>
      <c r="L188" s="4">
        <f t="shared" si="23"/>
        <v>50.877896522403645</v>
      </c>
      <c r="M188">
        <v>7.5819999999999999</v>
      </c>
      <c r="N188">
        <v>63.809089999999998</v>
      </c>
      <c r="O188" s="5">
        <f t="shared" si="24"/>
        <v>1.9785179564049708E-3</v>
      </c>
      <c r="P188" s="3">
        <f t="shared" si="28"/>
        <v>1228.04865295527</v>
      </c>
      <c r="Q188" s="33">
        <f t="shared" si="29"/>
        <v>16.123749109274005</v>
      </c>
      <c r="R188" s="3">
        <f t="shared" si="30"/>
        <v>1.2046175644285926</v>
      </c>
      <c r="S188" s="3">
        <f t="shared" si="26"/>
        <v>2.3833574818227922E-3</v>
      </c>
      <c r="T188" s="33">
        <f t="shared" si="31"/>
        <v>676514.08704927296</v>
      </c>
      <c r="AA188" s="31"/>
    </row>
    <row r="189" spans="1:27" x14ac:dyDescent="0.2">
      <c r="A189">
        <v>289</v>
      </c>
      <c r="B189" t="s">
        <v>73</v>
      </c>
      <c r="C189" s="52">
        <v>1</v>
      </c>
      <c r="D189" t="s">
        <v>4</v>
      </c>
      <c r="E189" s="1">
        <v>44769</v>
      </c>
      <c r="F189">
        <v>71.39</v>
      </c>
      <c r="G189">
        <f t="shared" si="20"/>
        <v>7.1389999999999995E-2</v>
      </c>
      <c r="H189">
        <v>15</v>
      </c>
      <c r="I189" s="4">
        <f t="shared" si="21"/>
        <v>5.6389999999999996E-2</v>
      </c>
      <c r="J189">
        <v>94.241500000000002</v>
      </c>
      <c r="K189">
        <f t="shared" si="22"/>
        <v>3.9689557732815746</v>
      </c>
      <c r="L189" s="4">
        <f t="shared" si="23"/>
        <v>7.0962481703547704</v>
      </c>
      <c r="M189">
        <v>8.6205999999999996</v>
      </c>
      <c r="N189">
        <v>62.876240000000003</v>
      </c>
      <c r="O189" s="5">
        <f t="shared" si="24"/>
        <v>1.937387180763326E-3</v>
      </c>
      <c r="P189" s="3">
        <f t="shared" si="28"/>
        <v>171.28337848643372</v>
      </c>
      <c r="Q189" s="33">
        <f t="shared" si="29"/>
        <v>2.2194769540738455</v>
      </c>
      <c r="R189" s="3">
        <f t="shared" si="30"/>
        <v>1.18700678992958</v>
      </c>
      <c r="S189" s="3">
        <f t="shared" si="26"/>
        <v>2.2996917382885943E-3</v>
      </c>
      <c r="T189" s="33">
        <f t="shared" si="31"/>
        <v>96511.933191774486</v>
      </c>
      <c r="AA189" s="31"/>
    </row>
    <row r="190" spans="1:27" x14ac:dyDescent="0.2">
      <c r="A190">
        <v>291</v>
      </c>
      <c r="B190" t="s">
        <v>73</v>
      </c>
      <c r="C190" s="52">
        <v>3</v>
      </c>
      <c r="D190" t="s">
        <v>4</v>
      </c>
      <c r="E190" s="1">
        <v>44769</v>
      </c>
      <c r="F190">
        <v>71.290000000000006</v>
      </c>
      <c r="G190">
        <f t="shared" si="20"/>
        <v>7.1290000000000006E-2</v>
      </c>
      <c r="H190">
        <v>15</v>
      </c>
      <c r="I190" s="4">
        <f t="shared" si="21"/>
        <v>5.6290000000000007E-2</v>
      </c>
      <c r="J190">
        <v>93.070300000000003</v>
      </c>
      <c r="K190">
        <f t="shared" si="22"/>
        <v>3.9196309959630113</v>
      </c>
      <c r="L190" s="4">
        <f t="shared" si="23"/>
        <v>7.0080585102037798</v>
      </c>
      <c r="M190">
        <v>8.6205999999999996</v>
      </c>
      <c r="N190">
        <v>62.876240000000003</v>
      </c>
      <c r="O190" s="5">
        <f t="shared" si="24"/>
        <v>1.937387180763326E-3</v>
      </c>
      <c r="P190" s="3">
        <f t="shared" si="28"/>
        <v>169.15472929384541</v>
      </c>
      <c r="Q190" s="33">
        <f t="shared" si="29"/>
        <v>2.1952058156299725</v>
      </c>
      <c r="R190" s="3">
        <f t="shared" si="30"/>
        <v>1.18700678992958</v>
      </c>
      <c r="S190" s="3">
        <f t="shared" si="26"/>
        <v>2.2996917382885943E-3</v>
      </c>
      <c r="T190" s="33">
        <f t="shared" si="31"/>
        <v>95456.524849874913</v>
      </c>
      <c r="AA190" s="31"/>
    </row>
    <row r="191" spans="1:27" x14ac:dyDescent="0.2">
      <c r="A191">
        <v>293</v>
      </c>
      <c r="B191" t="s">
        <v>73</v>
      </c>
      <c r="C191" s="52">
        <v>2</v>
      </c>
      <c r="D191" t="s">
        <v>4</v>
      </c>
      <c r="E191" s="1">
        <v>44769</v>
      </c>
      <c r="F191">
        <v>71.180000000000007</v>
      </c>
      <c r="G191">
        <f t="shared" si="20"/>
        <v>7.1180000000000007E-2</v>
      </c>
      <c r="H191">
        <v>15</v>
      </c>
      <c r="I191" s="4">
        <f t="shared" si="21"/>
        <v>5.6180000000000008E-2</v>
      </c>
      <c r="J191">
        <v>121.9675</v>
      </c>
      <c r="K191">
        <f t="shared" si="22"/>
        <v>5.136628908471538</v>
      </c>
      <c r="L191" s="4">
        <f t="shared" si="23"/>
        <v>9.1839757295644215</v>
      </c>
      <c r="M191">
        <v>8.6205999999999996</v>
      </c>
      <c r="N191">
        <v>62.876240000000003</v>
      </c>
      <c r="O191" s="5">
        <f t="shared" si="24"/>
        <v>1.937387180763326E-3</v>
      </c>
      <c r="P191" s="3">
        <f t="shared" si="28"/>
        <v>221.67522233351661</v>
      </c>
      <c r="Q191" s="33">
        <f t="shared" si="29"/>
        <v>2.8815824453886698</v>
      </c>
      <c r="R191" s="3">
        <f t="shared" si="30"/>
        <v>1.18700678992958</v>
      </c>
      <c r="S191" s="3">
        <f t="shared" si="26"/>
        <v>2.2996917382885943E-3</v>
      </c>
      <c r="T191" s="33">
        <f t="shared" si="31"/>
        <v>125302.98724006864</v>
      </c>
      <c r="AA191" s="31"/>
    </row>
    <row r="192" spans="1:27" x14ac:dyDescent="0.2">
      <c r="A192">
        <v>294</v>
      </c>
      <c r="B192" t="s">
        <v>73</v>
      </c>
      <c r="C192" s="52">
        <v>2</v>
      </c>
      <c r="D192" t="s">
        <v>4</v>
      </c>
      <c r="E192" s="1">
        <v>44769</v>
      </c>
      <c r="F192">
        <v>71.37</v>
      </c>
      <c r="G192">
        <f t="shared" si="20"/>
        <v>7.1370000000000003E-2</v>
      </c>
      <c r="H192">
        <v>15</v>
      </c>
      <c r="I192" s="4">
        <f t="shared" si="21"/>
        <v>5.6370000000000003E-2</v>
      </c>
      <c r="J192">
        <v>121.6711</v>
      </c>
      <c r="K192">
        <f t="shared" si="22"/>
        <v>5.1241461010968603</v>
      </c>
      <c r="L192" s="4">
        <f t="shared" si="23"/>
        <v>9.1616572397516194</v>
      </c>
      <c r="M192">
        <v>8.6205999999999996</v>
      </c>
      <c r="N192">
        <v>62.876240000000003</v>
      </c>
      <c r="O192" s="5">
        <f t="shared" si="24"/>
        <v>1.937387180763326E-3</v>
      </c>
      <c r="P192" s="3">
        <f t="shared" si="28"/>
        <v>221.13651705629394</v>
      </c>
      <c r="Q192" s="33">
        <f t="shared" si="29"/>
        <v>2.8663347807920565</v>
      </c>
      <c r="R192" s="3">
        <f t="shared" si="30"/>
        <v>1.18700678992958</v>
      </c>
      <c r="S192" s="3">
        <f t="shared" si="26"/>
        <v>2.2996917382885943E-3</v>
      </c>
      <c r="T192" s="33">
        <f t="shared" si="31"/>
        <v>124639.95643716805</v>
      </c>
      <c r="AA192" s="31"/>
    </row>
    <row r="193" spans="4:26" x14ac:dyDescent="0.2">
      <c r="D193" s="1"/>
      <c r="Z193" s="31"/>
    </row>
    <row r="194" spans="4:26" x14ac:dyDescent="0.2">
      <c r="D194" s="1"/>
      <c r="Z194" s="31"/>
    </row>
    <row r="195" spans="4:26" x14ac:dyDescent="0.2">
      <c r="D195" s="1"/>
      <c r="Z195" s="31"/>
    </row>
    <row r="196" spans="4:26" x14ac:dyDescent="0.2">
      <c r="D196" s="1"/>
      <c r="Z196" s="31"/>
    </row>
    <row r="197" spans="4:26" x14ac:dyDescent="0.2">
      <c r="D197" s="1"/>
    </row>
    <row r="198" spans="4:26" x14ac:dyDescent="0.2">
      <c r="D198" s="1"/>
    </row>
    <row r="199" spans="4:26" x14ac:dyDescent="0.2">
      <c r="D199" s="1"/>
    </row>
    <row r="200" spans="4:26" x14ac:dyDescent="0.2">
      <c r="D200" s="1"/>
    </row>
    <row r="201" spans="4:26" x14ac:dyDescent="0.2">
      <c r="D201" s="1"/>
    </row>
    <row r="202" spans="4:26" x14ac:dyDescent="0.2">
      <c r="D202" s="1"/>
    </row>
    <row r="203" spans="4:26" x14ac:dyDescent="0.2">
      <c r="D203" s="1"/>
    </row>
    <row r="204" spans="4:26" x14ac:dyDescent="0.2">
      <c r="D204" s="1"/>
    </row>
    <row r="205" spans="4:26" x14ac:dyDescent="0.2">
      <c r="D205" s="1"/>
    </row>
    <row r="206" spans="4:26" x14ac:dyDescent="0.2">
      <c r="D206" s="1"/>
    </row>
    <row r="207" spans="4:26" x14ac:dyDescent="0.2">
      <c r="D207" s="1"/>
    </row>
    <row r="208" spans="4:26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1:4" x14ac:dyDescent="0.2">
      <c r="D337" s="1"/>
    </row>
    <row r="338" spans="1:4" x14ac:dyDescent="0.2">
      <c r="D338" s="1"/>
    </row>
    <row r="339" spans="1:4" x14ac:dyDescent="0.2">
      <c r="D339" s="1"/>
    </row>
    <row r="340" spans="1:4" x14ac:dyDescent="0.2">
      <c r="D340" s="1"/>
    </row>
    <row r="341" spans="1:4" x14ac:dyDescent="0.2">
      <c r="A341" s="39"/>
      <c r="D341" s="1"/>
    </row>
    <row r="342" spans="1:4" x14ac:dyDescent="0.2">
      <c r="A342" s="39"/>
      <c r="D342" s="1"/>
    </row>
    <row r="343" spans="1:4" x14ac:dyDescent="0.2">
      <c r="A343" s="39"/>
      <c r="D343" s="1"/>
    </row>
    <row r="344" spans="1:4" x14ac:dyDescent="0.2">
      <c r="A344" s="39"/>
      <c r="D344" s="1"/>
    </row>
    <row r="345" spans="1:4" x14ac:dyDescent="0.2">
      <c r="D345" s="1"/>
    </row>
    <row r="346" spans="1:4" x14ac:dyDescent="0.2">
      <c r="D346" s="1"/>
    </row>
    <row r="347" spans="1:4" x14ac:dyDescent="0.2">
      <c r="D347" s="1"/>
    </row>
    <row r="348" spans="1:4" x14ac:dyDescent="0.2">
      <c r="D348" s="1"/>
    </row>
    <row r="349" spans="1:4" x14ac:dyDescent="0.2">
      <c r="D349" s="1"/>
    </row>
    <row r="350" spans="1:4" x14ac:dyDescent="0.2">
      <c r="D350" s="1"/>
    </row>
    <row r="351" spans="1:4" x14ac:dyDescent="0.2">
      <c r="D351" s="1"/>
    </row>
    <row r="352" spans="1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</sheetData>
  <mergeCells count="2">
    <mergeCell ref="U14:W14"/>
    <mergeCell ref="P13:T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5"/>
  <sheetViews>
    <sheetView workbookViewId="0">
      <selection activeCell="D27" sqref="D27"/>
    </sheetView>
  </sheetViews>
  <sheetFormatPr baseColWidth="10" defaultRowHeight="20" x14ac:dyDescent="0.25"/>
  <cols>
    <col min="1" max="12" width="10.83203125" style="24"/>
    <col min="13" max="13" width="23" style="24" customWidth="1"/>
    <col min="14" max="14" width="14.83203125" style="24" bestFit="1" customWidth="1"/>
    <col min="15" max="16384" width="10.83203125" style="24"/>
  </cols>
  <sheetData>
    <row r="1" spans="1:15" x14ac:dyDescent="0.25">
      <c r="A1" s="25" t="s">
        <v>29</v>
      </c>
      <c r="N1" s="25" t="s">
        <v>38</v>
      </c>
    </row>
    <row r="2" spans="1:15" x14ac:dyDescent="0.25">
      <c r="A2" s="41">
        <v>1</v>
      </c>
      <c r="B2" s="24" t="s">
        <v>81</v>
      </c>
      <c r="N2" s="24" t="s">
        <v>41</v>
      </c>
    </row>
    <row r="3" spans="1:15" x14ac:dyDescent="0.25">
      <c r="A3" s="41">
        <v>2</v>
      </c>
      <c r="B3" s="24" t="s">
        <v>84</v>
      </c>
      <c r="N3" s="24" t="s">
        <v>31</v>
      </c>
    </row>
    <row r="4" spans="1:15" ht="24" x14ac:dyDescent="0.35">
      <c r="A4" s="41">
        <v>3</v>
      </c>
      <c r="B4" s="24" t="s">
        <v>34</v>
      </c>
      <c r="N4" s="20" t="s">
        <v>39</v>
      </c>
      <c r="O4" s="11"/>
    </row>
    <row r="5" spans="1:15" x14ac:dyDescent="0.25">
      <c r="A5" s="42">
        <v>5</v>
      </c>
      <c r="B5" s="24" t="s">
        <v>85</v>
      </c>
    </row>
    <row r="6" spans="1:15" x14ac:dyDescent="0.25">
      <c r="A6" s="44">
        <v>6</v>
      </c>
      <c r="B6" s="26" t="s">
        <v>43</v>
      </c>
    </row>
    <row r="7" spans="1:15" x14ac:dyDescent="0.25">
      <c r="A7" s="43">
        <v>7</v>
      </c>
      <c r="B7" s="26" t="s">
        <v>86</v>
      </c>
    </row>
    <row r="8" spans="1:15" x14ac:dyDescent="0.25">
      <c r="A8" s="43"/>
      <c r="B8" s="26"/>
      <c r="C8" s="24" t="s">
        <v>87</v>
      </c>
    </row>
    <row r="9" spans="1:15" x14ac:dyDescent="0.25">
      <c r="A9" s="43"/>
      <c r="B9" s="26"/>
      <c r="C9" s="24" t="s">
        <v>88</v>
      </c>
    </row>
    <row r="10" spans="1:15" x14ac:dyDescent="0.25">
      <c r="A10" s="44">
        <v>8</v>
      </c>
      <c r="B10" s="24" t="s">
        <v>89</v>
      </c>
    </row>
    <row r="11" spans="1:15" x14ac:dyDescent="0.25">
      <c r="A11" s="44">
        <v>9</v>
      </c>
      <c r="B11" s="24" t="s">
        <v>90</v>
      </c>
    </row>
    <row r="12" spans="1:15" x14ac:dyDescent="0.25">
      <c r="A12" s="43">
        <v>10</v>
      </c>
      <c r="B12" s="24" t="s">
        <v>91</v>
      </c>
    </row>
    <row r="15" spans="1:15" x14ac:dyDescent="0.25">
      <c r="N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2023-02-14T01:25:44Z</dcterms:created>
  <dcterms:modified xsi:type="dcterms:W3CDTF">2023-04-24T14:52:47Z</dcterms:modified>
</cp:coreProperties>
</file>