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Ex1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A68CFAA4-5473-4DAD-99B5-9DEBADB956F0}" xr6:coauthVersionLast="36" xr6:coauthVersionMax="36" xr10:uidLastSave="{00000000-0000-0000-0000-000000000000}"/>
  <bookViews>
    <workbookView xWindow="0" yWindow="0" windowWidth="19200" windowHeight="6930" xr2:uid="{A962814A-AB78-43E7-A8CE-15AB1CDFB60E}"/>
  </bookViews>
  <sheets>
    <sheet name="charts" sheetId="1" r:id="rId1"/>
    <sheet name="Sheet3" sheetId="4" r:id="rId2"/>
    <sheet name="Sheet1" sheetId="2" r:id="rId3"/>
    <sheet name="Sheet2" sheetId="3" r:id="rId4"/>
  </sheets>
  <externalReferences>
    <externalReference r:id="rId5"/>
  </externalReferences>
  <definedNames>
    <definedName name="_xlchart.v1.0" hidden="1">charts!$A$62</definedName>
    <definedName name="_xlchart.v1.1" hidden="1">charts!$A$63</definedName>
    <definedName name="_xlchart.v1.10" hidden="1">charts!$B$66:$M$66</definedName>
    <definedName name="_xlchart.v1.11" hidden="1">charts!$A$62</definedName>
    <definedName name="_xlchart.v1.12" hidden="1">charts!$A$63</definedName>
    <definedName name="_xlchart.v1.13" hidden="1">charts!$A$64</definedName>
    <definedName name="_xlchart.v1.14" hidden="1">charts!$A$65</definedName>
    <definedName name="_xlchart.v1.15" hidden="1">charts!$A$66</definedName>
    <definedName name="_xlchart.v1.16" hidden="1">charts!$B$61:$M$61</definedName>
    <definedName name="_xlchart.v1.17" hidden="1">charts!$B$62:$M$62</definedName>
    <definedName name="_xlchart.v1.18" hidden="1">charts!$B$63:$M$63</definedName>
    <definedName name="_xlchart.v1.19" hidden="1">charts!$B$64:$M$64</definedName>
    <definedName name="_xlchart.v1.2" hidden="1">charts!$A$64</definedName>
    <definedName name="_xlchart.v1.20" hidden="1">charts!$B$65:$M$65</definedName>
    <definedName name="_xlchart.v1.21" hidden="1">charts!$B$66:$M$66</definedName>
    <definedName name="_xlchart.v1.22" hidden="1">charts!$B$41</definedName>
    <definedName name="_xlchart.v1.23" hidden="1">charts!$B$42:$B$46</definedName>
    <definedName name="_xlchart.v1.24" hidden="1">charts!$C$42:$C$46</definedName>
    <definedName name="_xlchart.v1.25" hidden="1">charts!$E$42:$E$46</definedName>
    <definedName name="_xlchart.v1.26" hidden="1">charts!$F$42:$F$46</definedName>
    <definedName name="_xlchart.v1.27" hidden="1">charts!$G$42:$G$46</definedName>
    <definedName name="_xlchart.v1.28" hidden="1">charts!$H$42:$H$46</definedName>
    <definedName name="_xlchart.v1.29" hidden="1">charts!$I$42:$I$46</definedName>
    <definedName name="_xlchart.v1.3" hidden="1">charts!$A$65</definedName>
    <definedName name="_xlchart.v1.30" hidden="1">charts!$J$42:$J$46</definedName>
    <definedName name="_xlchart.v1.31" hidden="1">charts!$K$42:$K$46</definedName>
    <definedName name="_xlchart.v1.32" hidden="1">charts!$L$42:$L$46</definedName>
    <definedName name="_xlchart.v1.33" hidden="1">charts!$B$41:$M$41</definedName>
    <definedName name="_xlchart.v1.34" hidden="1">charts!$B$42:$M$42</definedName>
    <definedName name="_xlchart.v1.35" hidden="1">charts!$B$43:$M$43</definedName>
    <definedName name="_xlchart.v1.36" hidden="1">charts!$B$44:$M$44</definedName>
    <definedName name="_xlchart.v1.37" hidden="1">charts!$B$45:$M$45</definedName>
    <definedName name="_xlchart.v1.38" hidden="1">charts!$B$46:$M$46</definedName>
    <definedName name="_xlchart.v1.39" hidden="1">charts!$D$42:$D$46</definedName>
    <definedName name="_xlchart.v1.4" hidden="1">charts!$A$66</definedName>
    <definedName name="_xlchart.v1.40" hidden="1">charts!$M$42:$M$46</definedName>
    <definedName name="_xlchart.v1.41" hidden="1">charts!$A$75</definedName>
    <definedName name="_xlchart.v1.42" hidden="1">charts!$A$76</definedName>
    <definedName name="_xlchart.v1.43" hidden="1">charts!$A$77</definedName>
    <definedName name="_xlchart.v1.44" hidden="1">charts!$A$78</definedName>
    <definedName name="_xlchart.v1.45" hidden="1">charts!$A$79</definedName>
    <definedName name="_xlchart.v1.46" hidden="1">charts!$B$74:$M$74</definedName>
    <definedName name="_xlchart.v1.47" hidden="1">charts!$B$75:$M$75</definedName>
    <definedName name="_xlchart.v1.48" hidden="1">charts!$B$76:$M$76</definedName>
    <definedName name="_xlchart.v1.49" hidden="1">charts!$B$77:$M$77</definedName>
    <definedName name="_xlchart.v1.5" hidden="1">charts!$B$61:$M$61</definedName>
    <definedName name="_xlchart.v1.50" hidden="1">charts!$B$78:$M$78</definedName>
    <definedName name="_xlchart.v1.51" hidden="1">charts!$B$79:$M$79</definedName>
    <definedName name="_xlchart.v1.52" hidden="1">charts!$A$62</definedName>
    <definedName name="_xlchart.v1.53" hidden="1">charts!$A$63</definedName>
    <definedName name="_xlchart.v1.54" hidden="1">charts!$A$64</definedName>
    <definedName name="_xlchart.v1.55" hidden="1">charts!$A$65</definedName>
    <definedName name="_xlchart.v1.56" hidden="1">charts!$A$66</definedName>
    <definedName name="_xlchart.v1.57" hidden="1">charts!$B$61:$M$61</definedName>
    <definedName name="_xlchart.v1.58" hidden="1">charts!$B$62:$M$62</definedName>
    <definedName name="_xlchart.v1.59" hidden="1">charts!$B$63:$M$63</definedName>
    <definedName name="_xlchart.v1.6" hidden="1">charts!$B$62:$M$62</definedName>
    <definedName name="_xlchart.v1.60" hidden="1">charts!$B$64:$M$64</definedName>
    <definedName name="_xlchart.v1.61" hidden="1">charts!$B$65:$M$65</definedName>
    <definedName name="_xlchart.v1.62" hidden="1">charts!$B$66:$M$66</definedName>
    <definedName name="_xlchart.v1.63" hidden="1">Sheet2!$A$1:$A$20</definedName>
    <definedName name="_xlchart.v1.64" hidden="1">Sheet2!$A$21:$A$98</definedName>
    <definedName name="_xlchart.v1.65" hidden="1">Sheet2!$B$11:$B$19</definedName>
    <definedName name="_xlchart.v1.66" hidden="1">Sheet2!$B$1:$B$20</definedName>
    <definedName name="_xlchart.v1.67" hidden="1">Sheet2!$B$20:$B$28</definedName>
    <definedName name="_xlchart.v1.68" hidden="1">Sheet2!$B$21:$B$98</definedName>
    <definedName name="_xlchart.v1.69" hidden="1">Sheet2!$B$29:$B$35</definedName>
    <definedName name="_xlchart.v1.7" hidden="1">charts!$B$63:$M$63</definedName>
    <definedName name="_xlchart.v1.70" hidden="1">Sheet2!$B$2:$B$10</definedName>
    <definedName name="_xlchart.v1.71" hidden="1">Sheet2!$B$36:$B$42</definedName>
    <definedName name="_xlchart.v1.72" hidden="1">Sheet2!$B$43:$B$47</definedName>
    <definedName name="_xlchart.v1.73" hidden="1">Sheet2!$B$48:$B$56</definedName>
    <definedName name="_xlchart.v1.74" hidden="1">Sheet2!$B$57:$B$65</definedName>
    <definedName name="_xlchart.v1.75" hidden="1">Sheet2!$B$66:$B$68</definedName>
    <definedName name="_xlchart.v1.76" hidden="1">Sheet2!$B$69:$B$77</definedName>
    <definedName name="_xlchart.v1.77" hidden="1">Sheet2!$B$81:$B$89</definedName>
    <definedName name="_xlchart.v1.78" hidden="1">Sheet2!$E$2:$Q$2</definedName>
    <definedName name="_xlchart.v1.79" hidden="1">Sheet2!$F$2:$Q$2</definedName>
    <definedName name="_xlchart.v1.8" hidden="1">charts!$B$64:$M$64</definedName>
    <definedName name="_xlchart.v1.9" hidden="1">charts!$B$65:$M$65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E75" i="1"/>
  <c r="F75" i="1"/>
  <c r="I75" i="1"/>
  <c r="J75" i="1"/>
  <c r="K75" i="1"/>
  <c r="L75" i="1"/>
  <c r="M75" i="1"/>
  <c r="E76" i="1"/>
  <c r="F76" i="1"/>
  <c r="I76" i="1"/>
  <c r="J76" i="1"/>
  <c r="K76" i="1"/>
  <c r="L76" i="1"/>
  <c r="M76" i="1"/>
  <c r="E77" i="1"/>
  <c r="F77" i="1"/>
  <c r="I77" i="1"/>
  <c r="J77" i="1"/>
  <c r="K77" i="1"/>
  <c r="L77" i="1"/>
  <c r="M77" i="1"/>
  <c r="E78" i="1"/>
  <c r="F78" i="1"/>
  <c r="I78" i="1"/>
  <c r="J78" i="1"/>
  <c r="K78" i="1"/>
  <c r="L78" i="1"/>
  <c r="M78" i="1"/>
  <c r="E79" i="1"/>
  <c r="F79" i="1"/>
  <c r="I79" i="1"/>
  <c r="J79" i="1"/>
  <c r="K79" i="1"/>
  <c r="L79" i="1"/>
  <c r="M79" i="1"/>
  <c r="F62" i="1"/>
  <c r="M68" i="1"/>
  <c r="L68" i="1"/>
  <c r="K68" i="1"/>
  <c r="J68" i="1"/>
  <c r="I68" i="1"/>
  <c r="H68" i="1"/>
  <c r="G68" i="1"/>
  <c r="F68" i="1"/>
  <c r="E68" i="1"/>
  <c r="D68" i="1"/>
  <c r="C68" i="1"/>
  <c r="B68" i="1"/>
  <c r="M66" i="1"/>
  <c r="M69" i="1" s="1"/>
  <c r="L66" i="1"/>
  <c r="L69" i="1" s="1"/>
  <c r="K66" i="1"/>
  <c r="K69" i="1" s="1"/>
  <c r="J66" i="1"/>
  <c r="J69" i="1" s="1"/>
  <c r="I66" i="1"/>
  <c r="I69" i="1" s="1"/>
  <c r="H66" i="1"/>
  <c r="H69" i="1" s="1"/>
  <c r="G66" i="1"/>
  <c r="G69" i="1" s="1"/>
  <c r="F66" i="1"/>
  <c r="E66" i="1"/>
  <c r="E69" i="1" s="1"/>
  <c r="D66" i="1"/>
  <c r="D69" i="1" s="1"/>
  <c r="C66" i="1"/>
  <c r="C69" i="1" s="1"/>
  <c r="B66" i="1"/>
  <c r="B69" i="1" s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E62" i="1"/>
  <c r="D62" i="1"/>
  <c r="C62" i="1"/>
  <c r="B62" i="1"/>
  <c r="F69" i="1" l="1"/>
  <c r="L14" i="2"/>
  <c r="L13" i="2"/>
  <c r="L11" i="2"/>
  <c r="L10" i="2"/>
  <c r="L9" i="2"/>
  <c r="L8" i="2"/>
  <c r="L7" i="2"/>
  <c r="M7" i="2"/>
  <c r="N7" i="2"/>
  <c r="M8" i="2"/>
  <c r="N8" i="2"/>
  <c r="M9" i="2"/>
  <c r="N9" i="2"/>
  <c r="M10" i="2"/>
  <c r="N10" i="2"/>
  <c r="M11" i="2"/>
  <c r="N11" i="2"/>
  <c r="K14" i="2"/>
  <c r="K13" i="2"/>
  <c r="K11" i="2"/>
  <c r="K10" i="2"/>
  <c r="K9" i="2"/>
  <c r="K8" i="2"/>
  <c r="K7" i="2"/>
  <c r="J14" i="2"/>
  <c r="J13" i="2"/>
  <c r="J11" i="2"/>
  <c r="J10" i="2"/>
  <c r="J9" i="2"/>
  <c r="J8" i="2"/>
  <c r="J7" i="2"/>
  <c r="I14" i="2"/>
  <c r="I13" i="2"/>
  <c r="I11" i="2"/>
  <c r="I10" i="2"/>
  <c r="I9" i="2"/>
  <c r="I8" i="2"/>
  <c r="I7" i="2"/>
  <c r="H14" i="2"/>
  <c r="H13" i="2"/>
  <c r="H11" i="2"/>
  <c r="H10" i="2"/>
  <c r="H9" i="2"/>
  <c r="H8" i="2"/>
  <c r="H7" i="2"/>
  <c r="P10" i="2" l="1"/>
  <c r="P11" i="2"/>
  <c r="P13" i="2"/>
  <c r="P7" i="2"/>
  <c r="P8" i="2"/>
  <c r="O13" i="2"/>
  <c r="O9" i="2"/>
  <c r="O11" i="2"/>
  <c r="O7" i="2"/>
  <c r="N13" i="2"/>
  <c r="N14" i="2"/>
  <c r="O10" i="2"/>
  <c r="O8" i="2"/>
  <c r="O14" i="2"/>
  <c r="M13" i="2"/>
  <c r="M14" i="2"/>
  <c r="P14" i="2"/>
  <c r="P9" i="2"/>
  <c r="M48" i="1"/>
  <c r="M46" i="1"/>
  <c r="M45" i="1"/>
  <c r="M44" i="1"/>
  <c r="M43" i="1"/>
  <c r="M42" i="1"/>
  <c r="L48" i="1"/>
  <c r="L46" i="1"/>
  <c r="L45" i="1"/>
  <c r="L44" i="1"/>
  <c r="L43" i="1"/>
  <c r="L42" i="1"/>
  <c r="K48" i="1"/>
  <c r="K46" i="1"/>
  <c r="K45" i="1"/>
  <c r="K44" i="1"/>
  <c r="K43" i="1"/>
  <c r="K42" i="1"/>
  <c r="J48" i="1"/>
  <c r="J46" i="1"/>
  <c r="J45" i="1"/>
  <c r="J44" i="1"/>
  <c r="J43" i="1"/>
  <c r="J42" i="1"/>
  <c r="I48" i="1"/>
  <c r="I46" i="1"/>
  <c r="I45" i="1"/>
  <c r="I44" i="1"/>
  <c r="I43" i="1"/>
  <c r="I42" i="1"/>
  <c r="H45" i="1"/>
  <c r="H44" i="1"/>
  <c r="H43" i="1"/>
  <c r="H42" i="1"/>
  <c r="H46" i="1"/>
  <c r="H48" i="1"/>
  <c r="G48" i="1"/>
  <c r="G46" i="1"/>
  <c r="G45" i="1"/>
  <c r="G44" i="1"/>
  <c r="G43" i="1"/>
  <c r="G42" i="1"/>
  <c r="F48" i="1"/>
  <c r="F46" i="1"/>
  <c r="F45" i="1"/>
  <c r="F44" i="1"/>
  <c r="F43" i="1"/>
  <c r="F42" i="1"/>
  <c r="E48" i="1"/>
  <c r="E46" i="1"/>
  <c r="E45" i="1"/>
  <c r="E44" i="1"/>
  <c r="E43" i="1"/>
  <c r="E42" i="1"/>
  <c r="S7" i="2" l="1"/>
  <c r="S14" i="2"/>
  <c r="S8" i="2"/>
  <c r="S9" i="2"/>
  <c r="S13" i="2"/>
  <c r="S10" i="2"/>
  <c r="S11" i="2"/>
  <c r="R8" i="2"/>
  <c r="R13" i="2"/>
  <c r="R7" i="2"/>
  <c r="R10" i="2"/>
  <c r="R11" i="2"/>
  <c r="R9" i="2"/>
  <c r="R14" i="2"/>
  <c r="Q8" i="2"/>
  <c r="Q10" i="2"/>
  <c r="Q9" i="2"/>
  <c r="Q11" i="2"/>
  <c r="Q14" i="2"/>
  <c r="Q7" i="2"/>
  <c r="Q13" i="2"/>
  <c r="D48" i="1"/>
  <c r="C48" i="1"/>
  <c r="B48" i="1"/>
  <c r="M49" i="1"/>
  <c r="L49" i="1"/>
  <c r="K49" i="1"/>
  <c r="J49" i="1"/>
  <c r="I49" i="1"/>
  <c r="H49" i="1"/>
  <c r="G49" i="1"/>
  <c r="F49" i="1"/>
  <c r="E49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B49" i="1" l="1"/>
  <c r="C49" i="1"/>
  <c r="D49" i="1"/>
</calcChain>
</file>

<file path=xl/sharedStrings.xml><?xml version="1.0" encoding="utf-8"?>
<sst xmlns="http://schemas.openxmlformats.org/spreadsheetml/2006/main" count="181" uniqueCount="56">
  <si>
    <t xml:space="preserve">Wetland 1 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</si>
  <si>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</si>
  <si>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</si>
  <si>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</si>
  <si>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</si>
  <si>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</si>
  <si>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</si>
  <si>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</si>
  <si>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</si>
  <si>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</si>
  <si>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</si>
  <si>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Wetland 12</t>
  </si>
  <si>
    <t>min</t>
  </si>
  <si>
    <t>first quartile</t>
  </si>
  <si>
    <t>median value</t>
  </si>
  <si>
    <t>Third quartile</t>
  </si>
  <si>
    <t xml:space="preserve">maximum value </t>
  </si>
  <si>
    <t>Mean</t>
  </si>
  <si>
    <t xml:space="preserve">Range </t>
  </si>
  <si>
    <t>wetland ppm</t>
  </si>
  <si>
    <t>20-28</t>
  </si>
  <si>
    <t>29-35</t>
  </si>
  <si>
    <t>36-42</t>
  </si>
  <si>
    <t>43-47</t>
  </si>
  <si>
    <t>48-56</t>
  </si>
  <si>
    <t>57-65</t>
  </si>
  <si>
    <t>66-68</t>
  </si>
  <si>
    <t>69-77</t>
  </si>
  <si>
    <t>78-80</t>
  </si>
  <si>
    <t>81-89</t>
  </si>
  <si>
    <t>Wetland</t>
  </si>
  <si>
    <t>Location</t>
  </si>
  <si>
    <t>Date</t>
  </si>
  <si>
    <t>CO2_ppm</t>
  </si>
  <si>
    <t>NA</t>
  </si>
  <si>
    <t>PPM corrected</t>
  </si>
  <si>
    <t>Elevation</t>
  </si>
  <si>
    <t>ppm_NOTcorrected</t>
  </si>
  <si>
    <t>W1 (4280.2)</t>
  </si>
  <si>
    <t>W2 (4276.89)</t>
  </si>
  <si>
    <t>W3 (4288.65)</t>
  </si>
  <si>
    <t>W4 (4171.33)</t>
  </si>
  <si>
    <t>W5 (4171.33)</t>
  </si>
  <si>
    <t>W6 (4256.87)</t>
  </si>
  <si>
    <t>W 7 (4231.38)</t>
  </si>
  <si>
    <t>W8 (4247.39)</t>
  </si>
  <si>
    <t>W9 (4119.59)</t>
  </si>
  <si>
    <t>W10</t>
  </si>
  <si>
    <t>W11</t>
  </si>
  <si>
    <t>W12</t>
  </si>
  <si>
    <t>W5 (4231.38)</t>
  </si>
  <si>
    <t>W10 (na)</t>
  </si>
  <si>
    <t>W11 (na)</t>
  </si>
  <si>
    <t>W12 (na)</t>
  </si>
  <si>
    <t>Flux_gCO2asCperM2perDay</t>
  </si>
  <si>
    <t>flux vs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</si>
</sst>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0" fontId="0" fillId="0" borderId="0" xfId="1" applyNumberFormat="1" applyFont="1"/>
    <xf numFmtId="20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Fill="1"/>
    <xf numFmtId="0" fontId="3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per day wetland</a:t>
            </a:r>
            <a:r>
              <a:rPr lang="en-US" baseline="0"/>
              <a:t> 1 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Sheet3!$B$2:$B$4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Sheet3!$C$2:$C$4</c:f>
              <c:numCache>
                <c:formatCode>General</c:formatCode>
                <c:ptCount val="3"/>
                <c:pt idx="0">
                  <c:v>3.8016000000000001E-2</c:v>
                </c:pt>
                <c:pt idx="1">
                  <c:v>3.9168000000000001E-2</c:v>
                </c:pt>
                <c:pt idx="2">
                  <c:v>5.1839999999999997E-2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D-4A38-B240-12E020276DE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Sheet3!$B$2:$B$4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Sheet3!$C$2:$C$4</c:f>
              <c:numCache>
                <c:formatCode>General</c:formatCode>
                <c:ptCount val="3"/>
                <c:pt idx="0">
                  <c:v>3.8016000000000001E-2</c:v>
                </c:pt>
                <c:pt idx="1">
                  <c:v>3.9168000000000001E-2</c:v>
                </c:pt>
                <c:pt idx="2">
                  <c:v>5.1839999999999997E-2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D-4A38-B240-12E02027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71536"/>
        <c:axId val="1850183120"/>
      </c:lineChart>
      <c:dateAx>
        <c:axId val="173467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83120"/>
        <c:crosses val="autoZero"/>
        <c:auto val="1"/>
        <c:lblOffset val="100"/>
        <c:baseTimeUnit val="days"/>
      </c:dateAx>
      <c:valAx>
        <c:axId val="18501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715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Sheet3!$B$28:$B$30</c:f>
              <c:numCache>
                <c:formatCode>m/d/yyyy</c:formatCode>
                <c:ptCount val="3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</c:numCache>
            </c:numRef>
          </c:cat>
          <c:val>
            <c:numRef>
              <c:f>Sheet3!$C$28:$C$30</c:f>
              <c:numCache>
                <c:formatCode>General</c:formatCode>
                <c:ptCount val="3"/>
                <c:pt idx="0">
                  <c:v>0.30758400000000002</c:v>
                </c:pt>
                <c:pt idx="1">
                  <c:v>0.26364342857142897</c:v>
                </c:pt>
                <c:pt idx="2">
                  <c:v>0.54950399999999999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4C8-9B47-C43AFDB5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62528"/>
        <c:axId val="2022880704"/>
      </c:lineChart>
      <c:dateAx>
        <c:axId val="26276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80704"/>
        <c:crosses val="autoZero"/>
        <c:auto val="1"/>
        <c:lblOffset val="100"/>
        <c:baseTimeUnit val="days"/>
      </c:dateAx>
      <c:valAx>
        <c:axId val="20228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Sheet3!$B$31:$B$33</c:f>
              <c:numCache>
                <c:formatCode>m/d/yyyy</c:formatCode>
                <c:ptCount val="3"/>
                <c:pt idx="0">
                  <c:v>44753</c:v>
                </c:pt>
                <c:pt idx="1">
                  <c:v>44761</c:v>
                </c:pt>
                <c:pt idx="2">
                  <c:v>44764</c:v>
                </c:pt>
              </c:numCache>
            </c:numRef>
          </c:cat>
          <c:val>
            <c:numRef>
              <c:f>Sheet3!$C$31:$C$33</c:f>
              <c:numCache>
                <c:formatCode>General</c:formatCode>
                <c:ptCount val="3"/>
                <c:pt idx="0">
                  <c:v>1.3330285714285701E-2</c:v>
                </c:pt>
                <c:pt idx="1">
                  <c:v>6.6355200000000003E-2</c:v>
                </c:pt>
                <c:pt idx="2">
                  <c:v>3.5251200000000003E-2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C-4987-A4D5-33AB554E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2896"/>
        <c:axId val="1850186032"/>
      </c:lineChart>
      <c:dateAx>
        <c:axId val="18602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86032"/>
        <c:crosses val="autoZero"/>
        <c:auto val="1"/>
        <c:lblOffset val="100"/>
        <c:baseTimeUnit val="days"/>
      </c:dateAx>
      <c:valAx>
        <c:axId val="18501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8571002757148"/>
          <c:y val="3.0303030303030304E-2"/>
          <c:w val="0.84555403760649794"/>
          <c:h val="0.70509544261512769"/>
        </c:manualLayout>
      </c:layout>
      <c:lineChart>
        <c:grouping val="standard"/>
        <c:varyColors val="0"/>
        <c:ser>
          <c:idx val="0"/>
          <c:order val="0"/>
          <c:tx>
            <c:v>wetland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Sheet3!$B$2:$B$36</c:f>
              <c:numCache>
                <c:formatCode>m/d/yyyy</c:formatCode>
                <c:ptCount val="35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  <c:pt idx="3">
                  <c:v>44749</c:v>
                </c:pt>
                <c:pt idx="4">
                  <c:v>44756</c:v>
                </c:pt>
                <c:pt idx="5">
                  <c:v>44767</c:v>
                </c:pt>
                <c:pt idx="6">
                  <c:v>44749</c:v>
                </c:pt>
                <c:pt idx="7">
                  <c:v>44756</c:v>
                </c:pt>
                <c:pt idx="8">
                  <c:v>44767</c:v>
                </c:pt>
                <c:pt idx="9">
                  <c:v>44741</c:v>
                </c:pt>
                <c:pt idx="10">
                  <c:v>44757</c:v>
                </c:pt>
                <c:pt idx="11">
                  <c:v>44764</c:v>
                </c:pt>
                <c:pt idx="12">
                  <c:v>44740</c:v>
                </c:pt>
                <c:pt idx="13">
                  <c:v>44761</c:v>
                </c:pt>
                <c:pt idx="14">
                  <c:v>44742</c:v>
                </c:pt>
                <c:pt idx="15">
                  <c:v>44753</c:v>
                </c:pt>
                <c:pt idx="16">
                  <c:v>44761</c:v>
                </c:pt>
                <c:pt idx="17">
                  <c:v>44742</c:v>
                </c:pt>
                <c:pt idx="18">
                  <c:v>44753</c:v>
                </c:pt>
                <c:pt idx="19">
                  <c:v>44761</c:v>
                </c:pt>
                <c:pt idx="20">
                  <c:v>44747</c:v>
                </c:pt>
                <c:pt idx="21">
                  <c:v>44750</c:v>
                </c:pt>
                <c:pt idx="22">
                  <c:v>44760</c:v>
                </c:pt>
                <c:pt idx="23">
                  <c:v>44747</c:v>
                </c:pt>
                <c:pt idx="24">
                  <c:v>44750</c:v>
                </c:pt>
                <c:pt idx="25">
                  <c:v>44760</c:v>
                </c:pt>
                <c:pt idx="26">
                  <c:v>44747</c:v>
                </c:pt>
                <c:pt idx="27">
                  <c:v>44750</c:v>
                </c:pt>
                <c:pt idx="28">
                  <c:v>44760</c:v>
                </c:pt>
                <c:pt idx="29">
                  <c:v>44753</c:v>
                </c:pt>
                <c:pt idx="30">
                  <c:v>44761</c:v>
                </c:pt>
                <c:pt idx="31">
                  <c:v>44764</c:v>
                </c:pt>
                <c:pt idx="32">
                  <c:v>44748</c:v>
                </c:pt>
                <c:pt idx="33">
                  <c:v>44764</c:v>
                </c:pt>
                <c:pt idx="34">
                  <c:v>44769</c:v>
                </c:pt>
              </c:numCache>
            </c:numRef>
          </c:cat>
          <c:val>
            <c:numRef>
              <c:f>Sheet3!$C$2:$C$4</c:f>
              <c:numCache>
                <c:formatCode>General</c:formatCode>
                <c:ptCount val="3"/>
                <c:pt idx="0">
                  <c:v>3.8016000000000001E-2</c:v>
                </c:pt>
                <c:pt idx="1">
                  <c:v>3.9168000000000001E-2</c:v>
                </c:pt>
                <c:pt idx="2">
                  <c:v>5.1839999999999997E-2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5DC-4548-894C-1080659350B6}"/>
            </c:ext>
          </c:extLst>
        </c:ser>
        <c:ser>
          <c:idx val="1"/>
          <c:order val="1"/>
          <c:tx>
            <c:v>wetland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Sheet3!$B$2:$B$36</c:f>
              <c:numCache>
                <c:formatCode>m/d/yyyy</c:formatCode>
                <c:ptCount val="35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  <c:pt idx="3">
                  <c:v>44749</c:v>
                </c:pt>
                <c:pt idx="4">
                  <c:v>44756</c:v>
                </c:pt>
                <c:pt idx="5">
                  <c:v>44767</c:v>
                </c:pt>
                <c:pt idx="6">
                  <c:v>44749</c:v>
                </c:pt>
                <c:pt idx="7">
                  <c:v>44756</c:v>
                </c:pt>
                <c:pt idx="8">
                  <c:v>44767</c:v>
                </c:pt>
                <c:pt idx="9">
                  <c:v>44741</c:v>
                </c:pt>
                <c:pt idx="10">
                  <c:v>44757</c:v>
                </c:pt>
                <c:pt idx="11">
                  <c:v>44764</c:v>
                </c:pt>
                <c:pt idx="12">
                  <c:v>44740</c:v>
                </c:pt>
                <c:pt idx="13">
                  <c:v>44761</c:v>
                </c:pt>
                <c:pt idx="14">
                  <c:v>44742</c:v>
                </c:pt>
                <c:pt idx="15">
                  <c:v>44753</c:v>
                </c:pt>
                <c:pt idx="16">
                  <c:v>44761</c:v>
                </c:pt>
                <c:pt idx="17">
                  <c:v>44742</c:v>
                </c:pt>
                <c:pt idx="18">
                  <c:v>44753</c:v>
                </c:pt>
                <c:pt idx="19">
                  <c:v>44761</c:v>
                </c:pt>
                <c:pt idx="20">
                  <c:v>44747</c:v>
                </c:pt>
                <c:pt idx="21">
                  <c:v>44750</c:v>
                </c:pt>
                <c:pt idx="22">
                  <c:v>44760</c:v>
                </c:pt>
                <c:pt idx="23">
                  <c:v>44747</c:v>
                </c:pt>
                <c:pt idx="24">
                  <c:v>44750</c:v>
                </c:pt>
                <c:pt idx="25">
                  <c:v>44760</c:v>
                </c:pt>
                <c:pt idx="26">
                  <c:v>44747</c:v>
                </c:pt>
                <c:pt idx="27">
                  <c:v>44750</c:v>
                </c:pt>
                <c:pt idx="28">
                  <c:v>44760</c:v>
                </c:pt>
                <c:pt idx="29">
                  <c:v>44753</c:v>
                </c:pt>
                <c:pt idx="30">
                  <c:v>44761</c:v>
                </c:pt>
                <c:pt idx="31">
                  <c:v>44764</c:v>
                </c:pt>
                <c:pt idx="32">
                  <c:v>44748</c:v>
                </c:pt>
                <c:pt idx="33">
                  <c:v>44764</c:v>
                </c:pt>
                <c:pt idx="34">
                  <c:v>44769</c:v>
                </c:pt>
              </c:numCache>
            </c:numRef>
          </c:cat>
          <c:val>
            <c:numRef>
              <c:f>Sheet3!$C$5:$C$7</c:f>
              <c:numCache>
                <c:formatCode>General</c:formatCode>
                <c:ptCount val="3"/>
                <c:pt idx="0">
                  <c:v>1.2959999999999999E-2</c:v>
                </c:pt>
                <c:pt idx="1">
                  <c:v>3.6864000000000001E-2</c:v>
                </c:pt>
                <c:pt idx="2">
                  <c:v>1.18491428571429E-2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5DC-4548-894C-1080659350B6}"/>
            </c:ext>
          </c:extLst>
        </c:ser>
        <c:ser>
          <c:idx val="2"/>
          <c:order val="2"/>
          <c:tx>
            <c:v>wetland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Sheet3!$C$8:$C$10</c:f>
              <c:numCache>
                <c:formatCode>General</c:formatCode>
                <c:ptCount val="3"/>
                <c:pt idx="0">
                  <c:v>4.4434285714285704E-3</c:v>
                </c:pt>
                <c:pt idx="1">
                  <c:v>4.6656000000000003E-2</c:v>
                </c:pt>
                <c:pt idx="2">
                  <c:v>9.9532800000000005E-2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5DC-4548-894C-1080659350B6}"/>
            </c:ext>
          </c:extLst>
        </c:ser>
        <c:ser>
          <c:idx val="3"/>
          <c:order val="3"/>
          <c:tx>
            <c:v>wetland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Sheet3!$C$11:$C$13</c:f>
              <c:numCache>
                <c:formatCode>General</c:formatCode>
                <c:ptCount val="3"/>
                <c:pt idx="0">
                  <c:v>0.16144457142857099</c:v>
                </c:pt>
                <c:pt idx="1">
                  <c:v>7.0502400000000007E-2</c:v>
                </c:pt>
                <c:pt idx="2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5DC-4548-894C-1080659350B6}"/>
            </c:ext>
          </c:extLst>
        </c:ser>
        <c:ser>
          <c:idx val="4"/>
          <c:order val="4"/>
          <c:tx>
            <c:v>wetland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Sheet3!$C$14:$C$15</c:f>
              <c:numCache>
                <c:formatCode>General</c:formatCode>
                <c:ptCount val="2"/>
                <c:pt idx="0">
                  <c:v>8.2944000000000004E-3</c:v>
                </c:pt>
                <c:pt idx="1">
                  <c:v>8.9856000000000005E-2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5DC-4548-894C-1080659350B6}"/>
            </c:ext>
          </c:extLst>
        </c:ser>
        <c:ser>
          <c:idx val="5"/>
          <c:order val="5"/>
          <c:tx>
            <c:v>wetland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Sheet3!$C$16:$C$18</c:f>
              <c:numCache>
                <c:formatCode>General</c:formatCode>
                <c:ptCount val="3"/>
                <c:pt idx="0">
                  <c:v>8.5536000000000001E-2</c:v>
                </c:pt>
                <c:pt idx="1">
                  <c:v>7.0847999999999994E-2</c:v>
                </c:pt>
                <c:pt idx="2">
                  <c:v>4.1472000000000002E-2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5DC-4548-894C-1080659350B6}"/>
            </c:ext>
          </c:extLst>
        </c:ser>
        <c:ser>
          <c:idx val="6"/>
          <c:order val="6"/>
          <c:tx>
            <c:v>wetland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Sheet3!$C$19:$C$21</c:f>
              <c:numCache>
                <c:formatCode>General</c:formatCode>
                <c:ptCount val="3"/>
                <c:pt idx="0">
                  <c:v>4.6080000000000003E-2</c:v>
                </c:pt>
                <c:pt idx="1">
                  <c:v>4.1472000000000002E-2</c:v>
                </c:pt>
                <c:pt idx="2">
                  <c:v>9.3312000000000006E-2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5DC-4548-894C-1080659350B6}"/>
            </c:ext>
          </c:extLst>
        </c:ser>
        <c:ser>
          <c:idx val="7"/>
          <c:order val="7"/>
          <c:tx>
            <c:v>wetland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Sheet3!$C$22:$C$24</c:f>
              <c:numCache>
                <c:formatCode>General</c:formatCode>
                <c:ptCount val="3"/>
                <c:pt idx="0">
                  <c:v>1.583712</c:v>
                </c:pt>
                <c:pt idx="1">
                  <c:v>1.0782719999999999</c:v>
                </c:pt>
                <c:pt idx="2">
                  <c:v>0.98495999999999995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5DC-4548-894C-1080659350B6}"/>
            </c:ext>
          </c:extLst>
        </c:ser>
        <c:ser>
          <c:idx val="8"/>
          <c:order val="8"/>
          <c:tx>
            <c:v>wetland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Sheet3!$C$25:$C$27</c:f>
              <c:numCache>
                <c:formatCode>General</c:formatCode>
                <c:ptCount val="3"/>
                <c:pt idx="0">
                  <c:v>0.6822144</c:v>
                </c:pt>
                <c:pt idx="1">
                  <c:v>0.32400000000000001</c:v>
                </c:pt>
                <c:pt idx="2">
                  <c:v>0.25327542857142898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5DC-4548-894C-1080659350B6}"/>
            </c:ext>
          </c:extLst>
        </c:ser>
        <c:ser>
          <c:idx val="9"/>
          <c:order val="9"/>
          <c:tx>
            <c:v>wetland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Sheet3!$C$28:$C$30</c:f>
              <c:numCache>
                <c:formatCode>General</c:formatCode>
                <c:ptCount val="3"/>
                <c:pt idx="0">
                  <c:v>0.30758400000000002</c:v>
                </c:pt>
                <c:pt idx="1">
                  <c:v>0.26364342857142897</c:v>
                </c:pt>
                <c:pt idx="2">
                  <c:v>0.54950399999999999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5DC-4548-894C-1080659350B6}"/>
            </c:ext>
          </c:extLst>
        </c:ser>
        <c:ser>
          <c:idx val="10"/>
          <c:order val="10"/>
          <c:tx>
            <c:v>wetland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Sheet3!$C$31:$C$33</c:f>
              <c:numCache>
                <c:formatCode>General</c:formatCode>
                <c:ptCount val="3"/>
                <c:pt idx="0">
                  <c:v>1.3330285714285701E-2</c:v>
                </c:pt>
                <c:pt idx="1">
                  <c:v>6.6355200000000003E-2</c:v>
                </c:pt>
                <c:pt idx="2">
                  <c:v>3.5251200000000003E-2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E5DC-4548-894C-1080659350B6}"/>
            </c:ext>
          </c:extLst>
        </c:ser>
        <c:ser>
          <c:idx val="11"/>
          <c:order val="11"/>
          <c:tx>
            <c:v>wetland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Sheet3!$C$34:$C$36</c:f>
              <c:numCache>
                <c:formatCode>General</c:formatCode>
                <c:ptCount val="3"/>
                <c:pt idx="0">
                  <c:v>0.13182171428571399</c:v>
                </c:pt>
                <c:pt idx="1">
                  <c:v>0.119232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E5DC-4548-894C-10806593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361456"/>
        <c:axId val="2022899424"/>
      </c:lineChart>
      <c:dateAx>
        <c:axId val="2026361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99424"/>
        <c:crosses val="autoZero"/>
        <c:auto val="1"/>
        <c:lblOffset val="100"/>
        <c:baseTimeUnit val="days"/>
      </c:dateAx>
      <c:valAx>
        <c:axId val="202289942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(CO2 gas per m^2 per 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per day wetland 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Sheet3!$B$5:$B$7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Sheet3!$C$5:$C$7</c:f>
              <c:numCache>
                <c:formatCode>General</c:formatCode>
                <c:ptCount val="3"/>
                <c:pt idx="0">
                  <c:v>1.2959999999999999E-2</c:v>
                </c:pt>
                <c:pt idx="1">
                  <c:v>3.6864000000000001E-2</c:v>
                </c:pt>
                <c:pt idx="2">
                  <c:v>1.18491428571429E-2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5-433B-8D9C-671EC422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71536"/>
        <c:axId val="1850183120"/>
      </c:lineChart>
      <c:dateAx>
        <c:axId val="173467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83120"/>
        <c:crosses val="autoZero"/>
        <c:auto val="1"/>
        <c:lblOffset val="100"/>
        <c:baseTimeUnit val="days"/>
      </c:dateAx>
      <c:valAx>
        <c:axId val="18501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Sheet3!$B$8:$B$10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Sheet3!$C$8:$C$10</c:f>
              <c:numCache>
                <c:formatCode>General</c:formatCode>
                <c:ptCount val="3"/>
                <c:pt idx="0">
                  <c:v>4.4434285714285704E-3</c:v>
                </c:pt>
                <c:pt idx="1">
                  <c:v>4.6656000000000003E-2</c:v>
                </c:pt>
                <c:pt idx="2">
                  <c:v>9.9532800000000005E-2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9-41A6-9FB3-CCAEC608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916896"/>
        <c:axId val="2022906912"/>
      </c:lineChart>
      <c:dateAx>
        <c:axId val="2023916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06912"/>
        <c:crosses val="autoZero"/>
        <c:auto val="1"/>
        <c:lblOffset val="100"/>
        <c:baseTimeUnit val="days"/>
      </c:dateAx>
      <c:valAx>
        <c:axId val="20229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Sheet3!$B$11:$B$13</c:f>
              <c:numCache>
                <c:formatCode>m/d/yyyy</c:formatCode>
                <c:ptCount val="3"/>
                <c:pt idx="0">
                  <c:v>44741</c:v>
                </c:pt>
                <c:pt idx="1">
                  <c:v>44757</c:v>
                </c:pt>
                <c:pt idx="2">
                  <c:v>44764</c:v>
                </c:pt>
              </c:numCache>
            </c:numRef>
          </c:cat>
          <c:val>
            <c:numRef>
              <c:f>Sheet3!$C$11:$C$13</c:f>
              <c:numCache>
                <c:formatCode>General</c:formatCode>
                <c:ptCount val="3"/>
                <c:pt idx="0">
                  <c:v>0.16144457142857099</c:v>
                </c:pt>
                <c:pt idx="1">
                  <c:v>7.0502400000000007E-2</c:v>
                </c:pt>
                <c:pt idx="2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7-4066-A3CA-413E6F79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60464"/>
        <c:axId val="2022849088"/>
      </c:lineChart>
      <c:dateAx>
        <c:axId val="18826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9088"/>
        <c:crosses val="autoZero"/>
        <c:auto val="1"/>
        <c:lblOffset val="100"/>
        <c:baseTimeUnit val="days"/>
      </c:dateAx>
      <c:valAx>
        <c:axId val="2022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Sheet3!$B$16:$B$18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Sheet3!$C$16:$C$18</c:f>
              <c:numCache>
                <c:formatCode>General</c:formatCode>
                <c:ptCount val="3"/>
                <c:pt idx="0">
                  <c:v>8.5536000000000001E-2</c:v>
                </c:pt>
                <c:pt idx="1">
                  <c:v>7.0847999999999994E-2</c:v>
                </c:pt>
                <c:pt idx="2">
                  <c:v>4.1472000000000002E-2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4BAB-B0C9-F2BD26C5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80528"/>
        <c:axId val="1732651296"/>
      </c:lineChart>
      <c:dateAx>
        <c:axId val="26278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51296"/>
        <c:crosses val="autoZero"/>
        <c:auto val="1"/>
        <c:lblOffset val="100"/>
        <c:baseTimeUnit val="days"/>
      </c:dateAx>
      <c:valAx>
        <c:axId val="17326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Sheet3!$B$19:$B$21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Sheet3!$C$19:$C$21</c:f>
              <c:numCache>
                <c:formatCode>General</c:formatCode>
                <c:ptCount val="3"/>
                <c:pt idx="0">
                  <c:v>4.6080000000000003E-2</c:v>
                </c:pt>
                <c:pt idx="1">
                  <c:v>4.1472000000000002E-2</c:v>
                </c:pt>
                <c:pt idx="2">
                  <c:v>9.3312000000000006E-2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3-4D69-A133-97A391F4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16224"/>
        <c:axId val="1732642976"/>
      </c:lineChart>
      <c:dateAx>
        <c:axId val="26411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42976"/>
        <c:crosses val="autoZero"/>
        <c:auto val="1"/>
        <c:lblOffset val="100"/>
        <c:baseTimeUnit val="days"/>
      </c:dateAx>
      <c:valAx>
        <c:axId val="17326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Sheet3!$B$22:$B$24</c:f>
              <c:numCache>
                <c:formatCode>m/d/yyyy</c:formatCode>
                <c:ptCount val="3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</c:numCache>
            </c:numRef>
          </c:cat>
          <c:val>
            <c:numRef>
              <c:f>Sheet3!$C$22:$C$24</c:f>
              <c:numCache>
                <c:formatCode>General</c:formatCode>
                <c:ptCount val="3"/>
                <c:pt idx="0">
                  <c:v>1.583712</c:v>
                </c:pt>
                <c:pt idx="1">
                  <c:v>1.0782719999999999</c:v>
                </c:pt>
                <c:pt idx="2">
                  <c:v>0.98495999999999995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C-422D-91CB-0BB89F53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33216"/>
        <c:axId val="2022887360"/>
      </c:lineChart>
      <c:dateAx>
        <c:axId val="185043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87360"/>
        <c:crosses val="autoZero"/>
        <c:auto val="1"/>
        <c:lblOffset val="100"/>
        <c:baseTimeUnit val="days"/>
      </c:dateAx>
      <c:valAx>
        <c:axId val="20228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Sheet3!$B$25:$B$27</c:f>
              <c:numCache>
                <c:formatCode>m/d/yyyy</c:formatCode>
                <c:ptCount val="3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</c:numCache>
            </c:numRef>
          </c:cat>
          <c:val>
            <c:numRef>
              <c:f>Sheet3!$C$25:$C$27</c:f>
              <c:numCache>
                <c:formatCode>General</c:formatCode>
                <c:ptCount val="3"/>
                <c:pt idx="0">
                  <c:v>0.6822144</c:v>
                </c:pt>
                <c:pt idx="1">
                  <c:v>0.32400000000000001</c:v>
                </c:pt>
                <c:pt idx="2">
                  <c:v>0.25327542857142898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2-4E98-8500-5A21E8DD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112048"/>
        <c:axId val="2022895264"/>
      </c:lineChart>
      <c:dateAx>
        <c:axId val="150011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95264"/>
        <c:crosses val="autoZero"/>
        <c:auto val="1"/>
        <c:lblOffset val="100"/>
        <c:baseTimeUnit val="days"/>
      </c:dateAx>
      <c:valAx>
        <c:axId val="20228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Wetland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</a:t>
          </a:r>
        </a:p>
      </cx:txPr>
    </cx:title>
    <cx:plotArea>
      <cx:plotAreaRegion>
        <cx:series layoutId="boxWhisker" uniqueId="{00000000-E58F-4781-B471-4C49D0CC477B}" formatIdx="1">
          <cx:tx>
            <cx:txData>
              <cx:f>_xlchart.v1.22</cx:f>
              <cx:v>Wetland 1 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/>
            <cx:statistics quartileMethod="exclusive"/>
          </cx:layoutPr>
        </cx:series>
      </cx:plotAreaRegion>
      <cx:axis id="0" hidden="1">
        <cx:catScaling gapWidth="1.16999996"/>
        <cx:tickLabels/>
      </cx:axis>
      <cx:axis id="1">
        <cx:valScaling max="500" min="20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Wetland 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11</a:t>
          </a:r>
        </a:p>
      </cx:txPr>
    </cx:title>
    <cx:plotArea>
      <cx:plotAreaRegion>
        <cx:series layoutId="boxWhisker" uniqueId="{F1069EEC-46D5-491F-8B10-1D95E4075581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0" min="25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>
      <cx:tx>
        <cx:txData>
          <cx:v>wetland 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12</a:t>
          </a:r>
        </a:p>
      </cx:txPr>
    </cx:title>
    <cx:plotArea>
      <cx:plotAreaRegion>
        <cx:series layoutId="boxWhisker" uniqueId="{716565CE-2A92-4F9E-8BCB-6A13ED0B354D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" min="600"/>
        <cx:title>
          <cx:tx>
            <cx:txData>
              <cx:v>ppm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Wetland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3</a:t>
          </a:r>
        </a:p>
      </cx:txPr>
    </cx:title>
    <cx:plotArea>
      <cx:plotAreaRegion>
        <cx:series layoutId="boxWhisker" uniqueId="{99298F35-71DB-449E-B09E-1B046B55F9CD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00" min="20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_xlchart.v1.33</cx:f>
      </cx:strDim>
      <cx:numDim type="val">
        <cx:f dir="row">_xlchart.v1.34</cx:f>
      </cx:numDim>
    </cx:data>
    <cx:data id="1">
      <cx:strDim type="cat">
        <cx:f dir="row">_xlchart.v1.33</cx:f>
      </cx:strDim>
      <cx:numDim type="val">
        <cx:f dir="row">_xlchart.v1.35</cx:f>
      </cx:numDim>
    </cx:data>
    <cx:data id="2">
      <cx:strDim type="cat">
        <cx:f dir="row">_xlchart.v1.33</cx:f>
      </cx:strDim>
      <cx:numDim type="val">
        <cx:f dir="row">_xlchart.v1.36</cx:f>
      </cx:numDim>
    </cx:data>
    <cx:data id="3">
      <cx:strDim type="cat">
        <cx:f dir="row">_xlchart.v1.33</cx:f>
      </cx:strDim>
      <cx:numDim type="val">
        <cx:f dir="row">_xlchart.v1.37</cx:f>
      </cx:numDim>
    </cx:data>
    <cx:data id="4">
      <cx:strDim type="cat">
        <cx:f dir="row">_xlchart.v1.33</cx:f>
      </cx:strDim>
      <cx:numDim type="val">
        <cx:f dir="row">_xlchart.v1.38</cx:f>
      </cx:numDim>
    </cx:data>
  </cx:chartData>
  <cx:chart>
    <cx:title pos="t" align="ctr" overlay="0">
      <cx:tx>
        <cx:txData>
          <cx:v>Wetlands ppm not corrected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Wetlands ppm not corrected</a:t>
          </a:r>
        </a:p>
      </cx:txPr>
    </cx:title>
    <cx:plotArea>
      <cx:plotAreaRegion>
        <cx:series layoutId="boxWhisker" uniqueId="{B92741E7-D17A-405D-93E9-A1FB2643E1E2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2D3581-4FF1-4F7C-A7A4-F00CE4D0607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10BBA8-A644-408C-BAC5-B48EB566C41E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B974576-5B3E-40FF-96A7-F3E6827B5EFB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B9E51B0-B1E5-4894-AB09-70BCD74EE773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_xlchart.v1.57</cx:f>
      </cx:strDim>
      <cx:numDim type="val">
        <cx:f dir="row">_xlchart.v1.58</cx:f>
      </cx:numDim>
    </cx:data>
    <cx:data id="1">
      <cx:strDim type="cat">
        <cx:f dir="row">_xlchart.v1.57</cx:f>
      </cx:strDim>
      <cx:numDim type="val">
        <cx:f dir="row">_xlchart.v1.59</cx:f>
      </cx:numDim>
    </cx:data>
    <cx:data id="2">
      <cx:strDim type="cat">
        <cx:f dir="row">_xlchart.v1.57</cx:f>
      </cx:strDim>
      <cx:numDim type="val">
        <cx:f dir="row">_xlchart.v1.60</cx:f>
      </cx:numDim>
    </cx:data>
    <cx:data id="3">
      <cx:strDim type="cat">
        <cx:f dir="row">_xlchart.v1.57</cx:f>
      </cx:strDim>
      <cx:numDim type="val">
        <cx:f dir="row">_xlchart.v1.61</cx:f>
      </cx:numDim>
    </cx:data>
    <cx:data id="4">
      <cx:strDim type="cat">
        <cx:f dir="row">_xlchart.v1.57</cx:f>
      </cx:strDim>
      <cx:numDim type="val">
        <cx:f dir="row">_xlchart.v1.62</cx:f>
      </cx:numDim>
    </cx:data>
  </cx:chartData>
  <cx:chart>
    <cx:title pos="t" align="ctr" overlay="0">
      <cx:tx>
        <cx:txData>
          <cx:v>Wetlands elevation and  not corrected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Wetlands elevation and  not corrected </a:t>
          </a:r>
        </a:p>
      </cx:txPr>
    </cx:title>
    <cx:plotArea>
      <cx:plotAreaRegion>
        <cx:series layoutId="boxWhisker" uniqueId="{B81CEF41-00AD-4691-AF0C-A4666FCC492B}">
          <cx:tx>
            <cx:txData>
              <cx:f>_xlchart.v1.52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721BEE-4053-4440-BAC1-325345CC0BFE}">
          <cx:tx>
            <cx:txData>
              <cx:f>_xlchart.v1.53</cx:f>
              <cx:v>first quartile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E1B9D75-E0D3-4F3D-850B-95353A8403C0}">
          <cx:tx>
            <cx:txData>
              <cx:f>_xlchart.v1.54</cx:f>
              <cx:v>median value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EDC319-FC83-4CAD-836E-91F397886F8A}">
          <cx:tx>
            <cx:txData>
              <cx:f>_xlchart.v1.55</cx:f>
              <cx:v>Third quartile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09FDC4B-346F-4E2C-AFE0-3D19F7BCC4F4}">
          <cx:tx>
            <cx:txData>
              <cx:f>_xlchart.v1.56</cx:f>
              <cx:v>maximum value 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Wetland and elevation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Wetland and elevation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PPM not corrected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_xlchart.v1.46</cx:f>
      </cx:strDim>
      <cx:numDim type="val">
        <cx:f dir="row">_xlchart.v1.47</cx:f>
      </cx:numDim>
    </cx:data>
    <cx:data id="1">
      <cx:strDim type="cat">
        <cx:f dir="row">_xlchart.v1.46</cx:f>
      </cx:strDim>
      <cx:numDim type="val">
        <cx:f dir="row">_xlchart.v1.48</cx:f>
      </cx:numDim>
    </cx:data>
    <cx:data id="2">
      <cx:strDim type="cat">
        <cx:f dir="row">_xlchart.v1.46</cx:f>
      </cx:strDim>
      <cx:numDim type="val">
        <cx:f dir="row">_xlchart.v1.49</cx:f>
      </cx:numDim>
    </cx:data>
    <cx:data id="3">
      <cx:strDim type="cat">
        <cx:f dir="row">_xlchart.v1.46</cx:f>
      </cx:strDim>
      <cx:numDim type="val">
        <cx:f dir="row">_xlchart.v1.50</cx:f>
      </cx:numDim>
    </cx:data>
    <cx:data id="4">
      <cx:strDim type="cat">
        <cx:f dir="row">_xlchart.v1.46</cx:f>
      </cx:strDim>
      <cx:numDim type="val">
        <cx:f dir="row">_xlchart.v1.51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A68FEB12-5EF2-4342-BEE6-D4ED0A8904A4}">
          <cx:tx>
            <cx:txData>
              <cx:f>_xlchart.v1.41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6CD7BC-2D3B-4066-B411-E983A5CB68F7}">
          <cx:tx>
            <cx:txData>
              <cx:f>_xlchart.v1.42</cx:f>
              <cx:v>first quartile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22AADBC-44F9-48D4-990F-43E4E707FADB}">
          <cx:tx>
            <cx:txData>
              <cx:f>_xlchart.v1.43</cx:f>
              <cx:v>median value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E69B2C-8E88-43DE-A7F2-4769DE1F21C9}">
          <cx:tx>
            <cx:txData>
              <cx:f>_xlchart.v1.44</cx:f>
              <cx:v>Third quartile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7F245AC-E6D6-4513-9B46-2C0322A6C4E6}">
          <cx:tx>
            <cx:txData>
              <cx:f>_xlchart.v1.45</cx:f>
              <cx:v>maximum value 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Wetland and elevation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Wetland and elevation</a:t>
              </a:r>
            </a:p>
          </cx:txPr>
        </cx:title>
        <cx:tickLabels/>
      </cx:axis>
      <cx:axis id="1">
        <cx:valScaling max="1050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_xlchart.v1.79</cx:f>
      </cx:strDim>
      <cx:numDim type="val">
        <cx:f>_xlchart.v1.70</cx:f>
      </cx:numDim>
    </cx:data>
    <cx:data id="1">
      <cx:numDim type="val">
        <cx:f>_xlchart.v1.65</cx:f>
      </cx:numDim>
    </cx:data>
    <cx:data id="2">
      <cx:numDim type="val">
        <cx:f>_xlchart.v1.67</cx:f>
      </cx:numDim>
    </cx:data>
    <cx:data id="3">
      <cx:numDim type="val">
        <cx:f>_xlchart.v1.69</cx:f>
      </cx:numDim>
    </cx:data>
    <cx:data id="4">
      <cx:numDim type="val">
        <cx:f>_xlchart.v1.71</cx:f>
      </cx:numDim>
    </cx:data>
    <cx:data id="5">
      <cx:numDim type="val">
        <cx:f>_xlchart.v1.72</cx:f>
      </cx:numDim>
    </cx:data>
    <cx:data id="6">
      <cx:numDim type="val">
        <cx:f>_xlchart.v1.73</cx:f>
      </cx:numDim>
    </cx:data>
    <cx:data id="7">
      <cx:numDim type="val">
        <cx:f>_xlchart.v1.74</cx:f>
      </cx:numDim>
    </cx:data>
    <cx:data id="8">
      <cx:numDim type="val">
        <cx:f>_xlchart.v1.75</cx:f>
      </cx:numDim>
    </cx:data>
    <cx:data id="9">
      <cx:numDim type="val">
        <cx:f>_xlchart.v1.76</cx:f>
      </cx:numDim>
    </cx:data>
    <cx:data id="10">
      <cx:strDim type="cat">
        <cx:f>_xlchart.v1.79</cx:f>
      </cx:strDim>
      <cx:numDim type="val">
        <cx:f>_xlchart.v1.77</cx:f>
      </cx:numDim>
    </cx:data>
  </cx:chartData>
  <cx:chart>
    <cx:title pos="t" align="ctr" overlay="0"/>
    <cx:plotArea>
      <cx:plotAreaRegion>
        <cx:series layoutId="boxWhisker" uniqueId="{00000002-5C54-4811-B88C-85C2C661CE00}">
          <cx:tx>
            <cx:txData>
              <cx:v>wetland 1</cx:v>
            </cx:txData>
          </cx:tx>
          <cx:dataId val="0"/>
          <cx:layoutPr>
            <cx:statistics quartileMethod="exclusive"/>
          </cx:layoutPr>
        </cx:series>
        <cx:series layoutId="boxWhisker" uniqueId="{00000003-5C54-4811-B88C-85C2C661CE00}">
          <cx:tx>
            <cx:txData>
              <cx:v>wetland 2</cx:v>
            </cx:txData>
          </cx:tx>
          <cx:dataId val="1"/>
          <cx:layoutPr>
            <cx:statistics quartileMethod="exclusive"/>
          </cx:layoutPr>
        </cx:series>
        <cx:series layoutId="boxWhisker" uniqueId="{00000004-5C54-4811-B88C-85C2C661CE00}">
          <cx:tx>
            <cx:txData>
              <cx:v>wetland 3 </cx:v>
            </cx:txData>
          </cx:tx>
          <cx:dataId val="2"/>
          <cx:layoutPr>
            <cx:statistics quartileMethod="exclusive"/>
          </cx:layoutPr>
        </cx:series>
        <cx:series layoutId="boxWhisker" uniqueId="{00000005-5C54-4811-B88C-85C2C661CE00}">
          <cx:tx>
            <cx:txData>
              <cx:v>wetland 4 </cx:v>
            </cx:txData>
          </cx:tx>
          <cx:dataId val="3"/>
          <cx:layoutPr>
            <cx:statistics quartileMethod="exclusive"/>
          </cx:layoutPr>
        </cx:series>
        <cx:series layoutId="boxWhisker" uniqueId="{00000006-5C54-4811-B88C-85C2C661CE00}">
          <cx:tx>
            <cx:txData>
              <cx:v>Wetland 5</cx:v>
            </cx:txData>
          </cx:tx>
          <cx:dataId val="4"/>
          <cx:layoutPr>
            <cx:statistics quartileMethod="exclusive"/>
          </cx:layoutPr>
        </cx:series>
        <cx:series layoutId="boxWhisker" uniqueId="{00000007-5C54-4811-B88C-85C2C661CE00}">
          <cx:tx>
            <cx:txData>
              <cx:v>Wetland 6</cx:v>
            </cx:txData>
          </cx:tx>
          <cx:dataId val="5"/>
          <cx:layoutPr>
            <cx:statistics quartileMethod="exclusive"/>
          </cx:layoutPr>
        </cx:series>
        <cx:series layoutId="boxWhisker" uniqueId="{00000008-5C54-4811-B88C-85C2C661CE00}">
          <cx:tx>
            <cx:txData>
              <cx:v>wetland 7</cx:v>
            </cx:txData>
          </cx:tx>
          <cx:dataId val="6"/>
          <cx:layoutPr>
            <cx:statistics quartileMethod="exclusive"/>
          </cx:layoutPr>
        </cx:series>
        <cx:series layoutId="boxWhisker" uniqueId="{00000009-5C54-4811-B88C-85C2C661CE00}">
          <cx:tx>
            <cx:txData>
              <cx:v>wetland 8 </cx:v>
            </cx:txData>
          </cx:tx>
          <cx:dataId val="7"/>
          <cx:layoutPr>
            <cx:statistics quartileMethod="exclusive"/>
          </cx:layoutPr>
        </cx:series>
        <cx:series layoutId="boxWhisker" uniqueId="{0000000A-5C54-4811-B88C-85C2C661CE00}">
          <cx:tx>
            <cx:txData>
              <cx:v>wetland 9 </cx:v>
            </cx:txData>
          </cx:tx>
          <cx:dataId val="8"/>
          <cx:layoutPr>
            <cx:statistics quartileMethod="exclusive"/>
          </cx:layoutPr>
        </cx:series>
        <cx:series layoutId="boxWhisker" uniqueId="{0000000B-5C54-4811-B88C-85C2C661CE00}">
          <cx:tx>
            <cx:txData>
              <cx:v>wetland 10</cx:v>
            </cx:txData>
          </cx:tx>
          <cx:dataId val="9"/>
          <cx:layoutPr>
            <cx:statistics quartileMethod="exclusive"/>
          </cx:layoutPr>
        </cx:series>
        <cx:series layoutId="boxWhisker" uniqueId="{0000000C-5C54-4811-B88C-85C2C661CE00}">
          <cx:tx>
            <cx:txData>
              <cx:v>wetland 12</cx:v>
            </cx:txData>
          </cx:tx>
          <cx:dataId val="10"/>
          <cx:layoutPr>
            <cx:statistics quartileMethod="exclusive"/>
          </cx:layoutPr>
        </cx:series>
      </cx:plotAreaRegion>
      <cx:axis id="0">
        <cx:catScaling gapWidth="1"/>
        <cx:tickLabels/>
        <cx:numFmt formatCode="#,##0.00" sourceLinked="0"/>
      </cx:axis>
      <cx:axis id="1">
        <cx:valScaling max="1050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wetland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2</a:t>
          </a:r>
        </a:p>
      </cx:txPr>
    </cx:title>
    <cx:plotArea>
      <cx:plotAreaRegion>
        <cx:series layoutId="boxWhisker" uniqueId="{2CD3993D-DC82-496B-9017-BFEA5F03E104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50" min="20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Wetland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4</a:t>
          </a:r>
        </a:p>
      </cx:txPr>
    </cx:title>
    <cx:plotArea>
      <cx:plotAreaRegion>
        <cx:series layoutId="boxWhisker" uniqueId="{A7AE2942-F471-4CC1-B32A-6D4CBC6B83C1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0" min="35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Wetland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5</a:t>
          </a:r>
        </a:p>
      </cx:txPr>
    </cx:title>
    <cx:plotArea>
      <cx:plotAreaRegion>
        <cx:series layoutId="boxWhisker" uniqueId="{AF50C636-FC72-4DF5-A63D-BAAC5408FCA0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00" min="40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Wetland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6</a:t>
          </a:r>
        </a:p>
      </cx:txPr>
    </cx:title>
    <cx:plotArea>
      <cx:plotAreaRegion>
        <cx:series layoutId="boxWhisker" uniqueId="{9C6BE943-5633-4DA3-81F6-C38A7F6F3E5B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 min="37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wetland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7</a:t>
          </a:r>
        </a:p>
      </cx:txPr>
    </cx:title>
    <cx:plotArea>
      <cx:plotAreaRegion>
        <cx:series layoutId="boxWhisker" uniqueId="{FEE94941-30D3-466E-ACD1-169FB129BDE8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50" min="20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Wetland 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8</a:t>
          </a:r>
        </a:p>
      </cx:txPr>
    </cx:title>
    <cx:plotArea>
      <cx:plotAreaRegion>
        <cx:series layoutId="boxWhisker" uniqueId="{29D2341B-858B-4A8E-BB1B-BFA4E5EDC86F}">
          <cx:dataId val="0"/>
          <cx:layoutPr>
            <cx:statistics quartileMethod="exclusive"/>
          </cx:layoutPr>
        </cx:series>
      </cx:plotAreaRegion>
      <cx:axis id="0" hidden="1">
        <cx:catScaling gapWidth="1.79999995"/>
        <cx:tickLabels/>
      </cx:axis>
      <cx:axis id="1">
        <cx:valScaling min="150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Wetland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9</a:t>
          </a:r>
        </a:p>
      </cx:txPr>
    </cx:title>
    <cx:plotArea>
      <cx:plotAreaRegion>
        <cx:series layoutId="boxWhisker" uniqueId="{13CB9A7A-4ACE-4229-9F45-E21EC1AD1638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200" min="2800"/>
        <cx:title>
          <cx:tx>
            <cx:txData>
              <cx:v>ppm not corrected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Wetland 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Wetland 10</a:t>
          </a:r>
        </a:p>
      </cx:txPr>
    </cx:title>
    <cx:plotArea>
      <cx:plotAreaRegion>
        <cx:series layoutId="boxWhisker" uniqueId="{C2924AC1-1A00-4CD5-B45D-D30ACBA4ABA5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000" min="1000"/>
        <cx:title>
          <cx:tx>
            <cx:txData>
              <cx:v>ppm not corrected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ppm not corrected 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508000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6F5A82-1F9D-4749-BA3E-169A2C7B9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946400" cy="186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565150</xdr:colOff>
      <xdr:row>0</xdr:row>
      <xdr:rowOff>0</xdr:rowOff>
    </xdr:from>
    <xdr:to>
      <xdr:col>10</xdr:col>
      <xdr:colOff>76200</xdr:colOff>
      <xdr:row>10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0B4774-2F24-43E2-875B-F3135D9F9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3550" y="0"/>
              <a:ext cx="316865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6350</xdr:colOff>
      <xdr:row>0</xdr:row>
      <xdr:rowOff>6350</xdr:rowOff>
    </xdr:from>
    <xdr:to>
      <xdr:col>22</xdr:col>
      <xdr:colOff>114300</xdr:colOff>
      <xdr:row>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7E8175-3CB2-4930-AE09-858C4D13A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6350"/>
              <a:ext cx="315595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</xdr:row>
      <xdr:rowOff>171450</xdr:rowOff>
    </xdr:from>
    <xdr:to>
      <xdr:col>6</xdr:col>
      <xdr:colOff>12700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63DC3A-7F52-4B5B-8DF7-8B679C1EB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2950"/>
              <a:ext cx="3670300" cy="198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381000</xdr:colOff>
      <xdr:row>10</xdr:row>
      <xdr:rowOff>165100</xdr:rowOff>
    </xdr:from>
    <xdr:to>
      <xdr:col>12</xdr:col>
      <xdr:colOff>577850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7AD0C87-1E3A-414C-90F7-52A4D50ABB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2006600"/>
              <a:ext cx="3854450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203200</xdr:colOff>
      <xdr:row>10</xdr:row>
      <xdr:rowOff>165100</xdr:rowOff>
    </xdr:from>
    <xdr:to>
      <xdr:col>20</xdr:col>
      <xdr:colOff>31750</xdr:colOff>
      <xdr:row>21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2B56D6D-0C96-4023-84AD-123C191EEC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8000" y="2006600"/>
              <a:ext cx="409575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57150</xdr:rowOff>
    </xdr:from>
    <xdr:to>
      <xdr:col>5</xdr:col>
      <xdr:colOff>577850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7474118-B01C-4CE1-A9C8-A4442E57F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2600"/>
              <a:ext cx="36258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22</xdr:row>
      <xdr:rowOff>177800</xdr:rowOff>
    </xdr:from>
    <xdr:to>
      <xdr:col>12</xdr:col>
      <xdr:colOff>546100</xdr:colOff>
      <xdr:row>37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59350F5-68C8-46D9-B3E4-A5D27237A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4229100"/>
              <a:ext cx="3937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152400</xdr:colOff>
      <xdr:row>22</xdr:row>
      <xdr:rowOff>171450</xdr:rowOff>
    </xdr:from>
    <xdr:to>
      <xdr:col>20</xdr:col>
      <xdr:colOff>82550</xdr:colOff>
      <xdr:row>37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BAEE897-45E1-46A9-A6A8-E1AB8D05F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222750"/>
              <a:ext cx="41973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514350</xdr:colOff>
      <xdr:row>22</xdr:row>
      <xdr:rowOff>139700</xdr:rowOff>
    </xdr:from>
    <xdr:to>
      <xdr:col>28</xdr:col>
      <xdr:colOff>209550</xdr:colOff>
      <xdr:row>37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BA4AC42-5211-4DF5-9AD6-247C1CEE6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571500</xdr:colOff>
      <xdr:row>23</xdr:row>
      <xdr:rowOff>12700</xdr:rowOff>
    </xdr:from>
    <xdr:to>
      <xdr:col>36</xdr:col>
      <xdr:colOff>184150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EA05BCF-F830-4C93-B8AD-264FC8182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0300" y="4248150"/>
              <a:ext cx="4489450" cy="255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19050</xdr:colOff>
      <xdr:row>10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8D33880-F428-4F15-9618-F6A6F8271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0"/>
              <a:ext cx="306705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327024</xdr:colOff>
      <xdr:row>39</xdr:row>
      <xdr:rowOff>88900</xdr:rowOff>
    </xdr:from>
    <xdr:to>
      <xdr:col>22</xdr:col>
      <xdr:colOff>12699</xdr:colOff>
      <xdr:row>56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AD10B5E-291D-4842-8A36-A189CC4F3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1824" y="7270750"/>
              <a:ext cx="5172075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279400</xdr:colOff>
      <xdr:row>59</xdr:row>
      <xdr:rowOff>88900</xdr:rowOff>
    </xdr:from>
    <xdr:to>
      <xdr:col>22</xdr:col>
      <xdr:colOff>263525</xdr:colOff>
      <xdr:row>77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B9C3F360-280C-4EFB-909A-A46FBD79D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4200" y="10953750"/>
              <a:ext cx="5470525" cy="328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44451</xdr:colOff>
      <xdr:row>81</xdr:row>
      <xdr:rowOff>146050</xdr:rowOff>
    </xdr:from>
    <xdr:to>
      <xdr:col>10</xdr:col>
      <xdr:colOff>552451</xdr:colOff>
      <xdr:row>96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3B991374-4C98-4760-A705-A4D5FD8A2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3251" y="15062200"/>
              <a:ext cx="4775200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1</xdr:row>
      <xdr:rowOff>31750</xdr:rowOff>
    </xdr:from>
    <xdr:to>
      <xdr:col>12</xdr:col>
      <xdr:colOff>346075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6FC1F-E554-471E-BE26-CD136926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454024</xdr:colOff>
      <xdr:row>65</xdr:row>
      <xdr:rowOff>158750</xdr:rowOff>
    </xdr:from>
    <xdr:to>
      <xdr:col>19</xdr:col>
      <xdr:colOff>25400</xdr:colOff>
      <xdr:row>94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625CCA-BA4C-4AAE-A4FE-D166FE81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1B7BD-B9E1-4C87-B915-A812F1BDE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15</xdr:row>
      <xdr:rowOff>101600</xdr:rowOff>
    </xdr:from>
    <xdr:to>
      <xdr:col>12</xdr:col>
      <xdr:colOff>257175</xdr:colOff>
      <xdr:row>30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4AE55D-AFD5-4BF2-A489-0E25020F1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568325</xdr:colOff>
      <xdr:row>16</xdr:row>
      <xdr:rowOff>19050</xdr:rowOff>
    </xdr:from>
    <xdr:to>
      <xdr:col>20</xdr:col>
      <xdr:colOff>263525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3CD25E-76AA-4470-88EC-0BC436F2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15</xdr:row>
      <xdr:rowOff>38100</xdr:rowOff>
    </xdr:from>
    <xdr:to>
      <xdr:col>28</xdr:col>
      <xdr:colOff>295275</xdr:colOff>
      <xdr:row>30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6428DC-1B6F-4BA6-BCB7-83E3C4AF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403225</xdr:colOff>
      <xdr:row>32</xdr:row>
      <xdr:rowOff>44450</xdr:rowOff>
    </xdr:from>
    <xdr:to>
      <xdr:col>20</xdr:col>
      <xdr:colOff>98425</xdr:colOff>
      <xdr:row>47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732DD7-0D29-4239-ABAD-4128025F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403225</xdr:colOff>
      <xdr:row>0</xdr:row>
      <xdr:rowOff>120650</xdr:rowOff>
    </xdr:from>
    <xdr:to>
      <xdr:col>28</xdr:col>
      <xdr:colOff>98425</xdr:colOff>
      <xdr:row>15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2F016E-1E0F-4475-94D8-C041EB53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180975</xdr:colOff>
      <xdr:row>46</xdr:row>
      <xdr:rowOff>50800</xdr:rowOff>
    </xdr:from>
    <xdr:to>
      <xdr:col>27</xdr:col>
      <xdr:colOff>485775</xdr:colOff>
      <xdr:row>61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198B70-B3DB-42DB-ADEE-3F53471E1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346075</xdr:colOff>
      <xdr:row>30</xdr:row>
      <xdr:rowOff>171450</xdr:rowOff>
    </xdr:from>
    <xdr:to>
      <xdr:col>28</xdr:col>
      <xdr:colOff>41275</xdr:colOff>
      <xdr:row>45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7D28EF-1FBD-4456-AFEB-C8CFC8476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258306</xdr:colOff>
      <xdr:row>32</xdr:row>
      <xdr:rowOff>34549</xdr:rowOff>
    </xdr:from>
    <xdr:to>
      <xdr:col>11</xdr:col>
      <xdr:colOff>555357</xdr:colOff>
      <xdr:row>47</xdr:row>
      <xdr:rowOff>15498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66494D-0685-40FF-8D58-4895A1A6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3</xdr:row>
      <xdr:rowOff>76200</xdr:rowOff>
    </xdr:from>
    <xdr:to>
      <xdr:col>17</xdr:col>
      <xdr:colOff>146050</xdr:colOff>
      <xdr:row>23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749516-B08E-43BB-BAFA-802003709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628650"/>
              <a:ext cx="7527926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tlan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NA</v>
          </cell>
        </row>
        <row r="3">
          <cell r="E3" t="str">
            <v>NA</v>
          </cell>
        </row>
        <row r="4">
          <cell r="E4">
            <v>238.81360000000001</v>
          </cell>
        </row>
        <row r="5">
          <cell r="E5">
            <v>376.87029999999999</v>
          </cell>
        </row>
        <row r="6">
          <cell r="E6">
            <v>343.45760000000001</v>
          </cell>
        </row>
        <row r="7">
          <cell r="E7">
            <v>328.03390000000002</v>
          </cell>
        </row>
        <row r="8">
          <cell r="E8">
            <v>461.84750000000003</v>
          </cell>
        </row>
        <row r="9">
          <cell r="E9">
            <v>381.339</v>
          </cell>
        </row>
        <row r="10">
          <cell r="E10">
            <v>382.28809999999999</v>
          </cell>
        </row>
        <row r="11">
          <cell r="E11">
            <v>227.20339999999999</v>
          </cell>
        </row>
        <row r="12">
          <cell r="E12">
            <v>224.2373</v>
          </cell>
        </row>
        <row r="13">
          <cell r="E13" t="str">
            <v>NA</v>
          </cell>
        </row>
        <row r="14">
          <cell r="E14">
            <v>261.35590000000002</v>
          </cell>
        </row>
        <row r="15">
          <cell r="E15">
            <v>316.7627</v>
          </cell>
        </row>
        <row r="16">
          <cell r="E16">
            <v>342.01690000000002</v>
          </cell>
        </row>
        <row r="17">
          <cell r="E17">
            <v>290.40679999999998</v>
          </cell>
        </row>
        <row r="18">
          <cell r="E18">
            <v>330.9153</v>
          </cell>
        </row>
        <row r="19">
          <cell r="E19">
            <v>292.18639999999999</v>
          </cell>
        </row>
        <row r="20">
          <cell r="E20" t="str">
            <v>NA</v>
          </cell>
        </row>
        <row r="21">
          <cell r="E21">
            <v>263.22030000000001</v>
          </cell>
        </row>
        <row r="22">
          <cell r="E22">
            <v>275.50850000000003</v>
          </cell>
        </row>
        <row r="23">
          <cell r="E23">
            <v>342.91149999999999</v>
          </cell>
        </row>
        <row r="24">
          <cell r="E24">
            <v>401.7627</v>
          </cell>
        </row>
        <row r="25">
          <cell r="E25">
            <v>401.59320000000002</v>
          </cell>
        </row>
        <row r="26">
          <cell r="E26">
            <v>487.61020000000002</v>
          </cell>
        </row>
        <row r="27">
          <cell r="E27">
            <v>536.33900000000006</v>
          </cell>
        </row>
        <row r="28">
          <cell r="E28">
            <v>538.55430000000001</v>
          </cell>
        </row>
        <row r="29">
          <cell r="E29">
            <v>588.96609999999998</v>
          </cell>
        </row>
        <row r="30">
          <cell r="E30">
            <v>593.62710000000004</v>
          </cell>
        </row>
        <row r="31">
          <cell r="E31">
            <v>664.72879999999998</v>
          </cell>
        </row>
        <row r="32">
          <cell r="E32">
            <v>653.79660000000001</v>
          </cell>
        </row>
        <row r="33">
          <cell r="E33">
            <v>395.83049999999997</v>
          </cell>
        </row>
        <row r="34">
          <cell r="E34">
            <v>492.61020000000002</v>
          </cell>
        </row>
        <row r="35">
          <cell r="E35">
            <v>492.35590000000002</v>
          </cell>
        </row>
        <row r="36">
          <cell r="E36">
            <v>756.20699999999999</v>
          </cell>
        </row>
        <row r="37">
          <cell r="E37">
            <v>681.66629999999998</v>
          </cell>
        </row>
        <row r="38">
          <cell r="E38">
            <v>669.47460000000001</v>
          </cell>
        </row>
        <row r="39">
          <cell r="E39">
            <v>459.22030000000001</v>
          </cell>
        </row>
        <row r="40">
          <cell r="E40">
            <v>843.44069999999999</v>
          </cell>
        </row>
        <row r="41">
          <cell r="E41">
            <v>694.81359999999995</v>
          </cell>
        </row>
        <row r="42">
          <cell r="E42">
            <v>642.01689999999996</v>
          </cell>
        </row>
        <row r="43">
          <cell r="E43">
            <v>442.44069999999999</v>
          </cell>
        </row>
        <row r="44">
          <cell r="E44">
            <v>430.74579999999997</v>
          </cell>
        </row>
        <row r="45">
          <cell r="E45">
            <v>394.05079999999998</v>
          </cell>
        </row>
        <row r="46">
          <cell r="E46">
            <v>434.89830000000001</v>
          </cell>
        </row>
        <row r="47">
          <cell r="E47">
            <v>393.11860000000001</v>
          </cell>
        </row>
        <row r="48">
          <cell r="E48">
            <v>728.71190000000001</v>
          </cell>
        </row>
        <row r="49">
          <cell r="E49">
            <v>779.38980000000004</v>
          </cell>
        </row>
        <row r="50">
          <cell r="E50">
            <v>253.81360000000001</v>
          </cell>
        </row>
        <row r="51">
          <cell r="E51">
            <v>268.98309999999998</v>
          </cell>
        </row>
        <row r="52">
          <cell r="E52">
            <v>225.1695</v>
          </cell>
        </row>
        <row r="53">
          <cell r="E53">
            <v>240.8475</v>
          </cell>
        </row>
        <row r="54">
          <cell r="E54">
            <v>452.10169999999999</v>
          </cell>
        </row>
        <row r="55">
          <cell r="E55">
            <v>491.16950000000003</v>
          </cell>
        </row>
        <row r="56">
          <cell r="E56">
            <v>452.18639999999999</v>
          </cell>
        </row>
        <row r="57">
          <cell r="E57">
            <v>9397.9320000000007</v>
          </cell>
        </row>
        <row r="58">
          <cell r="E58">
            <v>7530.3050000000003</v>
          </cell>
        </row>
        <row r="59">
          <cell r="E59">
            <v>3354.39</v>
          </cell>
        </row>
        <row r="60">
          <cell r="E60">
            <v>10517.98</v>
          </cell>
        </row>
        <row r="61">
          <cell r="E61">
            <v>7493.1189999999997</v>
          </cell>
        </row>
        <row r="62">
          <cell r="E62">
            <v>6369.29</v>
          </cell>
        </row>
        <row r="63">
          <cell r="E63">
            <v>5026.1189999999997</v>
          </cell>
        </row>
        <row r="64">
          <cell r="E64">
            <v>5242.5590000000002</v>
          </cell>
        </row>
        <row r="65">
          <cell r="E65">
            <v>4312.1530000000002</v>
          </cell>
        </row>
        <row r="66">
          <cell r="E66">
            <v>4119.2879999999996</v>
          </cell>
        </row>
        <row r="67">
          <cell r="E67">
            <v>2890.7629999999999</v>
          </cell>
        </row>
        <row r="68">
          <cell r="E68">
            <v>3202.6950000000002</v>
          </cell>
        </row>
        <row r="69">
          <cell r="E69">
            <v>1238.9490000000001</v>
          </cell>
        </row>
        <row r="70">
          <cell r="E70">
            <v>1888.932</v>
          </cell>
        </row>
        <row r="71">
          <cell r="E71">
            <v>2716.78</v>
          </cell>
        </row>
        <row r="72">
          <cell r="E72">
            <v>1371.4069999999999</v>
          </cell>
        </row>
        <row r="73">
          <cell r="E73">
            <v>2052.39</v>
          </cell>
        </row>
        <row r="74">
          <cell r="E74">
            <v>2159.1689999999999</v>
          </cell>
        </row>
        <row r="75">
          <cell r="E75">
            <v>1568.508</v>
          </cell>
        </row>
        <row r="76">
          <cell r="E76">
            <v>2633.4749999999999</v>
          </cell>
        </row>
        <row r="77">
          <cell r="E77">
            <v>2769.0680000000002</v>
          </cell>
        </row>
        <row r="78">
          <cell r="E78">
            <v>271.01690000000002</v>
          </cell>
        </row>
        <row r="79">
          <cell r="E79">
            <v>453.62709999999998</v>
          </cell>
        </row>
        <row r="80">
          <cell r="E80">
            <v>456.50850000000003</v>
          </cell>
        </row>
        <row r="81">
          <cell r="E81">
            <v>1154.627</v>
          </cell>
        </row>
        <row r="82">
          <cell r="E82">
            <v>1131.7460000000001</v>
          </cell>
        </row>
        <row r="83">
          <cell r="E83">
            <v>1113.78</v>
          </cell>
        </row>
        <row r="84">
          <cell r="E84">
            <v>834.79629999999997</v>
          </cell>
        </row>
        <row r="85">
          <cell r="E85">
            <v>1625.712</v>
          </cell>
        </row>
        <row r="86">
          <cell r="E86">
            <v>1475.712</v>
          </cell>
        </row>
        <row r="87">
          <cell r="E87">
            <v>1459.441</v>
          </cell>
        </row>
        <row r="88">
          <cell r="E88">
            <v>1407.2370000000001</v>
          </cell>
        </row>
        <row r="89">
          <cell r="E89">
            <v>1408.0340000000001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5323-DC50-471C-99AB-5926C04BEB3A}">
  <dimension ref="A41:M79"/>
  <sheetViews>
    <sheetView tabSelected="1" topLeftCell="A78" workbookViewId="0">
      <selection activeCell="M89" sqref="M89"/>
    </sheetView>
  </sheetViews>
  <sheetFormatPr defaultRowHeight="14.5" x14ac:dyDescent="0.35"/>
  <sheetData>
    <row r="41" spans="1:13" x14ac:dyDescent="0.3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</row>
    <row r="42" spans="1:13" x14ac:dyDescent="0.35">
      <c r="A42" t="s">
        <v>12</v>
      </c>
      <c r="B42">
        <f>_xlfn.QUARTILE.INC([1]Sheet1!$E$2:$E$10,0)</f>
        <v>238.81360000000001</v>
      </c>
      <c r="C42">
        <f>_xlfn.QUARTILE.INC([1]Sheet1!$E$11:$E$19,0)</f>
        <v>224.2373</v>
      </c>
      <c r="D42">
        <f>_xlfn.QUARTILE.INC([1]Sheet1!$E$20:$E$28,0)</f>
        <v>263.22030000000001</v>
      </c>
      <c r="E42">
        <f>_xlfn.QUARTILE.INC([1]Sheet1!$E$29:$E$35,0)</f>
        <v>395.83049999999997</v>
      </c>
      <c r="F42">
        <f>_xlfn.QUARTILE.INC([1]Sheet1!$E$36:$E$42,0)</f>
        <v>459.22030000000001</v>
      </c>
      <c r="G42">
        <f>_xlfn.QUARTILE.INC([1]Sheet1!$E$43:$E$47,0)</f>
        <v>393.11860000000001</v>
      </c>
      <c r="H42">
        <f>_xlfn.QUARTILE.INC([1]Sheet1!$E$48:$E$56,0)</f>
        <v>225.1695</v>
      </c>
      <c r="I42">
        <f>_xlfn.QUARTILE.INC([1]Sheet1!$E$57:$E$65,0)</f>
        <v>3354.39</v>
      </c>
      <c r="J42">
        <f>_xlfn.QUARTILE.INC([1]Sheet1!$E$66:$E$68,0)</f>
        <v>2890.7629999999999</v>
      </c>
      <c r="K42">
        <f>_xlfn.QUARTILE.INC([1]Sheet1!$E$69:$E$77,0)</f>
        <v>1238.9490000000001</v>
      </c>
      <c r="L42">
        <f>_xlfn.QUARTILE.INC([1]Sheet1!$E$78:$E$80,0)</f>
        <v>271.01690000000002</v>
      </c>
      <c r="M42">
        <f>_xlfn.QUARTILE.INC([1]Sheet1!$E$81:$E$89,0)</f>
        <v>834.79629999999997</v>
      </c>
    </row>
    <row r="43" spans="1:13" x14ac:dyDescent="0.35">
      <c r="A43" t="s">
        <v>13</v>
      </c>
      <c r="B43">
        <f>_xlfn.QUARTILE.INC([1]Sheet1!$E$2:$E$10,1)</f>
        <v>335.74575000000004</v>
      </c>
      <c r="C43">
        <f>_xlfn.QUARTILE.INC([1]Sheet1!$E$11:$E$19,1)</f>
        <v>252.81777500000001</v>
      </c>
      <c r="D43">
        <f>_xlfn.QUARTILE.INC([1]Sheet1!$E$20:$E$28,1)</f>
        <v>326.06074999999998</v>
      </c>
      <c r="E43">
        <f>_xlfn.QUARTILE.INC([1]Sheet1!$E$29:$E$35,1)</f>
        <v>492.48305000000005</v>
      </c>
      <c r="F43">
        <f>_xlfn.QUARTILE.INC([1]Sheet1!$E$36:$E$42,1)</f>
        <v>655.74575000000004</v>
      </c>
      <c r="G43">
        <f>_xlfn.QUARTILE.INC([1]Sheet1!$E$43:$E$47,1)</f>
        <v>394.05079999999998</v>
      </c>
      <c r="H43">
        <f>_xlfn.QUARTILE.INC([1]Sheet1!$E$48:$E$56,1)</f>
        <v>253.81360000000001</v>
      </c>
      <c r="I43">
        <f>_xlfn.QUARTILE.INC([1]Sheet1!$E$57:$E$65,1)</f>
        <v>5026.1189999999997</v>
      </c>
      <c r="J43">
        <f>_xlfn.QUARTILE.INC([1]Sheet1!$E$66:$E$68,1)</f>
        <v>3046.7290000000003</v>
      </c>
      <c r="K43">
        <f>_xlfn.QUARTILE.INC([1]Sheet1!$E$69:$E$77,1)</f>
        <v>1568.508</v>
      </c>
      <c r="L43">
        <f>_xlfn.QUARTILE.INC([1]Sheet1!$E$78:$E$80,1)</f>
        <v>362.322</v>
      </c>
      <c r="M43">
        <f>_xlfn.QUARTILE.INC([1]Sheet1!$E$81:$E$89,1)</f>
        <v>1131.7460000000001</v>
      </c>
    </row>
    <row r="44" spans="1:13" x14ac:dyDescent="0.35">
      <c r="A44" t="s">
        <v>14</v>
      </c>
      <c r="B44">
        <f>_xlfn.QUARTILE.INC([1]Sheet1!$E$2:$E$10,2)</f>
        <v>376.87029999999999</v>
      </c>
      <c r="C44">
        <f>_xlfn.QUARTILE.INC([1]Sheet1!$E$11:$E$19,2)</f>
        <v>291.29660000000001</v>
      </c>
      <c r="D44">
        <f>_xlfn.QUARTILE.INC([1]Sheet1!$E$20:$E$28,2)</f>
        <v>401.67795000000001</v>
      </c>
      <c r="E44">
        <f>_xlfn.QUARTILE.INC([1]Sheet1!$E$29:$E$35,2)</f>
        <v>588.96609999999998</v>
      </c>
      <c r="F44">
        <f>_xlfn.QUARTILE.INC([1]Sheet1!$E$36:$E$42,2)</f>
        <v>681.66629999999998</v>
      </c>
      <c r="G44">
        <f>_xlfn.QUARTILE.INC([1]Sheet1!$E$43:$E$47,2)</f>
        <v>430.74579999999997</v>
      </c>
      <c r="H44">
        <f>_xlfn.QUARTILE.INC([1]Sheet1!$E$48:$E$56,2)</f>
        <v>452.10169999999999</v>
      </c>
      <c r="I44">
        <f>_xlfn.QUARTILE.INC([1]Sheet1!$E$57:$E$65,2)</f>
        <v>6369.29</v>
      </c>
      <c r="J44">
        <f>_xlfn.QUARTILE.INC([1]Sheet1!$E$66:$E$68,2)</f>
        <v>3202.6950000000002</v>
      </c>
      <c r="K44">
        <f>_xlfn.QUARTILE.INC([1]Sheet1!$E$69:$E$77,2)</f>
        <v>2052.39</v>
      </c>
      <c r="L44">
        <f>_xlfn.QUARTILE.INC([1]Sheet1!$E$78:$E$80,2)</f>
        <v>453.62709999999998</v>
      </c>
      <c r="M44">
        <f>_xlfn.QUARTILE.INC([1]Sheet1!$E$81:$E$89,2)</f>
        <v>1407.2370000000001</v>
      </c>
    </row>
    <row r="45" spans="1:13" x14ac:dyDescent="0.35">
      <c r="A45" t="s">
        <v>15</v>
      </c>
      <c r="B45">
        <f>_xlfn.QUARTILE.INC([1]Sheet1!$E$2:$E$10,3)</f>
        <v>381.81354999999996</v>
      </c>
      <c r="C45">
        <f>_xlfn.QUARTILE.INC([1]Sheet1!$E$11:$E$19,3)</f>
        <v>320.30084999999997</v>
      </c>
      <c r="D45">
        <f>_xlfn.QUARTILE.INC([1]Sheet1!$E$20:$E$28,3)</f>
        <v>499.79240000000004</v>
      </c>
      <c r="E45">
        <f>_xlfn.QUARTILE.INC([1]Sheet1!$E$29:$E$35,3)</f>
        <v>623.71185000000003</v>
      </c>
      <c r="F45">
        <f>_xlfn.QUARTILE.INC([1]Sheet1!$E$36:$E$42,3)</f>
        <v>725.51029999999992</v>
      </c>
      <c r="G45">
        <f>_xlfn.QUARTILE.INC([1]Sheet1!$E$43:$E$47,3)</f>
        <v>434.89830000000001</v>
      </c>
      <c r="H45">
        <f>_xlfn.QUARTILE.INC([1]Sheet1!$E$48:$E$56,3)</f>
        <v>491.16950000000003</v>
      </c>
      <c r="I45">
        <f>_xlfn.QUARTILE.INC([1]Sheet1!$E$57:$E$65,3)</f>
        <v>7530.3050000000003</v>
      </c>
      <c r="J45">
        <f>_xlfn.QUARTILE.INC([1]Sheet1!$E$66:$E$68,3)</f>
        <v>3660.9915000000001</v>
      </c>
      <c r="K45">
        <f>_xlfn.QUARTILE.INC([1]Sheet1!$E$69:$E$77,3)</f>
        <v>2633.4749999999999</v>
      </c>
      <c r="L45">
        <f>_xlfn.QUARTILE.INC([1]Sheet1!$E$78:$E$80,3)</f>
        <v>455.06780000000003</v>
      </c>
      <c r="M45">
        <f>_xlfn.QUARTILE.INC([1]Sheet1!$E$81:$E$89,3)</f>
        <v>1459.441</v>
      </c>
    </row>
    <row r="46" spans="1:13" x14ac:dyDescent="0.35">
      <c r="A46" t="s">
        <v>16</v>
      </c>
      <c r="B46">
        <f>_xlfn.QUARTILE.INC([1]Sheet1!$E$2:$E$10,4)</f>
        <v>461.84750000000003</v>
      </c>
      <c r="C46">
        <f>_xlfn.QUARTILE.INC([1]Sheet1!$E$11:$E$19,4)</f>
        <v>342.01690000000002</v>
      </c>
      <c r="D46">
        <f>_xlfn.QUARTILE.INC([1]Sheet1!$E$20:$E$28,4)</f>
        <v>538.55430000000001</v>
      </c>
      <c r="E46">
        <f>_xlfn.QUARTILE.INC([1]Sheet1!$E$29:$E$35,4)</f>
        <v>664.72879999999998</v>
      </c>
      <c r="F46">
        <f>_xlfn.QUARTILE.INC([1]Sheet1!$E$36:$E$42,4)</f>
        <v>843.44069999999999</v>
      </c>
      <c r="G46">
        <f>_xlfn.QUARTILE.INC([1]Sheet1!$E$43:$E$47,4)</f>
        <v>442.44069999999999</v>
      </c>
      <c r="H46">
        <f>_xlfn.QUARTILE.INC([1]Sheet1!$E$48:$E$56,4)</f>
        <v>779.38980000000004</v>
      </c>
      <c r="I46" s="3">
        <f>_xlfn.QUARTILE.INC([1]Sheet1!$E$57:$E$65,4)</f>
        <v>10517.98</v>
      </c>
      <c r="J46" s="3">
        <f>_xlfn.QUARTILE.INC([1]Sheet1!$E$66:$E$68,4)</f>
        <v>4119.2879999999996</v>
      </c>
      <c r="K46" s="3">
        <f>_xlfn.QUARTILE.INC([1]Sheet1!$E$69:$E$77,4)</f>
        <v>2769.0680000000002</v>
      </c>
      <c r="L46">
        <f>_xlfn.QUARTILE.INC([1]Sheet1!$E$78:$E$80,4)</f>
        <v>456.50850000000003</v>
      </c>
      <c r="M46" s="3">
        <f>_xlfn.QUARTILE.INC([1]Sheet1!$E$81:$E$89,4)</f>
        <v>1625.712</v>
      </c>
    </row>
    <row r="48" spans="1:13" x14ac:dyDescent="0.35">
      <c r="A48" t="s">
        <v>17</v>
      </c>
      <c r="B48">
        <f>AVERAGE([1]Sheet1!$E$2:$E$10)</f>
        <v>358.9500000000001</v>
      </c>
      <c r="C48">
        <f>AVERAGE([1]Sheet1!$E$11:$E$19)</f>
        <v>285.63558749999999</v>
      </c>
      <c r="D48">
        <f>AVERAGE([1]Sheet1!$E$20:$E$28)</f>
        <v>405.93746250000004</v>
      </c>
      <c r="E48">
        <f>AVERAGE([1]Sheet1!$E$29:$E$35)</f>
        <v>554.55931428571432</v>
      </c>
      <c r="F48">
        <f>AVERAGE([1]Sheet1!$E$36:$E$42)</f>
        <v>678.11991428571423</v>
      </c>
      <c r="G48">
        <f>AVERAGE([1]Sheet1!$E$43:$E$47)</f>
        <v>419.05084000000005</v>
      </c>
      <c r="H48">
        <f>AVERAGE([1]Sheet1!$E$48:$E$56)</f>
        <v>432.48588888888889</v>
      </c>
      <c r="I48">
        <f>AVERAGE([1]Sheet1!$E$57:$E$65)</f>
        <v>6582.6496666666671</v>
      </c>
      <c r="J48">
        <f>AVERAGE([1]Sheet1!$E$66:$E$68)</f>
        <v>3404.2486666666664</v>
      </c>
      <c r="K48">
        <f>AVERAGE([1]Sheet1!$E$69:$E$77)</f>
        <v>2044.2975555555556</v>
      </c>
      <c r="L48">
        <f>AVERAGE([1]Sheet1!$E$78:$E$80)</f>
        <v>393.71750000000003</v>
      </c>
      <c r="M48">
        <f>AVERAGE([1]Sheet1!$E$81:$E$89)</f>
        <v>1290.1205888888887</v>
      </c>
    </row>
    <row r="49" spans="1:13" x14ac:dyDescent="0.35">
      <c r="A49" t="s">
        <v>18</v>
      </c>
      <c r="B49">
        <f>B46-B42</f>
        <v>223.03390000000002</v>
      </c>
      <c r="C49">
        <f>C46-C42</f>
        <v>117.77960000000002</v>
      </c>
      <c r="D49">
        <f t="shared" ref="D49:M49" si="0">D46-D42</f>
        <v>275.334</v>
      </c>
      <c r="E49">
        <f t="shared" si="0"/>
        <v>268.89830000000001</v>
      </c>
      <c r="F49">
        <f t="shared" si="0"/>
        <v>384.22039999999998</v>
      </c>
      <c r="G49">
        <f t="shared" si="0"/>
        <v>49.322099999999978</v>
      </c>
      <c r="H49">
        <f t="shared" si="0"/>
        <v>554.22030000000007</v>
      </c>
      <c r="I49">
        <f t="shared" si="0"/>
        <v>7163.59</v>
      </c>
      <c r="J49">
        <f t="shared" si="0"/>
        <v>1228.5249999999996</v>
      </c>
      <c r="K49">
        <f t="shared" si="0"/>
        <v>1530.1190000000001</v>
      </c>
      <c r="L49">
        <f t="shared" si="0"/>
        <v>185.49160000000001</v>
      </c>
      <c r="M49">
        <f t="shared" si="0"/>
        <v>790.91570000000002</v>
      </c>
    </row>
    <row r="51" spans="1:13" x14ac:dyDescent="0.35">
      <c r="B51" s="2">
        <v>9.0277777777777776E-2</v>
      </c>
      <c r="C51" s="1">
        <v>0.47152777777777777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</row>
    <row r="52" spans="1:13" x14ac:dyDescent="0.35">
      <c r="A52" t="s">
        <v>19</v>
      </c>
    </row>
    <row r="59" spans="1:13" x14ac:dyDescent="0.35">
      <c r="A59" t="s">
        <v>36</v>
      </c>
      <c r="B59">
        <v>4280</v>
      </c>
      <c r="C59">
        <v>4276.8900000000003</v>
      </c>
      <c r="D59">
        <v>4288.6499999999996</v>
      </c>
      <c r="E59">
        <v>4171.33</v>
      </c>
      <c r="F59">
        <v>4231.38</v>
      </c>
      <c r="G59">
        <v>4256.87</v>
      </c>
      <c r="H59">
        <v>4231.38</v>
      </c>
      <c r="I59">
        <v>4247.3900000000003</v>
      </c>
      <c r="J59">
        <v>4119.59</v>
      </c>
    </row>
    <row r="61" spans="1:13" x14ac:dyDescent="0.35">
      <c r="B61" t="s">
        <v>38</v>
      </c>
      <c r="C61" t="s">
        <v>39</v>
      </c>
      <c r="D61" t="s">
        <v>40</v>
      </c>
      <c r="E61" t="s">
        <v>41</v>
      </c>
      <c r="F61" t="s">
        <v>42</v>
      </c>
      <c r="G61" t="s">
        <v>43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</row>
    <row r="62" spans="1:13" x14ac:dyDescent="0.35">
      <c r="A62" t="s">
        <v>12</v>
      </c>
      <c r="B62">
        <f>_xlfn.QUARTILE.INC([1]Sheet1!$E$2:$E$10,0)</f>
        <v>238.81360000000001</v>
      </c>
      <c r="C62">
        <f>_xlfn.QUARTILE.INC([1]Sheet1!$E$11:$E$19,0)</f>
        <v>224.2373</v>
      </c>
      <c r="D62">
        <f>_xlfn.QUARTILE.INC([1]Sheet1!$E$20:$E$28,0)</f>
        <v>263.22030000000001</v>
      </c>
      <c r="E62">
        <f>_xlfn.QUARTILE.INC([1]Sheet1!$E$29:$E$35,0)</f>
        <v>395.83049999999997</v>
      </c>
      <c r="F62">
        <f>_xlfn.QUARTILE.INC([1]Sheet1!$E$36:$E$42,0)</f>
        <v>459.22030000000001</v>
      </c>
      <c r="G62">
        <f>_xlfn.QUARTILE.INC([1]Sheet1!$E$43:$E$47,0)</f>
        <v>393.11860000000001</v>
      </c>
      <c r="H62">
        <f>_xlfn.QUARTILE.INC([1]Sheet1!$E$48:$E$56,0)</f>
        <v>225.1695</v>
      </c>
      <c r="I62">
        <f>_xlfn.QUARTILE.INC([1]Sheet1!$E$57:$E$65,0)</f>
        <v>3354.39</v>
      </c>
      <c r="J62">
        <f>_xlfn.QUARTILE.INC([1]Sheet1!$E$66:$E$68,0)</f>
        <v>2890.7629999999999</v>
      </c>
      <c r="K62">
        <f>_xlfn.QUARTILE.INC([1]Sheet1!$E$69:$E$77,0)</f>
        <v>1238.9490000000001</v>
      </c>
      <c r="L62">
        <f>_xlfn.QUARTILE.INC([1]Sheet1!$E$78:$E$80,0)</f>
        <v>271.01690000000002</v>
      </c>
      <c r="M62">
        <f>_xlfn.QUARTILE.INC([1]Sheet1!$E$81:$E$89,0)</f>
        <v>834.79629999999997</v>
      </c>
    </row>
    <row r="63" spans="1:13" x14ac:dyDescent="0.35">
      <c r="A63" t="s">
        <v>13</v>
      </c>
      <c r="B63">
        <f>_xlfn.QUARTILE.INC([1]Sheet1!$E$2:$E$10,1)</f>
        <v>335.74575000000004</v>
      </c>
      <c r="C63">
        <f>_xlfn.QUARTILE.INC([1]Sheet1!$E$11:$E$19,1)</f>
        <v>252.81777500000001</v>
      </c>
      <c r="D63">
        <f>_xlfn.QUARTILE.INC([1]Sheet1!$E$20:$E$28,1)</f>
        <v>326.06074999999998</v>
      </c>
      <c r="E63">
        <f>_xlfn.QUARTILE.INC([1]Sheet1!$E$29:$E$35,1)</f>
        <v>492.48305000000005</v>
      </c>
      <c r="F63">
        <f>_xlfn.QUARTILE.INC([1]Sheet1!$E$36:$E$42,1)</f>
        <v>655.74575000000004</v>
      </c>
      <c r="G63">
        <f>_xlfn.QUARTILE.INC([1]Sheet1!$E$43:$E$47,1)</f>
        <v>394.05079999999998</v>
      </c>
      <c r="H63">
        <f>_xlfn.QUARTILE.INC([1]Sheet1!$E$48:$E$56,1)</f>
        <v>253.81360000000001</v>
      </c>
      <c r="I63">
        <f>_xlfn.QUARTILE.INC([1]Sheet1!$E$57:$E$65,1)</f>
        <v>5026.1189999999997</v>
      </c>
      <c r="J63">
        <f>_xlfn.QUARTILE.INC([1]Sheet1!$E$66:$E$68,1)</f>
        <v>3046.7290000000003</v>
      </c>
      <c r="K63">
        <f>_xlfn.QUARTILE.INC([1]Sheet1!$E$69:$E$77,1)</f>
        <v>1568.508</v>
      </c>
      <c r="L63">
        <f>_xlfn.QUARTILE.INC([1]Sheet1!$E$78:$E$80,1)</f>
        <v>362.322</v>
      </c>
      <c r="M63">
        <f>_xlfn.QUARTILE.INC([1]Sheet1!$E$81:$E$89,1)</f>
        <v>1131.7460000000001</v>
      </c>
    </row>
    <row r="64" spans="1:13" x14ac:dyDescent="0.35">
      <c r="A64" t="s">
        <v>14</v>
      </c>
      <c r="B64">
        <f>_xlfn.QUARTILE.INC([1]Sheet1!$E$2:$E$10,2)</f>
        <v>376.87029999999999</v>
      </c>
      <c r="C64">
        <f>_xlfn.QUARTILE.INC([1]Sheet1!$E$11:$E$19,2)</f>
        <v>291.29660000000001</v>
      </c>
      <c r="D64">
        <f>_xlfn.QUARTILE.INC([1]Sheet1!$E$20:$E$28,2)</f>
        <v>401.67795000000001</v>
      </c>
      <c r="E64">
        <f>_xlfn.QUARTILE.INC([1]Sheet1!$E$29:$E$35,2)</f>
        <v>588.96609999999998</v>
      </c>
      <c r="F64">
        <f>_xlfn.QUARTILE.INC([1]Sheet1!$E$36:$E$42,2)</f>
        <v>681.66629999999998</v>
      </c>
      <c r="G64">
        <f>_xlfn.QUARTILE.INC([1]Sheet1!$E$43:$E$47,2)</f>
        <v>430.74579999999997</v>
      </c>
      <c r="H64">
        <f>_xlfn.QUARTILE.INC([1]Sheet1!$E$48:$E$56,2)</f>
        <v>452.10169999999999</v>
      </c>
      <c r="I64">
        <f>_xlfn.QUARTILE.INC([1]Sheet1!$E$57:$E$65,2)</f>
        <v>6369.29</v>
      </c>
      <c r="J64">
        <f>_xlfn.QUARTILE.INC([1]Sheet1!$E$66:$E$68,2)</f>
        <v>3202.6950000000002</v>
      </c>
      <c r="K64">
        <f>_xlfn.QUARTILE.INC([1]Sheet1!$E$69:$E$77,2)</f>
        <v>2052.39</v>
      </c>
      <c r="L64">
        <f>_xlfn.QUARTILE.INC([1]Sheet1!$E$78:$E$80,2)</f>
        <v>453.62709999999998</v>
      </c>
      <c r="M64">
        <f>_xlfn.QUARTILE.INC([1]Sheet1!$E$81:$E$89,2)</f>
        <v>1407.2370000000001</v>
      </c>
    </row>
    <row r="65" spans="1:13" x14ac:dyDescent="0.35">
      <c r="A65" t="s">
        <v>15</v>
      </c>
      <c r="B65">
        <f>_xlfn.QUARTILE.INC([1]Sheet1!$E$2:$E$10,3)</f>
        <v>381.81354999999996</v>
      </c>
      <c r="C65">
        <f>_xlfn.QUARTILE.INC([1]Sheet1!$E$11:$E$19,3)</f>
        <v>320.30084999999997</v>
      </c>
      <c r="D65">
        <f>_xlfn.QUARTILE.INC([1]Sheet1!$E$20:$E$28,3)</f>
        <v>499.79240000000004</v>
      </c>
      <c r="E65">
        <f>_xlfn.QUARTILE.INC([1]Sheet1!$E$29:$E$35,3)</f>
        <v>623.71185000000003</v>
      </c>
      <c r="F65">
        <f>_xlfn.QUARTILE.INC([1]Sheet1!$E$36:$E$42,3)</f>
        <v>725.51029999999992</v>
      </c>
      <c r="G65">
        <f>_xlfn.QUARTILE.INC([1]Sheet1!$E$43:$E$47,3)</f>
        <v>434.89830000000001</v>
      </c>
      <c r="H65">
        <f>_xlfn.QUARTILE.INC([1]Sheet1!$E$48:$E$56,3)</f>
        <v>491.16950000000003</v>
      </c>
      <c r="I65">
        <f>_xlfn.QUARTILE.INC([1]Sheet1!$E$57:$E$65,3)</f>
        <v>7530.3050000000003</v>
      </c>
      <c r="J65">
        <f>_xlfn.QUARTILE.INC([1]Sheet1!$E$66:$E$68,3)</f>
        <v>3660.9915000000001</v>
      </c>
      <c r="K65">
        <f>_xlfn.QUARTILE.INC([1]Sheet1!$E$69:$E$77,3)</f>
        <v>2633.4749999999999</v>
      </c>
      <c r="L65">
        <f>_xlfn.QUARTILE.INC([1]Sheet1!$E$78:$E$80,3)</f>
        <v>455.06780000000003</v>
      </c>
      <c r="M65">
        <f>_xlfn.QUARTILE.INC([1]Sheet1!$E$81:$E$89,3)</f>
        <v>1459.441</v>
      </c>
    </row>
    <row r="66" spans="1:13" x14ac:dyDescent="0.35">
      <c r="A66" t="s">
        <v>16</v>
      </c>
      <c r="B66">
        <f>_xlfn.QUARTILE.INC([1]Sheet1!$E$2:$E$10,4)</f>
        <v>461.84750000000003</v>
      </c>
      <c r="C66">
        <f>_xlfn.QUARTILE.INC([1]Sheet1!$E$11:$E$19,4)</f>
        <v>342.01690000000002</v>
      </c>
      <c r="D66">
        <f>_xlfn.QUARTILE.INC([1]Sheet1!$E$20:$E$28,4)</f>
        <v>538.55430000000001</v>
      </c>
      <c r="E66">
        <f>_xlfn.QUARTILE.INC([1]Sheet1!$E$29:$E$35,4)</f>
        <v>664.72879999999998</v>
      </c>
      <c r="F66">
        <f>_xlfn.QUARTILE.INC([1]Sheet1!$E$36:$E$42,4)</f>
        <v>843.44069999999999</v>
      </c>
      <c r="G66">
        <f>_xlfn.QUARTILE.INC([1]Sheet1!$E$43:$E$47,4)</f>
        <v>442.44069999999999</v>
      </c>
      <c r="H66">
        <f>_xlfn.QUARTILE.INC([1]Sheet1!$E$48:$E$56,4)</f>
        <v>779.38980000000004</v>
      </c>
      <c r="I66" s="3">
        <f>_xlfn.QUARTILE.INC([1]Sheet1!$E$57:$E$65,4)</f>
        <v>10517.98</v>
      </c>
      <c r="J66" s="3">
        <f>_xlfn.QUARTILE.INC([1]Sheet1!$E$66:$E$68,4)</f>
        <v>4119.2879999999996</v>
      </c>
      <c r="K66" s="3">
        <f>_xlfn.QUARTILE.INC([1]Sheet1!$E$69:$E$77,4)</f>
        <v>2769.0680000000002</v>
      </c>
      <c r="L66">
        <f>_xlfn.QUARTILE.INC([1]Sheet1!$E$78:$E$80,4)</f>
        <v>456.50850000000003</v>
      </c>
      <c r="M66" s="3">
        <f>_xlfn.QUARTILE.INC([1]Sheet1!$E$81:$E$89,4)</f>
        <v>1625.712</v>
      </c>
    </row>
    <row r="68" spans="1:13" x14ac:dyDescent="0.35">
      <c r="A68" t="s">
        <v>17</v>
      </c>
      <c r="B68">
        <f>AVERAGE([1]Sheet1!$E$2:$E$10)</f>
        <v>358.9500000000001</v>
      </c>
      <c r="C68">
        <f>AVERAGE([1]Sheet1!$E$11:$E$19)</f>
        <v>285.63558749999999</v>
      </c>
      <c r="D68">
        <f>AVERAGE([1]Sheet1!$E$20:$E$28)</f>
        <v>405.93746250000004</v>
      </c>
      <c r="E68">
        <f>AVERAGE([1]Sheet1!$E$29:$E$35)</f>
        <v>554.55931428571432</v>
      </c>
      <c r="F68">
        <f>AVERAGE([1]Sheet1!$E$36:$E$42)</f>
        <v>678.11991428571423</v>
      </c>
      <c r="G68">
        <f>AVERAGE([1]Sheet1!$E$43:$E$47)</f>
        <v>419.05084000000005</v>
      </c>
      <c r="H68">
        <f>AVERAGE([1]Sheet1!$E$48:$E$56)</f>
        <v>432.48588888888889</v>
      </c>
      <c r="I68">
        <f>AVERAGE([1]Sheet1!$E$57:$E$65)</f>
        <v>6582.6496666666671</v>
      </c>
      <c r="J68">
        <f>AVERAGE([1]Sheet1!$E$66:$E$68)</f>
        <v>3404.2486666666664</v>
      </c>
      <c r="K68">
        <f>AVERAGE([1]Sheet1!$E$69:$E$77)</f>
        <v>2044.2975555555556</v>
      </c>
      <c r="L68">
        <f>AVERAGE([1]Sheet1!$E$78:$E$80)</f>
        <v>393.71750000000003</v>
      </c>
      <c r="M68">
        <f>AVERAGE([1]Sheet1!$E$81:$E$89)</f>
        <v>1290.1205888888887</v>
      </c>
    </row>
    <row r="69" spans="1:13" x14ac:dyDescent="0.35">
      <c r="A69" t="s">
        <v>18</v>
      </c>
      <c r="B69">
        <f>B66-B62</f>
        <v>223.03390000000002</v>
      </c>
      <c r="C69">
        <f>C66-C62</f>
        <v>117.77960000000002</v>
      </c>
      <c r="D69">
        <f t="shared" ref="D69:M69" si="1">D66-D62</f>
        <v>275.334</v>
      </c>
      <c r="E69">
        <f t="shared" si="1"/>
        <v>268.89830000000001</v>
      </c>
      <c r="F69">
        <f t="shared" si="1"/>
        <v>384.22039999999998</v>
      </c>
      <c r="G69">
        <f t="shared" si="1"/>
        <v>49.322099999999978</v>
      </c>
      <c r="H69">
        <f t="shared" si="1"/>
        <v>554.22030000000007</v>
      </c>
      <c r="I69">
        <f t="shared" si="1"/>
        <v>7163.59</v>
      </c>
      <c r="J69">
        <f t="shared" si="1"/>
        <v>1228.5249999999996</v>
      </c>
      <c r="K69">
        <f t="shared" si="1"/>
        <v>1530.1190000000001</v>
      </c>
      <c r="L69">
        <f t="shared" si="1"/>
        <v>185.49160000000001</v>
      </c>
      <c r="M69">
        <f t="shared" si="1"/>
        <v>790.91570000000002</v>
      </c>
    </row>
    <row r="71" spans="1:13" x14ac:dyDescent="0.35">
      <c r="K71" t="s">
        <v>9</v>
      </c>
      <c r="L71" t="s">
        <v>10</v>
      </c>
      <c r="M71" t="s">
        <v>11</v>
      </c>
    </row>
    <row r="72" spans="1:13" x14ac:dyDescent="0.35">
      <c r="K72">
        <v>0</v>
      </c>
      <c r="L72">
        <v>0</v>
      </c>
      <c r="M72">
        <v>0</v>
      </c>
    </row>
    <row r="74" spans="1:13" x14ac:dyDescent="0.35">
      <c r="B74" t="s">
        <v>51</v>
      </c>
      <c r="C74" t="s">
        <v>52</v>
      </c>
      <c r="D74" t="s">
        <v>53</v>
      </c>
      <c r="E74" t="s">
        <v>46</v>
      </c>
      <c r="F74" t="s">
        <v>41</v>
      </c>
      <c r="G74" t="s">
        <v>50</v>
      </c>
      <c r="H74" t="s">
        <v>44</v>
      </c>
      <c r="I74" t="s">
        <v>45</v>
      </c>
      <c r="J74" t="s">
        <v>43</v>
      </c>
      <c r="K74" t="s">
        <v>39</v>
      </c>
      <c r="L74" t="s">
        <v>38</v>
      </c>
      <c r="M74" t="s">
        <v>40</v>
      </c>
    </row>
    <row r="75" spans="1:13" x14ac:dyDescent="0.35">
      <c r="A75" t="s">
        <v>12</v>
      </c>
      <c r="B75">
        <f>_xlfn.QUARTILE.INC([1]Sheet1!$E$69:$E$77,0)</f>
        <v>1238.9490000000001</v>
      </c>
      <c r="C75">
        <f>_xlfn.QUARTILE.INC([1]Sheet1!$E$78:$E$80,0)</f>
        <v>271.01690000000002</v>
      </c>
      <c r="D75">
        <f>_xlfn.QUARTILE.INC([1]Sheet1!$E$81:$E$89,0)</f>
        <v>834.79629999999997</v>
      </c>
      <c r="E75">
        <f>_xlfn.QUARTILE.INC([1]Sheet1!$E$66:$E$68,0)</f>
        <v>2890.7629999999999</v>
      </c>
      <c r="F75">
        <f>_xlfn.QUARTILE.INC([1]Sheet1!$E$29:$E$35,0)</f>
        <v>395.83049999999997</v>
      </c>
      <c r="G75">
        <v>459.22030000000001</v>
      </c>
      <c r="H75">
        <v>225.1695</v>
      </c>
      <c r="I75">
        <f>_xlfn.QUARTILE.INC([1]Sheet1!$E$57:$E$65,0)</f>
        <v>3354.39</v>
      </c>
      <c r="J75">
        <f>_xlfn.QUARTILE.INC([1]Sheet1!$E$43:$E$47,0)</f>
        <v>393.11860000000001</v>
      </c>
      <c r="K75">
        <f>_xlfn.QUARTILE.INC([1]Sheet1!$E$11:$E$19,0)</f>
        <v>224.2373</v>
      </c>
      <c r="L75">
        <f>_xlfn.QUARTILE.INC([1]Sheet1!$E$2:$E$10,0)</f>
        <v>238.81360000000001</v>
      </c>
      <c r="M75">
        <f>_xlfn.QUARTILE.INC([1]Sheet1!$E$20:$E$28,0)</f>
        <v>263.22030000000001</v>
      </c>
    </row>
    <row r="76" spans="1:13" x14ac:dyDescent="0.35">
      <c r="A76" t="s">
        <v>13</v>
      </c>
      <c r="B76">
        <f>_xlfn.QUARTILE.INC([1]Sheet1!$E$69:$E$77,1)</f>
        <v>1568.508</v>
      </c>
      <c r="C76">
        <f>_xlfn.QUARTILE.INC([1]Sheet1!$E$78:$E$80,1)</f>
        <v>362.322</v>
      </c>
      <c r="D76">
        <f>_xlfn.QUARTILE.INC([1]Sheet1!$E$81:$E$89,1)</f>
        <v>1131.7460000000001</v>
      </c>
      <c r="E76">
        <f>_xlfn.QUARTILE.INC([1]Sheet1!$E$66:$E$68,1)</f>
        <v>3046.7290000000003</v>
      </c>
      <c r="F76">
        <f>_xlfn.QUARTILE.INC([1]Sheet1!$E$29:$E$35,1)</f>
        <v>492.48305000000005</v>
      </c>
      <c r="G76">
        <v>655.74575000000004</v>
      </c>
      <c r="H76">
        <v>253.81360000000001</v>
      </c>
      <c r="I76">
        <f>_xlfn.QUARTILE.INC([1]Sheet1!$E$57:$E$65,1)</f>
        <v>5026.1189999999997</v>
      </c>
      <c r="J76">
        <f>_xlfn.QUARTILE.INC([1]Sheet1!$E$43:$E$47,1)</f>
        <v>394.05079999999998</v>
      </c>
      <c r="K76">
        <f>_xlfn.QUARTILE.INC([1]Sheet1!$E$11:$E$19,1)</f>
        <v>252.81777500000001</v>
      </c>
      <c r="L76">
        <f>_xlfn.QUARTILE.INC([1]Sheet1!$E$2:$E$10,1)</f>
        <v>335.74575000000004</v>
      </c>
      <c r="M76">
        <f>_xlfn.QUARTILE.INC([1]Sheet1!$E$20:$E$28,1)</f>
        <v>326.06074999999998</v>
      </c>
    </row>
    <row r="77" spans="1:13" x14ac:dyDescent="0.35">
      <c r="A77" t="s">
        <v>14</v>
      </c>
      <c r="B77">
        <f>_xlfn.QUARTILE.INC([1]Sheet1!$E$69:$E$77,2)</f>
        <v>2052.39</v>
      </c>
      <c r="C77">
        <f>_xlfn.QUARTILE.INC([1]Sheet1!$E$78:$E$80,2)</f>
        <v>453.62709999999998</v>
      </c>
      <c r="D77">
        <f>_xlfn.QUARTILE.INC([1]Sheet1!$E$81:$E$89,2)</f>
        <v>1407.2370000000001</v>
      </c>
      <c r="E77">
        <f>_xlfn.QUARTILE.INC([1]Sheet1!$E$66:$E$68,2)</f>
        <v>3202.6950000000002</v>
      </c>
      <c r="F77">
        <f>_xlfn.QUARTILE.INC([1]Sheet1!$E$29:$E$35,2)</f>
        <v>588.96609999999998</v>
      </c>
      <c r="G77">
        <v>681.66629999999998</v>
      </c>
      <c r="H77">
        <v>452.10169999999999</v>
      </c>
      <c r="I77">
        <f>_xlfn.QUARTILE.INC([1]Sheet1!$E$57:$E$65,2)</f>
        <v>6369.29</v>
      </c>
      <c r="J77">
        <f>_xlfn.QUARTILE.INC([1]Sheet1!$E$43:$E$47,2)</f>
        <v>430.74579999999997</v>
      </c>
      <c r="K77">
        <f>_xlfn.QUARTILE.INC([1]Sheet1!$E$11:$E$19,2)</f>
        <v>291.29660000000001</v>
      </c>
      <c r="L77">
        <f>_xlfn.QUARTILE.INC([1]Sheet1!$E$2:$E$10,2)</f>
        <v>376.87029999999999</v>
      </c>
      <c r="M77">
        <f>_xlfn.QUARTILE.INC([1]Sheet1!$E$20:$E$28,2)</f>
        <v>401.67795000000001</v>
      </c>
    </row>
    <row r="78" spans="1:13" x14ac:dyDescent="0.35">
      <c r="A78" t="s">
        <v>15</v>
      </c>
      <c r="B78">
        <f>_xlfn.QUARTILE.INC([1]Sheet1!$E$69:$E$77,3)</f>
        <v>2633.4749999999999</v>
      </c>
      <c r="C78">
        <f>_xlfn.QUARTILE.INC([1]Sheet1!$E$78:$E$80,3)</f>
        <v>455.06780000000003</v>
      </c>
      <c r="D78">
        <f>_xlfn.QUARTILE.INC([1]Sheet1!$E$81:$E$89,3)</f>
        <v>1459.441</v>
      </c>
      <c r="E78">
        <f>_xlfn.QUARTILE.INC([1]Sheet1!$E$66:$E$68,3)</f>
        <v>3660.9915000000001</v>
      </c>
      <c r="F78">
        <f>_xlfn.QUARTILE.INC([1]Sheet1!$E$29:$E$35,3)</f>
        <v>623.71185000000003</v>
      </c>
      <c r="G78">
        <v>725.51029999999992</v>
      </c>
      <c r="H78">
        <v>491.16950000000003</v>
      </c>
      <c r="I78">
        <f>_xlfn.QUARTILE.INC([1]Sheet1!$E$57:$E$65,3)</f>
        <v>7530.3050000000003</v>
      </c>
      <c r="J78">
        <f>_xlfn.QUARTILE.INC([1]Sheet1!$E$43:$E$47,3)</f>
        <v>434.89830000000001</v>
      </c>
      <c r="K78">
        <f>_xlfn.QUARTILE.INC([1]Sheet1!$E$11:$E$19,3)</f>
        <v>320.30084999999997</v>
      </c>
      <c r="L78">
        <f>_xlfn.QUARTILE.INC([1]Sheet1!$E$2:$E$10,3)</f>
        <v>381.81354999999996</v>
      </c>
      <c r="M78">
        <f>_xlfn.QUARTILE.INC([1]Sheet1!$E$20:$E$28,3)</f>
        <v>499.79240000000004</v>
      </c>
    </row>
    <row r="79" spans="1:13" x14ac:dyDescent="0.35">
      <c r="A79" t="s">
        <v>16</v>
      </c>
      <c r="B79" s="3">
        <f>_xlfn.QUARTILE.INC([1]Sheet1!$E$69:$E$77,4)</f>
        <v>2769.0680000000002</v>
      </c>
      <c r="C79">
        <f>_xlfn.QUARTILE.INC([1]Sheet1!$E$78:$E$80,4)</f>
        <v>456.50850000000003</v>
      </c>
      <c r="D79" s="3">
        <f>_xlfn.QUARTILE.INC([1]Sheet1!$E$81:$E$89,4)</f>
        <v>1625.712</v>
      </c>
      <c r="E79" s="3">
        <f>_xlfn.QUARTILE.INC([1]Sheet1!$E$66:$E$68,4)</f>
        <v>4119.2879999999996</v>
      </c>
      <c r="F79">
        <f>_xlfn.QUARTILE.INC([1]Sheet1!$E$29:$E$35,4)</f>
        <v>664.72879999999998</v>
      </c>
      <c r="G79">
        <v>843.44069999999999</v>
      </c>
      <c r="H79">
        <v>779.38980000000004</v>
      </c>
      <c r="I79" s="3">
        <f>_xlfn.QUARTILE.INC([1]Sheet1!$E$57:$E$65,4)</f>
        <v>10517.98</v>
      </c>
      <c r="J79">
        <f>_xlfn.QUARTILE.INC([1]Sheet1!$E$43:$E$47,4)</f>
        <v>442.44069999999999</v>
      </c>
      <c r="K79">
        <f>_xlfn.QUARTILE.INC([1]Sheet1!$E$11:$E$19,4)</f>
        <v>342.01690000000002</v>
      </c>
      <c r="L79">
        <f>_xlfn.QUARTILE.INC([1]Sheet1!$E$2:$E$10,4)</f>
        <v>461.84750000000003</v>
      </c>
      <c r="M79">
        <f>_xlfn.QUARTILE.INC([1]Sheet1!$E$20:$E$28,4)</f>
        <v>538.55430000000001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FD01-6621-469F-94AD-20A8D0F97E2D}">
  <dimension ref="A1:C38"/>
  <sheetViews>
    <sheetView topLeftCell="D11" zoomScale="59" workbookViewId="0">
      <selection activeCell="C39" sqref="C39"/>
    </sheetView>
  </sheetViews>
  <sheetFormatPr defaultRowHeight="14.5" x14ac:dyDescent="0.35"/>
  <cols>
    <col min="2" max="2" width="9.453125" bestFit="1" customWidth="1"/>
  </cols>
  <sheetData>
    <row r="1" spans="1:3" x14ac:dyDescent="0.35">
      <c r="A1" t="s">
        <v>30</v>
      </c>
      <c r="B1" t="s">
        <v>32</v>
      </c>
      <c r="C1" t="s">
        <v>54</v>
      </c>
    </row>
    <row r="2" spans="1:3" x14ac:dyDescent="0.35">
      <c r="A2">
        <v>1</v>
      </c>
      <c r="B2" s="4">
        <v>44749</v>
      </c>
      <c r="C2">
        <v>3.8016000000000001E-2</v>
      </c>
    </row>
    <row r="3" spans="1:3" x14ac:dyDescent="0.35">
      <c r="A3">
        <v>1</v>
      </c>
      <c r="B3" s="4">
        <v>44756</v>
      </c>
      <c r="C3">
        <v>3.9168000000000001E-2</v>
      </c>
    </row>
    <row r="4" spans="1:3" x14ac:dyDescent="0.35">
      <c r="A4">
        <v>1</v>
      </c>
      <c r="B4" s="4">
        <v>44767</v>
      </c>
      <c r="C4">
        <v>5.1839999999999997E-2</v>
      </c>
    </row>
    <row r="5" spans="1:3" x14ac:dyDescent="0.35">
      <c r="A5">
        <v>2</v>
      </c>
      <c r="B5" s="4">
        <v>44749</v>
      </c>
      <c r="C5">
        <v>1.2959999999999999E-2</v>
      </c>
    </row>
    <row r="6" spans="1:3" x14ac:dyDescent="0.35">
      <c r="A6">
        <v>2</v>
      </c>
      <c r="B6" s="4">
        <v>44756</v>
      </c>
      <c r="C6">
        <v>3.6864000000000001E-2</v>
      </c>
    </row>
    <row r="7" spans="1:3" x14ac:dyDescent="0.35">
      <c r="A7">
        <v>2</v>
      </c>
      <c r="B7" s="4">
        <v>44767</v>
      </c>
      <c r="C7">
        <v>1.18491428571429E-2</v>
      </c>
    </row>
    <row r="8" spans="1:3" x14ac:dyDescent="0.35">
      <c r="A8">
        <v>3</v>
      </c>
      <c r="B8" s="4">
        <v>44749</v>
      </c>
      <c r="C8">
        <v>4.4434285714285704E-3</v>
      </c>
    </row>
    <row r="9" spans="1:3" x14ac:dyDescent="0.35">
      <c r="A9">
        <v>3</v>
      </c>
      <c r="B9" s="4">
        <v>44756</v>
      </c>
      <c r="C9">
        <v>4.6656000000000003E-2</v>
      </c>
    </row>
    <row r="10" spans="1:3" x14ac:dyDescent="0.35">
      <c r="A10">
        <v>3</v>
      </c>
      <c r="B10" s="4">
        <v>44767</v>
      </c>
      <c r="C10">
        <v>9.9532800000000005E-2</v>
      </c>
    </row>
    <row r="11" spans="1:3" x14ac:dyDescent="0.35">
      <c r="A11">
        <v>4</v>
      </c>
      <c r="B11" s="4">
        <v>44741</v>
      </c>
      <c r="C11">
        <v>0.16144457142857099</v>
      </c>
    </row>
    <row r="12" spans="1:3" x14ac:dyDescent="0.35">
      <c r="A12">
        <v>4</v>
      </c>
      <c r="B12" s="4">
        <v>44757</v>
      </c>
      <c r="C12">
        <v>7.0502400000000007E-2</v>
      </c>
    </row>
    <row r="13" spans="1:3" x14ac:dyDescent="0.35">
      <c r="A13">
        <v>4</v>
      </c>
      <c r="B13" s="4">
        <v>44764</v>
      </c>
      <c r="C13">
        <v>6.4799999999999996E-2</v>
      </c>
    </row>
    <row r="14" spans="1:3" x14ac:dyDescent="0.35">
      <c r="A14">
        <v>5</v>
      </c>
      <c r="B14" s="4">
        <v>44740</v>
      </c>
      <c r="C14">
        <v>8.2944000000000004E-3</v>
      </c>
    </row>
    <row r="15" spans="1:3" x14ac:dyDescent="0.35">
      <c r="A15">
        <v>5</v>
      </c>
      <c r="B15" s="4">
        <v>44761</v>
      </c>
      <c r="C15">
        <v>8.9856000000000005E-2</v>
      </c>
    </row>
    <row r="16" spans="1:3" x14ac:dyDescent="0.35">
      <c r="A16">
        <v>6</v>
      </c>
      <c r="B16" s="4">
        <v>44742</v>
      </c>
      <c r="C16">
        <v>8.5536000000000001E-2</v>
      </c>
    </row>
    <row r="17" spans="1:3" x14ac:dyDescent="0.35">
      <c r="A17">
        <v>6</v>
      </c>
      <c r="B17" s="4">
        <v>44753</v>
      </c>
      <c r="C17">
        <v>7.0847999999999994E-2</v>
      </c>
    </row>
    <row r="18" spans="1:3" x14ac:dyDescent="0.35">
      <c r="A18">
        <v>6</v>
      </c>
      <c r="B18" s="4">
        <v>44761</v>
      </c>
      <c r="C18">
        <v>4.1472000000000002E-2</v>
      </c>
    </row>
    <row r="19" spans="1:3" x14ac:dyDescent="0.35">
      <c r="A19">
        <v>7</v>
      </c>
      <c r="B19" s="4">
        <v>44742</v>
      </c>
      <c r="C19">
        <v>4.6080000000000003E-2</v>
      </c>
    </row>
    <row r="20" spans="1:3" x14ac:dyDescent="0.35">
      <c r="A20">
        <v>7</v>
      </c>
      <c r="B20" s="4">
        <v>44753</v>
      </c>
      <c r="C20">
        <v>4.1472000000000002E-2</v>
      </c>
    </row>
    <row r="21" spans="1:3" x14ac:dyDescent="0.35">
      <c r="A21">
        <v>7</v>
      </c>
      <c r="B21" s="4">
        <v>44761</v>
      </c>
      <c r="C21">
        <v>9.3312000000000006E-2</v>
      </c>
    </row>
    <row r="22" spans="1:3" x14ac:dyDescent="0.35">
      <c r="A22">
        <v>8</v>
      </c>
      <c r="B22" s="4">
        <v>44747</v>
      </c>
      <c r="C22">
        <v>1.583712</v>
      </c>
    </row>
    <row r="23" spans="1:3" x14ac:dyDescent="0.35">
      <c r="A23">
        <v>8</v>
      </c>
      <c r="B23" s="4">
        <v>44750</v>
      </c>
      <c r="C23">
        <v>1.0782719999999999</v>
      </c>
    </row>
    <row r="24" spans="1:3" x14ac:dyDescent="0.35">
      <c r="A24">
        <v>8</v>
      </c>
      <c r="B24" s="4">
        <v>44760</v>
      </c>
      <c r="C24">
        <v>0.98495999999999995</v>
      </c>
    </row>
    <row r="25" spans="1:3" x14ac:dyDescent="0.35">
      <c r="A25">
        <v>9</v>
      </c>
      <c r="B25" s="4">
        <v>44747</v>
      </c>
      <c r="C25">
        <v>0.6822144</v>
      </c>
    </row>
    <row r="26" spans="1:3" x14ac:dyDescent="0.35">
      <c r="A26">
        <v>9</v>
      </c>
      <c r="B26" s="4">
        <v>44750</v>
      </c>
      <c r="C26">
        <v>0.32400000000000001</v>
      </c>
    </row>
    <row r="27" spans="1:3" x14ac:dyDescent="0.35">
      <c r="A27">
        <v>9</v>
      </c>
      <c r="B27" s="4">
        <v>44760</v>
      </c>
      <c r="C27">
        <v>0.25327542857142898</v>
      </c>
    </row>
    <row r="28" spans="1:3" x14ac:dyDescent="0.35">
      <c r="A28">
        <v>10</v>
      </c>
      <c r="B28" s="4">
        <v>44747</v>
      </c>
      <c r="C28">
        <v>0.30758400000000002</v>
      </c>
    </row>
    <row r="29" spans="1:3" x14ac:dyDescent="0.35">
      <c r="A29">
        <v>10</v>
      </c>
      <c r="B29" s="4">
        <v>44750</v>
      </c>
      <c r="C29">
        <v>0.26364342857142897</v>
      </c>
    </row>
    <row r="30" spans="1:3" x14ac:dyDescent="0.35">
      <c r="A30">
        <v>10</v>
      </c>
      <c r="B30" s="4">
        <v>44760</v>
      </c>
      <c r="C30">
        <v>0.54950399999999999</v>
      </c>
    </row>
    <row r="31" spans="1:3" x14ac:dyDescent="0.35">
      <c r="A31">
        <v>11</v>
      </c>
      <c r="B31" s="4">
        <v>44753</v>
      </c>
      <c r="C31">
        <v>1.3330285714285701E-2</v>
      </c>
    </row>
    <row r="32" spans="1:3" x14ac:dyDescent="0.35">
      <c r="A32">
        <v>11</v>
      </c>
      <c r="B32" s="4">
        <v>44761</v>
      </c>
      <c r="C32">
        <v>6.6355200000000003E-2</v>
      </c>
    </row>
    <row r="33" spans="1:3" x14ac:dyDescent="0.35">
      <c r="A33">
        <v>11</v>
      </c>
      <c r="B33" s="4">
        <v>44764</v>
      </c>
      <c r="C33">
        <v>3.5251200000000003E-2</v>
      </c>
    </row>
    <row r="34" spans="1:3" x14ac:dyDescent="0.35">
      <c r="A34">
        <v>12</v>
      </c>
      <c r="B34" s="4">
        <v>44748</v>
      </c>
      <c r="C34">
        <v>0.13182171428571399</v>
      </c>
    </row>
    <row r="35" spans="1:3" x14ac:dyDescent="0.35">
      <c r="A35">
        <v>12</v>
      </c>
      <c r="B35" s="4">
        <v>44764</v>
      </c>
      <c r="C35">
        <v>0.119232</v>
      </c>
    </row>
    <row r="36" spans="1:3" x14ac:dyDescent="0.35">
      <c r="A36">
        <v>12</v>
      </c>
      <c r="B36" s="4">
        <v>44769</v>
      </c>
    </row>
    <row r="38" spans="1:3" x14ac:dyDescent="0.35">
      <c r="C38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A9-91C3-41C7-A517-3F8C2105F9D0}">
  <dimension ref="A1:S223"/>
  <sheetViews>
    <sheetView topLeftCell="A6" workbookViewId="0">
      <selection activeCell="M7" sqref="M7"/>
    </sheetView>
  </sheetViews>
  <sheetFormatPr defaultRowHeight="14.5" x14ac:dyDescent="0.35"/>
  <cols>
    <col min="3" max="3" width="9.453125" bestFit="1" customWidth="1"/>
  </cols>
  <sheetData>
    <row r="1" spans="1:19" x14ac:dyDescent="0.35">
      <c r="A1" t="s">
        <v>30</v>
      </c>
      <c r="B1" t="s">
        <v>31</v>
      </c>
      <c r="C1" t="s">
        <v>32</v>
      </c>
      <c r="D1" t="s">
        <v>33</v>
      </c>
    </row>
    <row r="2" spans="1:19" x14ac:dyDescent="0.35">
      <c r="A2">
        <v>1</v>
      </c>
      <c r="B2">
        <v>1</v>
      </c>
      <c r="C2" s="4">
        <v>44749</v>
      </c>
      <c r="D2" t="s">
        <v>34</v>
      </c>
    </row>
    <row r="3" spans="1:19" x14ac:dyDescent="0.35">
      <c r="A3">
        <v>1</v>
      </c>
      <c r="B3">
        <v>1</v>
      </c>
      <c r="C3" s="4">
        <v>44749</v>
      </c>
      <c r="D3" t="s">
        <v>34</v>
      </c>
    </row>
    <row r="4" spans="1:19" x14ac:dyDescent="0.35">
      <c r="A4">
        <v>1</v>
      </c>
      <c r="B4">
        <v>1</v>
      </c>
      <c r="C4" s="4">
        <v>44749</v>
      </c>
      <c r="D4" t="s">
        <v>34</v>
      </c>
      <c r="J4" t="s">
        <v>35</v>
      </c>
    </row>
    <row r="5" spans="1:19" x14ac:dyDescent="0.35">
      <c r="A5">
        <v>1</v>
      </c>
      <c r="B5">
        <v>1</v>
      </c>
      <c r="C5" s="4">
        <v>44749</v>
      </c>
      <c r="D5" t="s">
        <v>34</v>
      </c>
    </row>
    <row r="6" spans="1:19" x14ac:dyDescent="0.35">
      <c r="A6">
        <v>1</v>
      </c>
      <c r="B6">
        <v>2</v>
      </c>
      <c r="C6" s="4">
        <v>44749</v>
      </c>
      <c r="D6" t="s">
        <v>34</v>
      </c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</row>
    <row r="7" spans="1:19" x14ac:dyDescent="0.35">
      <c r="A7">
        <v>1</v>
      </c>
      <c r="B7">
        <v>3</v>
      </c>
      <c r="C7" s="4">
        <v>44749</v>
      </c>
      <c r="D7">
        <v>358.04396344109801</v>
      </c>
      <c r="G7" t="s">
        <v>12</v>
      </c>
      <c r="H7">
        <f>_xlfn.QUARTILE.INC(D7:D19,0)</f>
        <v>358.04396344109801</v>
      </c>
      <c r="I7">
        <f>_xlfn.QUARTILE.INC(D20:D37,0)</f>
        <v>335.50807542154098</v>
      </c>
      <c r="J7">
        <f>_xlfn.QUARTILE.INC(D38:D54,0)</f>
        <v>393.59269677339898</v>
      </c>
      <c r="K7">
        <f>_xlfn.QUARTILE.INC(D55:D72,0)</f>
        <v>372.80170231169001</v>
      </c>
      <c r="L7">
        <f>_xlfn.QUARTILE.INC(D73:D88,0)</f>
        <v>684.73007195434195</v>
      </c>
      <c r="M7" t="e">
        <f>_xlfn.QUARTILE.INC(H20:H37,0)</f>
        <v>#NUM!</v>
      </c>
      <c r="N7" t="e">
        <f>_xlfn.QUARTILE.INC(H38:H54,0)</f>
        <v>#NUM!</v>
      </c>
      <c r="O7">
        <f t="shared" ref="I7:S7" si="0">_xlfn.QUARTILE.INC(K7:K19,0)</f>
        <v>372.80170231169001</v>
      </c>
      <c r="P7">
        <f t="shared" si="0"/>
        <v>579.50073375662794</v>
      </c>
      <c r="Q7" t="e">
        <f t="shared" si="0"/>
        <v>#NUM!</v>
      </c>
      <c r="R7" t="e">
        <f t="shared" si="0"/>
        <v>#NUM!</v>
      </c>
      <c r="S7">
        <f t="shared" si="0"/>
        <v>372.80170231169001</v>
      </c>
    </row>
    <row r="8" spans="1:19" x14ac:dyDescent="0.35">
      <c r="A8">
        <v>1</v>
      </c>
      <c r="B8">
        <v>1</v>
      </c>
      <c r="C8" s="4">
        <v>44756</v>
      </c>
      <c r="D8">
        <v>565.95126684568402</v>
      </c>
      <c r="G8" t="s">
        <v>13</v>
      </c>
      <c r="H8">
        <f>_xlfn.QUARTILE.INC(D7:D19,1)</f>
        <v>515.77495978796503</v>
      </c>
      <c r="I8">
        <f>_xlfn.QUARTILE.INC(D20:D37,1)</f>
        <v>339.94601015634203</v>
      </c>
      <c r="J8">
        <f>_xlfn.QUARTILE.INC(D38:D54,1)</f>
        <v>514.50771503383896</v>
      </c>
      <c r="K8">
        <f>_xlfn.QUARTILE.INC(D55:D72,1)</f>
        <v>590.88452211758295</v>
      </c>
      <c r="L8">
        <f>_xlfn.QUARTILE.INC(D74:D89,1)</f>
        <v>1000.64394985136</v>
      </c>
      <c r="M8" t="e">
        <f>_xlfn.QUARTILE.INC(H20:H37,1)</f>
        <v>#NUM!</v>
      </c>
      <c r="N8" t="e">
        <f>_xlfn.QUARTILE.INC(H38:H54,1)</f>
        <v>#NUM!</v>
      </c>
      <c r="O8">
        <f t="shared" ref="I8:S8" si="1">_xlfn.QUARTILE.INC(K7:K19,1)</f>
        <v>372.80170231169001</v>
      </c>
      <c r="P8">
        <f t="shared" si="1"/>
        <v>842.68701090285094</v>
      </c>
      <c r="Q8" t="e">
        <f t="shared" si="1"/>
        <v>#NUM!</v>
      </c>
      <c r="R8" t="e">
        <f t="shared" si="1"/>
        <v>#NUM!</v>
      </c>
      <c r="S8">
        <f t="shared" si="1"/>
        <v>372.80170231169001</v>
      </c>
    </row>
    <row r="9" spans="1:19" x14ac:dyDescent="0.35">
      <c r="A9">
        <v>1</v>
      </c>
      <c r="B9">
        <v>2</v>
      </c>
      <c r="C9" s="4">
        <v>44756</v>
      </c>
      <c r="D9">
        <v>515.77495978796503</v>
      </c>
      <c r="G9" t="s">
        <v>14</v>
      </c>
      <c r="H9">
        <f>_xlfn.QUARTILE.INC(D7:D19,0)</f>
        <v>358.04396344109801</v>
      </c>
      <c r="I9">
        <f>_xlfn.QUARTILE.INC(D20:D37,0)</f>
        <v>335.50807542154098</v>
      </c>
      <c r="J9">
        <f>_xlfn.QUARTILE.INC(D38:D54,0)</f>
        <v>393.59269677339898</v>
      </c>
      <c r="K9">
        <f>_xlfn.QUARTILE.INC(D55:D72,0)</f>
        <v>372.80170231169001</v>
      </c>
      <c r="L9">
        <f>_xlfn.QUARTILE.INC(D75:D90,2)</f>
        <v>1041.4540789256901</v>
      </c>
      <c r="M9" t="e">
        <f>_xlfn.QUARTILE.INC(H20:H37,0)</f>
        <v>#NUM!</v>
      </c>
      <c r="N9" t="e">
        <f>_xlfn.QUARTILE.INC(H38:H54,0)</f>
        <v>#NUM!</v>
      </c>
      <c r="O9">
        <f t="shared" ref="I9:S9" si="2">_xlfn.QUARTILE.INC(K7:K19,0)</f>
        <v>372.80170231169001</v>
      </c>
      <c r="P9">
        <f t="shared" si="2"/>
        <v>579.50073375662794</v>
      </c>
      <c r="Q9" t="e">
        <f t="shared" si="2"/>
        <v>#NUM!</v>
      </c>
      <c r="R9" t="e">
        <f t="shared" si="2"/>
        <v>#NUM!</v>
      </c>
      <c r="S9">
        <f t="shared" si="2"/>
        <v>372.80170231169001</v>
      </c>
    </row>
    <row r="10" spans="1:19" x14ac:dyDescent="0.35">
      <c r="A10">
        <v>1</v>
      </c>
      <c r="B10">
        <v>2</v>
      </c>
      <c r="C10" s="4">
        <v>44756</v>
      </c>
      <c r="D10">
        <v>515.77495978796503</v>
      </c>
      <c r="G10" t="s">
        <v>15</v>
      </c>
      <c r="H10">
        <f>_xlfn.QUARTILE.INC(D7:D19,1)</f>
        <v>515.77495978796503</v>
      </c>
      <c r="I10">
        <f>_xlfn.QUARTILE.INC(D20:D37,1)</f>
        <v>339.94601015634203</v>
      </c>
      <c r="J10">
        <f>_xlfn.QUARTILE.INC(D38:D54,1)</f>
        <v>514.50771503383896</v>
      </c>
      <c r="K10">
        <f>_xlfn.QUARTILE.INC(D55:D72,1)</f>
        <v>590.88452211758295</v>
      </c>
      <c r="L10">
        <f>_xlfn.QUARTILE.INC(D76:D91,3)</f>
        <v>1041.4540789256901</v>
      </c>
      <c r="M10" t="e">
        <f>_xlfn.QUARTILE.INC(H20:H37,1)</f>
        <v>#NUM!</v>
      </c>
      <c r="N10" t="e">
        <f>_xlfn.QUARTILE.INC(H38:H54,1)</f>
        <v>#NUM!</v>
      </c>
      <c r="O10">
        <f t="shared" ref="I10:S10" si="3">_xlfn.QUARTILE.INC(K7:K19,1)</f>
        <v>372.80170231169001</v>
      </c>
      <c r="P10">
        <f t="shared" si="3"/>
        <v>842.68701090285094</v>
      </c>
      <c r="Q10" t="e">
        <f t="shared" si="3"/>
        <v>#NUM!</v>
      </c>
      <c r="R10" t="e">
        <f t="shared" si="3"/>
        <v>#NUM!</v>
      </c>
      <c r="S10">
        <f t="shared" si="3"/>
        <v>372.80170231169001</v>
      </c>
    </row>
    <row r="11" spans="1:19" x14ac:dyDescent="0.35">
      <c r="A11">
        <v>1</v>
      </c>
      <c r="B11">
        <v>2</v>
      </c>
      <c r="C11" s="4">
        <v>44756</v>
      </c>
      <c r="D11">
        <v>515.77495978796503</v>
      </c>
      <c r="G11" t="s">
        <v>16</v>
      </c>
      <c r="H11">
        <f>_xlfn.QUARTILE.INC(D7:D19,0)</f>
        <v>358.04396344109801</v>
      </c>
      <c r="I11">
        <f>_xlfn.QUARTILE.INC(D20:D37,0)</f>
        <v>335.50807542154098</v>
      </c>
      <c r="J11">
        <f>_xlfn.QUARTILE.INC(D38:D54,0)</f>
        <v>393.59269677339898</v>
      </c>
      <c r="K11">
        <f>_xlfn.QUARTILE.INC(D55:D72,0)</f>
        <v>372.80170231169001</v>
      </c>
      <c r="L11">
        <f>_xlfn.QUARTILE.INC(D77:D92,4)</f>
        <v>1264.2308057109699</v>
      </c>
      <c r="M11" t="e">
        <f>_xlfn.QUARTILE.INC(H20:H37,0)</f>
        <v>#NUM!</v>
      </c>
      <c r="N11" t="e">
        <f>_xlfn.QUARTILE.INC(H38:H54,0)</f>
        <v>#NUM!</v>
      </c>
      <c r="O11">
        <f t="shared" ref="I11:S11" si="4">_xlfn.QUARTILE.INC(K7:K19,0)</f>
        <v>372.80170231169001</v>
      </c>
      <c r="P11">
        <f t="shared" si="4"/>
        <v>579.50073375662794</v>
      </c>
      <c r="Q11" t="e">
        <f t="shared" si="4"/>
        <v>#NUM!</v>
      </c>
      <c r="R11" t="e">
        <f t="shared" si="4"/>
        <v>#NUM!</v>
      </c>
      <c r="S11">
        <f t="shared" si="4"/>
        <v>372.80170231169001</v>
      </c>
    </row>
    <row r="12" spans="1:19" x14ac:dyDescent="0.35">
      <c r="A12">
        <v>1</v>
      </c>
      <c r="B12">
        <v>2</v>
      </c>
      <c r="C12" s="4">
        <v>44756</v>
      </c>
      <c r="D12">
        <v>515.77495978796503</v>
      </c>
    </row>
    <row r="13" spans="1:19" x14ac:dyDescent="0.35">
      <c r="A13">
        <v>1</v>
      </c>
      <c r="B13">
        <v>3</v>
      </c>
      <c r="C13" s="4">
        <v>44756</v>
      </c>
      <c r="D13">
        <v>492.61297924864499</v>
      </c>
      <c r="G13" t="s">
        <v>17</v>
      </c>
      <c r="H13">
        <f>AVERAGE(D7:D19)</f>
        <v>542.05652275751299</v>
      </c>
      <c r="I13">
        <f>AVERAGE(D20:D37)</f>
        <v>440.0797038302735</v>
      </c>
      <c r="J13">
        <f>AVERAGE(D38:D54)</f>
        <v>630.57568821706025</v>
      </c>
      <c r="K13">
        <f>AVERAGE(D55:D72)</f>
        <v>774.06731341348495</v>
      </c>
      <c r="L13">
        <f>AVERAGE(D77:D92)</f>
        <v>1011.0134932316877</v>
      </c>
      <c r="M13">
        <f t="shared" ref="I13:S13" si="5">AVERAGE(I7:I19)</f>
        <v>288.26915783990319</v>
      </c>
      <c r="N13">
        <f t="shared" si="5"/>
        <v>465.37606778158573</v>
      </c>
      <c r="O13">
        <f t="shared" si="5"/>
        <v>528.28157024515917</v>
      </c>
      <c r="P13">
        <f t="shared" si="5"/>
        <v>946.14674462233813</v>
      </c>
      <c r="Q13" t="e">
        <f t="shared" si="5"/>
        <v>#NUM!</v>
      </c>
      <c r="R13" t="e">
        <f t="shared" si="5"/>
        <v>#NUM!</v>
      </c>
      <c r="S13">
        <f t="shared" si="5"/>
        <v>399.07938470077204</v>
      </c>
    </row>
    <row r="14" spans="1:19" x14ac:dyDescent="0.35">
      <c r="A14">
        <v>1</v>
      </c>
      <c r="B14">
        <v>1</v>
      </c>
      <c r="C14" s="4">
        <v>44767</v>
      </c>
      <c r="D14">
        <v>695.26407504848498</v>
      </c>
      <c r="G14" t="s">
        <v>18</v>
      </c>
      <c r="H14">
        <f>MAX(D7:D19)-MIN(D7:D19)</f>
        <v>337.22011160738697</v>
      </c>
      <c r="I14">
        <f>MAX(D20:D37)-MIN(D20:D37)</f>
        <v>179.18578453386704</v>
      </c>
      <c r="J14">
        <f>MAX(D38:D54)-MIN(D38:D54)</f>
        <v>417.26326586616506</v>
      </c>
      <c r="K14">
        <f>MAX(D55:D72)-MIN(D55:D72)</f>
        <v>623.72952713239397</v>
      </c>
      <c r="L14">
        <f>MAX(D77:D92)-MIN(D77:D92)</f>
        <v>579.50073375662794</v>
      </c>
      <c r="M14">
        <f t="shared" ref="I14:S14" si="6">MAX(I7:I19)-MIN(I7:I19)</f>
        <v>439.60817605249571</v>
      </c>
      <c r="N14">
        <f t="shared" si="6"/>
        <v>236.98299144366126</v>
      </c>
      <c r="O14">
        <f t="shared" si="6"/>
        <v>401.26561110179495</v>
      </c>
      <c r="P14">
        <f t="shared" si="6"/>
        <v>684.73007195434195</v>
      </c>
      <c r="Q14" t="e">
        <f t="shared" si="6"/>
        <v>#NUM!</v>
      </c>
      <c r="R14" t="e">
        <f t="shared" si="6"/>
        <v>#NUM!</v>
      </c>
      <c r="S14">
        <f t="shared" si="6"/>
        <v>155.47986793346917</v>
      </c>
    </row>
    <row r="15" spans="1:19" x14ac:dyDescent="0.35">
      <c r="A15">
        <v>1</v>
      </c>
      <c r="B15">
        <v>2</v>
      </c>
      <c r="C15" s="4">
        <v>44767</v>
      </c>
      <c r="D15">
        <v>574.06677986762804</v>
      </c>
    </row>
    <row r="16" spans="1:19" x14ac:dyDescent="0.35">
      <c r="A16">
        <v>1</v>
      </c>
      <c r="B16">
        <v>2</v>
      </c>
      <c r="C16" s="4">
        <v>44767</v>
      </c>
      <c r="D16">
        <v>574.06677986762804</v>
      </c>
      <c r="H16" s="2">
        <v>9.0277777777777776E-2</v>
      </c>
      <c r="I16" s="1">
        <v>0.47152777777777777</v>
      </c>
      <c r="J16" t="s">
        <v>20</v>
      </c>
      <c r="K16" t="s">
        <v>21</v>
      </c>
      <c r="L16" t="s">
        <v>22</v>
      </c>
      <c r="M16" t="s">
        <v>23</v>
      </c>
      <c r="N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</row>
    <row r="17" spans="1:4" x14ac:dyDescent="0.35">
      <c r="A17">
        <v>1</v>
      </c>
      <c r="B17">
        <v>2</v>
      </c>
      <c r="C17" s="4">
        <v>44767</v>
      </c>
      <c r="D17">
        <v>574.06677986762804</v>
      </c>
    </row>
    <row r="18" spans="1:4" x14ac:dyDescent="0.35">
      <c r="A18">
        <v>1</v>
      </c>
      <c r="B18">
        <v>2</v>
      </c>
      <c r="C18" s="4">
        <v>44767</v>
      </c>
      <c r="D18">
        <v>574.06677986762804</v>
      </c>
    </row>
    <row r="19" spans="1:4" x14ac:dyDescent="0.35">
      <c r="A19">
        <v>1</v>
      </c>
      <c r="B19">
        <v>3</v>
      </c>
      <c r="C19" s="4">
        <v>44767</v>
      </c>
      <c r="D19">
        <v>575.49555264138598</v>
      </c>
    </row>
    <row r="20" spans="1:4" x14ac:dyDescent="0.35">
      <c r="A20">
        <v>2</v>
      </c>
      <c r="B20">
        <v>1</v>
      </c>
      <c r="C20" s="4">
        <v>44749</v>
      </c>
      <c r="D20">
        <v>339.94601015634203</v>
      </c>
    </row>
    <row r="21" spans="1:4" x14ac:dyDescent="0.35">
      <c r="A21">
        <v>2</v>
      </c>
      <c r="B21">
        <v>2</v>
      </c>
      <c r="C21" s="4">
        <v>44749</v>
      </c>
      <c r="D21">
        <v>335.50807542154098</v>
      </c>
    </row>
    <row r="22" spans="1:4" x14ac:dyDescent="0.35">
      <c r="A22">
        <v>2</v>
      </c>
      <c r="B22">
        <v>2</v>
      </c>
      <c r="C22" s="4">
        <v>44749</v>
      </c>
      <c r="D22">
        <v>335.50807542154098</v>
      </c>
    </row>
    <row r="23" spans="1:4" x14ac:dyDescent="0.35">
      <c r="A23">
        <v>2</v>
      </c>
      <c r="B23">
        <v>2</v>
      </c>
      <c r="C23" s="4">
        <v>44749</v>
      </c>
      <c r="D23">
        <v>335.50807542154098</v>
      </c>
    </row>
    <row r="24" spans="1:4" x14ac:dyDescent="0.35">
      <c r="A24">
        <v>2</v>
      </c>
      <c r="B24">
        <v>2</v>
      </c>
      <c r="C24" s="4">
        <v>44749</v>
      </c>
      <c r="D24">
        <v>335.50807542154098</v>
      </c>
    </row>
    <row r="25" spans="1:4" x14ac:dyDescent="0.35">
      <c r="A25">
        <v>2</v>
      </c>
      <c r="B25">
        <v>3</v>
      </c>
      <c r="C25" s="4">
        <v>44749</v>
      </c>
      <c r="D25" t="s">
        <v>34</v>
      </c>
    </row>
    <row r="26" spans="1:4" x14ac:dyDescent="0.35">
      <c r="A26">
        <v>2</v>
      </c>
      <c r="B26">
        <v>1</v>
      </c>
      <c r="C26" s="4">
        <v>44756</v>
      </c>
      <c r="D26">
        <v>393.30885986370703</v>
      </c>
    </row>
    <row r="27" spans="1:4" x14ac:dyDescent="0.35">
      <c r="A27">
        <v>2</v>
      </c>
      <c r="B27">
        <v>2</v>
      </c>
      <c r="C27" s="4">
        <v>44756</v>
      </c>
      <c r="D27">
        <v>476.68935877992197</v>
      </c>
    </row>
    <row r="28" spans="1:4" x14ac:dyDescent="0.35">
      <c r="A28">
        <v>2</v>
      </c>
      <c r="B28">
        <v>3</v>
      </c>
      <c r="C28" s="4">
        <v>44756</v>
      </c>
      <c r="D28">
        <v>514.69385995540802</v>
      </c>
    </row>
    <row r="29" spans="1:4" x14ac:dyDescent="0.35">
      <c r="A29">
        <v>2</v>
      </c>
      <c r="B29">
        <v>3</v>
      </c>
      <c r="C29" s="4">
        <v>44756</v>
      </c>
      <c r="D29">
        <v>514.69385995540802</v>
      </c>
    </row>
    <row r="30" spans="1:4" x14ac:dyDescent="0.35">
      <c r="A30">
        <v>2</v>
      </c>
      <c r="B30">
        <v>3</v>
      </c>
      <c r="C30" s="4">
        <v>44756</v>
      </c>
      <c r="D30">
        <v>514.69385995540802</v>
      </c>
    </row>
    <row r="31" spans="1:4" x14ac:dyDescent="0.35">
      <c r="A31">
        <v>2</v>
      </c>
      <c r="B31">
        <v>3</v>
      </c>
      <c r="C31" s="4">
        <v>44756</v>
      </c>
      <c r="D31">
        <v>514.69385995540802</v>
      </c>
    </row>
    <row r="32" spans="1:4" x14ac:dyDescent="0.35">
      <c r="A32">
        <v>2</v>
      </c>
      <c r="B32">
        <v>1</v>
      </c>
      <c r="C32" s="4">
        <v>44767</v>
      </c>
      <c r="D32">
        <v>437.319714405529</v>
      </c>
    </row>
    <row r="33" spans="1:4" x14ac:dyDescent="0.35">
      <c r="A33">
        <v>2</v>
      </c>
      <c r="B33">
        <v>2</v>
      </c>
      <c r="C33" s="4">
        <v>44767</v>
      </c>
      <c r="D33">
        <v>498.320922541828</v>
      </c>
    </row>
    <row r="34" spans="1:4" x14ac:dyDescent="0.35">
      <c r="A34">
        <v>2</v>
      </c>
      <c r="B34">
        <v>2</v>
      </c>
      <c r="C34" s="4">
        <v>44767</v>
      </c>
      <c r="D34">
        <v>498.320922541828</v>
      </c>
    </row>
    <row r="35" spans="1:4" x14ac:dyDescent="0.35">
      <c r="A35">
        <v>2</v>
      </c>
      <c r="B35">
        <v>2</v>
      </c>
      <c r="C35" s="4">
        <v>44767</v>
      </c>
      <c r="D35">
        <v>498.320922541828</v>
      </c>
    </row>
    <row r="36" spans="1:4" x14ac:dyDescent="0.35">
      <c r="A36">
        <v>2</v>
      </c>
      <c r="B36">
        <v>2</v>
      </c>
      <c r="C36" s="4">
        <v>44767</v>
      </c>
      <c r="D36">
        <v>498.320922541828</v>
      </c>
    </row>
    <row r="37" spans="1:4" x14ac:dyDescent="0.35">
      <c r="A37">
        <v>2</v>
      </c>
      <c r="B37">
        <v>3</v>
      </c>
      <c r="C37" s="4">
        <v>44767</v>
      </c>
      <c r="D37">
        <v>439.99959023404301</v>
      </c>
    </row>
    <row r="38" spans="1:4" x14ac:dyDescent="0.35">
      <c r="A38">
        <v>3</v>
      </c>
      <c r="B38">
        <v>1</v>
      </c>
      <c r="C38" s="4">
        <v>44749</v>
      </c>
      <c r="D38" t="s">
        <v>34</v>
      </c>
    </row>
    <row r="39" spans="1:4" x14ac:dyDescent="0.35">
      <c r="A39">
        <v>3</v>
      </c>
      <c r="B39">
        <v>1</v>
      </c>
      <c r="C39" s="4">
        <v>44749</v>
      </c>
      <c r="D39" t="s">
        <v>34</v>
      </c>
    </row>
    <row r="40" spans="1:4" x14ac:dyDescent="0.35">
      <c r="A40">
        <v>3</v>
      </c>
      <c r="B40">
        <v>1</v>
      </c>
      <c r="C40" s="4">
        <v>44749</v>
      </c>
      <c r="D40" t="s">
        <v>34</v>
      </c>
    </row>
    <row r="41" spans="1:4" x14ac:dyDescent="0.35">
      <c r="A41">
        <v>3</v>
      </c>
      <c r="B41">
        <v>1</v>
      </c>
      <c r="C41" s="4">
        <v>44749</v>
      </c>
      <c r="D41" t="s">
        <v>34</v>
      </c>
    </row>
    <row r="42" spans="1:4" x14ac:dyDescent="0.35">
      <c r="A42">
        <v>3</v>
      </c>
      <c r="B42">
        <v>2</v>
      </c>
      <c r="C42" s="4">
        <v>44749</v>
      </c>
      <c r="D42">
        <v>393.59269677339898</v>
      </c>
    </row>
    <row r="43" spans="1:4" x14ac:dyDescent="0.35">
      <c r="A43">
        <v>3</v>
      </c>
      <c r="B43">
        <v>3</v>
      </c>
      <c r="C43" s="4">
        <v>44749</v>
      </c>
      <c r="D43">
        <v>411.96721339119398</v>
      </c>
    </row>
    <row r="44" spans="1:4" x14ac:dyDescent="0.35">
      <c r="A44">
        <v>3</v>
      </c>
      <c r="B44">
        <v>1</v>
      </c>
      <c r="C44" s="4">
        <v>44756</v>
      </c>
      <c r="D44">
        <v>514.50771503383896</v>
      </c>
    </row>
    <row r="45" spans="1:4" x14ac:dyDescent="0.35">
      <c r="A45">
        <v>3</v>
      </c>
      <c r="B45">
        <v>1</v>
      </c>
      <c r="C45" s="4">
        <v>44756</v>
      </c>
      <c r="D45">
        <v>514.50771503383896</v>
      </c>
    </row>
    <row r="46" spans="1:4" x14ac:dyDescent="0.35">
      <c r="A46">
        <v>3</v>
      </c>
      <c r="B46">
        <v>2</v>
      </c>
      <c r="C46" s="4">
        <v>44756</v>
      </c>
      <c r="D46">
        <v>602.80862194130395</v>
      </c>
    </row>
    <row r="47" spans="1:4" x14ac:dyDescent="0.35">
      <c r="A47">
        <v>3</v>
      </c>
      <c r="B47">
        <v>3</v>
      </c>
      <c r="C47" s="4">
        <v>44756</v>
      </c>
      <c r="D47">
        <v>602.55430250991105</v>
      </c>
    </row>
    <row r="48" spans="1:4" x14ac:dyDescent="0.35">
      <c r="A48">
        <v>3</v>
      </c>
      <c r="B48">
        <v>3</v>
      </c>
      <c r="C48" s="4">
        <v>44756</v>
      </c>
      <c r="D48">
        <v>602.55430250991105</v>
      </c>
    </row>
    <row r="49" spans="1:4" x14ac:dyDescent="0.35">
      <c r="A49">
        <v>3</v>
      </c>
      <c r="B49">
        <v>1</v>
      </c>
      <c r="C49" s="4">
        <v>44767</v>
      </c>
      <c r="D49">
        <v>734.15371135996998</v>
      </c>
    </row>
    <row r="50" spans="1:4" x14ac:dyDescent="0.35">
      <c r="A50">
        <v>3</v>
      </c>
      <c r="B50">
        <v>1</v>
      </c>
      <c r="C50" s="4">
        <v>44767</v>
      </c>
      <c r="D50">
        <v>734.15371135996998</v>
      </c>
    </row>
    <row r="51" spans="1:4" x14ac:dyDescent="0.35">
      <c r="A51">
        <v>3</v>
      </c>
      <c r="B51">
        <v>1</v>
      </c>
      <c r="C51" s="4">
        <v>44767</v>
      </c>
      <c r="D51">
        <v>734.15371135996998</v>
      </c>
    </row>
    <row r="52" spans="1:4" x14ac:dyDescent="0.35">
      <c r="A52">
        <v>3</v>
      </c>
      <c r="B52">
        <v>1</v>
      </c>
      <c r="C52" s="4">
        <v>44767</v>
      </c>
      <c r="D52">
        <v>734.15371135996998</v>
      </c>
    </row>
    <row r="53" spans="1:4" x14ac:dyDescent="0.35">
      <c r="A53">
        <v>3</v>
      </c>
      <c r="B53">
        <v>2</v>
      </c>
      <c r="C53" s="4">
        <v>44767</v>
      </c>
      <c r="D53">
        <v>807.52057154894396</v>
      </c>
    </row>
    <row r="54" spans="1:4" x14ac:dyDescent="0.35">
      <c r="A54">
        <v>3</v>
      </c>
      <c r="B54">
        <v>3</v>
      </c>
      <c r="C54" s="4">
        <v>44767</v>
      </c>
      <c r="D54">
        <v>810.85596263956404</v>
      </c>
    </row>
    <row r="55" spans="1:4" x14ac:dyDescent="0.35">
      <c r="A55">
        <v>4</v>
      </c>
      <c r="B55">
        <v>1</v>
      </c>
      <c r="C55" s="4">
        <v>44741</v>
      </c>
      <c r="D55" t="s">
        <v>34</v>
      </c>
    </row>
    <row r="56" spans="1:4" x14ac:dyDescent="0.35">
      <c r="A56">
        <v>4</v>
      </c>
      <c r="B56">
        <v>1</v>
      </c>
      <c r="C56" s="4">
        <v>44741</v>
      </c>
      <c r="D56" t="s">
        <v>34</v>
      </c>
    </row>
    <row r="57" spans="1:4" x14ac:dyDescent="0.35">
      <c r="A57">
        <v>4</v>
      </c>
      <c r="B57">
        <v>1</v>
      </c>
      <c r="C57" s="4">
        <v>44741</v>
      </c>
      <c r="D57" t="s">
        <v>34</v>
      </c>
    </row>
    <row r="58" spans="1:4" x14ac:dyDescent="0.35">
      <c r="A58">
        <v>4</v>
      </c>
      <c r="B58">
        <v>1</v>
      </c>
      <c r="C58" s="4">
        <v>44741</v>
      </c>
      <c r="D58" t="s">
        <v>34</v>
      </c>
    </row>
    <row r="59" spans="1:4" x14ac:dyDescent="0.35">
      <c r="A59">
        <v>4</v>
      </c>
      <c r="B59">
        <v>2</v>
      </c>
      <c r="C59" s="4">
        <v>44741</v>
      </c>
      <c r="D59" t="s">
        <v>34</v>
      </c>
    </row>
    <row r="60" spans="1:4" x14ac:dyDescent="0.35">
      <c r="A60">
        <v>4</v>
      </c>
      <c r="B60">
        <v>3</v>
      </c>
      <c r="C60" s="4">
        <v>44741</v>
      </c>
      <c r="D60">
        <v>372.80170231169001</v>
      </c>
    </row>
    <row r="61" spans="1:4" x14ac:dyDescent="0.35">
      <c r="A61">
        <v>4</v>
      </c>
      <c r="B61">
        <v>1</v>
      </c>
      <c r="C61" s="4">
        <v>44757</v>
      </c>
      <c r="D61">
        <v>889.93878976558005</v>
      </c>
    </row>
    <row r="62" spans="1:4" x14ac:dyDescent="0.35">
      <c r="A62">
        <v>4</v>
      </c>
      <c r="B62">
        <v>2</v>
      </c>
      <c r="C62" s="4">
        <v>44757</v>
      </c>
      <c r="D62">
        <v>996.53122944408403</v>
      </c>
    </row>
    <row r="63" spans="1:4" x14ac:dyDescent="0.35">
      <c r="A63">
        <v>4</v>
      </c>
      <c r="B63">
        <v>2</v>
      </c>
      <c r="C63" s="4">
        <v>44757</v>
      </c>
      <c r="D63">
        <v>996.53122944408403</v>
      </c>
    </row>
    <row r="64" spans="1:4" x14ac:dyDescent="0.35">
      <c r="A64">
        <v>4</v>
      </c>
      <c r="B64">
        <v>2</v>
      </c>
      <c r="C64" s="4">
        <v>44757</v>
      </c>
      <c r="D64">
        <v>996.53122944408403</v>
      </c>
    </row>
    <row r="65" spans="1:4" x14ac:dyDescent="0.35">
      <c r="A65">
        <v>4</v>
      </c>
      <c r="B65">
        <v>2</v>
      </c>
      <c r="C65" s="4">
        <v>44757</v>
      </c>
      <c r="D65">
        <v>996.53122944408403</v>
      </c>
    </row>
    <row r="66" spans="1:4" x14ac:dyDescent="0.35">
      <c r="A66">
        <v>4</v>
      </c>
      <c r="B66">
        <v>3</v>
      </c>
      <c r="C66" s="4">
        <v>44757</v>
      </c>
      <c r="D66">
        <v>980.14217167115703</v>
      </c>
    </row>
    <row r="67" spans="1:4" x14ac:dyDescent="0.35">
      <c r="A67">
        <v>4</v>
      </c>
      <c r="B67">
        <v>1</v>
      </c>
      <c r="C67" s="4">
        <v>44764</v>
      </c>
      <c r="D67">
        <v>590.88452211758295</v>
      </c>
    </row>
    <row r="68" spans="1:4" x14ac:dyDescent="0.35">
      <c r="A68">
        <v>4</v>
      </c>
      <c r="B68">
        <v>1</v>
      </c>
      <c r="C68" s="4">
        <v>44764</v>
      </c>
      <c r="D68">
        <v>590.88452211758295</v>
      </c>
    </row>
    <row r="69" spans="1:4" x14ac:dyDescent="0.35">
      <c r="A69">
        <v>4</v>
      </c>
      <c r="B69">
        <v>1</v>
      </c>
      <c r="C69" s="4">
        <v>44764</v>
      </c>
      <c r="D69">
        <v>590.88452211758295</v>
      </c>
    </row>
    <row r="70" spans="1:4" x14ac:dyDescent="0.35">
      <c r="A70">
        <v>4</v>
      </c>
      <c r="B70">
        <v>1</v>
      </c>
      <c r="C70" s="4">
        <v>44764</v>
      </c>
      <c r="D70">
        <v>590.88452211758295</v>
      </c>
    </row>
    <row r="71" spans="1:4" x14ac:dyDescent="0.35">
      <c r="A71">
        <v>4</v>
      </c>
      <c r="B71">
        <v>2</v>
      </c>
      <c r="C71" s="4">
        <v>44764</v>
      </c>
      <c r="D71">
        <v>735.354508096892</v>
      </c>
    </row>
    <row r="72" spans="1:4" x14ac:dyDescent="0.35">
      <c r="A72">
        <v>4</v>
      </c>
      <c r="B72">
        <v>3</v>
      </c>
      <c r="C72" s="4">
        <v>44764</v>
      </c>
      <c r="D72">
        <v>734.97489628331402</v>
      </c>
    </row>
    <row r="73" spans="1:4" x14ac:dyDescent="0.35">
      <c r="A73">
        <v>5</v>
      </c>
      <c r="B73">
        <v>1</v>
      </c>
      <c r="C73" s="4">
        <v>44740</v>
      </c>
      <c r="D73">
        <v>1130.28031143414</v>
      </c>
    </row>
    <row r="74" spans="1:4" x14ac:dyDescent="0.35">
      <c r="A74">
        <v>5</v>
      </c>
      <c r="B74">
        <v>2</v>
      </c>
      <c r="C74" s="4">
        <v>44740</v>
      </c>
      <c r="D74">
        <v>1018.86652445449</v>
      </c>
    </row>
    <row r="75" spans="1:4" x14ac:dyDescent="0.35">
      <c r="A75">
        <v>5</v>
      </c>
      <c r="B75">
        <v>3</v>
      </c>
      <c r="C75" s="4">
        <v>44740</v>
      </c>
      <c r="D75">
        <v>1000.64394985136</v>
      </c>
    </row>
    <row r="76" spans="1:4" x14ac:dyDescent="0.35">
      <c r="A76">
        <v>5</v>
      </c>
      <c r="B76">
        <v>3</v>
      </c>
      <c r="C76" s="4">
        <v>44740</v>
      </c>
      <c r="D76">
        <v>1000.64394985136</v>
      </c>
    </row>
    <row r="77" spans="1:4" x14ac:dyDescent="0.35">
      <c r="A77">
        <v>5</v>
      </c>
      <c r="B77">
        <v>1</v>
      </c>
      <c r="C77" s="4">
        <v>44761</v>
      </c>
      <c r="D77">
        <v>684.73007195434195</v>
      </c>
    </row>
    <row r="78" spans="1:4" x14ac:dyDescent="0.35">
      <c r="A78">
        <v>5</v>
      </c>
      <c r="B78">
        <v>2</v>
      </c>
      <c r="C78" s="4">
        <v>44761</v>
      </c>
      <c r="D78" t="s">
        <v>34</v>
      </c>
    </row>
    <row r="79" spans="1:4" x14ac:dyDescent="0.35">
      <c r="A79">
        <v>5</v>
      </c>
      <c r="B79">
        <v>3</v>
      </c>
      <c r="C79" s="4">
        <v>44761</v>
      </c>
      <c r="D79" t="s">
        <v>34</v>
      </c>
    </row>
    <row r="80" spans="1:4" x14ac:dyDescent="0.35">
      <c r="A80">
        <v>5</v>
      </c>
      <c r="B80">
        <v>3</v>
      </c>
      <c r="C80" s="4">
        <v>44761</v>
      </c>
      <c r="D80" t="s">
        <v>34</v>
      </c>
    </row>
    <row r="81" spans="1:4" x14ac:dyDescent="0.35">
      <c r="A81">
        <v>5</v>
      </c>
      <c r="B81">
        <v>3</v>
      </c>
      <c r="C81" s="4">
        <v>44761</v>
      </c>
      <c r="D81" t="s">
        <v>34</v>
      </c>
    </row>
    <row r="82" spans="1:4" x14ac:dyDescent="0.35">
      <c r="A82">
        <v>5</v>
      </c>
      <c r="B82">
        <v>3</v>
      </c>
      <c r="C82" s="4">
        <v>44761</v>
      </c>
      <c r="D82" t="s">
        <v>34</v>
      </c>
    </row>
    <row r="83" spans="1:4" x14ac:dyDescent="0.35">
      <c r="A83">
        <v>5</v>
      </c>
      <c r="B83">
        <v>1</v>
      </c>
      <c r="C83" s="4">
        <v>44769</v>
      </c>
      <c r="D83">
        <v>1264.2308057109699</v>
      </c>
    </row>
    <row r="84" spans="1:4" x14ac:dyDescent="0.35">
      <c r="A84">
        <v>5</v>
      </c>
      <c r="B84">
        <v>2</v>
      </c>
      <c r="C84" s="4">
        <v>44769</v>
      </c>
      <c r="D84">
        <v>1041.4540789256901</v>
      </c>
    </row>
    <row r="85" spans="1:4" x14ac:dyDescent="0.35">
      <c r="A85">
        <v>5</v>
      </c>
      <c r="B85">
        <v>2</v>
      </c>
      <c r="C85" s="4">
        <v>44769</v>
      </c>
      <c r="D85">
        <v>1041.4540789256901</v>
      </c>
    </row>
    <row r="86" spans="1:4" x14ac:dyDescent="0.35">
      <c r="A86">
        <v>5</v>
      </c>
      <c r="B86">
        <v>2</v>
      </c>
      <c r="C86" s="4">
        <v>44769</v>
      </c>
      <c r="D86">
        <v>1041.4540789256901</v>
      </c>
    </row>
    <row r="87" spans="1:4" x14ac:dyDescent="0.35">
      <c r="A87">
        <v>5</v>
      </c>
      <c r="B87">
        <v>2</v>
      </c>
      <c r="C87" s="4">
        <v>44769</v>
      </c>
      <c r="D87">
        <v>1041.4540789256901</v>
      </c>
    </row>
    <row r="88" spans="1:4" x14ac:dyDescent="0.35">
      <c r="A88">
        <v>5</v>
      </c>
      <c r="B88">
        <v>3</v>
      </c>
      <c r="C88" s="4">
        <v>44769</v>
      </c>
      <c r="D88">
        <v>962.31725925374201</v>
      </c>
    </row>
    <row r="89" spans="1:4" x14ac:dyDescent="0.35">
      <c r="A89">
        <v>6</v>
      </c>
      <c r="B89">
        <v>1</v>
      </c>
      <c r="C89" s="4">
        <v>44742</v>
      </c>
      <c r="D89" t="s">
        <v>34</v>
      </c>
    </row>
    <row r="90" spans="1:4" x14ac:dyDescent="0.35">
      <c r="A90">
        <v>6</v>
      </c>
      <c r="B90">
        <v>2</v>
      </c>
      <c r="C90" s="4">
        <v>44742</v>
      </c>
      <c r="D90" t="s">
        <v>34</v>
      </c>
    </row>
    <row r="91" spans="1:4" x14ac:dyDescent="0.35">
      <c r="A91">
        <v>6</v>
      </c>
      <c r="B91">
        <v>2</v>
      </c>
      <c r="C91" s="4">
        <v>44742</v>
      </c>
      <c r="D91" t="s">
        <v>34</v>
      </c>
    </row>
    <row r="92" spans="1:4" x14ac:dyDescent="0.35">
      <c r="A92">
        <v>6</v>
      </c>
      <c r="B92">
        <v>2</v>
      </c>
      <c r="C92" s="4">
        <v>44742</v>
      </c>
      <c r="D92" t="s">
        <v>34</v>
      </c>
    </row>
    <row r="93" spans="1:4" x14ac:dyDescent="0.35">
      <c r="A93">
        <v>6</v>
      </c>
      <c r="B93">
        <v>2</v>
      </c>
      <c r="C93" s="4">
        <v>44742</v>
      </c>
      <c r="D93" t="s">
        <v>34</v>
      </c>
    </row>
    <row r="94" spans="1:4" x14ac:dyDescent="0.35">
      <c r="A94">
        <v>6</v>
      </c>
      <c r="B94">
        <v>3</v>
      </c>
      <c r="C94" s="4">
        <v>44742</v>
      </c>
      <c r="D94" t="s">
        <v>34</v>
      </c>
    </row>
    <row r="95" spans="1:4" x14ac:dyDescent="0.35">
      <c r="A95">
        <v>6</v>
      </c>
      <c r="B95">
        <v>1</v>
      </c>
      <c r="C95" s="4">
        <v>44753</v>
      </c>
      <c r="D95">
        <v>641.98406709630297</v>
      </c>
    </row>
    <row r="96" spans="1:4" x14ac:dyDescent="0.35">
      <c r="A96">
        <v>6</v>
      </c>
      <c r="B96">
        <v>1</v>
      </c>
      <c r="C96" s="4">
        <v>44753</v>
      </c>
      <c r="D96">
        <v>641.98406709630297</v>
      </c>
    </row>
    <row r="97" spans="1:4" x14ac:dyDescent="0.35">
      <c r="A97">
        <v>6</v>
      </c>
      <c r="B97">
        <v>1</v>
      </c>
      <c r="C97" s="4">
        <v>44753</v>
      </c>
      <c r="D97">
        <v>641.98406709630297</v>
      </c>
    </row>
    <row r="98" spans="1:4" x14ac:dyDescent="0.35">
      <c r="A98">
        <v>6</v>
      </c>
      <c r="B98">
        <v>1</v>
      </c>
      <c r="C98" s="4">
        <v>44753</v>
      </c>
      <c r="D98">
        <v>641.98406709630297</v>
      </c>
    </row>
    <row r="99" spans="1:4" x14ac:dyDescent="0.35">
      <c r="A99">
        <v>6</v>
      </c>
      <c r="B99">
        <v>2</v>
      </c>
      <c r="C99" s="4">
        <v>44753</v>
      </c>
      <c r="D99" t="s">
        <v>34</v>
      </c>
    </row>
    <row r="100" spans="1:4" x14ac:dyDescent="0.35">
      <c r="A100">
        <v>6</v>
      </c>
      <c r="B100">
        <v>3</v>
      </c>
      <c r="C100" s="4">
        <v>44753</v>
      </c>
      <c r="D100" t="s">
        <v>34</v>
      </c>
    </row>
    <row r="101" spans="1:4" x14ac:dyDescent="0.35">
      <c r="A101">
        <v>6</v>
      </c>
      <c r="B101">
        <v>1</v>
      </c>
      <c r="C101" s="4">
        <v>44761</v>
      </c>
      <c r="D101">
        <v>586.48692013217101</v>
      </c>
    </row>
    <row r="102" spans="1:4" x14ac:dyDescent="0.35">
      <c r="A102">
        <v>6</v>
      </c>
      <c r="B102">
        <v>2</v>
      </c>
      <c r="C102" s="4">
        <v>44761</v>
      </c>
      <c r="D102">
        <v>647.28244312082904</v>
      </c>
    </row>
    <row r="103" spans="1:4" x14ac:dyDescent="0.35">
      <c r="A103">
        <v>6</v>
      </c>
      <c r="B103">
        <v>2</v>
      </c>
      <c r="C103" s="4">
        <v>44761</v>
      </c>
      <c r="D103">
        <v>647.28244312082904</v>
      </c>
    </row>
    <row r="104" spans="1:4" x14ac:dyDescent="0.35">
      <c r="A104">
        <v>6</v>
      </c>
      <c r="B104">
        <v>2</v>
      </c>
      <c r="C104" s="4">
        <v>44761</v>
      </c>
      <c r="D104">
        <v>647.28244312082904</v>
      </c>
    </row>
    <row r="105" spans="1:4" x14ac:dyDescent="0.35">
      <c r="A105">
        <v>6</v>
      </c>
      <c r="B105">
        <v>2</v>
      </c>
      <c r="C105" s="4">
        <v>44761</v>
      </c>
      <c r="D105">
        <v>647.28244312082904</v>
      </c>
    </row>
    <row r="106" spans="1:4" x14ac:dyDescent="0.35">
      <c r="A106">
        <v>6</v>
      </c>
      <c r="B106">
        <v>3</v>
      </c>
      <c r="C106" s="4">
        <v>44761</v>
      </c>
      <c r="D106">
        <v>585.09947692193703</v>
      </c>
    </row>
    <row r="107" spans="1:4" x14ac:dyDescent="0.35">
      <c r="A107">
        <v>7</v>
      </c>
      <c r="B107">
        <v>1</v>
      </c>
      <c r="C107" s="4">
        <v>44742</v>
      </c>
      <c r="D107">
        <v>1088.7602199798901</v>
      </c>
    </row>
    <row r="108" spans="1:4" x14ac:dyDescent="0.35">
      <c r="A108">
        <v>7</v>
      </c>
      <c r="B108">
        <v>1</v>
      </c>
      <c r="C108" s="4">
        <v>44742</v>
      </c>
      <c r="D108">
        <v>1088.7602199798901</v>
      </c>
    </row>
    <row r="109" spans="1:4" x14ac:dyDescent="0.35">
      <c r="A109">
        <v>7</v>
      </c>
      <c r="B109">
        <v>1</v>
      </c>
      <c r="C109" s="4">
        <v>44742</v>
      </c>
      <c r="D109">
        <v>1088.7602199798901</v>
      </c>
    </row>
    <row r="110" spans="1:4" x14ac:dyDescent="0.35">
      <c r="A110">
        <v>7</v>
      </c>
      <c r="B110">
        <v>1</v>
      </c>
      <c r="C110" s="4">
        <v>44742</v>
      </c>
      <c r="D110">
        <v>1088.7602199798901</v>
      </c>
    </row>
    <row r="111" spans="1:4" x14ac:dyDescent="0.35">
      <c r="A111">
        <v>7</v>
      </c>
      <c r="B111">
        <v>2</v>
      </c>
      <c r="C111" s="4">
        <v>44742</v>
      </c>
      <c r="D111">
        <v>1164.47749803191</v>
      </c>
    </row>
    <row r="112" spans="1:4" x14ac:dyDescent="0.35">
      <c r="A112">
        <v>7</v>
      </c>
      <c r="B112">
        <v>3</v>
      </c>
      <c r="C112" s="4">
        <v>44742</v>
      </c>
      <c r="D112">
        <v>379.220033280488</v>
      </c>
    </row>
    <row r="113" spans="1:4" x14ac:dyDescent="0.35">
      <c r="A113">
        <v>7</v>
      </c>
      <c r="B113">
        <v>1</v>
      </c>
      <c r="C113" s="4">
        <v>44753</v>
      </c>
      <c r="D113">
        <v>400.84312129149998</v>
      </c>
    </row>
    <row r="114" spans="1:4" x14ac:dyDescent="0.35">
      <c r="A114">
        <v>7</v>
      </c>
      <c r="B114">
        <v>2</v>
      </c>
      <c r="C114" s="4">
        <v>44753</v>
      </c>
      <c r="D114">
        <v>335.55136066037801</v>
      </c>
    </row>
    <row r="115" spans="1:4" x14ac:dyDescent="0.35">
      <c r="A115">
        <v>7</v>
      </c>
      <c r="B115">
        <v>2</v>
      </c>
      <c r="C115" s="4">
        <v>44753</v>
      </c>
      <c r="D115">
        <v>335.55136066037801</v>
      </c>
    </row>
    <row r="116" spans="1:4" x14ac:dyDescent="0.35">
      <c r="A116">
        <v>7</v>
      </c>
      <c r="B116">
        <v>2</v>
      </c>
      <c r="C116" s="4">
        <v>44753</v>
      </c>
      <c r="D116">
        <v>335.55136066037801</v>
      </c>
    </row>
    <row r="117" spans="1:4" x14ac:dyDescent="0.35">
      <c r="A117">
        <v>7</v>
      </c>
      <c r="B117">
        <v>2</v>
      </c>
      <c r="C117" s="4">
        <v>44753</v>
      </c>
      <c r="D117">
        <v>335.55136066037801</v>
      </c>
    </row>
    <row r="118" spans="1:4" x14ac:dyDescent="0.35">
      <c r="A118">
        <v>7</v>
      </c>
      <c r="B118">
        <v>3</v>
      </c>
      <c r="C118" s="4">
        <v>44753</v>
      </c>
      <c r="D118">
        <v>358.914978878802</v>
      </c>
    </row>
    <row r="119" spans="1:4" x14ac:dyDescent="0.35">
      <c r="A119">
        <v>7</v>
      </c>
      <c r="B119">
        <v>1</v>
      </c>
      <c r="C119" s="4">
        <v>44761</v>
      </c>
      <c r="D119">
        <v>671.85795430203598</v>
      </c>
    </row>
    <row r="120" spans="1:4" x14ac:dyDescent="0.35">
      <c r="A120">
        <v>7</v>
      </c>
      <c r="B120">
        <v>2</v>
      </c>
      <c r="C120" s="4">
        <v>44761</v>
      </c>
      <c r="D120">
        <v>729.91571472868497</v>
      </c>
    </row>
    <row r="121" spans="1:4" x14ac:dyDescent="0.35">
      <c r="A121">
        <v>7</v>
      </c>
      <c r="B121">
        <v>2</v>
      </c>
      <c r="C121" s="4">
        <v>44761</v>
      </c>
      <c r="D121">
        <v>729.91571472868497</v>
      </c>
    </row>
    <row r="122" spans="1:4" x14ac:dyDescent="0.35">
      <c r="A122">
        <v>7</v>
      </c>
      <c r="B122">
        <v>2</v>
      </c>
      <c r="C122" s="4">
        <v>44761</v>
      </c>
      <c r="D122">
        <v>729.91571472868497</v>
      </c>
    </row>
    <row r="123" spans="1:4" x14ac:dyDescent="0.35">
      <c r="A123">
        <v>7</v>
      </c>
      <c r="B123">
        <v>2</v>
      </c>
      <c r="C123" s="4">
        <v>44761</v>
      </c>
      <c r="D123">
        <v>729.91571472868497</v>
      </c>
    </row>
    <row r="124" spans="1:4" x14ac:dyDescent="0.35">
      <c r="A124">
        <v>7</v>
      </c>
      <c r="B124">
        <v>3</v>
      </c>
      <c r="C124" s="4">
        <v>44761</v>
      </c>
      <c r="D124">
        <v>671.98382502698405</v>
      </c>
    </row>
    <row r="125" spans="1:4" x14ac:dyDescent="0.35">
      <c r="A125">
        <v>8</v>
      </c>
      <c r="B125">
        <v>1</v>
      </c>
      <c r="C125" s="4">
        <v>44747</v>
      </c>
      <c r="D125">
        <v>13896.184355847799</v>
      </c>
    </row>
    <row r="126" spans="1:4" x14ac:dyDescent="0.35">
      <c r="A126">
        <v>8</v>
      </c>
      <c r="B126">
        <v>1</v>
      </c>
      <c r="C126" s="4">
        <v>44747</v>
      </c>
      <c r="D126">
        <v>13896.184355847799</v>
      </c>
    </row>
    <row r="127" spans="1:4" x14ac:dyDescent="0.35">
      <c r="A127">
        <v>8</v>
      </c>
      <c r="B127">
        <v>1</v>
      </c>
      <c r="C127" s="4">
        <v>44747</v>
      </c>
      <c r="D127">
        <v>13896.184355847799</v>
      </c>
    </row>
    <row r="128" spans="1:4" x14ac:dyDescent="0.35">
      <c r="A128">
        <v>8</v>
      </c>
      <c r="B128">
        <v>1</v>
      </c>
      <c r="C128" s="4">
        <v>44747</v>
      </c>
      <c r="D128">
        <v>13896.184355847799</v>
      </c>
    </row>
    <row r="129" spans="1:4" x14ac:dyDescent="0.35">
      <c r="A129">
        <v>8</v>
      </c>
      <c r="B129">
        <v>2</v>
      </c>
      <c r="C129" s="4">
        <v>44747</v>
      </c>
      <c r="D129">
        <v>11134.631165214099</v>
      </c>
    </row>
    <row r="130" spans="1:4" x14ac:dyDescent="0.35">
      <c r="A130">
        <v>8</v>
      </c>
      <c r="B130">
        <v>3</v>
      </c>
      <c r="C130" s="4">
        <v>44747</v>
      </c>
      <c r="D130">
        <v>4959.9445751908397</v>
      </c>
    </row>
    <row r="131" spans="1:4" x14ac:dyDescent="0.35">
      <c r="A131">
        <v>8</v>
      </c>
      <c r="B131">
        <v>1</v>
      </c>
      <c r="C131" s="4">
        <v>44750</v>
      </c>
      <c r="D131">
        <v>15544.6215378286</v>
      </c>
    </row>
    <row r="132" spans="1:4" x14ac:dyDescent="0.35">
      <c r="A132">
        <v>8</v>
      </c>
      <c r="B132">
        <v>1</v>
      </c>
      <c r="C132" s="4">
        <v>44750</v>
      </c>
      <c r="D132">
        <v>15544.6215378286</v>
      </c>
    </row>
    <row r="133" spans="1:4" x14ac:dyDescent="0.35">
      <c r="A133">
        <v>8</v>
      </c>
      <c r="B133">
        <v>1</v>
      </c>
      <c r="C133" s="4">
        <v>44750</v>
      </c>
      <c r="D133">
        <v>15544.6215378286</v>
      </c>
    </row>
    <row r="134" spans="1:4" x14ac:dyDescent="0.35">
      <c r="A134">
        <v>8</v>
      </c>
      <c r="B134">
        <v>1</v>
      </c>
      <c r="C134" s="4">
        <v>44750</v>
      </c>
      <c r="D134">
        <v>15544.6215378286</v>
      </c>
    </row>
    <row r="135" spans="1:4" x14ac:dyDescent="0.35">
      <c r="A135">
        <v>8</v>
      </c>
      <c r="B135">
        <v>2</v>
      </c>
      <c r="C135" s="4">
        <v>44750</v>
      </c>
      <c r="D135">
        <v>11074.1510245231</v>
      </c>
    </row>
    <row r="136" spans="1:4" x14ac:dyDescent="0.35">
      <c r="A136">
        <v>8</v>
      </c>
      <c r="B136">
        <v>3</v>
      </c>
      <c r="C136" s="4">
        <v>44750</v>
      </c>
      <c r="D136">
        <v>9413.2335785651394</v>
      </c>
    </row>
    <row r="137" spans="1:4" x14ac:dyDescent="0.35">
      <c r="A137">
        <v>8</v>
      </c>
      <c r="B137">
        <v>1</v>
      </c>
      <c r="C137" s="4">
        <v>44760</v>
      </c>
      <c r="D137">
        <v>7432.2098290368303</v>
      </c>
    </row>
    <row r="138" spans="1:4" x14ac:dyDescent="0.35">
      <c r="A138">
        <v>8</v>
      </c>
      <c r="B138">
        <v>2</v>
      </c>
      <c r="C138" s="4">
        <v>44760</v>
      </c>
      <c r="D138">
        <v>7752.2634321044798</v>
      </c>
    </row>
    <row r="139" spans="1:4" x14ac:dyDescent="0.35">
      <c r="A139">
        <v>8</v>
      </c>
      <c r="B139">
        <v>2</v>
      </c>
      <c r="C139" s="4">
        <v>44760</v>
      </c>
      <c r="D139">
        <v>7752.2634321044798</v>
      </c>
    </row>
    <row r="140" spans="1:4" x14ac:dyDescent="0.35">
      <c r="A140">
        <v>8</v>
      </c>
      <c r="B140">
        <v>2</v>
      </c>
      <c r="C140" s="4">
        <v>44760</v>
      </c>
      <c r="D140">
        <v>7752.2634321044798</v>
      </c>
    </row>
    <row r="141" spans="1:4" x14ac:dyDescent="0.35">
      <c r="A141">
        <v>8</v>
      </c>
      <c r="B141">
        <v>2</v>
      </c>
      <c r="C141" s="4">
        <v>44760</v>
      </c>
      <c r="D141">
        <v>7752.2634321044798</v>
      </c>
    </row>
    <row r="142" spans="1:4" x14ac:dyDescent="0.35">
      <c r="A142">
        <v>8</v>
      </c>
      <c r="B142">
        <v>3</v>
      </c>
      <c r="C142" s="4">
        <v>44760</v>
      </c>
      <c r="D142">
        <v>6376.4558521019198</v>
      </c>
    </row>
    <row r="143" spans="1:4" x14ac:dyDescent="0.35">
      <c r="A143">
        <v>8</v>
      </c>
      <c r="B143">
        <v>1</v>
      </c>
      <c r="C143" s="4">
        <v>44770</v>
      </c>
      <c r="D143" t="s">
        <v>34</v>
      </c>
    </row>
    <row r="144" spans="1:4" x14ac:dyDescent="0.35">
      <c r="A144">
        <v>8</v>
      </c>
      <c r="B144">
        <v>2</v>
      </c>
      <c r="C144" s="4">
        <v>44770</v>
      </c>
      <c r="D144" t="s">
        <v>34</v>
      </c>
    </row>
    <row r="145" spans="1:4" x14ac:dyDescent="0.35">
      <c r="A145">
        <v>8</v>
      </c>
      <c r="B145">
        <v>2</v>
      </c>
      <c r="C145" s="4">
        <v>44770</v>
      </c>
      <c r="D145" t="s">
        <v>34</v>
      </c>
    </row>
    <row r="146" spans="1:4" x14ac:dyDescent="0.35">
      <c r="A146">
        <v>8</v>
      </c>
      <c r="B146">
        <v>3</v>
      </c>
      <c r="C146" s="4">
        <v>44770</v>
      </c>
      <c r="D146" t="s">
        <v>34</v>
      </c>
    </row>
    <row r="147" spans="1:4" x14ac:dyDescent="0.35">
      <c r="A147">
        <v>9</v>
      </c>
      <c r="B147">
        <v>1</v>
      </c>
      <c r="C147" s="4">
        <v>44747</v>
      </c>
      <c r="D147">
        <v>6099.9897053082896</v>
      </c>
    </row>
    <row r="148" spans="1:4" x14ac:dyDescent="0.35">
      <c r="A148">
        <v>9</v>
      </c>
      <c r="B148">
        <v>2</v>
      </c>
      <c r="C148" s="4">
        <v>44747</v>
      </c>
      <c r="D148" t="s">
        <v>34</v>
      </c>
    </row>
    <row r="149" spans="1:4" x14ac:dyDescent="0.35">
      <c r="A149">
        <v>9</v>
      </c>
      <c r="B149">
        <v>2</v>
      </c>
      <c r="C149" s="4">
        <v>44747</v>
      </c>
      <c r="D149" t="s">
        <v>34</v>
      </c>
    </row>
    <row r="150" spans="1:4" x14ac:dyDescent="0.35">
      <c r="A150">
        <v>9</v>
      </c>
      <c r="B150">
        <v>2</v>
      </c>
      <c r="C150" s="4">
        <v>44747</v>
      </c>
      <c r="D150" t="s">
        <v>34</v>
      </c>
    </row>
    <row r="151" spans="1:4" x14ac:dyDescent="0.35">
      <c r="A151">
        <v>9</v>
      </c>
      <c r="B151">
        <v>2</v>
      </c>
      <c r="C151" s="4">
        <v>44747</v>
      </c>
      <c r="D151" t="s">
        <v>34</v>
      </c>
    </row>
    <row r="152" spans="1:4" x14ac:dyDescent="0.35">
      <c r="A152">
        <v>9</v>
      </c>
      <c r="B152">
        <v>3</v>
      </c>
      <c r="C152" s="4">
        <v>44747</v>
      </c>
      <c r="D152" t="s">
        <v>34</v>
      </c>
    </row>
    <row r="153" spans="1:4" x14ac:dyDescent="0.35">
      <c r="A153">
        <v>9</v>
      </c>
      <c r="B153">
        <v>1</v>
      </c>
      <c r="C153" s="4">
        <v>44750</v>
      </c>
      <c r="D153">
        <v>4276.4396040417496</v>
      </c>
    </row>
    <row r="154" spans="1:4" x14ac:dyDescent="0.35">
      <c r="A154">
        <v>9</v>
      </c>
      <c r="B154">
        <v>1</v>
      </c>
      <c r="C154" s="4">
        <v>44750</v>
      </c>
      <c r="D154">
        <v>4276.4396040417496</v>
      </c>
    </row>
    <row r="155" spans="1:4" x14ac:dyDescent="0.35">
      <c r="A155">
        <v>9</v>
      </c>
      <c r="B155">
        <v>2</v>
      </c>
      <c r="C155" s="4">
        <v>44750</v>
      </c>
      <c r="D155" t="s">
        <v>34</v>
      </c>
    </row>
    <row r="156" spans="1:4" x14ac:dyDescent="0.35">
      <c r="A156">
        <v>9</v>
      </c>
      <c r="B156">
        <v>3</v>
      </c>
      <c r="C156" s="4">
        <v>44750</v>
      </c>
      <c r="D156" t="s">
        <v>34</v>
      </c>
    </row>
    <row r="157" spans="1:4" x14ac:dyDescent="0.35">
      <c r="A157">
        <v>9</v>
      </c>
      <c r="B157">
        <v>1</v>
      </c>
      <c r="C157" s="4">
        <v>44760</v>
      </c>
      <c r="D157">
        <v>4742.3070303753302</v>
      </c>
    </row>
    <row r="158" spans="1:4" x14ac:dyDescent="0.35">
      <c r="A158">
        <v>9</v>
      </c>
      <c r="B158">
        <v>1</v>
      </c>
      <c r="C158" s="4">
        <v>44760</v>
      </c>
      <c r="D158">
        <v>4742.3070303753302</v>
      </c>
    </row>
    <row r="159" spans="1:4" x14ac:dyDescent="0.35">
      <c r="A159">
        <v>9</v>
      </c>
      <c r="B159">
        <v>1</v>
      </c>
      <c r="C159" s="4">
        <v>44760</v>
      </c>
      <c r="D159">
        <v>4742.3070303753302</v>
      </c>
    </row>
    <row r="160" spans="1:4" x14ac:dyDescent="0.35">
      <c r="A160">
        <v>9</v>
      </c>
      <c r="B160">
        <v>1</v>
      </c>
      <c r="C160" s="4">
        <v>44760</v>
      </c>
      <c r="D160">
        <v>4742.3070303753302</v>
      </c>
    </row>
    <row r="161" spans="1:4" x14ac:dyDescent="0.35">
      <c r="A161">
        <v>9</v>
      </c>
      <c r="B161">
        <v>2</v>
      </c>
      <c r="C161" s="4">
        <v>44760</v>
      </c>
      <c r="D161" t="s">
        <v>34</v>
      </c>
    </row>
    <row r="162" spans="1:4" x14ac:dyDescent="0.35">
      <c r="A162">
        <v>9</v>
      </c>
      <c r="B162">
        <v>3</v>
      </c>
      <c r="C162" s="4">
        <v>44760</v>
      </c>
      <c r="D162" t="s">
        <v>34</v>
      </c>
    </row>
    <row r="163" spans="1:4" x14ac:dyDescent="0.35">
      <c r="A163">
        <v>9</v>
      </c>
      <c r="B163">
        <v>1</v>
      </c>
      <c r="C163" s="4">
        <v>44770</v>
      </c>
      <c r="D163" t="s">
        <v>34</v>
      </c>
    </row>
    <row r="164" spans="1:4" x14ac:dyDescent="0.35">
      <c r="A164">
        <v>9</v>
      </c>
      <c r="B164">
        <v>2</v>
      </c>
      <c r="C164" s="4">
        <v>44770</v>
      </c>
      <c r="D164" t="s">
        <v>34</v>
      </c>
    </row>
    <row r="165" spans="1:4" x14ac:dyDescent="0.35">
      <c r="A165">
        <v>9</v>
      </c>
      <c r="B165">
        <v>3</v>
      </c>
      <c r="C165" s="4">
        <v>44770</v>
      </c>
      <c r="D165" t="s">
        <v>34</v>
      </c>
    </row>
    <row r="166" spans="1:4" x14ac:dyDescent="0.35">
      <c r="A166">
        <v>10</v>
      </c>
      <c r="B166">
        <v>1</v>
      </c>
      <c r="C166" s="4">
        <v>44747</v>
      </c>
      <c r="D166">
        <v>1833.9470207208601</v>
      </c>
    </row>
    <row r="167" spans="1:4" x14ac:dyDescent="0.35">
      <c r="A167">
        <v>10</v>
      </c>
      <c r="B167">
        <v>2</v>
      </c>
      <c r="C167" s="4">
        <v>44747</v>
      </c>
      <c r="D167">
        <v>2796.0805600103699</v>
      </c>
    </row>
    <row r="168" spans="1:4" x14ac:dyDescent="0.35">
      <c r="A168">
        <v>10</v>
      </c>
      <c r="B168">
        <v>2</v>
      </c>
      <c r="C168" s="4">
        <v>44747</v>
      </c>
      <c r="D168">
        <v>2796.0805600103699</v>
      </c>
    </row>
    <row r="169" spans="1:4" x14ac:dyDescent="0.35">
      <c r="A169">
        <v>10</v>
      </c>
      <c r="B169">
        <v>2</v>
      </c>
      <c r="C169" s="4">
        <v>44747</v>
      </c>
      <c r="D169">
        <v>2796.0805600103699</v>
      </c>
    </row>
    <row r="170" spans="1:4" x14ac:dyDescent="0.35">
      <c r="A170">
        <v>10</v>
      </c>
      <c r="B170">
        <v>2</v>
      </c>
      <c r="C170" s="4">
        <v>44747</v>
      </c>
      <c r="D170">
        <v>2796.0805600103699</v>
      </c>
    </row>
    <row r="171" spans="1:4" x14ac:dyDescent="0.35">
      <c r="A171">
        <v>10</v>
      </c>
      <c r="B171">
        <v>3</v>
      </c>
      <c r="C171" s="4">
        <v>44747</v>
      </c>
      <c r="D171">
        <v>4021.4977266651099</v>
      </c>
    </row>
    <row r="172" spans="1:4" x14ac:dyDescent="0.35">
      <c r="A172">
        <v>10</v>
      </c>
      <c r="B172">
        <v>1</v>
      </c>
      <c r="C172" s="4">
        <v>44750</v>
      </c>
      <c r="D172">
        <v>2029.6512083078001</v>
      </c>
    </row>
    <row r="173" spans="1:4" x14ac:dyDescent="0.35">
      <c r="A173">
        <v>10</v>
      </c>
      <c r="B173">
        <v>2</v>
      </c>
      <c r="C173" s="4">
        <v>44750</v>
      </c>
      <c r="D173">
        <v>3037.49057968849</v>
      </c>
    </row>
    <row r="174" spans="1:4" x14ac:dyDescent="0.35">
      <c r="A174">
        <v>10</v>
      </c>
      <c r="B174">
        <v>2</v>
      </c>
      <c r="C174" s="4">
        <v>44750</v>
      </c>
      <c r="D174">
        <v>3037.49057968849</v>
      </c>
    </row>
    <row r="175" spans="1:4" x14ac:dyDescent="0.35">
      <c r="A175">
        <v>10</v>
      </c>
      <c r="B175">
        <v>2</v>
      </c>
      <c r="C175" s="4">
        <v>44750</v>
      </c>
      <c r="D175">
        <v>3037.49057968849</v>
      </c>
    </row>
    <row r="176" spans="1:4" x14ac:dyDescent="0.35">
      <c r="A176">
        <v>10</v>
      </c>
      <c r="B176">
        <v>2</v>
      </c>
      <c r="C176" s="4">
        <v>44750</v>
      </c>
      <c r="D176">
        <v>3037.49057968849</v>
      </c>
    </row>
    <row r="177" spans="1:4" x14ac:dyDescent="0.35">
      <c r="A177">
        <v>10</v>
      </c>
      <c r="B177">
        <v>3</v>
      </c>
      <c r="C177" s="4">
        <v>44750</v>
      </c>
      <c r="D177">
        <v>3195.5210741893202</v>
      </c>
    </row>
    <row r="178" spans="1:4" x14ac:dyDescent="0.35">
      <c r="A178">
        <v>10</v>
      </c>
      <c r="B178">
        <v>1</v>
      </c>
      <c r="C178" s="4">
        <v>44760</v>
      </c>
      <c r="D178">
        <v>2328.4143238973602</v>
      </c>
    </row>
    <row r="179" spans="1:4" x14ac:dyDescent="0.35">
      <c r="A179">
        <v>10</v>
      </c>
      <c r="B179">
        <v>2</v>
      </c>
      <c r="C179" s="4">
        <v>44760</v>
      </c>
      <c r="D179">
        <v>3909.3335269094</v>
      </c>
    </row>
    <row r="180" spans="1:4" x14ac:dyDescent="0.35">
      <c r="A180">
        <v>10</v>
      </c>
      <c r="B180">
        <v>2</v>
      </c>
      <c r="C180" s="4">
        <v>44760</v>
      </c>
      <c r="D180">
        <v>3909.3335269094</v>
      </c>
    </row>
    <row r="181" spans="1:4" x14ac:dyDescent="0.35">
      <c r="A181">
        <v>10</v>
      </c>
      <c r="B181">
        <v>2</v>
      </c>
      <c r="C181" s="4">
        <v>44760</v>
      </c>
      <c r="D181">
        <v>3909.3335269094</v>
      </c>
    </row>
    <row r="182" spans="1:4" x14ac:dyDescent="0.35">
      <c r="A182">
        <v>10</v>
      </c>
      <c r="B182">
        <v>2</v>
      </c>
      <c r="C182" s="4">
        <v>44760</v>
      </c>
      <c r="D182">
        <v>3909.3335269094</v>
      </c>
    </row>
    <row r="183" spans="1:4" x14ac:dyDescent="0.35">
      <c r="A183">
        <v>10</v>
      </c>
      <c r="B183">
        <v>3</v>
      </c>
      <c r="C183" s="4">
        <v>44760</v>
      </c>
      <c r="D183">
        <v>4110.6182404207202</v>
      </c>
    </row>
    <row r="184" spans="1:4" x14ac:dyDescent="0.35">
      <c r="A184">
        <v>10</v>
      </c>
      <c r="B184">
        <v>1</v>
      </c>
      <c r="C184" s="4">
        <v>44770</v>
      </c>
      <c r="D184" t="s">
        <v>34</v>
      </c>
    </row>
    <row r="185" spans="1:4" x14ac:dyDescent="0.35">
      <c r="A185">
        <v>10</v>
      </c>
      <c r="B185">
        <v>2</v>
      </c>
      <c r="C185" s="4">
        <v>44770</v>
      </c>
      <c r="D185" t="s">
        <v>34</v>
      </c>
    </row>
    <row r="186" spans="1:4" x14ac:dyDescent="0.35">
      <c r="A186">
        <v>10</v>
      </c>
      <c r="B186">
        <v>3</v>
      </c>
      <c r="C186" s="4">
        <v>44770</v>
      </c>
      <c r="D186" t="s">
        <v>34</v>
      </c>
    </row>
    <row r="187" spans="1:4" x14ac:dyDescent="0.35">
      <c r="A187">
        <v>11</v>
      </c>
      <c r="B187">
        <v>1</v>
      </c>
      <c r="C187" s="4">
        <v>44753</v>
      </c>
      <c r="D187">
        <v>406.298279341718</v>
      </c>
    </row>
    <row r="188" spans="1:4" x14ac:dyDescent="0.35">
      <c r="A188">
        <v>11</v>
      </c>
      <c r="B188">
        <v>1</v>
      </c>
      <c r="C188" s="4">
        <v>44753</v>
      </c>
      <c r="D188">
        <v>406.298279341718</v>
      </c>
    </row>
    <row r="189" spans="1:4" x14ac:dyDescent="0.35">
      <c r="A189">
        <v>11</v>
      </c>
      <c r="B189">
        <v>1</v>
      </c>
      <c r="C189" s="4">
        <v>44753</v>
      </c>
      <c r="D189">
        <v>406.298279341718</v>
      </c>
    </row>
    <row r="190" spans="1:4" x14ac:dyDescent="0.35">
      <c r="A190">
        <v>11</v>
      </c>
      <c r="B190">
        <v>1</v>
      </c>
      <c r="C190" s="4">
        <v>44753</v>
      </c>
      <c r="D190">
        <v>406.298279341718</v>
      </c>
    </row>
    <row r="191" spans="1:4" x14ac:dyDescent="0.35">
      <c r="A191">
        <v>11</v>
      </c>
      <c r="B191">
        <v>2</v>
      </c>
      <c r="C191" s="4">
        <v>44753</v>
      </c>
      <c r="D191" t="s">
        <v>34</v>
      </c>
    </row>
    <row r="192" spans="1:4" x14ac:dyDescent="0.35">
      <c r="A192">
        <v>11</v>
      </c>
      <c r="B192">
        <v>3</v>
      </c>
      <c r="C192" s="4">
        <v>44753</v>
      </c>
      <c r="D192" t="s">
        <v>34</v>
      </c>
    </row>
    <row r="193" spans="1:4" x14ac:dyDescent="0.35">
      <c r="A193">
        <v>11</v>
      </c>
      <c r="B193">
        <v>1</v>
      </c>
      <c r="C193" s="4">
        <v>44761</v>
      </c>
      <c r="D193">
        <v>675.493124793476</v>
      </c>
    </row>
    <row r="194" spans="1:4" x14ac:dyDescent="0.35">
      <c r="A194">
        <v>11</v>
      </c>
      <c r="B194">
        <v>1</v>
      </c>
      <c r="C194" s="4">
        <v>44761</v>
      </c>
      <c r="D194">
        <v>675.493124793476</v>
      </c>
    </row>
    <row r="195" spans="1:4" x14ac:dyDescent="0.35">
      <c r="A195">
        <v>11</v>
      </c>
      <c r="B195">
        <v>1</v>
      </c>
      <c r="C195" s="4">
        <v>44761</v>
      </c>
      <c r="D195">
        <v>675.493124793476</v>
      </c>
    </row>
    <row r="196" spans="1:4" x14ac:dyDescent="0.35">
      <c r="A196">
        <v>11</v>
      </c>
      <c r="B196">
        <v>1</v>
      </c>
      <c r="C196" s="4">
        <v>44761</v>
      </c>
      <c r="D196">
        <v>675.493124793476</v>
      </c>
    </row>
    <row r="197" spans="1:4" x14ac:dyDescent="0.35">
      <c r="A197">
        <v>11</v>
      </c>
      <c r="B197">
        <v>2</v>
      </c>
      <c r="C197" s="4">
        <v>44761</v>
      </c>
      <c r="D197" t="s">
        <v>34</v>
      </c>
    </row>
    <row r="198" spans="1:4" x14ac:dyDescent="0.35">
      <c r="A198">
        <v>11</v>
      </c>
      <c r="B198">
        <v>3</v>
      </c>
      <c r="C198" s="4">
        <v>44761</v>
      </c>
      <c r="D198" t="s">
        <v>34</v>
      </c>
    </row>
    <row r="199" spans="1:4" x14ac:dyDescent="0.35">
      <c r="A199">
        <v>11</v>
      </c>
      <c r="B199">
        <v>1</v>
      </c>
      <c r="C199" s="4">
        <v>44764</v>
      </c>
      <c r="D199">
        <v>680.65420452979595</v>
      </c>
    </row>
    <row r="200" spans="1:4" x14ac:dyDescent="0.35">
      <c r="A200">
        <v>11</v>
      </c>
      <c r="B200">
        <v>1</v>
      </c>
      <c r="C200" s="4">
        <v>44764</v>
      </c>
      <c r="D200">
        <v>680.65420452979595</v>
      </c>
    </row>
    <row r="201" spans="1:4" x14ac:dyDescent="0.35">
      <c r="A201">
        <v>11</v>
      </c>
      <c r="B201">
        <v>1</v>
      </c>
      <c r="C201" s="4">
        <v>44764</v>
      </c>
      <c r="D201">
        <v>680.65420452979595</v>
      </c>
    </row>
    <row r="202" spans="1:4" x14ac:dyDescent="0.35">
      <c r="A202">
        <v>11</v>
      </c>
      <c r="B202">
        <v>1</v>
      </c>
      <c r="C202" s="4">
        <v>44764</v>
      </c>
      <c r="D202">
        <v>680.65420452979595</v>
      </c>
    </row>
    <row r="203" spans="1:4" x14ac:dyDescent="0.35">
      <c r="A203">
        <v>11</v>
      </c>
      <c r="B203">
        <v>2</v>
      </c>
      <c r="C203" s="4">
        <v>44764</v>
      </c>
      <c r="D203" t="s">
        <v>34</v>
      </c>
    </row>
    <row r="204" spans="1:4" x14ac:dyDescent="0.35">
      <c r="A204">
        <v>11</v>
      </c>
      <c r="B204">
        <v>3</v>
      </c>
      <c r="C204" s="4">
        <v>44764</v>
      </c>
      <c r="D204" t="s">
        <v>34</v>
      </c>
    </row>
    <row r="205" spans="1:4" x14ac:dyDescent="0.35">
      <c r="A205">
        <v>12</v>
      </c>
      <c r="B205">
        <v>1</v>
      </c>
      <c r="C205" s="4">
        <v>44748</v>
      </c>
      <c r="D205">
        <v>1719.3322148918301</v>
      </c>
    </row>
    <row r="206" spans="1:4" x14ac:dyDescent="0.35">
      <c r="A206">
        <v>12</v>
      </c>
      <c r="B206">
        <v>2</v>
      </c>
      <c r="C206" s="4">
        <v>44748</v>
      </c>
      <c r="D206">
        <v>1685.2605706214799</v>
      </c>
    </row>
    <row r="207" spans="1:4" x14ac:dyDescent="0.35">
      <c r="A207">
        <v>12</v>
      </c>
      <c r="B207">
        <v>2</v>
      </c>
      <c r="C207" s="4">
        <v>44748</v>
      </c>
      <c r="D207">
        <v>1685.2605706214799</v>
      </c>
    </row>
    <row r="208" spans="1:4" x14ac:dyDescent="0.35">
      <c r="A208">
        <v>12</v>
      </c>
      <c r="B208">
        <v>2</v>
      </c>
      <c r="C208" s="4">
        <v>44748</v>
      </c>
      <c r="D208">
        <v>1685.2605706214799</v>
      </c>
    </row>
    <row r="209" spans="1:4" x14ac:dyDescent="0.35">
      <c r="A209">
        <v>12</v>
      </c>
      <c r="B209">
        <v>2</v>
      </c>
      <c r="C209" s="4">
        <v>44748</v>
      </c>
      <c r="D209">
        <v>1685.2605706214799</v>
      </c>
    </row>
    <row r="210" spans="1:4" x14ac:dyDescent="0.35">
      <c r="A210">
        <v>12</v>
      </c>
      <c r="B210">
        <v>3</v>
      </c>
      <c r="C210" s="4">
        <v>44748</v>
      </c>
      <c r="D210">
        <v>1658.5077555801299</v>
      </c>
    </row>
    <row r="211" spans="1:4" x14ac:dyDescent="0.35">
      <c r="A211">
        <v>12</v>
      </c>
      <c r="B211">
        <v>1</v>
      </c>
      <c r="C211" s="4">
        <v>44764</v>
      </c>
      <c r="D211">
        <v>1241.5109435280499</v>
      </c>
    </row>
    <row r="212" spans="1:4" x14ac:dyDescent="0.35">
      <c r="A212">
        <v>12</v>
      </c>
      <c r="B212">
        <v>2</v>
      </c>
      <c r="C212" s="4">
        <v>44764</v>
      </c>
      <c r="D212">
        <v>2417.7625595907398</v>
      </c>
    </row>
    <row r="213" spans="1:4" x14ac:dyDescent="0.35">
      <c r="A213">
        <v>12</v>
      </c>
      <c r="B213">
        <v>2</v>
      </c>
      <c r="C213" s="4">
        <v>44764</v>
      </c>
      <c r="D213">
        <v>2417.7625595907398</v>
      </c>
    </row>
    <row r="214" spans="1:4" x14ac:dyDescent="0.35">
      <c r="A214">
        <v>12</v>
      </c>
      <c r="B214">
        <v>2</v>
      </c>
      <c r="C214" s="4">
        <v>44764</v>
      </c>
      <c r="D214">
        <v>2417.7625595907398</v>
      </c>
    </row>
    <row r="215" spans="1:4" x14ac:dyDescent="0.35">
      <c r="A215">
        <v>12</v>
      </c>
      <c r="B215">
        <v>2</v>
      </c>
      <c r="C215" s="4">
        <v>44764</v>
      </c>
      <c r="D215">
        <v>2417.7625595907398</v>
      </c>
    </row>
    <row r="216" spans="1:4" x14ac:dyDescent="0.35">
      <c r="A216">
        <v>12</v>
      </c>
      <c r="B216">
        <v>3</v>
      </c>
      <c r="C216" s="4">
        <v>44764</v>
      </c>
      <c r="D216">
        <v>2194.68222067548</v>
      </c>
    </row>
    <row r="217" spans="1:4" x14ac:dyDescent="0.35">
      <c r="A217">
        <v>12</v>
      </c>
      <c r="B217">
        <v>1</v>
      </c>
      <c r="C217" s="4">
        <v>44769</v>
      </c>
      <c r="D217">
        <v>2176.4818905266002</v>
      </c>
    </row>
    <row r="218" spans="1:4" x14ac:dyDescent="0.35">
      <c r="A218">
        <v>12</v>
      </c>
      <c r="B218">
        <v>2</v>
      </c>
      <c r="C218" s="4">
        <v>44769</v>
      </c>
      <c r="D218">
        <v>2098.6294383801601</v>
      </c>
    </row>
    <row r="219" spans="1:4" x14ac:dyDescent="0.35">
      <c r="A219">
        <v>12</v>
      </c>
      <c r="B219">
        <v>2</v>
      </c>
      <c r="C219" s="4">
        <v>44769</v>
      </c>
      <c r="D219">
        <v>2098.6294383801601</v>
      </c>
    </row>
    <row r="220" spans="1:4" x14ac:dyDescent="0.35">
      <c r="A220">
        <v>12</v>
      </c>
      <c r="B220">
        <v>2</v>
      </c>
      <c r="C220" s="4">
        <v>44769</v>
      </c>
      <c r="D220">
        <v>2098.6294383801601</v>
      </c>
    </row>
    <row r="221" spans="1:4" x14ac:dyDescent="0.35">
      <c r="A221">
        <v>12</v>
      </c>
      <c r="B221">
        <v>2</v>
      </c>
      <c r="C221" s="4">
        <v>44769</v>
      </c>
      <c r="D221">
        <v>2098.6294383801601</v>
      </c>
    </row>
    <row r="222" spans="1:4" x14ac:dyDescent="0.35">
      <c r="A222">
        <v>12</v>
      </c>
      <c r="B222">
        <v>3</v>
      </c>
      <c r="C222" s="4">
        <v>44769</v>
      </c>
      <c r="D222">
        <v>2099.8180140517702</v>
      </c>
    </row>
    <row r="223" spans="1:4" x14ac:dyDescent="0.35">
      <c r="A223">
        <v>5</v>
      </c>
      <c r="B223">
        <v>4</v>
      </c>
      <c r="C223" s="4">
        <v>44740</v>
      </c>
      <c r="D223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D1ED-668A-4CB8-8ED5-1DC78C822B42}">
  <dimension ref="A1:Q89"/>
  <sheetViews>
    <sheetView workbookViewId="0">
      <selection activeCell="E1" sqref="E1:R2"/>
    </sheetView>
  </sheetViews>
  <sheetFormatPr defaultRowHeight="14.5" x14ac:dyDescent="0.35"/>
  <cols>
    <col min="2" max="2" width="17.36328125" bestFit="1" customWidth="1"/>
  </cols>
  <sheetData>
    <row r="1" spans="1:17" x14ac:dyDescent="0.35">
      <c r="A1" t="s">
        <v>30</v>
      </c>
      <c r="B1" t="s">
        <v>37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35">
      <c r="A2" s="5">
        <v>1</v>
      </c>
      <c r="B2" s="5" t="s">
        <v>34</v>
      </c>
      <c r="E2" t="s">
        <v>36</v>
      </c>
      <c r="F2">
        <v>4280.2</v>
      </c>
      <c r="G2">
        <v>4276.8900000000003</v>
      </c>
      <c r="H2">
        <v>4288.6499999999996</v>
      </c>
      <c r="I2">
        <v>4171.33</v>
      </c>
      <c r="J2">
        <v>4231.38</v>
      </c>
      <c r="K2">
        <v>4256.87</v>
      </c>
      <c r="L2">
        <v>4231.38</v>
      </c>
      <c r="M2">
        <v>4247.3900000000003</v>
      </c>
      <c r="N2">
        <v>4119.59</v>
      </c>
      <c r="O2">
        <v>0</v>
      </c>
      <c r="P2">
        <v>0</v>
      </c>
      <c r="Q2">
        <v>0</v>
      </c>
    </row>
    <row r="3" spans="1:17" x14ac:dyDescent="0.35">
      <c r="A3" s="5">
        <v>1</v>
      </c>
      <c r="B3" s="5" t="s">
        <v>34</v>
      </c>
    </row>
    <row r="4" spans="1:17" x14ac:dyDescent="0.35">
      <c r="A4" s="5">
        <v>1</v>
      </c>
      <c r="B4" s="5">
        <v>238.81360000000001</v>
      </c>
    </row>
    <row r="5" spans="1:17" x14ac:dyDescent="0.35">
      <c r="A5">
        <v>1</v>
      </c>
      <c r="B5">
        <v>376.87029999999999</v>
      </c>
    </row>
    <row r="6" spans="1:17" x14ac:dyDescent="0.35">
      <c r="A6">
        <v>1</v>
      </c>
      <c r="B6">
        <v>343.45760000000001</v>
      </c>
    </row>
    <row r="7" spans="1:17" x14ac:dyDescent="0.35">
      <c r="A7">
        <v>1</v>
      </c>
      <c r="B7">
        <v>328.03390000000002</v>
      </c>
    </row>
    <row r="8" spans="1:17" x14ac:dyDescent="0.35">
      <c r="A8">
        <v>1</v>
      </c>
      <c r="B8">
        <v>461.84750000000003</v>
      </c>
    </row>
    <row r="9" spans="1:17" x14ac:dyDescent="0.35">
      <c r="A9">
        <v>1</v>
      </c>
      <c r="B9">
        <v>381.339</v>
      </c>
    </row>
    <row r="10" spans="1:17" x14ac:dyDescent="0.35">
      <c r="A10">
        <v>1</v>
      </c>
      <c r="B10">
        <v>382.28809999999999</v>
      </c>
    </row>
    <row r="11" spans="1:17" x14ac:dyDescent="0.35">
      <c r="A11" s="5">
        <v>2</v>
      </c>
      <c r="B11" s="5">
        <v>227.20339999999999</v>
      </c>
    </row>
    <row r="12" spans="1:17" x14ac:dyDescent="0.35">
      <c r="A12" s="5">
        <v>2</v>
      </c>
      <c r="B12" s="5">
        <v>224.2373</v>
      </c>
    </row>
    <row r="13" spans="1:17" x14ac:dyDescent="0.35">
      <c r="A13" s="5">
        <v>2</v>
      </c>
      <c r="B13" s="5" t="s">
        <v>34</v>
      </c>
    </row>
    <row r="14" spans="1:17" x14ac:dyDescent="0.35">
      <c r="A14" s="5">
        <v>2</v>
      </c>
      <c r="B14" s="5">
        <v>261.35590000000002</v>
      </c>
    </row>
    <row r="15" spans="1:17" x14ac:dyDescent="0.35">
      <c r="A15">
        <v>2</v>
      </c>
      <c r="B15">
        <v>316.7627</v>
      </c>
    </row>
    <row r="16" spans="1:17" x14ac:dyDescent="0.35">
      <c r="A16">
        <v>2</v>
      </c>
      <c r="B16">
        <v>342.01690000000002</v>
      </c>
    </row>
    <row r="17" spans="1:2" x14ac:dyDescent="0.35">
      <c r="A17">
        <v>2</v>
      </c>
      <c r="B17">
        <v>290.40679999999998</v>
      </c>
    </row>
    <row r="18" spans="1:2" x14ac:dyDescent="0.35">
      <c r="A18">
        <v>2</v>
      </c>
      <c r="B18">
        <v>330.9153</v>
      </c>
    </row>
    <row r="19" spans="1:2" x14ac:dyDescent="0.35">
      <c r="A19">
        <v>2</v>
      </c>
      <c r="B19">
        <v>292.18639999999999</v>
      </c>
    </row>
    <row r="20" spans="1:2" x14ac:dyDescent="0.35">
      <c r="A20" s="5">
        <v>3</v>
      </c>
      <c r="B20" s="5" t="s">
        <v>34</v>
      </c>
    </row>
    <row r="21" spans="1:2" x14ac:dyDescent="0.35">
      <c r="A21" s="5">
        <v>3</v>
      </c>
      <c r="B21" s="5">
        <v>263.22030000000001</v>
      </c>
    </row>
    <row r="22" spans="1:2" x14ac:dyDescent="0.35">
      <c r="A22" s="5">
        <v>3</v>
      </c>
      <c r="B22" s="5">
        <v>275.50850000000003</v>
      </c>
    </row>
    <row r="23" spans="1:2" x14ac:dyDescent="0.35">
      <c r="A23">
        <v>3</v>
      </c>
      <c r="B23">
        <v>342.91149999999999</v>
      </c>
    </row>
    <row r="24" spans="1:2" x14ac:dyDescent="0.35">
      <c r="A24">
        <v>3</v>
      </c>
      <c r="B24">
        <v>401.7627</v>
      </c>
    </row>
    <row r="25" spans="1:2" x14ac:dyDescent="0.35">
      <c r="A25">
        <v>3</v>
      </c>
      <c r="B25">
        <v>401.59320000000002</v>
      </c>
    </row>
    <row r="26" spans="1:2" x14ac:dyDescent="0.35">
      <c r="A26">
        <v>3</v>
      </c>
      <c r="B26">
        <v>487.61020000000002</v>
      </c>
    </row>
    <row r="27" spans="1:2" x14ac:dyDescent="0.35">
      <c r="A27">
        <v>3</v>
      </c>
      <c r="B27">
        <v>536.33900000000006</v>
      </c>
    </row>
    <row r="28" spans="1:2" x14ac:dyDescent="0.35">
      <c r="A28">
        <v>3</v>
      </c>
      <c r="B28">
        <v>538.55430000000001</v>
      </c>
    </row>
    <row r="29" spans="1:2" x14ac:dyDescent="0.35">
      <c r="A29" s="5">
        <v>4</v>
      </c>
      <c r="B29" s="5">
        <v>588.96609999999998</v>
      </c>
    </row>
    <row r="30" spans="1:2" x14ac:dyDescent="0.35">
      <c r="A30" s="5">
        <v>4</v>
      </c>
      <c r="B30" s="5">
        <v>593.62710000000004</v>
      </c>
    </row>
    <row r="31" spans="1:2" x14ac:dyDescent="0.35">
      <c r="A31" s="5">
        <v>4</v>
      </c>
      <c r="B31" s="5">
        <v>664.72879999999998</v>
      </c>
    </row>
    <row r="32" spans="1:2" x14ac:dyDescent="0.35">
      <c r="A32" s="5">
        <v>4</v>
      </c>
      <c r="B32" s="5">
        <v>653.79660000000001</v>
      </c>
    </row>
    <row r="33" spans="1:2" x14ac:dyDescent="0.35">
      <c r="A33">
        <v>4</v>
      </c>
      <c r="B33" s="5">
        <v>395.83049999999997</v>
      </c>
    </row>
    <row r="34" spans="1:2" x14ac:dyDescent="0.35">
      <c r="A34">
        <v>4</v>
      </c>
      <c r="B34" s="5">
        <v>492.61020000000002</v>
      </c>
    </row>
    <row r="35" spans="1:2" x14ac:dyDescent="0.35">
      <c r="A35">
        <v>4</v>
      </c>
      <c r="B35" s="5">
        <v>492.35590000000002</v>
      </c>
    </row>
    <row r="36" spans="1:2" x14ac:dyDescent="0.35">
      <c r="A36">
        <v>5</v>
      </c>
      <c r="B36" s="5">
        <v>756.20699999999999</v>
      </c>
    </row>
    <row r="37" spans="1:2" x14ac:dyDescent="0.35">
      <c r="A37">
        <v>5</v>
      </c>
      <c r="B37" s="5">
        <v>681.66629999999998</v>
      </c>
    </row>
    <row r="38" spans="1:2" x14ac:dyDescent="0.35">
      <c r="A38">
        <v>5</v>
      </c>
      <c r="B38" s="5">
        <v>669.47460000000001</v>
      </c>
    </row>
    <row r="39" spans="1:2" x14ac:dyDescent="0.35">
      <c r="A39">
        <v>5</v>
      </c>
      <c r="B39" s="5">
        <v>459.22030000000001</v>
      </c>
    </row>
    <row r="40" spans="1:2" x14ac:dyDescent="0.35">
      <c r="A40">
        <v>5</v>
      </c>
      <c r="B40" s="5">
        <v>843.44069999999999</v>
      </c>
    </row>
    <row r="41" spans="1:2" x14ac:dyDescent="0.35">
      <c r="A41">
        <v>5</v>
      </c>
      <c r="B41" s="5">
        <v>694.81359999999995</v>
      </c>
    </row>
    <row r="42" spans="1:2" x14ac:dyDescent="0.35">
      <c r="A42">
        <v>5</v>
      </c>
      <c r="B42" s="5">
        <v>642.01689999999996</v>
      </c>
    </row>
    <row r="43" spans="1:2" x14ac:dyDescent="0.35">
      <c r="A43" s="5">
        <v>6</v>
      </c>
      <c r="B43" s="5">
        <v>442.44069999999999</v>
      </c>
    </row>
    <row r="44" spans="1:2" x14ac:dyDescent="0.35">
      <c r="A44" s="5">
        <v>6</v>
      </c>
      <c r="B44" s="5">
        <v>430.74579999999997</v>
      </c>
    </row>
    <row r="45" spans="1:2" x14ac:dyDescent="0.35">
      <c r="A45">
        <v>6</v>
      </c>
      <c r="B45">
        <v>394.05079999999998</v>
      </c>
    </row>
    <row r="46" spans="1:2" x14ac:dyDescent="0.35">
      <c r="A46">
        <v>6</v>
      </c>
      <c r="B46">
        <v>434.89830000000001</v>
      </c>
    </row>
    <row r="47" spans="1:2" x14ac:dyDescent="0.35">
      <c r="A47">
        <v>6</v>
      </c>
      <c r="B47">
        <v>393.11860000000001</v>
      </c>
    </row>
    <row r="48" spans="1:2" x14ac:dyDescent="0.35">
      <c r="A48" s="5">
        <v>7</v>
      </c>
      <c r="B48" s="5">
        <v>728.71190000000001</v>
      </c>
    </row>
    <row r="49" spans="1:2" x14ac:dyDescent="0.35">
      <c r="A49" s="5">
        <v>7</v>
      </c>
      <c r="B49" s="5">
        <v>779.38980000000004</v>
      </c>
    </row>
    <row r="50" spans="1:2" x14ac:dyDescent="0.35">
      <c r="A50" s="5">
        <v>7</v>
      </c>
      <c r="B50" s="5">
        <v>253.81360000000001</v>
      </c>
    </row>
    <row r="51" spans="1:2" x14ac:dyDescent="0.35">
      <c r="A51" s="6">
        <v>7</v>
      </c>
      <c r="B51" s="6">
        <v>268.98309999999998</v>
      </c>
    </row>
    <row r="52" spans="1:2" x14ac:dyDescent="0.35">
      <c r="A52" s="6">
        <v>7</v>
      </c>
      <c r="B52" s="6">
        <v>225.1695</v>
      </c>
    </row>
    <row r="53" spans="1:2" x14ac:dyDescent="0.35">
      <c r="A53" s="6">
        <v>7</v>
      </c>
      <c r="B53" s="6">
        <v>240.8475</v>
      </c>
    </row>
    <row r="54" spans="1:2" x14ac:dyDescent="0.35">
      <c r="A54">
        <v>7</v>
      </c>
      <c r="B54">
        <v>452.10169999999999</v>
      </c>
    </row>
    <row r="55" spans="1:2" x14ac:dyDescent="0.35">
      <c r="A55">
        <v>7</v>
      </c>
      <c r="B55">
        <v>491.16950000000003</v>
      </c>
    </row>
    <row r="56" spans="1:2" x14ac:dyDescent="0.35">
      <c r="A56">
        <v>7</v>
      </c>
      <c r="B56">
        <v>452.18639999999999</v>
      </c>
    </row>
    <row r="57" spans="1:2" x14ac:dyDescent="0.35">
      <c r="A57">
        <v>8</v>
      </c>
      <c r="B57">
        <v>9397.9320000000007</v>
      </c>
    </row>
    <row r="58" spans="1:2" x14ac:dyDescent="0.35">
      <c r="A58">
        <v>8</v>
      </c>
      <c r="B58">
        <v>7530.3050000000003</v>
      </c>
    </row>
    <row r="59" spans="1:2" x14ac:dyDescent="0.35">
      <c r="A59">
        <v>8</v>
      </c>
      <c r="B59">
        <v>3354.39</v>
      </c>
    </row>
    <row r="60" spans="1:2" x14ac:dyDescent="0.35">
      <c r="A60">
        <v>8</v>
      </c>
      <c r="B60">
        <v>10517.98</v>
      </c>
    </row>
    <row r="61" spans="1:2" x14ac:dyDescent="0.35">
      <c r="A61">
        <v>8</v>
      </c>
      <c r="B61">
        <v>7493.1189999999997</v>
      </c>
    </row>
    <row r="62" spans="1:2" x14ac:dyDescent="0.35">
      <c r="A62">
        <v>8</v>
      </c>
      <c r="B62">
        <v>6369.29</v>
      </c>
    </row>
    <row r="63" spans="1:2" x14ac:dyDescent="0.35">
      <c r="A63">
        <v>8</v>
      </c>
      <c r="B63">
        <v>5026.1189999999997</v>
      </c>
    </row>
    <row r="64" spans="1:2" x14ac:dyDescent="0.35">
      <c r="A64">
        <v>8</v>
      </c>
      <c r="B64">
        <v>5242.5590000000002</v>
      </c>
    </row>
    <row r="65" spans="1:2" x14ac:dyDescent="0.35">
      <c r="A65">
        <v>8</v>
      </c>
      <c r="B65">
        <v>4312.1530000000002</v>
      </c>
    </row>
    <row r="66" spans="1:2" x14ac:dyDescent="0.35">
      <c r="A66">
        <v>9</v>
      </c>
      <c r="B66">
        <v>4119.2879999999996</v>
      </c>
    </row>
    <row r="67" spans="1:2" x14ac:dyDescent="0.35">
      <c r="A67" s="5">
        <v>9</v>
      </c>
      <c r="B67" s="5">
        <v>2890.7629999999999</v>
      </c>
    </row>
    <row r="68" spans="1:2" x14ac:dyDescent="0.35">
      <c r="A68">
        <v>9</v>
      </c>
      <c r="B68">
        <v>3202.6950000000002</v>
      </c>
    </row>
    <row r="69" spans="1:2" x14ac:dyDescent="0.35">
      <c r="A69">
        <v>10</v>
      </c>
      <c r="B69">
        <v>1238.9490000000001</v>
      </c>
    </row>
    <row r="70" spans="1:2" x14ac:dyDescent="0.35">
      <c r="A70">
        <v>10</v>
      </c>
      <c r="B70">
        <v>1888.932</v>
      </c>
    </row>
    <row r="71" spans="1:2" x14ac:dyDescent="0.35">
      <c r="A71">
        <v>10</v>
      </c>
      <c r="B71">
        <v>2716.78</v>
      </c>
    </row>
    <row r="72" spans="1:2" x14ac:dyDescent="0.35">
      <c r="A72">
        <v>10</v>
      </c>
      <c r="B72">
        <v>1371.4069999999999</v>
      </c>
    </row>
    <row r="73" spans="1:2" x14ac:dyDescent="0.35">
      <c r="A73">
        <v>10</v>
      </c>
      <c r="B73">
        <v>2052.39</v>
      </c>
    </row>
    <row r="74" spans="1:2" x14ac:dyDescent="0.35">
      <c r="A74">
        <v>10</v>
      </c>
      <c r="B74">
        <v>2159.1689999999999</v>
      </c>
    </row>
    <row r="75" spans="1:2" x14ac:dyDescent="0.35">
      <c r="A75">
        <v>10</v>
      </c>
      <c r="B75">
        <v>1568.508</v>
      </c>
    </row>
    <row r="76" spans="1:2" x14ac:dyDescent="0.35">
      <c r="A76">
        <v>10</v>
      </c>
      <c r="B76">
        <v>2633.4749999999999</v>
      </c>
    </row>
    <row r="77" spans="1:2" x14ac:dyDescent="0.35">
      <c r="A77">
        <v>10</v>
      </c>
      <c r="B77">
        <v>2769.0680000000002</v>
      </c>
    </row>
    <row r="78" spans="1:2" x14ac:dyDescent="0.35">
      <c r="A78">
        <v>11</v>
      </c>
      <c r="B78">
        <v>271.01690000000002</v>
      </c>
    </row>
    <row r="79" spans="1:2" x14ac:dyDescent="0.35">
      <c r="A79">
        <v>11</v>
      </c>
      <c r="B79">
        <v>453.62709999999998</v>
      </c>
    </row>
    <row r="80" spans="1:2" x14ac:dyDescent="0.35">
      <c r="A80">
        <v>11</v>
      </c>
      <c r="B80">
        <v>456.50850000000003</v>
      </c>
    </row>
    <row r="81" spans="1:2" x14ac:dyDescent="0.35">
      <c r="A81" s="5">
        <v>12</v>
      </c>
      <c r="B81" s="5">
        <v>1154.627</v>
      </c>
    </row>
    <row r="82" spans="1:2" x14ac:dyDescent="0.35">
      <c r="A82" s="5">
        <v>12</v>
      </c>
      <c r="B82" s="5">
        <v>1131.7460000000001</v>
      </c>
    </row>
    <row r="83" spans="1:2" x14ac:dyDescent="0.35">
      <c r="A83" s="5">
        <v>12</v>
      </c>
      <c r="B83" s="5">
        <v>1113.78</v>
      </c>
    </row>
    <row r="84" spans="1:2" x14ac:dyDescent="0.35">
      <c r="A84">
        <v>12</v>
      </c>
      <c r="B84">
        <v>834.79629999999997</v>
      </c>
    </row>
    <row r="85" spans="1:2" x14ac:dyDescent="0.35">
      <c r="A85">
        <v>12</v>
      </c>
      <c r="B85">
        <v>1625.712</v>
      </c>
    </row>
    <row r="86" spans="1:2" x14ac:dyDescent="0.35">
      <c r="A86">
        <v>12</v>
      </c>
      <c r="B86">
        <v>1475.712</v>
      </c>
    </row>
    <row r="87" spans="1:2" x14ac:dyDescent="0.35">
      <c r="A87">
        <v>12</v>
      </c>
      <c r="B87">
        <v>1459.441</v>
      </c>
    </row>
    <row r="88" spans="1:2" x14ac:dyDescent="0.35">
      <c r="A88">
        <v>12</v>
      </c>
      <c r="B88">
        <v>1407.2370000000001</v>
      </c>
    </row>
    <row r="89" spans="1:2" x14ac:dyDescent="0.35">
      <c r="A89">
        <v>12</v>
      </c>
      <c r="B89">
        <v>1408.0340000000001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Sheet3</vt:lpstr>
      <vt:lpstr>Sheet1</vt:lpstr>
      <vt:lpstr>Sheet2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2022-09-19T23:13:36Z</dcterms:created>
  <dcterms:modified xsi:type="dcterms:W3CDTF">2022-10-17T15:11:38Z</dcterms:modified>
</cp:coreProperties>
</file>