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rickvaughn/Desktop/FSU PostDoc/River Valley Infilling/River Valley Estimates/"/>
    </mc:Choice>
  </mc:AlternateContent>
  <xr:revisionPtr revIDLastSave="0" documentId="13_ncr:1_{2EE2726B-E20B-D940-BEDD-6F50C4C05A3E}" xr6:coauthVersionLast="45" xr6:coauthVersionMax="45" xr10:uidLastSave="{00000000-0000-0000-0000-000000000000}"/>
  <bookViews>
    <workbookView xWindow="37240" yWindow="1800" windowWidth="26440" windowHeight="16560" xr2:uid="{020E56B6-F3EB-C443-9F02-FAA6B4FD3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1" l="1"/>
  <c r="AO7" i="1" s="1"/>
  <c r="AP7" i="1" s="1"/>
  <c r="AN8" i="1"/>
  <c r="AO8" i="1" s="1"/>
  <c r="AP8" i="1" s="1"/>
  <c r="AN10" i="1"/>
  <c r="AO10" i="1" s="1"/>
  <c r="AP10" i="1" s="1"/>
  <c r="AN15" i="1"/>
  <c r="AO15" i="1" s="1"/>
  <c r="AP15" i="1" s="1"/>
  <c r="AN16" i="1"/>
  <c r="AO16" i="1" s="1"/>
  <c r="AP16" i="1" s="1"/>
  <c r="AN18" i="1"/>
  <c r="AO18" i="1" s="1"/>
  <c r="AP18" i="1" s="1"/>
  <c r="AN23" i="1"/>
  <c r="AO23" i="1" s="1"/>
  <c r="AP23" i="1" s="1"/>
  <c r="AN24" i="1"/>
  <c r="AO24" i="1" s="1"/>
  <c r="AP24" i="1" s="1"/>
  <c r="AN26" i="1"/>
  <c r="AO26" i="1" s="1"/>
  <c r="AP26" i="1" s="1"/>
  <c r="AN31" i="1"/>
  <c r="AO31" i="1" s="1"/>
  <c r="AP31" i="1" s="1"/>
  <c r="AN32" i="1"/>
  <c r="AO32" i="1" s="1"/>
  <c r="AP32" i="1" s="1"/>
  <c r="AN34" i="1"/>
  <c r="AO34" i="1" s="1"/>
  <c r="AP34" i="1" s="1"/>
  <c r="AN39" i="1"/>
  <c r="AO39" i="1" s="1"/>
  <c r="AP39" i="1" s="1"/>
  <c r="AN40" i="1"/>
  <c r="AO40" i="1" s="1"/>
  <c r="AP40" i="1" s="1"/>
  <c r="AN42" i="1"/>
  <c r="AO42" i="1" s="1"/>
  <c r="AP42" i="1" s="1"/>
  <c r="AN47" i="1"/>
  <c r="AO47" i="1" s="1"/>
  <c r="AP47" i="1" s="1"/>
  <c r="AN48" i="1"/>
  <c r="AO48" i="1" s="1"/>
  <c r="AP48" i="1" s="1"/>
  <c r="AN50" i="1"/>
  <c r="AO50" i="1" s="1"/>
  <c r="AP50" i="1" s="1"/>
  <c r="AN55" i="1"/>
  <c r="AO55" i="1" s="1"/>
  <c r="AP55" i="1" s="1"/>
  <c r="AN56" i="1"/>
  <c r="AO56" i="1" s="1"/>
  <c r="AP56" i="1" s="1"/>
  <c r="AN58" i="1"/>
  <c r="AO58" i="1" s="1"/>
  <c r="AP58" i="1" s="1"/>
  <c r="AN63" i="1"/>
  <c r="AO63" i="1" s="1"/>
  <c r="AP63" i="1" s="1"/>
  <c r="AN64" i="1"/>
  <c r="AO64" i="1" s="1"/>
  <c r="AP64" i="1" s="1"/>
  <c r="AN66" i="1"/>
  <c r="AO66" i="1" s="1"/>
  <c r="AP66" i="1" s="1"/>
  <c r="AN71" i="1"/>
  <c r="AO71" i="1" s="1"/>
  <c r="AP71" i="1" s="1"/>
  <c r="AN72" i="1"/>
  <c r="AO72" i="1" s="1"/>
  <c r="AP72" i="1" s="1"/>
  <c r="AN74" i="1"/>
  <c r="AO74" i="1" s="1"/>
  <c r="AP74" i="1" s="1"/>
  <c r="AN79" i="1"/>
  <c r="AO79" i="1" s="1"/>
  <c r="AP79" i="1" s="1"/>
  <c r="AN80" i="1"/>
  <c r="AO80" i="1" s="1"/>
  <c r="AP80" i="1" s="1"/>
  <c r="AN82" i="1"/>
  <c r="AO82" i="1" s="1"/>
  <c r="AP82" i="1" s="1"/>
  <c r="AN87" i="1"/>
  <c r="AO87" i="1" s="1"/>
  <c r="AP87" i="1" s="1"/>
  <c r="AN88" i="1"/>
  <c r="AO88" i="1" s="1"/>
  <c r="AP88" i="1" s="1"/>
  <c r="AN90" i="1"/>
  <c r="AO90" i="1" s="1"/>
  <c r="AP90" i="1" s="1"/>
  <c r="AN95" i="1"/>
  <c r="AO95" i="1" s="1"/>
  <c r="AP95" i="1" s="1"/>
  <c r="AN96" i="1"/>
  <c r="AO96" i="1" s="1"/>
  <c r="AP96" i="1" s="1"/>
  <c r="AN98" i="1"/>
  <c r="AO98" i="1" s="1"/>
  <c r="AP98" i="1" s="1"/>
  <c r="AM3" i="1"/>
  <c r="AN3" i="1" s="1"/>
  <c r="AO3" i="1" s="1"/>
  <c r="AP3" i="1" s="1"/>
  <c r="AM4" i="1"/>
  <c r="AN4" i="1" s="1"/>
  <c r="AO4" i="1" s="1"/>
  <c r="AP4" i="1" s="1"/>
  <c r="AM5" i="1"/>
  <c r="AN5" i="1" s="1"/>
  <c r="AO5" i="1" s="1"/>
  <c r="AP5" i="1" s="1"/>
  <c r="AM6" i="1"/>
  <c r="AN6" i="1" s="1"/>
  <c r="AO6" i="1" s="1"/>
  <c r="AP6" i="1" s="1"/>
  <c r="AM7" i="1"/>
  <c r="AM8" i="1"/>
  <c r="AM9" i="1"/>
  <c r="AN9" i="1" s="1"/>
  <c r="AO9" i="1" s="1"/>
  <c r="AP9" i="1" s="1"/>
  <c r="AM10" i="1"/>
  <c r="AM11" i="1"/>
  <c r="AN11" i="1" s="1"/>
  <c r="AO11" i="1" s="1"/>
  <c r="AP11" i="1" s="1"/>
  <c r="AM12" i="1"/>
  <c r="AN12" i="1" s="1"/>
  <c r="AO12" i="1" s="1"/>
  <c r="AP12" i="1" s="1"/>
  <c r="AM13" i="1"/>
  <c r="AN13" i="1" s="1"/>
  <c r="AO13" i="1" s="1"/>
  <c r="AP13" i="1" s="1"/>
  <c r="AM14" i="1"/>
  <c r="AN14" i="1" s="1"/>
  <c r="AO14" i="1" s="1"/>
  <c r="AP14" i="1" s="1"/>
  <c r="AM15" i="1"/>
  <c r="AM16" i="1"/>
  <c r="AM17" i="1"/>
  <c r="AN17" i="1" s="1"/>
  <c r="AO17" i="1" s="1"/>
  <c r="AP17" i="1" s="1"/>
  <c r="AM18" i="1"/>
  <c r="AM19" i="1"/>
  <c r="AN19" i="1" s="1"/>
  <c r="AO19" i="1" s="1"/>
  <c r="AP19" i="1" s="1"/>
  <c r="AM20" i="1"/>
  <c r="AN20" i="1" s="1"/>
  <c r="AO20" i="1" s="1"/>
  <c r="AP20" i="1" s="1"/>
  <c r="AM21" i="1"/>
  <c r="AN21" i="1" s="1"/>
  <c r="AO21" i="1" s="1"/>
  <c r="AP21" i="1" s="1"/>
  <c r="AM22" i="1"/>
  <c r="AN22" i="1" s="1"/>
  <c r="AO22" i="1" s="1"/>
  <c r="AP22" i="1" s="1"/>
  <c r="AM23" i="1"/>
  <c r="AM24" i="1"/>
  <c r="AM25" i="1"/>
  <c r="AN25" i="1" s="1"/>
  <c r="AO25" i="1" s="1"/>
  <c r="AP25" i="1" s="1"/>
  <c r="AM26" i="1"/>
  <c r="AM27" i="1"/>
  <c r="AN27" i="1" s="1"/>
  <c r="AO27" i="1" s="1"/>
  <c r="AP27" i="1" s="1"/>
  <c r="AM28" i="1"/>
  <c r="AN28" i="1" s="1"/>
  <c r="AO28" i="1" s="1"/>
  <c r="AP28" i="1" s="1"/>
  <c r="AM29" i="1"/>
  <c r="AN29" i="1" s="1"/>
  <c r="AO29" i="1" s="1"/>
  <c r="AP29" i="1" s="1"/>
  <c r="AM30" i="1"/>
  <c r="AN30" i="1" s="1"/>
  <c r="AO30" i="1" s="1"/>
  <c r="AP30" i="1" s="1"/>
  <c r="AM31" i="1"/>
  <c r="AM32" i="1"/>
  <c r="AM33" i="1"/>
  <c r="AN33" i="1" s="1"/>
  <c r="AO33" i="1" s="1"/>
  <c r="AP33" i="1" s="1"/>
  <c r="AM34" i="1"/>
  <c r="AM35" i="1"/>
  <c r="AN35" i="1" s="1"/>
  <c r="AO35" i="1" s="1"/>
  <c r="AP35" i="1" s="1"/>
  <c r="AM36" i="1"/>
  <c r="AN36" i="1" s="1"/>
  <c r="AO36" i="1" s="1"/>
  <c r="AP36" i="1" s="1"/>
  <c r="AM37" i="1"/>
  <c r="AN37" i="1" s="1"/>
  <c r="AO37" i="1" s="1"/>
  <c r="AP37" i="1" s="1"/>
  <c r="AM38" i="1"/>
  <c r="AN38" i="1" s="1"/>
  <c r="AO38" i="1" s="1"/>
  <c r="AP38" i="1" s="1"/>
  <c r="AM39" i="1"/>
  <c r="AM40" i="1"/>
  <c r="AM41" i="1"/>
  <c r="AN41" i="1" s="1"/>
  <c r="AO41" i="1" s="1"/>
  <c r="AP41" i="1" s="1"/>
  <c r="AM42" i="1"/>
  <c r="AM43" i="1"/>
  <c r="AN43" i="1" s="1"/>
  <c r="AO43" i="1" s="1"/>
  <c r="AP43" i="1" s="1"/>
  <c r="AM44" i="1"/>
  <c r="AN44" i="1" s="1"/>
  <c r="AO44" i="1" s="1"/>
  <c r="AP44" i="1" s="1"/>
  <c r="AM45" i="1"/>
  <c r="AN45" i="1" s="1"/>
  <c r="AO45" i="1" s="1"/>
  <c r="AP45" i="1" s="1"/>
  <c r="AM46" i="1"/>
  <c r="AN46" i="1" s="1"/>
  <c r="AO46" i="1" s="1"/>
  <c r="AP46" i="1" s="1"/>
  <c r="AM47" i="1"/>
  <c r="AM48" i="1"/>
  <c r="AM49" i="1"/>
  <c r="AN49" i="1" s="1"/>
  <c r="AO49" i="1" s="1"/>
  <c r="AP49" i="1" s="1"/>
  <c r="AM50" i="1"/>
  <c r="AM51" i="1"/>
  <c r="AN51" i="1" s="1"/>
  <c r="AO51" i="1" s="1"/>
  <c r="AP51" i="1" s="1"/>
  <c r="AM52" i="1"/>
  <c r="AN52" i="1" s="1"/>
  <c r="AO52" i="1" s="1"/>
  <c r="AP52" i="1" s="1"/>
  <c r="AM53" i="1"/>
  <c r="AN53" i="1" s="1"/>
  <c r="AO53" i="1" s="1"/>
  <c r="AP53" i="1" s="1"/>
  <c r="AM54" i="1"/>
  <c r="AN54" i="1" s="1"/>
  <c r="AO54" i="1" s="1"/>
  <c r="AP54" i="1" s="1"/>
  <c r="AM55" i="1"/>
  <c r="AM56" i="1"/>
  <c r="AM57" i="1"/>
  <c r="AN57" i="1" s="1"/>
  <c r="AO57" i="1" s="1"/>
  <c r="AP57" i="1" s="1"/>
  <c r="AM58" i="1"/>
  <c r="AM59" i="1"/>
  <c r="AN59" i="1" s="1"/>
  <c r="AO59" i="1" s="1"/>
  <c r="AP59" i="1" s="1"/>
  <c r="AM60" i="1"/>
  <c r="AN60" i="1" s="1"/>
  <c r="AO60" i="1" s="1"/>
  <c r="AP60" i="1" s="1"/>
  <c r="AM61" i="1"/>
  <c r="AN61" i="1" s="1"/>
  <c r="AO61" i="1" s="1"/>
  <c r="AP61" i="1" s="1"/>
  <c r="AM62" i="1"/>
  <c r="AN62" i="1" s="1"/>
  <c r="AO62" i="1" s="1"/>
  <c r="AP62" i="1" s="1"/>
  <c r="AM63" i="1"/>
  <c r="AM64" i="1"/>
  <c r="AM65" i="1"/>
  <c r="AN65" i="1" s="1"/>
  <c r="AO65" i="1" s="1"/>
  <c r="AP65" i="1" s="1"/>
  <c r="AM66" i="1"/>
  <c r="AM67" i="1"/>
  <c r="AN67" i="1" s="1"/>
  <c r="AO67" i="1" s="1"/>
  <c r="AP67" i="1" s="1"/>
  <c r="AM68" i="1"/>
  <c r="AN68" i="1" s="1"/>
  <c r="AO68" i="1" s="1"/>
  <c r="AP68" i="1" s="1"/>
  <c r="AM69" i="1"/>
  <c r="AN69" i="1" s="1"/>
  <c r="AO69" i="1" s="1"/>
  <c r="AP69" i="1" s="1"/>
  <c r="AM70" i="1"/>
  <c r="AN70" i="1" s="1"/>
  <c r="AO70" i="1" s="1"/>
  <c r="AP70" i="1" s="1"/>
  <c r="AM71" i="1"/>
  <c r="AM72" i="1"/>
  <c r="AM73" i="1"/>
  <c r="AN73" i="1" s="1"/>
  <c r="AO73" i="1" s="1"/>
  <c r="AP73" i="1" s="1"/>
  <c r="AM74" i="1"/>
  <c r="AM75" i="1"/>
  <c r="AN75" i="1" s="1"/>
  <c r="AO75" i="1" s="1"/>
  <c r="AP75" i="1" s="1"/>
  <c r="AM76" i="1"/>
  <c r="AN76" i="1" s="1"/>
  <c r="AO76" i="1" s="1"/>
  <c r="AP76" i="1" s="1"/>
  <c r="AM77" i="1"/>
  <c r="AN77" i="1" s="1"/>
  <c r="AO77" i="1" s="1"/>
  <c r="AP77" i="1" s="1"/>
  <c r="AM78" i="1"/>
  <c r="AN78" i="1" s="1"/>
  <c r="AO78" i="1" s="1"/>
  <c r="AP78" i="1" s="1"/>
  <c r="AM79" i="1"/>
  <c r="AM80" i="1"/>
  <c r="AM81" i="1"/>
  <c r="AN81" i="1" s="1"/>
  <c r="AO81" i="1" s="1"/>
  <c r="AP81" i="1" s="1"/>
  <c r="AM82" i="1"/>
  <c r="AM83" i="1"/>
  <c r="AN83" i="1" s="1"/>
  <c r="AO83" i="1" s="1"/>
  <c r="AP83" i="1" s="1"/>
  <c r="AM84" i="1"/>
  <c r="AN84" i="1" s="1"/>
  <c r="AO84" i="1" s="1"/>
  <c r="AP84" i="1" s="1"/>
  <c r="AM85" i="1"/>
  <c r="AN85" i="1" s="1"/>
  <c r="AO85" i="1" s="1"/>
  <c r="AP85" i="1" s="1"/>
  <c r="AM86" i="1"/>
  <c r="AN86" i="1" s="1"/>
  <c r="AO86" i="1" s="1"/>
  <c r="AP86" i="1" s="1"/>
  <c r="AM87" i="1"/>
  <c r="AM88" i="1"/>
  <c r="AM89" i="1"/>
  <c r="AN89" i="1" s="1"/>
  <c r="AO89" i="1" s="1"/>
  <c r="AP89" i="1" s="1"/>
  <c r="AM90" i="1"/>
  <c r="AM91" i="1"/>
  <c r="AN91" i="1" s="1"/>
  <c r="AO91" i="1" s="1"/>
  <c r="AP91" i="1" s="1"/>
  <c r="AM92" i="1"/>
  <c r="AN92" i="1" s="1"/>
  <c r="AO92" i="1" s="1"/>
  <c r="AP92" i="1" s="1"/>
  <c r="AM93" i="1"/>
  <c r="AN93" i="1" s="1"/>
  <c r="AO93" i="1" s="1"/>
  <c r="AP93" i="1" s="1"/>
  <c r="AM94" i="1"/>
  <c r="AN94" i="1" s="1"/>
  <c r="AO94" i="1" s="1"/>
  <c r="AP94" i="1" s="1"/>
  <c r="AM95" i="1"/>
  <c r="AM96" i="1"/>
  <c r="AM97" i="1"/>
  <c r="AN97" i="1" s="1"/>
  <c r="AO97" i="1" s="1"/>
  <c r="AP97" i="1" s="1"/>
  <c r="AM98" i="1"/>
  <c r="AM99" i="1"/>
  <c r="AN99" i="1" s="1"/>
  <c r="AO99" i="1" s="1"/>
  <c r="AP99" i="1" s="1"/>
  <c r="AM100" i="1"/>
  <c r="AN100" i="1" s="1"/>
  <c r="AO100" i="1" s="1"/>
  <c r="AP100" i="1" s="1"/>
  <c r="AM101" i="1"/>
  <c r="AN101" i="1" s="1"/>
  <c r="AO101" i="1" s="1"/>
  <c r="AP101" i="1" s="1"/>
  <c r="AM2" i="1"/>
  <c r="AN2" i="1" s="1"/>
  <c r="AO2" i="1" s="1"/>
  <c r="AP2" i="1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2" i="1"/>
  <c r="AF12" i="1"/>
  <c r="AF13" i="1"/>
  <c r="AF20" i="1"/>
  <c r="AH20" i="1" s="1"/>
  <c r="AI20" i="1" s="1"/>
  <c r="AF21" i="1"/>
  <c r="AF28" i="1"/>
  <c r="AH28" i="1" s="1"/>
  <c r="AI28" i="1" s="1"/>
  <c r="AF36" i="1"/>
  <c r="AH36" i="1" s="1"/>
  <c r="AI36" i="1" s="1"/>
  <c r="AF38" i="1"/>
  <c r="AH38" i="1" s="1"/>
  <c r="AI38" i="1" s="1"/>
  <c r="AF44" i="1"/>
  <c r="AH44" i="1" s="1"/>
  <c r="AI44" i="1" s="1"/>
  <c r="AF60" i="1"/>
  <c r="AH60" i="1" s="1"/>
  <c r="AI60" i="1" s="1"/>
  <c r="AF61" i="1"/>
  <c r="AH61" i="1" s="1"/>
  <c r="AI61" i="1" s="1"/>
  <c r="AF62" i="1"/>
  <c r="AH62" i="1" s="1"/>
  <c r="AI62" i="1" s="1"/>
  <c r="AF76" i="1"/>
  <c r="AF77" i="1"/>
  <c r="AF84" i="1"/>
  <c r="AH84" i="1" s="1"/>
  <c r="AI84" i="1" s="1"/>
  <c r="AF85" i="1"/>
  <c r="AH85" i="1" s="1"/>
  <c r="AI85" i="1" s="1"/>
  <c r="AF92" i="1"/>
  <c r="AH92" i="1" s="1"/>
  <c r="AI92" i="1" s="1"/>
  <c r="AF100" i="1"/>
  <c r="AH100" i="1" s="1"/>
  <c r="AI100" i="1" s="1"/>
  <c r="AF2" i="1"/>
  <c r="AH2" i="1" s="1"/>
  <c r="AI2" i="1" s="1"/>
  <c r="AE3" i="1"/>
  <c r="AF3" i="1" s="1"/>
  <c r="AH3" i="1" s="1"/>
  <c r="AI3" i="1" s="1"/>
  <c r="AE4" i="1"/>
  <c r="AF4" i="1" s="1"/>
  <c r="AH4" i="1" s="1"/>
  <c r="AI4" i="1" s="1"/>
  <c r="AE5" i="1"/>
  <c r="AF5" i="1" s="1"/>
  <c r="AH5" i="1" s="1"/>
  <c r="AI5" i="1" s="1"/>
  <c r="AE6" i="1"/>
  <c r="AF6" i="1" s="1"/>
  <c r="AH6" i="1" s="1"/>
  <c r="AI6" i="1" s="1"/>
  <c r="AE7" i="1"/>
  <c r="AF7" i="1" s="1"/>
  <c r="AH7" i="1" s="1"/>
  <c r="AI7" i="1" s="1"/>
  <c r="AE8" i="1"/>
  <c r="AF8" i="1" s="1"/>
  <c r="AH8" i="1" s="1"/>
  <c r="AI8" i="1" s="1"/>
  <c r="AE9" i="1"/>
  <c r="AF9" i="1" s="1"/>
  <c r="AH9" i="1" s="1"/>
  <c r="AI9" i="1" s="1"/>
  <c r="AE10" i="1"/>
  <c r="AF10" i="1" s="1"/>
  <c r="AH10" i="1" s="1"/>
  <c r="AI10" i="1" s="1"/>
  <c r="AE11" i="1"/>
  <c r="AF11" i="1" s="1"/>
  <c r="AH11" i="1" s="1"/>
  <c r="AI11" i="1" s="1"/>
  <c r="AE12" i="1"/>
  <c r="AE13" i="1"/>
  <c r="AE14" i="1"/>
  <c r="AF14" i="1" s="1"/>
  <c r="AH14" i="1" s="1"/>
  <c r="AI14" i="1" s="1"/>
  <c r="AE15" i="1"/>
  <c r="AF15" i="1" s="1"/>
  <c r="AH15" i="1" s="1"/>
  <c r="AI15" i="1" s="1"/>
  <c r="AE16" i="1"/>
  <c r="AF16" i="1" s="1"/>
  <c r="AH16" i="1" s="1"/>
  <c r="AI16" i="1" s="1"/>
  <c r="AE17" i="1"/>
  <c r="AF17" i="1" s="1"/>
  <c r="AH17" i="1" s="1"/>
  <c r="AI17" i="1" s="1"/>
  <c r="AE18" i="1"/>
  <c r="AF18" i="1" s="1"/>
  <c r="AH18" i="1" s="1"/>
  <c r="AI18" i="1" s="1"/>
  <c r="AE19" i="1"/>
  <c r="AF19" i="1" s="1"/>
  <c r="AH19" i="1" s="1"/>
  <c r="AI19" i="1" s="1"/>
  <c r="AE20" i="1"/>
  <c r="AE21" i="1"/>
  <c r="AE22" i="1"/>
  <c r="AF22" i="1" s="1"/>
  <c r="AH22" i="1" s="1"/>
  <c r="AI22" i="1" s="1"/>
  <c r="AE23" i="1"/>
  <c r="AF23" i="1" s="1"/>
  <c r="AH23" i="1" s="1"/>
  <c r="AI23" i="1" s="1"/>
  <c r="AE24" i="1"/>
  <c r="AF24" i="1" s="1"/>
  <c r="AH24" i="1" s="1"/>
  <c r="AI24" i="1" s="1"/>
  <c r="AE25" i="1"/>
  <c r="AF25" i="1" s="1"/>
  <c r="AH25" i="1" s="1"/>
  <c r="AI25" i="1" s="1"/>
  <c r="AE26" i="1"/>
  <c r="AF26" i="1" s="1"/>
  <c r="AH26" i="1" s="1"/>
  <c r="AI26" i="1" s="1"/>
  <c r="AE27" i="1"/>
  <c r="AF27" i="1" s="1"/>
  <c r="AH27" i="1" s="1"/>
  <c r="AI27" i="1" s="1"/>
  <c r="AE28" i="1"/>
  <c r="AE29" i="1"/>
  <c r="AF29" i="1" s="1"/>
  <c r="AH29" i="1" s="1"/>
  <c r="AI29" i="1" s="1"/>
  <c r="AE30" i="1"/>
  <c r="AF30" i="1" s="1"/>
  <c r="AH30" i="1" s="1"/>
  <c r="AI30" i="1" s="1"/>
  <c r="AE31" i="1"/>
  <c r="AF31" i="1" s="1"/>
  <c r="AH31" i="1" s="1"/>
  <c r="AI31" i="1" s="1"/>
  <c r="AE32" i="1"/>
  <c r="AF32" i="1" s="1"/>
  <c r="AH32" i="1" s="1"/>
  <c r="AI32" i="1" s="1"/>
  <c r="AE33" i="1"/>
  <c r="AF33" i="1" s="1"/>
  <c r="AH33" i="1" s="1"/>
  <c r="AI33" i="1" s="1"/>
  <c r="AE34" i="1"/>
  <c r="AF34" i="1" s="1"/>
  <c r="AH34" i="1" s="1"/>
  <c r="AI34" i="1" s="1"/>
  <c r="AE35" i="1"/>
  <c r="AF35" i="1" s="1"/>
  <c r="AH35" i="1" s="1"/>
  <c r="AI35" i="1" s="1"/>
  <c r="AE36" i="1"/>
  <c r="AE37" i="1"/>
  <c r="AF37" i="1" s="1"/>
  <c r="AH37" i="1" s="1"/>
  <c r="AI37" i="1" s="1"/>
  <c r="AE38" i="1"/>
  <c r="AE39" i="1"/>
  <c r="AF39" i="1" s="1"/>
  <c r="AH39" i="1" s="1"/>
  <c r="AI39" i="1" s="1"/>
  <c r="AE40" i="1"/>
  <c r="AF40" i="1" s="1"/>
  <c r="AH40" i="1" s="1"/>
  <c r="AI40" i="1" s="1"/>
  <c r="AE41" i="1"/>
  <c r="AF41" i="1" s="1"/>
  <c r="AH41" i="1" s="1"/>
  <c r="AI41" i="1" s="1"/>
  <c r="AE42" i="1"/>
  <c r="AF42" i="1" s="1"/>
  <c r="AH42" i="1" s="1"/>
  <c r="AI42" i="1" s="1"/>
  <c r="AE43" i="1"/>
  <c r="AF43" i="1" s="1"/>
  <c r="AH43" i="1" s="1"/>
  <c r="AI43" i="1" s="1"/>
  <c r="AE44" i="1"/>
  <c r="AE45" i="1"/>
  <c r="AF45" i="1" s="1"/>
  <c r="AH45" i="1" s="1"/>
  <c r="AI45" i="1" s="1"/>
  <c r="AE46" i="1"/>
  <c r="AF46" i="1" s="1"/>
  <c r="AH46" i="1" s="1"/>
  <c r="AI46" i="1" s="1"/>
  <c r="AE47" i="1"/>
  <c r="AF47" i="1" s="1"/>
  <c r="AH47" i="1" s="1"/>
  <c r="AI47" i="1" s="1"/>
  <c r="AE48" i="1"/>
  <c r="AF48" i="1" s="1"/>
  <c r="AH48" i="1" s="1"/>
  <c r="AI48" i="1" s="1"/>
  <c r="AE49" i="1"/>
  <c r="AF49" i="1" s="1"/>
  <c r="AH49" i="1" s="1"/>
  <c r="AI49" i="1" s="1"/>
  <c r="AE50" i="1"/>
  <c r="AF50" i="1" s="1"/>
  <c r="AH50" i="1" s="1"/>
  <c r="AI50" i="1" s="1"/>
  <c r="AE51" i="1"/>
  <c r="AF51" i="1" s="1"/>
  <c r="AH51" i="1" s="1"/>
  <c r="AI51" i="1" s="1"/>
  <c r="AE52" i="1"/>
  <c r="AF52" i="1" s="1"/>
  <c r="AH52" i="1" s="1"/>
  <c r="AI52" i="1" s="1"/>
  <c r="AE53" i="1"/>
  <c r="AF53" i="1" s="1"/>
  <c r="AH53" i="1" s="1"/>
  <c r="AI53" i="1" s="1"/>
  <c r="AE54" i="1"/>
  <c r="AF54" i="1" s="1"/>
  <c r="AH54" i="1" s="1"/>
  <c r="AI54" i="1" s="1"/>
  <c r="AE55" i="1"/>
  <c r="AF55" i="1" s="1"/>
  <c r="AH55" i="1" s="1"/>
  <c r="AI55" i="1" s="1"/>
  <c r="AE56" i="1"/>
  <c r="AF56" i="1" s="1"/>
  <c r="AH56" i="1" s="1"/>
  <c r="AI56" i="1" s="1"/>
  <c r="AE57" i="1"/>
  <c r="AF57" i="1" s="1"/>
  <c r="AH57" i="1" s="1"/>
  <c r="AI57" i="1" s="1"/>
  <c r="AE58" i="1"/>
  <c r="AF58" i="1" s="1"/>
  <c r="AH58" i="1" s="1"/>
  <c r="AI58" i="1" s="1"/>
  <c r="AE59" i="1"/>
  <c r="AF59" i="1" s="1"/>
  <c r="AH59" i="1" s="1"/>
  <c r="AI59" i="1" s="1"/>
  <c r="AE60" i="1"/>
  <c r="AE61" i="1"/>
  <c r="AE62" i="1"/>
  <c r="AE63" i="1"/>
  <c r="AF63" i="1" s="1"/>
  <c r="AH63" i="1" s="1"/>
  <c r="AI63" i="1" s="1"/>
  <c r="AE64" i="1"/>
  <c r="AF64" i="1" s="1"/>
  <c r="AH64" i="1" s="1"/>
  <c r="AI64" i="1" s="1"/>
  <c r="AE65" i="1"/>
  <c r="AF65" i="1" s="1"/>
  <c r="AH65" i="1" s="1"/>
  <c r="AI65" i="1" s="1"/>
  <c r="AE66" i="1"/>
  <c r="AF66" i="1" s="1"/>
  <c r="AH66" i="1" s="1"/>
  <c r="AI66" i="1" s="1"/>
  <c r="AE67" i="1"/>
  <c r="AF67" i="1" s="1"/>
  <c r="AH67" i="1" s="1"/>
  <c r="AI67" i="1" s="1"/>
  <c r="AE68" i="1"/>
  <c r="AF68" i="1" s="1"/>
  <c r="AH68" i="1" s="1"/>
  <c r="AI68" i="1" s="1"/>
  <c r="AE69" i="1"/>
  <c r="AF69" i="1" s="1"/>
  <c r="AH69" i="1" s="1"/>
  <c r="AI69" i="1" s="1"/>
  <c r="AE70" i="1"/>
  <c r="AF70" i="1" s="1"/>
  <c r="AH70" i="1" s="1"/>
  <c r="AI70" i="1" s="1"/>
  <c r="AE71" i="1"/>
  <c r="AF71" i="1" s="1"/>
  <c r="AH71" i="1" s="1"/>
  <c r="AI71" i="1" s="1"/>
  <c r="AE72" i="1"/>
  <c r="AF72" i="1" s="1"/>
  <c r="AH72" i="1" s="1"/>
  <c r="AI72" i="1" s="1"/>
  <c r="AE73" i="1"/>
  <c r="AF73" i="1" s="1"/>
  <c r="AH73" i="1" s="1"/>
  <c r="AI73" i="1" s="1"/>
  <c r="AE74" i="1"/>
  <c r="AF74" i="1" s="1"/>
  <c r="AH74" i="1" s="1"/>
  <c r="AI74" i="1" s="1"/>
  <c r="AE75" i="1"/>
  <c r="AF75" i="1" s="1"/>
  <c r="AH75" i="1" s="1"/>
  <c r="AI75" i="1" s="1"/>
  <c r="AE76" i="1"/>
  <c r="AE77" i="1"/>
  <c r="AE78" i="1"/>
  <c r="AF78" i="1" s="1"/>
  <c r="AH78" i="1" s="1"/>
  <c r="AI78" i="1" s="1"/>
  <c r="AE79" i="1"/>
  <c r="AF79" i="1" s="1"/>
  <c r="AH79" i="1" s="1"/>
  <c r="AI79" i="1" s="1"/>
  <c r="AE80" i="1"/>
  <c r="AF80" i="1" s="1"/>
  <c r="AH80" i="1" s="1"/>
  <c r="AI80" i="1" s="1"/>
  <c r="AE81" i="1"/>
  <c r="AF81" i="1" s="1"/>
  <c r="AH81" i="1" s="1"/>
  <c r="AI81" i="1" s="1"/>
  <c r="AE82" i="1"/>
  <c r="AF82" i="1" s="1"/>
  <c r="AH82" i="1" s="1"/>
  <c r="AI82" i="1" s="1"/>
  <c r="AE83" i="1"/>
  <c r="AF83" i="1" s="1"/>
  <c r="AH83" i="1" s="1"/>
  <c r="AI83" i="1" s="1"/>
  <c r="AE84" i="1"/>
  <c r="AE85" i="1"/>
  <c r="AE86" i="1"/>
  <c r="AF86" i="1" s="1"/>
  <c r="AH86" i="1" s="1"/>
  <c r="AI86" i="1" s="1"/>
  <c r="AE87" i="1"/>
  <c r="AF87" i="1" s="1"/>
  <c r="AH87" i="1" s="1"/>
  <c r="AI87" i="1" s="1"/>
  <c r="AE88" i="1"/>
  <c r="AF88" i="1" s="1"/>
  <c r="AH88" i="1" s="1"/>
  <c r="AI88" i="1" s="1"/>
  <c r="AE89" i="1"/>
  <c r="AF89" i="1" s="1"/>
  <c r="AH89" i="1" s="1"/>
  <c r="AI89" i="1" s="1"/>
  <c r="AE90" i="1"/>
  <c r="AF90" i="1" s="1"/>
  <c r="AH90" i="1" s="1"/>
  <c r="AI90" i="1" s="1"/>
  <c r="AE91" i="1"/>
  <c r="AF91" i="1" s="1"/>
  <c r="AH91" i="1" s="1"/>
  <c r="AI91" i="1" s="1"/>
  <c r="AE92" i="1"/>
  <c r="AE93" i="1"/>
  <c r="AF93" i="1" s="1"/>
  <c r="AH93" i="1" s="1"/>
  <c r="AI93" i="1" s="1"/>
  <c r="AE94" i="1"/>
  <c r="AF94" i="1" s="1"/>
  <c r="AH94" i="1" s="1"/>
  <c r="AI94" i="1" s="1"/>
  <c r="AE95" i="1"/>
  <c r="AF95" i="1" s="1"/>
  <c r="AH95" i="1" s="1"/>
  <c r="AI95" i="1" s="1"/>
  <c r="AE96" i="1"/>
  <c r="AF96" i="1" s="1"/>
  <c r="AH96" i="1" s="1"/>
  <c r="AI96" i="1" s="1"/>
  <c r="AE97" i="1"/>
  <c r="AF97" i="1" s="1"/>
  <c r="AH97" i="1" s="1"/>
  <c r="AI97" i="1" s="1"/>
  <c r="AE98" i="1"/>
  <c r="AF98" i="1" s="1"/>
  <c r="AH98" i="1" s="1"/>
  <c r="AI98" i="1" s="1"/>
  <c r="AE99" i="1"/>
  <c r="AF99" i="1" s="1"/>
  <c r="AH99" i="1" s="1"/>
  <c r="AI99" i="1" s="1"/>
  <c r="AE100" i="1"/>
  <c r="AE101" i="1"/>
  <c r="AF101" i="1" s="1"/>
  <c r="AH101" i="1" s="1"/>
  <c r="AI101" i="1" s="1"/>
  <c r="AE2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78" i="1"/>
  <c r="AB79" i="1"/>
  <c r="AB8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3" i="1"/>
  <c r="W4" i="1"/>
  <c r="W5" i="1"/>
  <c r="W6" i="1"/>
  <c r="W7" i="1"/>
  <c r="W8" i="1"/>
  <c r="Y8" i="1" s="1"/>
  <c r="Z8" i="1" s="1"/>
  <c r="W9" i="1"/>
  <c r="Y9" i="1" s="1"/>
  <c r="Z9" i="1" s="1"/>
  <c r="W10" i="1"/>
  <c r="W11" i="1"/>
  <c r="W12" i="1"/>
  <c r="W13" i="1"/>
  <c r="W14" i="1"/>
  <c r="W15" i="1"/>
  <c r="W16" i="1"/>
  <c r="Y16" i="1" s="1"/>
  <c r="Z16" i="1" s="1"/>
  <c r="W17" i="1"/>
  <c r="Y17" i="1" s="1"/>
  <c r="Z17" i="1" s="1"/>
  <c r="W18" i="1"/>
  <c r="W19" i="1"/>
  <c r="W20" i="1"/>
  <c r="W21" i="1"/>
  <c r="W22" i="1"/>
  <c r="W23" i="1"/>
  <c r="W24" i="1"/>
  <c r="Y24" i="1" s="1"/>
  <c r="Z24" i="1" s="1"/>
  <c r="W25" i="1"/>
  <c r="Y25" i="1" s="1"/>
  <c r="Z25" i="1" s="1"/>
  <c r="W26" i="1"/>
  <c r="W27" i="1"/>
  <c r="W28" i="1"/>
  <c r="W29" i="1"/>
  <c r="W30" i="1"/>
  <c r="W31" i="1"/>
  <c r="W32" i="1"/>
  <c r="Y32" i="1" s="1"/>
  <c r="Z32" i="1" s="1"/>
  <c r="W33" i="1"/>
  <c r="Y33" i="1" s="1"/>
  <c r="Z33" i="1" s="1"/>
  <c r="W34" i="1"/>
  <c r="W35" i="1"/>
  <c r="W36" i="1"/>
  <c r="W37" i="1"/>
  <c r="W38" i="1"/>
  <c r="W39" i="1"/>
  <c r="W40" i="1"/>
  <c r="Y40" i="1" s="1"/>
  <c r="Z40" i="1" s="1"/>
  <c r="W41" i="1"/>
  <c r="Y41" i="1" s="1"/>
  <c r="Z41" i="1" s="1"/>
  <c r="W42" i="1"/>
  <c r="W43" i="1"/>
  <c r="W44" i="1"/>
  <c r="W45" i="1"/>
  <c r="W46" i="1"/>
  <c r="W47" i="1"/>
  <c r="W48" i="1"/>
  <c r="Y48" i="1" s="1"/>
  <c r="Z48" i="1" s="1"/>
  <c r="W49" i="1"/>
  <c r="Y49" i="1" s="1"/>
  <c r="Z49" i="1" s="1"/>
  <c r="W50" i="1"/>
  <c r="W51" i="1"/>
  <c r="W52" i="1"/>
  <c r="W53" i="1"/>
  <c r="W54" i="1"/>
  <c r="W55" i="1"/>
  <c r="W56" i="1"/>
  <c r="Y56" i="1" s="1"/>
  <c r="Z56" i="1" s="1"/>
  <c r="W57" i="1"/>
  <c r="Y57" i="1" s="1"/>
  <c r="Z57" i="1" s="1"/>
  <c r="W58" i="1"/>
  <c r="W59" i="1"/>
  <c r="Y59" i="1" s="1"/>
  <c r="Z59" i="1" s="1"/>
  <c r="W60" i="1"/>
  <c r="W61" i="1"/>
  <c r="W62" i="1"/>
  <c r="W63" i="1"/>
  <c r="W64" i="1"/>
  <c r="Y64" i="1" s="1"/>
  <c r="Z64" i="1" s="1"/>
  <c r="W65" i="1"/>
  <c r="Y65" i="1" s="1"/>
  <c r="Z65" i="1" s="1"/>
  <c r="W66" i="1"/>
  <c r="W67" i="1"/>
  <c r="W68" i="1"/>
  <c r="W69" i="1"/>
  <c r="W70" i="1"/>
  <c r="W71" i="1"/>
  <c r="W72" i="1"/>
  <c r="Y72" i="1" s="1"/>
  <c r="Z72" i="1" s="1"/>
  <c r="W73" i="1"/>
  <c r="Y73" i="1" s="1"/>
  <c r="Z73" i="1" s="1"/>
  <c r="W74" i="1"/>
  <c r="W75" i="1"/>
  <c r="W76" i="1"/>
  <c r="W77" i="1"/>
  <c r="W78" i="1"/>
  <c r="W79" i="1"/>
  <c r="W80" i="1"/>
  <c r="Y80" i="1" s="1"/>
  <c r="Z80" i="1" s="1"/>
  <c r="W81" i="1"/>
  <c r="Y81" i="1" s="1"/>
  <c r="Z81" i="1" s="1"/>
  <c r="W82" i="1"/>
  <c r="W83" i="1"/>
  <c r="W84" i="1"/>
  <c r="W85" i="1"/>
  <c r="W86" i="1"/>
  <c r="W87" i="1"/>
  <c r="W88" i="1"/>
  <c r="Y88" i="1" s="1"/>
  <c r="Z88" i="1" s="1"/>
  <c r="W89" i="1"/>
  <c r="Y89" i="1" s="1"/>
  <c r="Z89" i="1" s="1"/>
  <c r="W90" i="1"/>
  <c r="W91" i="1"/>
  <c r="W92" i="1"/>
  <c r="W93" i="1"/>
  <c r="W94" i="1"/>
  <c r="W95" i="1"/>
  <c r="W96" i="1"/>
  <c r="Y96" i="1" s="1"/>
  <c r="Z96" i="1" s="1"/>
  <c r="W97" i="1"/>
  <c r="Y97" i="1" s="1"/>
  <c r="Z97" i="1" s="1"/>
  <c r="W98" i="1"/>
  <c r="W99" i="1"/>
  <c r="W100" i="1"/>
  <c r="W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P2" i="1" s="1"/>
  <c r="X2" i="1"/>
  <c r="W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R37" i="1" s="1"/>
  <c r="S37" i="1" s="1"/>
  <c r="Q38" i="1"/>
  <c r="Q39" i="1"/>
  <c r="Q40" i="1"/>
  <c r="Q41" i="1"/>
  <c r="Q42" i="1"/>
  <c r="Q43" i="1"/>
  <c r="Q44" i="1"/>
  <c r="Q45" i="1"/>
  <c r="R45" i="1" s="1"/>
  <c r="S45" i="1" s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Y98" i="1" l="1"/>
  <c r="Z98" i="1" s="1"/>
  <c r="Y90" i="1"/>
  <c r="Z90" i="1" s="1"/>
  <c r="Y82" i="1"/>
  <c r="Z82" i="1" s="1"/>
  <c r="Y74" i="1"/>
  <c r="Z74" i="1" s="1"/>
  <c r="Y66" i="1"/>
  <c r="Z66" i="1" s="1"/>
  <c r="Y58" i="1"/>
  <c r="Z58" i="1" s="1"/>
  <c r="Y50" i="1"/>
  <c r="Z50" i="1" s="1"/>
  <c r="Y42" i="1"/>
  <c r="Z42" i="1" s="1"/>
  <c r="Y34" i="1"/>
  <c r="Z34" i="1" s="1"/>
  <c r="Y26" i="1"/>
  <c r="Z26" i="1" s="1"/>
  <c r="Y18" i="1"/>
  <c r="Z18" i="1" s="1"/>
  <c r="Y10" i="1"/>
  <c r="Z10" i="1" s="1"/>
  <c r="AH77" i="1"/>
  <c r="AI77" i="1" s="1"/>
  <c r="AH13" i="1"/>
  <c r="AI13" i="1" s="1"/>
  <c r="Y51" i="1"/>
  <c r="Z51" i="1" s="1"/>
  <c r="AH76" i="1"/>
  <c r="AI76" i="1" s="1"/>
  <c r="AH12" i="1"/>
  <c r="AI12" i="1" s="1"/>
  <c r="R86" i="1"/>
  <c r="S86" i="1" s="1"/>
  <c r="R70" i="1"/>
  <c r="S70" i="1" s="1"/>
  <c r="R54" i="1"/>
  <c r="S54" i="1" s="1"/>
  <c r="R38" i="1"/>
  <c r="S38" i="1" s="1"/>
  <c r="R22" i="1"/>
  <c r="S22" i="1" s="1"/>
  <c r="R6" i="1"/>
  <c r="S6" i="1" s="1"/>
  <c r="Y87" i="1"/>
  <c r="Z87" i="1" s="1"/>
  <c r="Y71" i="1"/>
  <c r="Z71" i="1" s="1"/>
  <c r="Y55" i="1"/>
  <c r="Z55" i="1" s="1"/>
  <c r="Y39" i="1"/>
  <c r="Z39" i="1" s="1"/>
  <c r="Y23" i="1"/>
  <c r="Z23" i="1" s="1"/>
  <c r="Y15" i="1"/>
  <c r="Z15" i="1" s="1"/>
  <c r="Y94" i="1"/>
  <c r="Z94" i="1" s="1"/>
  <c r="Y86" i="1"/>
  <c r="Z86" i="1" s="1"/>
  <c r="Y78" i="1"/>
  <c r="Z78" i="1" s="1"/>
  <c r="Y70" i="1"/>
  <c r="Z70" i="1" s="1"/>
  <c r="Y62" i="1"/>
  <c r="Z62" i="1" s="1"/>
  <c r="Y54" i="1"/>
  <c r="Z54" i="1" s="1"/>
  <c r="Y46" i="1"/>
  <c r="Z46" i="1" s="1"/>
  <c r="Y38" i="1"/>
  <c r="Z38" i="1" s="1"/>
  <c r="Y30" i="1"/>
  <c r="Z30" i="1" s="1"/>
  <c r="Y22" i="1"/>
  <c r="Z22" i="1" s="1"/>
  <c r="Y14" i="1"/>
  <c r="Z14" i="1" s="1"/>
  <c r="Y6" i="1"/>
  <c r="Z6" i="1" s="1"/>
  <c r="R94" i="1"/>
  <c r="S94" i="1" s="1"/>
  <c r="R78" i="1"/>
  <c r="S78" i="1" s="1"/>
  <c r="R62" i="1"/>
  <c r="S62" i="1" s="1"/>
  <c r="R46" i="1"/>
  <c r="S46" i="1" s="1"/>
  <c r="R30" i="1"/>
  <c r="S30" i="1" s="1"/>
  <c r="R14" i="1"/>
  <c r="S14" i="1" s="1"/>
  <c r="Y95" i="1"/>
  <c r="Z95" i="1" s="1"/>
  <c r="Y79" i="1"/>
  <c r="Z79" i="1" s="1"/>
  <c r="Y63" i="1"/>
  <c r="Z63" i="1" s="1"/>
  <c r="Y47" i="1"/>
  <c r="Z47" i="1" s="1"/>
  <c r="Y31" i="1"/>
  <c r="Z31" i="1" s="1"/>
  <c r="Y7" i="1"/>
  <c r="Z7" i="1" s="1"/>
  <c r="AH21" i="1"/>
  <c r="AI21" i="1" s="1"/>
  <c r="Y100" i="1"/>
  <c r="Z100" i="1" s="1"/>
  <c r="Y92" i="1"/>
  <c r="Z92" i="1" s="1"/>
  <c r="Y84" i="1"/>
  <c r="Z84" i="1" s="1"/>
  <c r="Y76" i="1"/>
  <c r="Z76" i="1" s="1"/>
  <c r="Y68" i="1"/>
  <c r="Z68" i="1" s="1"/>
  <c r="Y99" i="1"/>
  <c r="Z99" i="1" s="1"/>
  <c r="Y91" i="1"/>
  <c r="Z91" i="1" s="1"/>
  <c r="Y83" i="1"/>
  <c r="Z83" i="1" s="1"/>
  <c r="Y75" i="1"/>
  <c r="Z75" i="1" s="1"/>
  <c r="Y67" i="1"/>
  <c r="Z67" i="1" s="1"/>
  <c r="Y43" i="1"/>
  <c r="Z43" i="1" s="1"/>
  <c r="Y35" i="1"/>
  <c r="Z35" i="1" s="1"/>
  <c r="Y27" i="1"/>
  <c r="Z27" i="1" s="1"/>
  <c r="Y19" i="1"/>
  <c r="Z19" i="1" s="1"/>
  <c r="Y11" i="1"/>
  <c r="Z11" i="1" s="1"/>
  <c r="Y3" i="1"/>
  <c r="Z3" i="1" s="1"/>
  <c r="Y101" i="1"/>
  <c r="Z101" i="1" s="1"/>
  <c r="Y93" i="1"/>
  <c r="Z93" i="1" s="1"/>
  <c r="Y85" i="1"/>
  <c r="Z85" i="1" s="1"/>
  <c r="Y77" i="1"/>
  <c r="Z77" i="1" s="1"/>
  <c r="Y69" i="1"/>
  <c r="Z69" i="1" s="1"/>
  <c r="Y61" i="1"/>
  <c r="Z61" i="1" s="1"/>
  <c r="Y53" i="1"/>
  <c r="Z53" i="1" s="1"/>
  <c r="Y45" i="1"/>
  <c r="Z45" i="1" s="1"/>
  <c r="Y37" i="1"/>
  <c r="Z37" i="1" s="1"/>
  <c r="Y29" i="1"/>
  <c r="Z29" i="1" s="1"/>
  <c r="Y21" i="1"/>
  <c r="Z21" i="1" s="1"/>
  <c r="Y13" i="1"/>
  <c r="Z13" i="1" s="1"/>
  <c r="Y5" i="1"/>
  <c r="Z5" i="1" s="1"/>
  <c r="Y60" i="1"/>
  <c r="Z60" i="1" s="1"/>
  <c r="Y52" i="1"/>
  <c r="Z52" i="1" s="1"/>
  <c r="Y44" i="1"/>
  <c r="Z44" i="1" s="1"/>
  <c r="Y36" i="1"/>
  <c r="Z36" i="1" s="1"/>
  <c r="Y28" i="1"/>
  <c r="Z28" i="1" s="1"/>
  <c r="Y20" i="1"/>
  <c r="Z20" i="1" s="1"/>
  <c r="Y12" i="1"/>
  <c r="Z12" i="1" s="1"/>
  <c r="Y4" i="1"/>
  <c r="Z4" i="1" s="1"/>
  <c r="Y2" i="1"/>
  <c r="Z2" i="1" s="1"/>
  <c r="R93" i="1"/>
  <c r="S93" i="1" s="1"/>
  <c r="R61" i="1"/>
  <c r="S61" i="1" s="1"/>
  <c r="R29" i="1"/>
  <c r="S29" i="1" s="1"/>
  <c r="R101" i="1"/>
  <c r="S101" i="1" s="1"/>
  <c r="R77" i="1"/>
  <c r="S77" i="1" s="1"/>
  <c r="R69" i="1"/>
  <c r="S69" i="1" s="1"/>
  <c r="R13" i="1"/>
  <c r="S13" i="1" s="1"/>
  <c r="R5" i="1"/>
  <c r="S5" i="1" s="1"/>
  <c r="R85" i="1"/>
  <c r="S85" i="1" s="1"/>
  <c r="R21" i="1"/>
  <c r="S21" i="1" s="1"/>
  <c r="R53" i="1"/>
  <c r="S53" i="1" s="1"/>
  <c r="R99" i="1"/>
  <c r="S99" i="1" s="1"/>
  <c r="R91" i="1"/>
  <c r="S91" i="1" s="1"/>
  <c r="R83" i="1"/>
  <c r="S83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R2" i="1"/>
  <c r="S2" i="1" s="1"/>
  <c r="R84" i="1"/>
  <c r="S84" i="1" s="1"/>
  <c r="R44" i="1"/>
  <c r="S44" i="1" s="1"/>
  <c r="R4" i="1"/>
  <c r="S4" i="1" s="1"/>
  <c r="R68" i="1"/>
  <c r="S68" i="1" s="1"/>
  <c r="R12" i="1"/>
  <c r="S12" i="1" s="1"/>
  <c r="R98" i="1"/>
  <c r="S98" i="1" s="1"/>
  <c r="R90" i="1"/>
  <c r="S90" i="1" s="1"/>
  <c r="R82" i="1"/>
  <c r="S82" i="1" s="1"/>
  <c r="R74" i="1"/>
  <c r="S74" i="1" s="1"/>
  <c r="R26" i="1"/>
  <c r="S26" i="1" s="1"/>
  <c r="R18" i="1"/>
  <c r="S18" i="1" s="1"/>
  <c r="R10" i="1"/>
  <c r="S10" i="1" s="1"/>
  <c r="R52" i="1"/>
  <c r="S52" i="1" s="1"/>
  <c r="R42" i="1"/>
  <c r="S42" i="1" s="1"/>
  <c r="R97" i="1"/>
  <c r="S97" i="1" s="1"/>
  <c r="R89" i="1"/>
  <c r="S89" i="1" s="1"/>
  <c r="R81" i="1"/>
  <c r="S81" i="1" s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R60" i="1"/>
  <c r="S60" i="1" s="1"/>
  <c r="R34" i="1"/>
  <c r="S34" i="1" s="1"/>
  <c r="R96" i="1"/>
  <c r="S96" i="1" s="1"/>
  <c r="R88" i="1"/>
  <c r="S88" i="1" s="1"/>
  <c r="R80" i="1"/>
  <c r="S80" i="1" s="1"/>
  <c r="R72" i="1"/>
  <c r="S72" i="1" s="1"/>
  <c r="R64" i="1"/>
  <c r="S64" i="1" s="1"/>
  <c r="R56" i="1"/>
  <c r="S56" i="1" s="1"/>
  <c r="R48" i="1"/>
  <c r="S48" i="1" s="1"/>
  <c r="R40" i="1"/>
  <c r="S40" i="1" s="1"/>
  <c r="R32" i="1"/>
  <c r="S32" i="1" s="1"/>
  <c r="R24" i="1"/>
  <c r="S24" i="1" s="1"/>
  <c r="R16" i="1"/>
  <c r="S16" i="1" s="1"/>
  <c r="R8" i="1"/>
  <c r="S8" i="1" s="1"/>
  <c r="R92" i="1"/>
  <c r="S92" i="1" s="1"/>
  <c r="R36" i="1"/>
  <c r="S36" i="1" s="1"/>
  <c r="R58" i="1"/>
  <c r="S58" i="1" s="1"/>
  <c r="R95" i="1"/>
  <c r="S95" i="1" s="1"/>
  <c r="R87" i="1"/>
  <c r="S87" i="1" s="1"/>
  <c r="R79" i="1"/>
  <c r="S79" i="1" s="1"/>
  <c r="R71" i="1"/>
  <c r="S71" i="1" s="1"/>
  <c r="R63" i="1"/>
  <c r="S63" i="1" s="1"/>
  <c r="R55" i="1"/>
  <c r="S55" i="1" s="1"/>
  <c r="R47" i="1"/>
  <c r="S47" i="1" s="1"/>
  <c r="R39" i="1"/>
  <c r="S39" i="1" s="1"/>
  <c r="R31" i="1"/>
  <c r="S31" i="1" s="1"/>
  <c r="R23" i="1"/>
  <c r="S23" i="1" s="1"/>
  <c r="R15" i="1"/>
  <c r="S15" i="1" s="1"/>
  <c r="R7" i="1"/>
  <c r="S7" i="1" s="1"/>
  <c r="R76" i="1"/>
  <c r="S76" i="1" s="1"/>
  <c r="R20" i="1"/>
  <c r="S20" i="1" s="1"/>
  <c r="R50" i="1"/>
  <c r="S50" i="1" s="1"/>
  <c r="R100" i="1"/>
  <c r="S100" i="1" s="1"/>
  <c r="R28" i="1"/>
  <c r="S28" i="1" s="1"/>
  <c r="R66" i="1"/>
  <c r="S66" i="1" s="1"/>
</calcChain>
</file>

<file path=xl/sharedStrings.xml><?xml version="1.0" encoding="utf-8"?>
<sst xmlns="http://schemas.openxmlformats.org/spreadsheetml/2006/main" count="756" uniqueCount="50">
  <si>
    <t>Basin ID</t>
  </si>
  <si>
    <t>idx</t>
  </si>
  <si>
    <t>Infill area (depth*length, m^2)</t>
  </si>
  <si>
    <t>length into river (m)</t>
  </si>
  <si>
    <t>Infilling volume (m3) (not from infill area)</t>
  </si>
  <si>
    <t>Discharge_prist</t>
  </si>
  <si>
    <t>Discharge_dist</t>
  </si>
  <si>
    <t>Qriver_prist</t>
  </si>
  <si>
    <t>Qriver_dist</t>
  </si>
  <si>
    <t>width at mouth (m) = diameter</t>
  </si>
  <si>
    <t>ChannelSlope</t>
  </si>
  <si>
    <t>Over</t>
  </si>
  <si>
    <t>Under</t>
  </si>
  <si>
    <t>Slope exponent</t>
  </si>
  <si>
    <t>Deglacial Infill</t>
  </si>
  <si>
    <t>Over or Under?</t>
  </si>
  <si>
    <t>Over Under modeled</t>
  </si>
  <si>
    <t>Over Under Measured</t>
  </si>
  <si>
    <t>New Infilling volume</t>
  </si>
  <si>
    <t>does not work</t>
  </si>
  <si>
    <t>log Discharge</t>
  </si>
  <si>
    <t>Exponential of log of discharge</t>
  </si>
  <si>
    <t>all are overfilled</t>
  </si>
  <si>
    <t>expoential discharge</t>
  </si>
  <si>
    <t>exponential slope</t>
  </si>
  <si>
    <t>28 Overs</t>
  </si>
  <si>
    <t>4 Unders</t>
  </si>
  <si>
    <t>32 Wrong</t>
  </si>
  <si>
    <t>14 Unders</t>
  </si>
  <si>
    <t>14 Wrong</t>
  </si>
  <si>
    <t>Over or Under? (see column AB)</t>
  </si>
  <si>
    <t>log dis</t>
  </si>
  <si>
    <t>exp log dis</t>
  </si>
  <si>
    <t>log slope</t>
  </si>
  <si>
    <t>Modeled_Volume</t>
  </si>
  <si>
    <t>Modeled Volume</t>
  </si>
  <si>
    <t>Over or Under</t>
  </si>
  <si>
    <t>Does not work</t>
  </si>
  <si>
    <t>All over</t>
  </si>
  <si>
    <t>model 20 (R2 = 0.631)</t>
  </si>
  <si>
    <t>model 1 (R2 0.651)</t>
  </si>
  <si>
    <t>model 19 (R2 0.664)</t>
  </si>
  <si>
    <t>model 11</t>
  </si>
  <si>
    <t>exp dis</t>
  </si>
  <si>
    <t>exp slope</t>
  </si>
  <si>
    <t>log exp slope</t>
  </si>
  <si>
    <t>Modeled volume</t>
  </si>
  <si>
    <t>12 Overs</t>
  </si>
  <si>
    <t>5 Unders</t>
  </si>
  <si>
    <t>17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</si>
</sst>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>
    <font>
      <sz val="12"/>
      <color theme="1"/>
      <name val="Calibri"/>
      <family val="2"/>
      <scheme val="minor"/>
    </font>
    <font>
      <sz val="14"/>
      <color rgb="FF000000"/>
      <name val="Arial, Helvetica, sans-serif"/>
    </font>
    <font>
      <sz val="16"/>
      <color rgb="FF000000"/>
      <name val="Calibri"/>
      <family val="2"/>
      <scheme val="minor"/>
    </font>
    <font>
      <sz val="10"/>
      <color theme="1"/>
      <name val="Courier"/>
      <family val="1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11" fontId="4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/>
    <xf numFmtId="9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B06D-D384-8643-B21C-AE2D997F6D7F}">
  <dimension ref="A1:AR105"/>
  <sheetViews>
    <sheetView tabSelected="1" topLeftCell="AK79" workbookViewId="0">
      <selection activeCell="AR106" sqref="AR106"/>
    </sheetView>
  </sheetViews>
  <sheetFormatPr baseColWidth="10" defaultRowHeight="16"/>
  <cols>
    <col min="1" max="1" width="34" bestFit="1" customWidth="1"/>
    <col min="2" max="2" width="8.83203125" bestFit="1" customWidth="1"/>
    <col min="3" max="3" width="26.83203125" bestFit="1" customWidth="1"/>
    <col min="4" max="4" width="17.83203125" bestFit="1" customWidth="1"/>
    <col min="5" max="5" width="27.33203125" bestFit="1" customWidth="1"/>
    <col min="6" max="6" width="36.33203125" bestFit="1" customWidth="1"/>
    <col min="7" max="7" width="36.33203125" customWidth="1"/>
    <col min="8" max="8" width="13.83203125" bestFit="1" customWidth="1"/>
    <col min="9" max="9" width="13.1640625" bestFit="1" customWidth="1"/>
    <col min="11" max="11" width="10.1640625" bestFit="1" customWidth="1"/>
    <col min="12" max="12" width="12.1640625" bestFit="1" customWidth="1"/>
    <col min="13" max="15" width="12.1640625" customWidth="1"/>
    <col min="18" max="18" width="13" bestFit="1" customWidth="1"/>
    <col min="19" max="19" width="18.33203125" bestFit="1" customWidth="1"/>
    <col min="20" max="20" width="13.6640625" bestFit="1" customWidth="1"/>
    <col min="21" max="27" width="13.6640625" customWidth="1"/>
    <col min="28" max="28" width="19.33203125" bestFit="1" customWidth="1"/>
    <col min="29" max="29" width="13.6640625" style="9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18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14</v>
      </c>
      <c r="N1" t="s">
        <v>41</v>
      </c>
      <c r="O1" t="s">
        <v>20</v>
      </c>
      <c r="P1" t="s">
        <v>21</v>
      </c>
      <c r="Q1" t="s">
        <v>13</v>
      </c>
      <c r="R1" t="s">
        <v>34</v>
      </c>
      <c r="S1" t="s">
        <v>16</v>
      </c>
      <c r="T1" t="s">
        <v>15</v>
      </c>
      <c r="U1" t="s">
        <v>30</v>
      </c>
      <c r="V1" t="s">
        <v>40</v>
      </c>
      <c r="W1" t="s">
        <v>23</v>
      </c>
      <c r="X1" t="s">
        <v>24</v>
      </c>
      <c r="Y1" t="s">
        <v>35</v>
      </c>
      <c r="Z1" t="s">
        <v>16</v>
      </c>
      <c r="AA1" t="s">
        <v>15</v>
      </c>
      <c r="AB1" t="s">
        <v>17</v>
      </c>
      <c r="AC1" s="9" t="s">
        <v>15</v>
      </c>
      <c r="AD1" s="9" t="s">
        <v>39</v>
      </c>
      <c r="AE1" s="9" t="s">
        <v>31</v>
      </c>
      <c r="AF1" s="9" t="s">
        <v>32</v>
      </c>
      <c r="AG1" s="9" t="s">
        <v>33</v>
      </c>
      <c r="AH1" s="9" t="s">
        <v>35</v>
      </c>
      <c r="AI1" s="9" t="s">
        <v>16</v>
      </c>
      <c r="AJ1" s="9" t="s">
        <v>36</v>
      </c>
      <c r="AK1" s="9" t="s">
        <v>42</v>
      </c>
      <c r="AL1" s="9" t="s">
        <v>43</v>
      </c>
      <c r="AM1" s="9" t="s">
        <v>44</v>
      </c>
      <c r="AN1" s="9" t="s">
        <v>45</v>
      </c>
      <c r="AO1" s="9" t="s">
        <v>46</v>
      </c>
      <c r="AP1" s="9" t="s">
        <v>16</v>
      </c>
      <c r="AQ1" s="9" t="s">
        <v>36</v>
      </c>
      <c r="AR1" t="s">
        <v>15</v>
      </c>
    </row>
    <row r="2" spans="1:44" ht="18">
      <c r="A2" s="1">
        <v>73544</v>
      </c>
      <c r="B2">
        <v>2980</v>
      </c>
      <c r="C2" s="2">
        <v>185230</v>
      </c>
      <c r="D2" s="2">
        <v>96582</v>
      </c>
      <c r="E2">
        <v>573</v>
      </c>
      <c r="F2" s="2">
        <v>1328200000</v>
      </c>
      <c r="G2" s="2">
        <v>5670200000</v>
      </c>
      <c r="H2" s="2">
        <v>1963.8</v>
      </c>
      <c r="I2" s="2">
        <v>1975.7</v>
      </c>
      <c r="J2" s="2">
        <v>2625.3</v>
      </c>
      <c r="K2" s="2">
        <v>2632.1</v>
      </c>
      <c r="L2" s="2">
        <v>1.0493E-4</v>
      </c>
      <c r="M2" s="2">
        <v>310467978000</v>
      </c>
      <c r="N2" s="2" t="s">
        <v>19</v>
      </c>
      <c r="O2" s="2">
        <f>LN(H2)</f>
        <v>7.5826366507351901</v>
      </c>
      <c r="P2" s="2">
        <f>O2^6.1417</f>
        <v>253274.81280993638</v>
      </c>
      <c r="Q2" s="2">
        <f>L2^0.10671</f>
        <v>0.37617523771944966</v>
      </c>
      <c r="R2" s="8">
        <f>Q2*P2*395230</f>
        <v>37655820016.236076</v>
      </c>
      <c r="S2" s="8">
        <f>R2-M2</f>
        <v>-272812157983.76392</v>
      </c>
      <c r="T2" t="s">
        <v>11</v>
      </c>
      <c r="U2" t="s">
        <v>11</v>
      </c>
      <c r="W2" s="2">
        <f>H2^0.67683</f>
        <v>169.38190601399319</v>
      </c>
      <c r="X2" s="2">
        <f>L2^0.06749</f>
        <v>0.5388284507829969</v>
      </c>
      <c r="Y2" s="2">
        <f>W2*X2*412590000</f>
        <v>37656177479.479584</v>
      </c>
      <c r="Z2" s="2">
        <f>Y2-M2</f>
        <v>-272811800520.52042</v>
      </c>
      <c r="AA2" s="2" t="s">
        <v>11</v>
      </c>
      <c r="AB2" s="2">
        <f>F2-M2</f>
        <v>-309139778000</v>
      </c>
      <c r="AC2" s="9" t="s">
        <v>11</v>
      </c>
      <c r="AD2" t="s">
        <v>37</v>
      </c>
      <c r="AE2">
        <f>LOG(H2)</f>
        <v>3.2930972556916478</v>
      </c>
      <c r="AF2">
        <f>AE2^5.808</f>
        <v>1014.4888241183851</v>
      </c>
      <c r="AG2">
        <f>LOG(L2)</f>
        <v>-3.9791003271374636</v>
      </c>
      <c r="AH2">
        <f>AF2*AG2*-29891</f>
        <v>120662578.30130298</v>
      </c>
      <c r="AI2" s="2">
        <f>AH2-M2</f>
        <v>-310347315421.69867</v>
      </c>
      <c r="AJ2" t="s">
        <v>11</v>
      </c>
      <c r="AL2" s="2">
        <f>H2^0.64008</f>
        <v>128.18750404687694</v>
      </c>
      <c r="AM2" s="2">
        <f>L2^-7.8866</f>
        <v>2.4075351691940381E+31</v>
      </c>
      <c r="AN2">
        <f>LOG(AM2)</f>
        <v>31.381572640002322</v>
      </c>
      <c r="AO2" s="2">
        <f>AN2*AL2*3943300</f>
        <v>15862813345.01368</v>
      </c>
      <c r="AP2" s="2">
        <f>AO2-M2</f>
        <v>-294605164654.98633</v>
      </c>
      <c r="AQ2" t="s">
        <v>11</v>
      </c>
      <c r="AR2" t="s">
        <v>11</v>
      </c>
    </row>
    <row r="3" spans="1:44" ht="18">
      <c r="A3" s="1">
        <v>78305</v>
      </c>
      <c r="B3">
        <v>3102</v>
      </c>
      <c r="C3" s="2">
        <v>325750</v>
      </c>
      <c r="D3" s="2">
        <v>60185</v>
      </c>
      <c r="E3">
        <v>355</v>
      </c>
      <c r="F3" s="2">
        <v>565670000</v>
      </c>
      <c r="G3" s="2">
        <v>981830000</v>
      </c>
      <c r="H3" s="2">
        <v>43.798200000000001</v>
      </c>
      <c r="I3" s="2">
        <v>44.137999999999998</v>
      </c>
      <c r="J3" s="2">
        <v>16.5153</v>
      </c>
      <c r="K3" s="2">
        <v>16.670400000000001</v>
      </c>
      <c r="L3" s="2">
        <v>2.0843000000000001E-4</v>
      </c>
      <c r="M3" s="2">
        <v>1953099378</v>
      </c>
      <c r="N3" s="2" t="s">
        <v>22</v>
      </c>
      <c r="O3" s="2">
        <f t="shared" ref="O3:O66" si="0">LN(H3)</f>
        <v>3.7795927206475302</v>
      </c>
      <c r="P3" s="2">
        <f>(H3^0.91328)</f>
        <v>31.557978455344948</v>
      </c>
      <c r="Q3" s="2">
        <f t="shared" ref="Q3:Q66" si="1">L3^0.10671</f>
        <v>0.40475874996391065</v>
      </c>
      <c r="R3" s="8">
        <f t="shared" ref="R3:R66" si="2">Q3*P3*395230</f>
        <v>5048418.1994540347</v>
      </c>
      <c r="S3" s="8">
        <f t="shared" ref="S3:S66" si="3">R3-M3</f>
        <v>-1948050959.8005459</v>
      </c>
      <c r="T3" t="s">
        <v>11</v>
      </c>
      <c r="U3" t="s">
        <v>11</v>
      </c>
      <c r="W3" s="2">
        <f t="shared" ref="W3:W66" si="4">H3^0.67683</f>
        <v>12.911801538769023</v>
      </c>
      <c r="X3" s="2">
        <f t="shared" ref="X3:X66" si="5">L3^0.06749</f>
        <v>0.56437351616382736</v>
      </c>
      <c r="Y3" s="2">
        <f t="shared" ref="Y3:Y66" si="6">W3*X3*412590000</f>
        <v>3006575856.3034935</v>
      </c>
      <c r="Z3" s="2">
        <f t="shared" ref="Z3:Z66" si="7">Y3-M3</f>
        <v>1053476478.3034935</v>
      </c>
      <c r="AA3" s="2" t="s">
        <v>12</v>
      </c>
      <c r="AB3" s="2">
        <f t="shared" ref="AB3:AB66" si="8">F3-M3</f>
        <v>-1387429378</v>
      </c>
      <c r="AC3" s="10" t="s">
        <v>11</v>
      </c>
      <c r="AD3" t="s">
        <v>38</v>
      </c>
      <c r="AE3">
        <f t="shared" ref="AE3:AE66" si="9">LOG(H3)</f>
        <v>1.6414562624189213</v>
      </c>
      <c r="AF3">
        <f t="shared" ref="AF3:AF66" si="10">AE3^5.808</f>
        <v>17.784917813326803</v>
      </c>
      <c r="AG3">
        <f t="shared" ref="AG3:AG66" si="11">LOG(L3)</f>
        <v>-3.6810397714724599</v>
      </c>
      <c r="AH3">
        <f t="shared" ref="AH3:AH66" si="12">AF3*AG3*-29891</f>
        <v>1956873.7922081978</v>
      </c>
      <c r="AI3" s="2">
        <f t="shared" ref="AI3:AI66" si="13">AH3-M3</f>
        <v>-1951142504.2077918</v>
      </c>
      <c r="AJ3" t="s">
        <v>11</v>
      </c>
      <c r="AL3" s="2">
        <f t="shared" ref="AL3:AL66" si="14">H3^0.64008</f>
        <v>11.237334909238504</v>
      </c>
      <c r="AM3" s="2">
        <f t="shared" ref="AM3:AM66" si="15">L3^-7.8866</f>
        <v>1.0737131244186283E+29</v>
      </c>
      <c r="AN3">
        <f t="shared" ref="AN3:AN66" si="16">LOG(AM3)</f>
        <v>29.030888261694702</v>
      </c>
      <c r="AO3" s="2">
        <f t="shared" ref="AO3:AO66" si="17">AN3*AL3*3943300</f>
        <v>1286422025.9773769</v>
      </c>
      <c r="AP3" s="2">
        <f t="shared" ref="AP3:AP66" si="18">AO3-M3</f>
        <v>-666677352.02262306</v>
      </c>
      <c r="AQ3" t="s">
        <v>11</v>
      </c>
      <c r="AR3" t="s">
        <v>11</v>
      </c>
    </row>
    <row r="4" spans="1:44" ht="18">
      <c r="A4" s="1">
        <v>84161</v>
      </c>
      <c r="B4">
        <v>3109</v>
      </c>
      <c r="C4" s="2">
        <v>288930</v>
      </c>
      <c r="D4" s="2">
        <v>81116</v>
      </c>
      <c r="E4">
        <v>1785</v>
      </c>
      <c r="F4" s="2">
        <v>29905000000</v>
      </c>
      <c r="G4" s="2">
        <v>35120000000</v>
      </c>
      <c r="H4" s="2">
        <v>3606.4</v>
      </c>
      <c r="I4" s="2">
        <v>3655.5</v>
      </c>
      <c r="J4" s="2">
        <v>2536.9</v>
      </c>
      <c r="K4" s="2">
        <v>1743.8</v>
      </c>
      <c r="L4" s="2">
        <v>2.0000000000000001E-4</v>
      </c>
      <c r="M4" s="2">
        <v>300013794000</v>
      </c>
      <c r="N4" s="2"/>
      <c r="O4" s="2">
        <f t="shared" si="0"/>
        <v>8.1904653238454568</v>
      </c>
      <c r="P4" s="2">
        <f>(H4^0.91328)</f>
        <v>1772.5742915611254</v>
      </c>
      <c r="Q4" s="2">
        <f t="shared" si="1"/>
        <v>0.40297946024995296</v>
      </c>
      <c r="R4" s="8">
        <f t="shared" si="2"/>
        <v>282317148.88735807</v>
      </c>
      <c r="S4" s="8">
        <f t="shared" si="3"/>
        <v>-299731476851.11267</v>
      </c>
      <c r="T4" t="s">
        <v>11</v>
      </c>
      <c r="U4" t="s">
        <v>11</v>
      </c>
      <c r="W4" s="2">
        <f t="shared" si="4"/>
        <v>255.584389102232</v>
      </c>
      <c r="X4" s="2">
        <f t="shared" si="5"/>
        <v>0.56280314338929127</v>
      </c>
      <c r="Y4" s="2">
        <f t="shared" si="6"/>
        <v>59348471187.819672</v>
      </c>
      <c r="Z4" s="2">
        <f t="shared" si="7"/>
        <v>-240665322812.18033</v>
      </c>
      <c r="AA4" s="2" t="s">
        <v>11</v>
      </c>
      <c r="AB4" s="2">
        <f t="shared" si="8"/>
        <v>-270108794000</v>
      </c>
      <c r="AC4" s="9" t="s">
        <v>11</v>
      </c>
      <c r="AE4">
        <f t="shared" si="9"/>
        <v>3.5570738943660127</v>
      </c>
      <c r="AF4">
        <f t="shared" si="10"/>
        <v>1587.6233925311687</v>
      </c>
      <c r="AG4">
        <f t="shared" si="11"/>
        <v>-3.6989700043360187</v>
      </c>
      <c r="AH4">
        <f t="shared" si="12"/>
        <v>175537028.94216955</v>
      </c>
      <c r="AI4" s="2">
        <f t="shared" si="13"/>
        <v>-299838256971.0578</v>
      </c>
      <c r="AJ4" t="s">
        <v>11</v>
      </c>
      <c r="AL4" s="2">
        <f t="shared" si="14"/>
        <v>189.15240097335419</v>
      </c>
      <c r="AM4" s="2">
        <f t="shared" si="15"/>
        <v>1.4869516124957017E+29</v>
      </c>
      <c r="AN4">
        <f t="shared" si="16"/>
        <v>29.172296836196448</v>
      </c>
      <c r="AO4" s="2">
        <f t="shared" si="17"/>
        <v>21759168787.549297</v>
      </c>
      <c r="AP4" s="2">
        <f t="shared" si="18"/>
        <v>-278254625212.45068</v>
      </c>
      <c r="AQ4" t="s">
        <v>11</v>
      </c>
      <c r="AR4" t="s">
        <v>11</v>
      </c>
    </row>
    <row r="5" spans="1:44" ht="18">
      <c r="A5" s="1">
        <v>22477</v>
      </c>
      <c r="B5">
        <v>1694</v>
      </c>
      <c r="C5" s="2">
        <v>352660</v>
      </c>
      <c r="D5" s="2">
        <v>78719</v>
      </c>
      <c r="E5">
        <v>150</v>
      </c>
      <c r="F5" s="2">
        <v>153530000</v>
      </c>
      <c r="G5" s="2">
        <v>148800000</v>
      </c>
      <c r="H5" s="2">
        <v>64.904799999999994</v>
      </c>
      <c r="I5" s="2">
        <v>63.865299999999998</v>
      </c>
      <c r="J5" s="2">
        <v>1238.9000000000001</v>
      </c>
      <c r="K5" s="2">
        <v>567.23749999999995</v>
      </c>
      <c r="L5" s="2">
        <v>2.2057000000000001E-4</v>
      </c>
      <c r="M5" s="2">
        <v>146512314000</v>
      </c>
      <c r="N5" s="2"/>
      <c r="O5" s="2">
        <f t="shared" si="0"/>
        <v>4.1729215809135098</v>
      </c>
      <c r="P5" s="2">
        <f>(H5^0.91328)</f>
        <v>45.197682862343441</v>
      </c>
      <c r="Q5" s="2">
        <f t="shared" si="1"/>
        <v>0.40721131866459431</v>
      </c>
      <c r="R5" s="8">
        <f t="shared" si="2"/>
        <v>7274211.3272377681</v>
      </c>
      <c r="S5" s="8">
        <f t="shared" si="3"/>
        <v>-146505039788.67276</v>
      </c>
      <c r="T5" t="s">
        <v>11</v>
      </c>
      <c r="U5" t="s">
        <v>11</v>
      </c>
      <c r="W5" s="2">
        <f t="shared" si="4"/>
        <v>16.850132387790818</v>
      </c>
      <c r="X5" s="2">
        <f t="shared" si="5"/>
        <v>0.56653396177618409</v>
      </c>
      <c r="Y5" s="2">
        <f t="shared" si="6"/>
        <v>3938655211.9729137</v>
      </c>
      <c r="Z5" s="2">
        <f t="shared" si="7"/>
        <v>-142573658788.0271</v>
      </c>
      <c r="AA5" s="2" t="s">
        <v>11</v>
      </c>
      <c r="AB5" s="2">
        <f t="shared" si="8"/>
        <v>-146358784000</v>
      </c>
      <c r="AC5" s="9" t="s">
        <v>11</v>
      </c>
      <c r="AE5">
        <f t="shared" si="9"/>
        <v>1.8122768160057312</v>
      </c>
      <c r="AF5">
        <f t="shared" si="10"/>
        <v>31.605895317966233</v>
      </c>
      <c r="AG5">
        <f t="shared" si="11"/>
        <v>-3.6564535568117433</v>
      </c>
      <c r="AH5">
        <f t="shared" si="12"/>
        <v>3454368.0123175937</v>
      </c>
      <c r="AI5" s="2">
        <f t="shared" si="13"/>
        <v>-146508859631.98767</v>
      </c>
      <c r="AJ5" t="s">
        <v>11</v>
      </c>
      <c r="AL5" s="2">
        <f t="shared" si="14"/>
        <v>14.454469078219246</v>
      </c>
      <c r="AM5" s="2">
        <f t="shared" si="15"/>
        <v>6.8704727455308026E+28</v>
      </c>
      <c r="AN5">
        <f t="shared" si="16"/>
        <v>28.836986621151496</v>
      </c>
      <c r="AO5" s="2">
        <f t="shared" si="17"/>
        <v>1643659442.8060589</v>
      </c>
      <c r="AP5" s="2">
        <f t="shared" si="18"/>
        <v>-144868654557.19394</v>
      </c>
      <c r="AQ5" t="s">
        <v>11</v>
      </c>
      <c r="AR5" t="s">
        <v>11</v>
      </c>
    </row>
    <row r="6" spans="1:44" ht="18">
      <c r="A6" s="1">
        <v>366643</v>
      </c>
      <c r="B6">
        <v>417</v>
      </c>
      <c r="C6" s="2">
        <v>251590</v>
      </c>
      <c r="D6" s="2">
        <v>113880</v>
      </c>
      <c r="E6">
        <v>2332</v>
      </c>
      <c r="F6" s="2">
        <v>81162000000</v>
      </c>
      <c r="G6" s="2">
        <v>75228000000</v>
      </c>
      <c r="H6" s="2">
        <v>389.2004</v>
      </c>
      <c r="I6" s="2">
        <v>391.40800000000002</v>
      </c>
      <c r="J6" s="2">
        <v>121.15130000000001</v>
      </c>
      <c r="K6" s="2">
        <v>47.343400000000003</v>
      </c>
      <c r="L6" s="2">
        <v>8.0251000000000001E-5</v>
      </c>
      <c r="M6" s="2">
        <v>14327352738</v>
      </c>
      <c r="N6" s="2"/>
      <c r="O6" s="2">
        <f t="shared" si="0"/>
        <v>5.9640943780605511</v>
      </c>
      <c r="P6" s="2">
        <f>(H6^0.91328)</f>
        <v>232.03497476350398</v>
      </c>
      <c r="Q6" s="2">
        <f t="shared" si="1"/>
        <v>0.36556441000470102</v>
      </c>
      <c r="R6" s="8">
        <f t="shared" si="2"/>
        <v>33524882.274290502</v>
      </c>
      <c r="S6" s="8">
        <f t="shared" si="3"/>
        <v>-14293827855.72571</v>
      </c>
      <c r="T6" t="s">
        <v>11</v>
      </c>
      <c r="U6" s="10" t="s">
        <v>12</v>
      </c>
      <c r="W6" s="2">
        <f t="shared" si="4"/>
        <v>56.637878787739062</v>
      </c>
      <c r="X6" s="2">
        <f t="shared" si="5"/>
        <v>0.52916530421564822</v>
      </c>
      <c r="Y6" s="2">
        <f t="shared" si="6"/>
        <v>12365652520.055014</v>
      </c>
      <c r="Z6" s="2">
        <f t="shared" si="7"/>
        <v>-1961700217.9449863</v>
      </c>
      <c r="AA6" s="2" t="s">
        <v>11</v>
      </c>
      <c r="AB6" s="2">
        <f t="shared" si="8"/>
        <v>66834647262</v>
      </c>
      <c r="AC6" s="10" t="s">
        <v>12</v>
      </c>
      <c r="AE6">
        <f t="shared" si="9"/>
        <v>2.5901732779419038</v>
      </c>
      <c r="AF6">
        <f t="shared" si="10"/>
        <v>251.54389318575684</v>
      </c>
      <c r="AG6">
        <f t="shared" si="11"/>
        <v>-4.0955495471875629</v>
      </c>
      <c r="AH6">
        <f t="shared" si="12"/>
        <v>30794021.39295771</v>
      </c>
      <c r="AI6" s="2">
        <f t="shared" si="13"/>
        <v>-14296558716.607042</v>
      </c>
      <c r="AJ6" t="s">
        <v>11</v>
      </c>
      <c r="AL6" s="2">
        <f t="shared" si="14"/>
        <v>45.490227811173519</v>
      </c>
      <c r="AM6" s="2">
        <f t="shared" si="15"/>
        <v>1.9950834171698822E+32</v>
      </c>
      <c r="AN6">
        <f t="shared" si="16"/>
        <v>32.299961058849433</v>
      </c>
      <c r="AO6" s="2">
        <f t="shared" si="17"/>
        <v>5794019189.761466</v>
      </c>
      <c r="AP6" s="2">
        <f t="shared" si="18"/>
        <v>-8533333548.238534</v>
      </c>
      <c r="AQ6" t="s">
        <v>11</v>
      </c>
      <c r="AR6" s="10" t="s">
        <v>12</v>
      </c>
    </row>
    <row r="7" spans="1:44" ht="21">
      <c r="A7" s="3">
        <v>350350</v>
      </c>
      <c r="B7">
        <v>80</v>
      </c>
      <c r="C7" s="2">
        <v>4327.8999999999996</v>
      </c>
      <c r="D7" s="2">
        <v>10136</v>
      </c>
      <c r="E7">
        <v>776</v>
      </c>
      <c r="F7" s="2">
        <v>719800000</v>
      </c>
      <c r="G7" s="2">
        <v>872590000</v>
      </c>
      <c r="H7" s="2">
        <v>260.62349999999998</v>
      </c>
      <c r="I7" s="2">
        <v>259.7611</v>
      </c>
      <c r="J7" s="2">
        <v>73.974800000000002</v>
      </c>
      <c r="K7" s="2">
        <v>72.807400000000001</v>
      </c>
      <c r="L7" s="2">
        <v>7.7344000000000002E-4</v>
      </c>
      <c r="M7" s="2">
        <v>8748259848</v>
      </c>
      <c r="N7" s="2"/>
      <c r="O7" s="2">
        <f t="shared" si="0"/>
        <v>5.5630768371408204</v>
      </c>
      <c r="P7" s="2">
        <f>(H7^0.91328)</f>
        <v>160.87808044913956</v>
      </c>
      <c r="Q7" s="2">
        <f t="shared" si="1"/>
        <v>0.46554750721597199</v>
      </c>
      <c r="R7" s="8">
        <f t="shared" si="2"/>
        <v>29601299.950464394</v>
      </c>
      <c r="S7" s="8">
        <f t="shared" si="3"/>
        <v>-8718658548.0495358</v>
      </c>
      <c r="T7" t="s">
        <v>11</v>
      </c>
      <c r="U7" t="s">
        <v>11</v>
      </c>
      <c r="W7" s="2">
        <f t="shared" si="4"/>
        <v>43.174813123862066</v>
      </c>
      <c r="X7" s="2">
        <f t="shared" si="5"/>
        <v>0.61659487858752782</v>
      </c>
      <c r="Y7" s="2">
        <f t="shared" si="6"/>
        <v>10983710493.839664</v>
      </c>
      <c r="Z7" s="2">
        <f t="shared" si="7"/>
        <v>2235450645.8396645</v>
      </c>
      <c r="AA7" s="2" t="s">
        <v>12</v>
      </c>
      <c r="AB7" s="2">
        <f t="shared" si="8"/>
        <v>-8028459848</v>
      </c>
      <c r="AC7" s="10" t="s">
        <v>11</v>
      </c>
      <c r="AE7">
        <f t="shared" si="9"/>
        <v>2.4160135727740535</v>
      </c>
      <c r="AF7">
        <f t="shared" si="10"/>
        <v>167.89630541384497</v>
      </c>
      <c r="AG7">
        <f t="shared" si="11"/>
        <v>-3.1115733712724438</v>
      </c>
      <c r="AH7">
        <f t="shared" si="12"/>
        <v>15615706.229458742</v>
      </c>
      <c r="AI7" s="2">
        <f t="shared" si="13"/>
        <v>-8732644141.7705421</v>
      </c>
      <c r="AJ7" t="s">
        <v>11</v>
      </c>
      <c r="AL7" s="2">
        <f t="shared" si="14"/>
        <v>35.191839449911114</v>
      </c>
      <c r="AM7" s="2">
        <f t="shared" si="15"/>
        <v>3.4652498219204313E+24</v>
      </c>
      <c r="AN7">
        <f t="shared" si="16"/>
        <v>24.539734549877256</v>
      </c>
      <c r="AO7" s="2">
        <f t="shared" si="17"/>
        <v>3405427564.5003009</v>
      </c>
      <c r="AP7" s="2">
        <f t="shared" si="18"/>
        <v>-5342832283.4996986</v>
      </c>
      <c r="AQ7" t="s">
        <v>11</v>
      </c>
      <c r="AR7" t="s">
        <v>11</v>
      </c>
    </row>
    <row r="8" spans="1:44" ht="18">
      <c r="A8" s="1">
        <v>215149</v>
      </c>
      <c r="B8">
        <v>3886</v>
      </c>
      <c r="C8" s="2">
        <v>49585</v>
      </c>
      <c r="D8" s="2">
        <v>27148</v>
      </c>
      <c r="E8">
        <v>177</v>
      </c>
      <c r="F8" s="2">
        <v>71979000</v>
      </c>
      <c r="G8" s="2">
        <v>43885000</v>
      </c>
      <c r="H8" s="2">
        <v>105.0783</v>
      </c>
      <c r="I8" s="2">
        <v>104.6735</v>
      </c>
      <c r="J8" s="2">
        <v>86.629800000000003</v>
      </c>
      <c r="K8" s="2">
        <v>83.881100000000004</v>
      </c>
      <c r="L8" s="2">
        <v>3.0532999999999998E-4</v>
      </c>
      <c r="M8" s="2">
        <v>10244840148</v>
      </c>
      <c r="N8" s="2"/>
      <c r="O8" s="2">
        <f t="shared" si="0"/>
        <v>4.65470578653649</v>
      </c>
      <c r="P8" s="2">
        <f>(H8^0.91328)</f>
        <v>70.179040686168136</v>
      </c>
      <c r="Q8" s="2">
        <f t="shared" si="1"/>
        <v>0.42158946607722625</v>
      </c>
      <c r="R8" s="8">
        <f t="shared" si="2"/>
        <v>11693568.946801277</v>
      </c>
      <c r="S8" s="8">
        <f t="shared" si="3"/>
        <v>-10233146579.053198</v>
      </c>
      <c r="T8" t="s">
        <v>11</v>
      </c>
      <c r="U8" t="s">
        <v>11</v>
      </c>
      <c r="W8" s="2">
        <f t="shared" si="4"/>
        <v>23.346440175960844</v>
      </c>
      <c r="X8" s="2">
        <f t="shared" si="5"/>
        <v>0.57910470317315565</v>
      </c>
      <c r="Y8" s="2">
        <f t="shared" si="6"/>
        <v>5578230542.6507196</v>
      </c>
      <c r="Z8" s="2">
        <f t="shared" si="7"/>
        <v>-4666609605.3492804</v>
      </c>
      <c r="AA8" s="2" t="s">
        <v>11</v>
      </c>
      <c r="AB8" s="2">
        <f t="shared" si="8"/>
        <v>-10172861148</v>
      </c>
      <c r="AC8" s="9" t="s">
        <v>11</v>
      </c>
      <c r="AE8">
        <f t="shared" si="9"/>
        <v>2.0215130379759336</v>
      </c>
      <c r="AF8">
        <f t="shared" si="10"/>
        <v>59.616899141534695</v>
      </c>
      <c r="AG8">
        <f t="shared" si="11"/>
        <v>-3.5152305222838267</v>
      </c>
      <c r="AH8">
        <f t="shared" si="12"/>
        <v>6264171.4865449965</v>
      </c>
      <c r="AI8" s="2">
        <f t="shared" si="13"/>
        <v>-10238575976.513454</v>
      </c>
      <c r="AJ8" t="s">
        <v>11</v>
      </c>
      <c r="AL8" s="2">
        <f t="shared" si="14"/>
        <v>19.675694255303291</v>
      </c>
      <c r="AM8" s="2">
        <f t="shared" si="15"/>
        <v>5.2870940631367018E+27</v>
      </c>
      <c r="AN8">
        <f t="shared" si="16"/>
        <v>27.723217037043625</v>
      </c>
      <c r="AO8" s="2">
        <f t="shared" si="17"/>
        <v>2150965818.9347267</v>
      </c>
      <c r="AP8" s="2">
        <f t="shared" si="18"/>
        <v>-8093874329.0652733</v>
      </c>
      <c r="AQ8" t="s">
        <v>11</v>
      </c>
      <c r="AR8" t="s">
        <v>11</v>
      </c>
    </row>
    <row r="9" spans="1:44" ht="18">
      <c r="A9" s="1">
        <v>107287</v>
      </c>
      <c r="B9">
        <v>3570</v>
      </c>
      <c r="C9" s="2">
        <v>92477</v>
      </c>
      <c r="D9" s="2">
        <v>44045</v>
      </c>
      <c r="E9">
        <v>700</v>
      </c>
      <c r="F9" s="2">
        <v>2226800000</v>
      </c>
      <c r="G9" s="2">
        <v>1196200000</v>
      </c>
      <c r="H9" s="2">
        <v>116.3549</v>
      </c>
      <c r="I9" s="2">
        <v>116.3103</v>
      </c>
      <c r="J9" s="2">
        <v>16.795500000000001</v>
      </c>
      <c r="K9" s="2">
        <v>4.5193000000000003</v>
      </c>
      <c r="L9" s="2">
        <v>2.2647999999999999E-4</v>
      </c>
      <c r="M9" s="2">
        <v>1986235830</v>
      </c>
      <c r="N9" s="2"/>
      <c r="O9" s="2">
        <f t="shared" si="0"/>
        <v>4.7566450031717888</v>
      </c>
      <c r="P9" s="2">
        <f>(H9^0.91328)</f>
        <v>77.026440690151603</v>
      </c>
      <c r="Q9" s="2">
        <f t="shared" si="1"/>
        <v>0.40836191896210744</v>
      </c>
      <c r="R9" s="8">
        <f t="shared" si="2"/>
        <v>12431827.299745392</v>
      </c>
      <c r="S9" s="8">
        <f t="shared" si="3"/>
        <v>-1973804002.7002547</v>
      </c>
      <c r="T9" t="s">
        <v>11</v>
      </c>
      <c r="U9" s="10" t="s">
        <v>12</v>
      </c>
      <c r="W9" s="2">
        <f t="shared" si="4"/>
        <v>25.014109295661143</v>
      </c>
      <c r="X9" s="2">
        <f t="shared" si="5"/>
        <v>0.56754586649824101</v>
      </c>
      <c r="Y9" s="2">
        <f t="shared" si="6"/>
        <v>5857397612.0313196</v>
      </c>
      <c r="Z9" s="2">
        <f t="shared" si="7"/>
        <v>3871161782.0313196</v>
      </c>
      <c r="AA9" s="2" t="s">
        <v>12</v>
      </c>
      <c r="AB9" s="2">
        <f t="shared" si="8"/>
        <v>240564170</v>
      </c>
      <c r="AC9" s="9" t="s">
        <v>12</v>
      </c>
      <c r="AE9">
        <f t="shared" si="9"/>
        <v>2.0657846772501838</v>
      </c>
      <c r="AF9">
        <f t="shared" si="10"/>
        <v>67.610473995837509</v>
      </c>
      <c r="AG9">
        <f t="shared" si="11"/>
        <v>-3.6449701436429534</v>
      </c>
      <c r="AH9">
        <f t="shared" si="12"/>
        <v>7366283.0140280314</v>
      </c>
      <c r="AI9" s="2">
        <f t="shared" si="13"/>
        <v>-1978869546.9859719</v>
      </c>
      <c r="AJ9" t="s">
        <v>11</v>
      </c>
      <c r="AL9" s="2">
        <f t="shared" si="14"/>
        <v>21.002328943175037</v>
      </c>
      <c r="AM9" s="2">
        <f t="shared" si="15"/>
        <v>5.5772682704044393E+28</v>
      </c>
      <c r="AN9">
        <f t="shared" si="16"/>
        <v>28.746421534854516</v>
      </c>
      <c r="AO9" s="2">
        <f t="shared" si="17"/>
        <v>2380735043.9392362</v>
      </c>
      <c r="AP9" s="2">
        <f t="shared" si="18"/>
        <v>394499213.93923616</v>
      </c>
      <c r="AQ9" t="s">
        <v>12</v>
      </c>
      <c r="AR9" t="s">
        <v>12</v>
      </c>
    </row>
    <row r="10" spans="1:44" ht="18">
      <c r="A10" s="1">
        <v>77816</v>
      </c>
      <c r="B10">
        <v>3270</v>
      </c>
      <c r="C10" s="2">
        <v>31258</v>
      </c>
      <c r="D10" s="2">
        <v>23183</v>
      </c>
      <c r="E10">
        <v>749</v>
      </c>
      <c r="F10" s="2">
        <v>1597800000</v>
      </c>
      <c r="G10" s="2">
        <v>941070000</v>
      </c>
      <c r="H10" s="2">
        <v>68.165700000000001</v>
      </c>
      <c r="I10" s="2">
        <v>68.189300000000003</v>
      </c>
      <c r="J10" s="2">
        <v>4.6036000000000001</v>
      </c>
      <c r="K10" s="2">
        <v>2.0162</v>
      </c>
      <c r="L10" s="2">
        <v>3.2736000000000001E-4</v>
      </c>
      <c r="M10" s="2">
        <v>544421736</v>
      </c>
      <c r="N10" s="2"/>
      <c r="O10" s="2">
        <f t="shared" si="0"/>
        <v>4.2219415057851011</v>
      </c>
      <c r="P10" s="2">
        <f>(H10^0.91328)</f>
        <v>47.267111588641434</v>
      </c>
      <c r="Q10" s="2">
        <f t="shared" si="1"/>
        <v>0.42473532552556309</v>
      </c>
      <c r="R10" s="8">
        <f t="shared" si="2"/>
        <v>7934642.2335318886</v>
      </c>
      <c r="S10" s="8">
        <f t="shared" si="3"/>
        <v>-536487093.76646811</v>
      </c>
      <c r="T10" t="s">
        <v>11</v>
      </c>
      <c r="U10" s="10" t="s">
        <v>12</v>
      </c>
      <c r="W10" s="2">
        <f t="shared" si="4"/>
        <v>17.418566357044838</v>
      </c>
      <c r="X10" s="2">
        <f t="shared" si="5"/>
        <v>0.58183397656780067</v>
      </c>
      <c r="Y10" s="2">
        <f t="shared" si="6"/>
        <v>4181481537.707839</v>
      </c>
      <c r="Z10" s="2">
        <f t="shared" si="7"/>
        <v>3637059801.707839</v>
      </c>
      <c r="AA10" s="2" t="s">
        <v>12</v>
      </c>
      <c r="AB10" s="2">
        <f t="shared" si="8"/>
        <v>1053378264</v>
      </c>
      <c r="AC10" s="9" t="s">
        <v>12</v>
      </c>
      <c r="AE10">
        <f t="shared" si="9"/>
        <v>1.8335658988807753</v>
      </c>
      <c r="AF10">
        <f t="shared" si="10"/>
        <v>33.82409668184377</v>
      </c>
      <c r="AG10">
        <f t="shared" si="11"/>
        <v>-3.484974387967934</v>
      </c>
      <c r="AH10">
        <f t="shared" si="12"/>
        <v>3523434.8229123726</v>
      </c>
      <c r="AI10" s="2">
        <f t="shared" si="13"/>
        <v>-540898301.17708766</v>
      </c>
      <c r="AJ10" t="s">
        <v>11</v>
      </c>
      <c r="AL10" s="2">
        <f t="shared" si="14"/>
        <v>14.915192420494666</v>
      </c>
      <c r="AM10" s="2">
        <f t="shared" si="15"/>
        <v>3.0521017517713073E+27</v>
      </c>
      <c r="AN10">
        <f t="shared" si="16"/>
        <v>27.48459900814791</v>
      </c>
      <c r="AO10" s="2">
        <f t="shared" si="17"/>
        <v>1616508841.9315138</v>
      </c>
      <c r="AP10" s="2">
        <f t="shared" si="18"/>
        <v>1072087105.9315138</v>
      </c>
      <c r="AQ10" t="s">
        <v>12</v>
      </c>
      <c r="AR10" t="s">
        <v>12</v>
      </c>
    </row>
    <row r="11" spans="1:44" ht="18">
      <c r="A11" s="1">
        <v>218033</v>
      </c>
      <c r="B11">
        <v>4397</v>
      </c>
      <c r="C11" s="2">
        <v>1571700</v>
      </c>
      <c r="D11" s="2">
        <v>234210</v>
      </c>
      <c r="E11">
        <v>1346</v>
      </c>
      <c r="F11" s="2">
        <v>48664000000</v>
      </c>
      <c r="G11" s="2">
        <v>55291000000</v>
      </c>
      <c r="H11" s="2">
        <v>3171</v>
      </c>
      <c r="I11" s="2">
        <v>4812</v>
      </c>
      <c r="J11" s="2">
        <v>7884</v>
      </c>
      <c r="K11" s="2">
        <v>20456</v>
      </c>
      <c r="L11" s="2">
        <v>1.2E-4</v>
      </c>
      <c r="M11" s="2">
        <v>932361840000</v>
      </c>
      <c r="N11" s="2"/>
      <c r="O11" s="2">
        <f t="shared" si="0"/>
        <v>8.0618022745383477</v>
      </c>
      <c r="P11" s="2">
        <f>(H11^0.91328)</f>
        <v>1576.0591182439325</v>
      </c>
      <c r="Q11" s="2">
        <f t="shared" si="1"/>
        <v>0.38160093554693647</v>
      </c>
      <c r="R11" s="8">
        <f t="shared" si="2"/>
        <v>237701453.32548976</v>
      </c>
      <c r="S11" s="8">
        <f t="shared" si="3"/>
        <v>-932124138546.67456</v>
      </c>
      <c r="T11" t="s">
        <v>11</v>
      </c>
      <c r="U11" t="s">
        <v>11</v>
      </c>
      <c r="W11" s="2">
        <f t="shared" si="4"/>
        <v>234.2689076327174</v>
      </c>
      <c r="X11" s="2">
        <f t="shared" si="5"/>
        <v>0.54373080962993314</v>
      </c>
      <c r="Y11" s="2">
        <f t="shared" si="6"/>
        <v>52555393542.584846</v>
      </c>
      <c r="Z11" s="2">
        <f t="shared" si="7"/>
        <v>-879806446457.41516</v>
      </c>
      <c r="AA11" s="2" t="s">
        <v>11</v>
      </c>
      <c r="AB11" s="2">
        <f t="shared" si="8"/>
        <v>-883697840000</v>
      </c>
      <c r="AC11" s="9" t="s">
        <v>11</v>
      </c>
      <c r="AE11">
        <f t="shared" si="9"/>
        <v>3.5011962420270888</v>
      </c>
      <c r="AF11">
        <f t="shared" si="10"/>
        <v>1448.1353756738117</v>
      </c>
      <c r="AG11">
        <f t="shared" si="11"/>
        <v>-3.9208187539523753</v>
      </c>
      <c r="AH11">
        <f t="shared" si="12"/>
        <v>169717401.65513927</v>
      </c>
      <c r="AI11" s="2">
        <f t="shared" si="13"/>
        <v>-932192122598.34485</v>
      </c>
      <c r="AJ11" t="s">
        <v>11</v>
      </c>
      <c r="AL11" s="2">
        <f t="shared" si="14"/>
        <v>174.19901324133832</v>
      </c>
      <c r="AM11" s="2">
        <f t="shared" si="15"/>
        <v>8.3546677779460438E+30</v>
      </c>
      <c r="AN11">
        <f t="shared" si="16"/>
        <v>30.921929184920799</v>
      </c>
      <c r="AO11" s="2">
        <f t="shared" si="17"/>
        <v>21240859712.555126</v>
      </c>
      <c r="AP11" s="2">
        <f t="shared" si="18"/>
        <v>-911120980287.44482</v>
      </c>
      <c r="AQ11" t="s">
        <v>11</v>
      </c>
      <c r="AR11" t="s">
        <v>11</v>
      </c>
    </row>
    <row r="12" spans="1:44">
      <c r="A12" s="4">
        <v>392873</v>
      </c>
      <c r="B12">
        <v>4538</v>
      </c>
      <c r="C12" s="2">
        <v>63205</v>
      </c>
      <c r="D12" s="2">
        <v>33829</v>
      </c>
      <c r="E12">
        <v>931</v>
      </c>
      <c r="F12" s="2">
        <v>962770000</v>
      </c>
      <c r="G12" s="2">
        <v>4142600000</v>
      </c>
      <c r="H12" s="2">
        <v>274.6771</v>
      </c>
      <c r="I12" s="2">
        <v>261.58510000000001</v>
      </c>
      <c r="J12" s="2">
        <v>72.551599999999993</v>
      </c>
      <c r="K12" s="2">
        <v>123.65349999999999</v>
      </c>
      <c r="L12" s="2">
        <v>9.9660999999999999E-4</v>
      </c>
      <c r="M12" s="2">
        <v>8579952215.999999</v>
      </c>
      <c r="N12" s="2"/>
      <c r="O12" s="2">
        <f t="shared" si="0"/>
        <v>5.6155962259568266</v>
      </c>
      <c r="P12" s="2">
        <f>(H12^0.91328)</f>
        <v>168.78263796965547</v>
      </c>
      <c r="Q12" s="2">
        <f t="shared" si="1"/>
        <v>0.47831348874066038</v>
      </c>
      <c r="R12" s="8">
        <f t="shared" si="2"/>
        <v>31907318.033269919</v>
      </c>
      <c r="S12" s="8">
        <f t="shared" si="3"/>
        <v>-8548044897.9667292</v>
      </c>
      <c r="T12" t="s">
        <v>11</v>
      </c>
      <c r="U12" t="s">
        <v>11</v>
      </c>
      <c r="W12" s="2">
        <f t="shared" si="4"/>
        <v>44.737138411611369</v>
      </c>
      <c r="X12" s="2">
        <f t="shared" si="5"/>
        <v>0.62723526618189873</v>
      </c>
      <c r="Y12" s="2">
        <f t="shared" si="6"/>
        <v>11577568718.409979</v>
      </c>
      <c r="Z12" s="2">
        <f t="shared" si="7"/>
        <v>2997616502.4099798</v>
      </c>
      <c r="AA12" s="2" t="s">
        <v>12</v>
      </c>
      <c r="AB12" s="2">
        <f t="shared" si="8"/>
        <v>-7617182215.999999</v>
      </c>
      <c r="AC12" s="10" t="s">
        <v>11</v>
      </c>
      <c r="AE12">
        <f t="shared" si="9"/>
        <v>2.4388224535297764</v>
      </c>
      <c r="AF12">
        <f t="shared" si="10"/>
        <v>177.31379021288242</v>
      </c>
      <c r="AG12">
        <f t="shared" si="11"/>
        <v>-3.0014747594256179</v>
      </c>
      <c r="AH12">
        <f t="shared" si="12"/>
        <v>15908075.862287069</v>
      </c>
      <c r="AI12" s="2">
        <f t="shared" si="13"/>
        <v>-8564044140.1377115</v>
      </c>
      <c r="AJ12" t="s">
        <v>11</v>
      </c>
      <c r="AL12" s="2">
        <f t="shared" si="14"/>
        <v>36.39497924540138</v>
      </c>
      <c r="AM12" s="2">
        <f t="shared" si="15"/>
        <v>4.6927869474239349E+23</v>
      </c>
      <c r="AN12">
        <f t="shared" si="16"/>
        <v>23.671430837686074</v>
      </c>
      <c r="AO12" s="2">
        <f t="shared" si="17"/>
        <v>3397236682.2157168</v>
      </c>
      <c r="AP12" s="2">
        <f t="shared" si="18"/>
        <v>-5182715533.7842827</v>
      </c>
      <c r="AQ12" t="s">
        <v>11</v>
      </c>
      <c r="AR12" t="s">
        <v>11</v>
      </c>
    </row>
    <row r="13" spans="1:44" ht="18">
      <c r="A13" s="1">
        <v>370526</v>
      </c>
      <c r="B13">
        <v>4577</v>
      </c>
      <c r="C13" s="2">
        <v>123370</v>
      </c>
      <c r="D13" s="2">
        <v>64537</v>
      </c>
      <c r="E13">
        <v>651</v>
      </c>
      <c r="F13" s="2">
        <v>720430000</v>
      </c>
      <c r="G13" s="2">
        <v>3555600000</v>
      </c>
      <c r="H13" s="2">
        <v>935.80290000000002</v>
      </c>
      <c r="I13" s="2">
        <v>888.92780000000005</v>
      </c>
      <c r="J13" s="2">
        <v>596.32669999999996</v>
      </c>
      <c r="K13" s="2">
        <v>491.07260000000002</v>
      </c>
      <c r="L13" s="2">
        <v>2.8103999999999998E-4</v>
      </c>
      <c r="M13" s="2">
        <v>70521595542</v>
      </c>
      <c r="N13" s="2"/>
      <c r="O13" s="2">
        <f t="shared" si="0"/>
        <v>6.8414048773800822</v>
      </c>
      <c r="P13" s="2">
        <f>(H13^0.91328)</f>
        <v>517.0389687435711</v>
      </c>
      <c r="Q13" s="2">
        <f t="shared" si="1"/>
        <v>0.41787659558379164</v>
      </c>
      <c r="R13" s="8">
        <f t="shared" si="2"/>
        <v>85392794.648203418</v>
      </c>
      <c r="S13" s="8">
        <f t="shared" si="3"/>
        <v>-70436202747.351791</v>
      </c>
      <c r="T13" t="s">
        <v>11</v>
      </c>
      <c r="U13" t="s">
        <v>11</v>
      </c>
      <c r="W13" s="2">
        <f t="shared" si="4"/>
        <v>102.56205839829722</v>
      </c>
      <c r="X13" s="2">
        <f t="shared" si="5"/>
        <v>0.57587385472173014</v>
      </c>
      <c r="Y13" s="2">
        <f t="shared" si="6"/>
        <v>24368723918.896954</v>
      </c>
      <c r="Z13" s="2">
        <f t="shared" si="7"/>
        <v>-46152871623.103043</v>
      </c>
      <c r="AA13" s="2" t="s">
        <v>11</v>
      </c>
      <c r="AB13" s="2">
        <f t="shared" si="8"/>
        <v>-69801165542</v>
      </c>
      <c r="AC13" s="9" t="s">
        <v>11</v>
      </c>
      <c r="AE13">
        <f t="shared" si="9"/>
        <v>2.9711843867121628</v>
      </c>
      <c r="AF13">
        <f t="shared" si="10"/>
        <v>558.18111817992428</v>
      </c>
      <c r="AG13">
        <f t="shared" si="11"/>
        <v>-3.5512318632160307</v>
      </c>
      <c r="AH13">
        <f t="shared" si="12"/>
        <v>59250854.037399456</v>
      </c>
      <c r="AI13" s="2">
        <f t="shared" si="13"/>
        <v>-70462344687.962601</v>
      </c>
      <c r="AJ13" t="s">
        <v>11</v>
      </c>
      <c r="AL13" s="2">
        <f t="shared" si="14"/>
        <v>79.761938850371365</v>
      </c>
      <c r="AM13" s="2">
        <f t="shared" si="15"/>
        <v>1.0165885466615012E+28</v>
      </c>
      <c r="AN13">
        <f t="shared" si="16"/>
        <v>28.007145212439546</v>
      </c>
      <c r="AO13" s="2">
        <f t="shared" si="17"/>
        <v>8808954446.876379</v>
      </c>
      <c r="AP13" s="2">
        <f t="shared" si="18"/>
        <v>-61712641095.123619</v>
      </c>
      <c r="AQ13" t="s">
        <v>11</v>
      </c>
      <c r="AR13" t="s">
        <v>11</v>
      </c>
    </row>
    <row r="14" spans="1:44" ht="18">
      <c r="A14" s="1">
        <v>303211</v>
      </c>
      <c r="B14">
        <v>4789</v>
      </c>
      <c r="C14" s="2">
        <v>808080</v>
      </c>
      <c r="D14" s="2">
        <v>229090</v>
      </c>
      <c r="E14">
        <v>918</v>
      </c>
      <c r="F14" s="2">
        <v>20125000000</v>
      </c>
      <c r="G14" s="2">
        <v>28794000000</v>
      </c>
      <c r="H14" s="2">
        <v>13558</v>
      </c>
      <c r="I14" s="2">
        <v>12529</v>
      </c>
      <c r="J14" s="2">
        <v>8119</v>
      </c>
      <c r="K14" s="2">
        <v>10020</v>
      </c>
      <c r="L14" s="2">
        <v>2.0000000000000002E-5</v>
      </c>
      <c r="M14" s="2">
        <v>960152940000</v>
      </c>
      <c r="N14" s="2"/>
      <c r="O14" s="2">
        <f t="shared" si="0"/>
        <v>9.5147320579909103</v>
      </c>
      <c r="P14" s="2">
        <f>(H14^0.91328)</f>
        <v>5940.8915513986149</v>
      </c>
      <c r="Q14" s="2">
        <f t="shared" si="1"/>
        <v>0.31519034880854535</v>
      </c>
      <c r="R14" s="8">
        <f t="shared" si="2"/>
        <v>740072791.41250587</v>
      </c>
      <c r="S14" s="8">
        <f t="shared" si="3"/>
        <v>-959412867208.58752</v>
      </c>
      <c r="T14" t="s">
        <v>11</v>
      </c>
      <c r="U14" t="s">
        <v>11</v>
      </c>
      <c r="W14" s="2">
        <f t="shared" si="4"/>
        <v>626.31666561292946</v>
      </c>
      <c r="X14" s="2">
        <f t="shared" si="5"/>
        <v>0.48179968797992451</v>
      </c>
      <c r="Y14" s="2">
        <f t="shared" si="6"/>
        <v>124502817629.10237</v>
      </c>
      <c r="Z14" s="2">
        <f t="shared" si="7"/>
        <v>-835650122370.89758</v>
      </c>
      <c r="AA14" s="2" t="s">
        <v>11</v>
      </c>
      <c r="AB14" s="2">
        <f t="shared" si="8"/>
        <v>-940027940000</v>
      </c>
      <c r="AC14" s="9" t="s">
        <v>11</v>
      </c>
      <c r="AE14">
        <f t="shared" si="9"/>
        <v>4.1321956295734239</v>
      </c>
      <c r="AF14">
        <f t="shared" si="10"/>
        <v>3791.2158940603322</v>
      </c>
      <c r="AG14">
        <f t="shared" si="11"/>
        <v>-4.6989700043360187</v>
      </c>
      <c r="AH14">
        <f t="shared" si="12"/>
        <v>532502478.72003335</v>
      </c>
      <c r="AI14" s="2">
        <f t="shared" si="13"/>
        <v>-959620437521.27991</v>
      </c>
      <c r="AJ14" t="s">
        <v>11</v>
      </c>
      <c r="AL14" s="2">
        <f t="shared" si="14"/>
        <v>441.50515482286016</v>
      </c>
      <c r="AM14" s="2">
        <f t="shared" si="15"/>
        <v>1.1452408646815063E+37</v>
      </c>
      <c r="AN14">
        <f t="shared" si="16"/>
        <v>37.058896836196439</v>
      </c>
      <c r="AO14" s="2">
        <f t="shared" si="17"/>
        <v>64519067891.954742</v>
      </c>
      <c r="AP14" s="2">
        <f t="shared" si="18"/>
        <v>-895633872108.04529</v>
      </c>
      <c r="AQ14" t="s">
        <v>11</v>
      </c>
      <c r="AR14" t="s">
        <v>11</v>
      </c>
    </row>
    <row r="15" spans="1:44" ht="18">
      <c r="A15" s="1">
        <v>153313</v>
      </c>
      <c r="B15">
        <v>9831</v>
      </c>
      <c r="C15" s="2">
        <v>32849</v>
      </c>
      <c r="D15" s="2">
        <v>19468</v>
      </c>
      <c r="E15">
        <v>343</v>
      </c>
      <c r="F15" s="2">
        <v>256210000</v>
      </c>
      <c r="G15" s="2">
        <v>287630000</v>
      </c>
      <c r="H15" s="2">
        <v>212.66499999999999</v>
      </c>
      <c r="I15" s="2">
        <v>221.70859999999999</v>
      </c>
      <c r="J15" s="2">
        <v>510.14339999999999</v>
      </c>
      <c r="K15" s="2">
        <v>328.86369999999999</v>
      </c>
      <c r="L15" s="2">
        <v>4.9030999999999999E-4</v>
      </c>
      <c r="M15" s="2">
        <v>60329558484</v>
      </c>
      <c r="N15" s="2"/>
      <c r="O15" s="2">
        <f t="shared" si="0"/>
        <v>5.359718157655375</v>
      </c>
      <c r="P15" s="2">
        <f>(H15^0.91328)</f>
        <v>133.60977158357196</v>
      </c>
      <c r="Q15" s="2">
        <f t="shared" si="1"/>
        <v>0.44344537921561705</v>
      </c>
      <c r="R15" s="8">
        <f t="shared" si="2"/>
        <v>23416838.337821834</v>
      </c>
      <c r="S15" s="8">
        <f t="shared" si="3"/>
        <v>-60306141645.662178</v>
      </c>
      <c r="T15" t="s">
        <v>11</v>
      </c>
      <c r="U15" t="s">
        <v>11</v>
      </c>
      <c r="W15" s="2">
        <f t="shared" si="4"/>
        <v>37.6230931221519</v>
      </c>
      <c r="X15" s="2">
        <f t="shared" si="5"/>
        <v>0.59791558126075195</v>
      </c>
      <c r="Y15" s="2">
        <f t="shared" si="6"/>
        <v>9281390946.1188927</v>
      </c>
      <c r="Z15" s="2">
        <f t="shared" si="7"/>
        <v>-51048167537.881104</v>
      </c>
      <c r="AA15" s="2" t="s">
        <v>11</v>
      </c>
      <c r="AB15" s="2">
        <f t="shared" si="8"/>
        <v>-60073348484</v>
      </c>
      <c r="AC15" s="9" t="s">
        <v>11</v>
      </c>
      <c r="AE15">
        <f t="shared" si="9"/>
        <v>2.3276960204263926</v>
      </c>
      <c r="AF15">
        <f t="shared" si="10"/>
        <v>135.24080334073133</v>
      </c>
      <c r="AG15">
        <f t="shared" si="11"/>
        <v>-3.3095292491145583</v>
      </c>
      <c r="AH15">
        <f t="shared" si="12"/>
        <v>13378715.239915047</v>
      </c>
      <c r="AI15" s="2">
        <f t="shared" si="13"/>
        <v>-60316179768.760086</v>
      </c>
      <c r="AJ15" t="s">
        <v>11</v>
      </c>
      <c r="AL15" s="2">
        <f t="shared" si="14"/>
        <v>30.896669605941501</v>
      </c>
      <c r="AM15" s="2">
        <f t="shared" si="15"/>
        <v>1.2616339759137844E+26</v>
      </c>
      <c r="AN15">
        <f t="shared" si="16"/>
        <v>26.100933376066873</v>
      </c>
      <c r="AO15" s="2">
        <f t="shared" si="17"/>
        <v>3180002970.1317554</v>
      </c>
      <c r="AP15" s="2">
        <f t="shared" si="18"/>
        <v>-57149555513.868248</v>
      </c>
      <c r="AQ15" t="s">
        <v>11</v>
      </c>
      <c r="AR15" t="s">
        <v>11</v>
      </c>
    </row>
    <row r="16" spans="1:44" ht="18">
      <c r="A16" s="1">
        <v>408852</v>
      </c>
      <c r="B16">
        <v>238</v>
      </c>
      <c r="C16" s="2">
        <v>666240</v>
      </c>
      <c r="D16" s="2">
        <v>119140</v>
      </c>
      <c r="E16">
        <v>1356</v>
      </c>
      <c r="F16" s="2">
        <v>1853600000</v>
      </c>
      <c r="G16" s="2">
        <v>3355200000</v>
      </c>
      <c r="H16" s="2">
        <v>260.85140000000001</v>
      </c>
      <c r="I16" s="2">
        <v>264.52300000000002</v>
      </c>
      <c r="J16" s="2">
        <v>23.774100000000001</v>
      </c>
      <c r="K16" s="2">
        <v>23.994800000000001</v>
      </c>
      <c r="L16" s="2">
        <v>8.0889000000000004E-4</v>
      </c>
      <c r="M16" s="2">
        <v>2811525066</v>
      </c>
      <c r="N16" s="2"/>
      <c r="O16" s="2">
        <f t="shared" si="0"/>
        <v>5.5639508965231963</v>
      </c>
      <c r="P16" s="2">
        <f>(H16^0.91328)</f>
        <v>161.00655440996428</v>
      </c>
      <c r="Q16" s="2">
        <f t="shared" si="1"/>
        <v>0.46777917646351275</v>
      </c>
      <c r="R16" s="8">
        <f t="shared" si="2"/>
        <v>29766950.371800974</v>
      </c>
      <c r="S16" s="8">
        <f t="shared" si="3"/>
        <v>-2781758115.6281991</v>
      </c>
      <c r="T16" t="s">
        <v>11</v>
      </c>
      <c r="U16" t="s">
        <v>11</v>
      </c>
      <c r="W16" s="2">
        <f t="shared" si="4"/>
        <v>43.200362451409653</v>
      </c>
      <c r="X16" s="2">
        <f t="shared" si="5"/>
        <v>0.61846262594310697</v>
      </c>
      <c r="Y16" s="2">
        <f t="shared" si="6"/>
        <v>11023501064.26384</v>
      </c>
      <c r="Z16" s="2">
        <f t="shared" si="7"/>
        <v>8211975998.2638397</v>
      </c>
      <c r="AA16" s="2" t="s">
        <v>12</v>
      </c>
      <c r="AB16" s="2">
        <f t="shared" si="8"/>
        <v>-957925066</v>
      </c>
      <c r="AC16" s="10" t="s">
        <v>11</v>
      </c>
      <c r="AE16">
        <f t="shared" si="9"/>
        <v>2.4163931719406748</v>
      </c>
      <c r="AF16">
        <f t="shared" si="10"/>
        <v>168.04957559389058</v>
      </c>
      <c r="AG16">
        <f t="shared" si="11"/>
        <v>-3.0921105335683432</v>
      </c>
      <c r="AH16">
        <f t="shared" si="12"/>
        <v>15532196.448615504</v>
      </c>
      <c r="AI16" s="2">
        <f t="shared" si="13"/>
        <v>-2795992869.5513844</v>
      </c>
      <c r="AJ16" t="s">
        <v>11</v>
      </c>
      <c r="AL16" s="2">
        <f t="shared" si="14"/>
        <v>35.211533664089359</v>
      </c>
      <c r="AM16" s="2">
        <f t="shared" si="15"/>
        <v>2.4335424930851793E+24</v>
      </c>
      <c r="AN16">
        <f t="shared" si="16"/>
        <v>24.386238934040094</v>
      </c>
      <c r="AO16" s="2">
        <f t="shared" si="17"/>
        <v>3386020513.9573779</v>
      </c>
      <c r="AP16" s="2">
        <f t="shared" si="18"/>
        <v>574495447.95737791</v>
      </c>
      <c r="AQ16" t="s">
        <v>12</v>
      </c>
      <c r="AR16" s="10" t="s">
        <v>11</v>
      </c>
    </row>
    <row r="17" spans="1:44" ht="18">
      <c r="A17" s="1">
        <v>88506</v>
      </c>
      <c r="B17">
        <v>999</v>
      </c>
      <c r="C17" s="2">
        <v>67607</v>
      </c>
      <c r="D17" s="2">
        <v>42437</v>
      </c>
      <c r="E17">
        <v>900</v>
      </c>
      <c r="F17" s="2">
        <v>754560000</v>
      </c>
      <c r="G17" s="2">
        <v>4499600000</v>
      </c>
      <c r="H17" s="2">
        <v>311.44549999999998</v>
      </c>
      <c r="I17" s="2">
        <v>311.29849999999999</v>
      </c>
      <c r="J17" s="2">
        <v>24.299099999999999</v>
      </c>
      <c r="K17" s="2">
        <v>49.983600000000003</v>
      </c>
      <c r="L17" s="2">
        <v>5.8774999999999995E-4</v>
      </c>
      <c r="M17" s="2">
        <v>2873611566</v>
      </c>
      <c r="N17" s="2"/>
      <c r="O17" s="2">
        <f t="shared" si="0"/>
        <v>5.741224363048655</v>
      </c>
      <c r="P17" s="2">
        <f>(H17^0.91328)</f>
        <v>189.30233371799793</v>
      </c>
      <c r="Q17" s="2">
        <f t="shared" si="1"/>
        <v>0.45210628699415362</v>
      </c>
      <c r="R17" s="8">
        <f t="shared" si="2"/>
        <v>33825670.708845831</v>
      </c>
      <c r="S17" s="8">
        <f t="shared" si="3"/>
        <v>-2839785895.2911544</v>
      </c>
      <c r="T17" t="s">
        <v>11</v>
      </c>
      <c r="U17" t="s">
        <v>11</v>
      </c>
      <c r="W17" s="2">
        <f t="shared" si="4"/>
        <v>48.707493341895443</v>
      </c>
      <c r="X17" s="2">
        <f t="shared" si="5"/>
        <v>0.60527510416675911</v>
      </c>
      <c r="Y17" s="2">
        <f t="shared" si="6"/>
        <v>12163744485.294275</v>
      </c>
      <c r="Z17" s="2">
        <f t="shared" si="7"/>
        <v>9290132919.2942753</v>
      </c>
      <c r="AA17" s="2" t="s">
        <v>12</v>
      </c>
      <c r="AB17" s="2">
        <f t="shared" si="8"/>
        <v>-2119051566</v>
      </c>
      <c r="AC17" s="10" t="s">
        <v>11</v>
      </c>
      <c r="AE17">
        <f t="shared" si="9"/>
        <v>2.4933820602405428</v>
      </c>
      <c r="AF17">
        <f t="shared" si="10"/>
        <v>201.62738942142386</v>
      </c>
      <c r="AG17">
        <f t="shared" si="11"/>
        <v>-3.2308073622030231</v>
      </c>
      <c r="AH17">
        <f t="shared" si="12"/>
        <v>19471572.926231433</v>
      </c>
      <c r="AI17" s="2">
        <f t="shared" si="13"/>
        <v>-2854139993.0737686</v>
      </c>
      <c r="AJ17" t="s">
        <v>11</v>
      </c>
      <c r="AL17" s="2">
        <f t="shared" si="14"/>
        <v>39.44245957740263</v>
      </c>
      <c r="AM17" s="2">
        <f t="shared" si="15"/>
        <v>3.0205452262405517E+25</v>
      </c>
      <c r="AN17">
        <f t="shared" si="16"/>
        <v>25.48008534275036</v>
      </c>
      <c r="AO17" s="2">
        <f t="shared" si="17"/>
        <v>3963005601.3505182</v>
      </c>
      <c r="AP17" s="2">
        <f t="shared" si="18"/>
        <v>1089394035.3505182</v>
      </c>
      <c r="AQ17" t="s">
        <v>12</v>
      </c>
      <c r="AR17" s="10" t="s">
        <v>11</v>
      </c>
    </row>
    <row r="18" spans="1:44" ht="18">
      <c r="A18" s="1">
        <v>159689</v>
      </c>
      <c r="B18">
        <v>1118</v>
      </c>
      <c r="C18" s="2">
        <v>47577</v>
      </c>
      <c r="D18" s="2">
        <v>15359</v>
      </c>
      <c r="E18">
        <v>959</v>
      </c>
      <c r="F18" s="2">
        <v>1112100000</v>
      </c>
      <c r="G18" s="2">
        <v>1893200000</v>
      </c>
      <c r="H18" s="2">
        <v>442</v>
      </c>
      <c r="I18" s="2">
        <v>35.6402</v>
      </c>
      <c r="J18" s="2">
        <v>2806</v>
      </c>
      <c r="K18" s="2">
        <v>297.79239999999999</v>
      </c>
      <c r="L18" s="2">
        <v>1E-3</v>
      </c>
      <c r="M18" s="2">
        <v>331837560000</v>
      </c>
      <c r="N18" s="2"/>
      <c r="O18" s="2">
        <f t="shared" si="0"/>
        <v>6.0913098820776979</v>
      </c>
      <c r="P18" s="2">
        <f>(H18^0.91328)</f>
        <v>260.62210617963206</v>
      </c>
      <c r="Q18" s="2">
        <f t="shared" si="1"/>
        <v>0.47848684251659118</v>
      </c>
      <c r="R18" s="8">
        <f t="shared" si="2"/>
        <v>49286860.204182245</v>
      </c>
      <c r="S18" s="8">
        <f t="shared" si="3"/>
        <v>-331788273139.79584</v>
      </c>
      <c r="T18" t="s">
        <v>11</v>
      </c>
      <c r="U18" t="s">
        <v>11</v>
      </c>
      <c r="W18" s="2">
        <f t="shared" si="4"/>
        <v>61.730693298513749</v>
      </c>
      <c r="X18" s="2">
        <f t="shared" si="5"/>
        <v>0.62737903229546033</v>
      </c>
      <c r="Y18" s="2">
        <f t="shared" si="6"/>
        <v>15979009401.462841</v>
      </c>
      <c r="Z18" s="2">
        <f t="shared" si="7"/>
        <v>-315858550598.53717</v>
      </c>
      <c r="AA18" s="2" t="s">
        <v>11</v>
      </c>
      <c r="AB18" s="2">
        <f t="shared" si="8"/>
        <v>-330725460000</v>
      </c>
      <c r="AC18" s="9" t="s">
        <v>11</v>
      </c>
      <c r="AE18">
        <f t="shared" si="9"/>
        <v>2.6454222693490919</v>
      </c>
      <c r="AF18">
        <f t="shared" si="10"/>
        <v>284.34853162029708</v>
      </c>
      <c r="AG18">
        <f t="shared" si="11"/>
        <v>-3</v>
      </c>
      <c r="AH18">
        <f t="shared" si="12"/>
        <v>25498385.8759869</v>
      </c>
      <c r="AI18" s="2">
        <f t="shared" si="13"/>
        <v>-331812061614.12402</v>
      </c>
      <c r="AJ18" t="s">
        <v>11</v>
      </c>
      <c r="AL18" s="2">
        <f t="shared" si="14"/>
        <v>49.349401064438091</v>
      </c>
      <c r="AM18" s="2">
        <f t="shared" si="15"/>
        <v>4.5687774118581657E+23</v>
      </c>
      <c r="AN18">
        <f t="shared" si="16"/>
        <v>23.659800000000001</v>
      </c>
      <c r="AO18" s="2">
        <f t="shared" si="17"/>
        <v>4604185089.6250105</v>
      </c>
      <c r="AP18" s="2">
        <f t="shared" si="18"/>
        <v>-327233374910.375</v>
      </c>
      <c r="AQ18" t="s">
        <v>11</v>
      </c>
      <c r="AR18" t="s">
        <v>11</v>
      </c>
    </row>
    <row r="19" spans="1:44" ht="18">
      <c r="A19" s="1">
        <v>157635</v>
      </c>
      <c r="B19">
        <v>1188</v>
      </c>
      <c r="C19" s="2">
        <v>89814</v>
      </c>
      <c r="D19" s="2">
        <v>37077</v>
      </c>
      <c r="E19">
        <v>718</v>
      </c>
      <c r="F19" s="2">
        <v>1143300000</v>
      </c>
      <c r="G19" s="2">
        <v>3328300000</v>
      </c>
      <c r="H19" s="2">
        <v>18.993600000000001</v>
      </c>
      <c r="I19" s="2">
        <v>19.8935</v>
      </c>
      <c r="J19" s="2">
        <v>145.97020000000001</v>
      </c>
      <c r="K19" s="2">
        <v>138.35339999999999</v>
      </c>
      <c r="L19" s="2">
        <v>5.2979999999999998E-4</v>
      </c>
      <c r="M19" s="2">
        <v>17262435852</v>
      </c>
      <c r="N19" s="2"/>
      <c r="O19" s="2">
        <f t="shared" si="0"/>
        <v>2.9441020803171325</v>
      </c>
      <c r="P19" s="2">
        <f>(H19^0.91328)</f>
        <v>14.713854720595627</v>
      </c>
      <c r="Q19" s="2">
        <f t="shared" si="1"/>
        <v>0.44712606398303123</v>
      </c>
      <c r="R19" s="8">
        <f t="shared" si="2"/>
        <v>2600197.5971869007</v>
      </c>
      <c r="S19" s="8">
        <f t="shared" si="3"/>
        <v>-17259835654.402813</v>
      </c>
      <c r="T19" t="s">
        <v>11</v>
      </c>
      <c r="U19" t="s">
        <v>11</v>
      </c>
      <c r="W19" s="2">
        <f t="shared" si="4"/>
        <v>7.3349941277927924</v>
      </c>
      <c r="X19" s="2">
        <f t="shared" si="5"/>
        <v>0.60104960457874723</v>
      </c>
      <c r="Y19" s="2">
        <f t="shared" si="6"/>
        <v>1818983602.1189411</v>
      </c>
      <c r="Z19" s="2">
        <f t="shared" si="7"/>
        <v>-15443452249.88106</v>
      </c>
      <c r="AA19" s="2" t="s">
        <v>11</v>
      </c>
      <c r="AB19" s="2">
        <f t="shared" si="8"/>
        <v>-16119135852</v>
      </c>
      <c r="AC19" s="9" t="s">
        <v>11</v>
      </c>
      <c r="AE19">
        <f t="shared" si="9"/>
        <v>1.278607287641615</v>
      </c>
      <c r="AF19">
        <f t="shared" si="10"/>
        <v>4.1680173197574986</v>
      </c>
      <c r="AG19">
        <f t="shared" si="11"/>
        <v>-3.2758880460387876</v>
      </c>
      <c r="AH19">
        <f t="shared" si="12"/>
        <v>408130.46196991758</v>
      </c>
      <c r="AI19" s="2">
        <f t="shared" si="13"/>
        <v>-17262027721.538029</v>
      </c>
      <c r="AJ19" t="s">
        <v>11</v>
      </c>
      <c r="AL19" s="2">
        <f t="shared" si="14"/>
        <v>6.5828044291087853</v>
      </c>
      <c r="AM19" s="2">
        <f t="shared" si="15"/>
        <v>6.8488659162738385E+25</v>
      </c>
      <c r="AN19">
        <f t="shared" si="16"/>
        <v>25.835618663889502</v>
      </c>
      <c r="AO19" s="2">
        <f t="shared" si="17"/>
        <v>670640284.10190368</v>
      </c>
      <c r="AP19" s="2">
        <f t="shared" si="18"/>
        <v>-16591795567.898096</v>
      </c>
      <c r="AQ19" t="s">
        <v>11</v>
      </c>
      <c r="AR19" t="s">
        <v>11</v>
      </c>
    </row>
    <row r="20" spans="1:44" ht="18">
      <c r="A20" s="1">
        <v>147333</v>
      </c>
      <c r="B20">
        <v>1204</v>
      </c>
      <c r="C20" s="2">
        <v>30160</v>
      </c>
      <c r="D20" s="2">
        <v>50288</v>
      </c>
      <c r="E20">
        <v>471</v>
      </c>
      <c r="F20" s="2">
        <v>117750000</v>
      </c>
      <c r="G20" s="2">
        <v>1826300000</v>
      </c>
      <c r="H20" s="2">
        <v>17.916699999999999</v>
      </c>
      <c r="I20" s="2">
        <v>17.916699999999999</v>
      </c>
      <c r="J20" s="2">
        <v>6.1489000000000003</v>
      </c>
      <c r="K20" s="2">
        <v>6.1489000000000003</v>
      </c>
      <c r="L20" s="2">
        <v>4.6138E-4</v>
      </c>
      <c r="M20" s="2">
        <v>727168914</v>
      </c>
      <c r="N20" s="2"/>
      <c r="O20" s="2">
        <f t="shared" si="0"/>
        <v>2.8857332388030481</v>
      </c>
      <c r="P20" s="2">
        <f>(H20^0.91328)</f>
        <v>13.950041069790545</v>
      </c>
      <c r="Q20" s="2">
        <f t="shared" si="1"/>
        <v>0.44057688780065096</v>
      </c>
      <c r="R20" s="8">
        <f t="shared" si="2"/>
        <v>2429109.5383979552</v>
      </c>
      <c r="S20" s="8">
        <f t="shared" si="3"/>
        <v>-724739804.46160209</v>
      </c>
      <c r="T20" t="s">
        <v>11</v>
      </c>
      <c r="U20" t="s">
        <v>11</v>
      </c>
      <c r="W20" s="2">
        <f t="shared" si="4"/>
        <v>7.0508686924391917</v>
      </c>
      <c r="X20" s="2">
        <f t="shared" si="5"/>
        <v>0.59546648936265445</v>
      </c>
      <c r="Y20" s="2">
        <f t="shared" si="6"/>
        <v>1732282231.2805257</v>
      </c>
      <c r="Z20" s="2">
        <f t="shared" si="7"/>
        <v>1005113317.2805257</v>
      </c>
      <c r="AA20" s="2" t="s">
        <v>12</v>
      </c>
      <c r="AB20" s="2">
        <f t="shared" si="8"/>
        <v>-609418914</v>
      </c>
      <c r="AC20" s="10" t="s">
        <v>11</v>
      </c>
      <c r="AE20">
        <f t="shared" si="9"/>
        <v>1.2532580218569627</v>
      </c>
      <c r="AF20">
        <f t="shared" si="10"/>
        <v>3.7103867814047411</v>
      </c>
      <c r="AG20">
        <f t="shared" si="11"/>
        <v>-3.3359412352980078</v>
      </c>
      <c r="AH20">
        <f t="shared" si="12"/>
        <v>369979.80597311573</v>
      </c>
      <c r="AI20" s="2">
        <f t="shared" si="13"/>
        <v>-726798934.19402683</v>
      </c>
      <c r="AJ20" t="s">
        <v>11</v>
      </c>
      <c r="AL20" s="2">
        <f t="shared" si="14"/>
        <v>6.341403597044982</v>
      </c>
      <c r="AM20" s="2">
        <f t="shared" si="15"/>
        <v>2.0381406283139375E+26</v>
      </c>
      <c r="AN20">
        <f t="shared" si="16"/>
        <v>26.309234146301264</v>
      </c>
      <c r="AO20" s="2">
        <f t="shared" si="17"/>
        <v>657890203.53813064</v>
      </c>
      <c r="AP20" s="2">
        <f t="shared" si="18"/>
        <v>-69278710.461869359</v>
      </c>
      <c r="AQ20" t="s">
        <v>11</v>
      </c>
      <c r="AR20" t="s">
        <v>11</v>
      </c>
    </row>
    <row r="21" spans="1:44" ht="18">
      <c r="A21" s="1">
        <v>146397</v>
      </c>
      <c r="B21">
        <v>1203</v>
      </c>
      <c r="C21" s="2">
        <v>91581</v>
      </c>
      <c r="D21" s="2">
        <v>43203</v>
      </c>
      <c r="E21">
        <v>812</v>
      </c>
      <c r="F21" s="2">
        <v>1225600000</v>
      </c>
      <c r="G21" s="2">
        <v>4812700000</v>
      </c>
      <c r="H21" s="2">
        <v>100.9997</v>
      </c>
      <c r="I21" s="2">
        <v>100.97929999999999</v>
      </c>
      <c r="J21" s="2">
        <v>382.16449999999998</v>
      </c>
      <c r="K21" s="2">
        <v>353.41199999999998</v>
      </c>
      <c r="L21" s="2">
        <v>3.1315E-4</v>
      </c>
      <c r="M21" s="2">
        <v>45194773770</v>
      </c>
      <c r="N21" s="2"/>
      <c r="O21" s="2">
        <f t="shared" si="0"/>
        <v>4.6151175465398184</v>
      </c>
      <c r="P21" s="2">
        <f>(H21^0.91328)</f>
        <v>67.687028094052422</v>
      </c>
      <c r="Q21" s="2">
        <f t="shared" si="1"/>
        <v>0.42272870609181318</v>
      </c>
      <c r="R21" s="8">
        <f t="shared" si="2"/>
        <v>11308814.720587842</v>
      </c>
      <c r="S21" s="8">
        <f t="shared" si="3"/>
        <v>-45183464955.279411</v>
      </c>
      <c r="T21" t="s">
        <v>11</v>
      </c>
      <c r="U21" t="s">
        <v>11</v>
      </c>
      <c r="W21" s="2">
        <f t="shared" si="4"/>
        <v>22.729190170895652</v>
      </c>
      <c r="X21" s="2">
        <f t="shared" si="5"/>
        <v>0.58009394261906699</v>
      </c>
      <c r="Y21" s="2">
        <f t="shared" si="6"/>
        <v>5440026190.642519</v>
      </c>
      <c r="Z21" s="2">
        <f t="shared" si="7"/>
        <v>-39754747579.357483</v>
      </c>
      <c r="AA21" s="2" t="s">
        <v>11</v>
      </c>
      <c r="AB21" s="2">
        <f t="shared" si="8"/>
        <v>-43969173770</v>
      </c>
      <c r="AC21" s="9" t="s">
        <v>11</v>
      </c>
      <c r="AE21">
        <f t="shared" si="9"/>
        <v>2.0043200837971171</v>
      </c>
      <c r="AF21">
        <f t="shared" si="10"/>
        <v>56.731568421948992</v>
      </c>
      <c r="AG21">
        <f t="shared" si="11"/>
        <v>-3.5042475839626732</v>
      </c>
      <c r="AH21">
        <f t="shared" si="12"/>
        <v>5942374.4879989391</v>
      </c>
      <c r="AI21" s="2">
        <f t="shared" si="13"/>
        <v>-45188831395.512001</v>
      </c>
      <c r="AJ21" t="s">
        <v>11</v>
      </c>
      <c r="AL21" s="2">
        <f t="shared" si="14"/>
        <v>19.183383069823279</v>
      </c>
      <c r="AM21" s="2">
        <f t="shared" si="15"/>
        <v>4.3311078234724772E+27</v>
      </c>
      <c r="AN21">
        <f t="shared" si="16"/>
        <v>27.636598995680021</v>
      </c>
      <c r="AO21" s="2">
        <f t="shared" si="17"/>
        <v>2090593592.6434472</v>
      </c>
      <c r="AP21" s="2">
        <f t="shared" si="18"/>
        <v>-43104180177.356552</v>
      </c>
      <c r="AQ21" t="s">
        <v>11</v>
      </c>
      <c r="AR21" t="s">
        <v>11</v>
      </c>
    </row>
    <row r="22" spans="1:44" ht="18">
      <c r="A22" s="1">
        <v>139198</v>
      </c>
      <c r="B22">
        <v>1224</v>
      </c>
      <c r="C22" s="2">
        <v>133160</v>
      </c>
      <c r="D22" s="2">
        <v>49192</v>
      </c>
      <c r="E22">
        <v>687</v>
      </c>
      <c r="F22" s="2">
        <v>1963100000</v>
      </c>
      <c r="G22" s="2">
        <v>3574900000</v>
      </c>
      <c r="H22" s="2">
        <v>7.3220999999999998</v>
      </c>
      <c r="I22" s="2">
        <v>7.3235999999999999</v>
      </c>
      <c r="J22" s="2">
        <v>6.2121000000000004</v>
      </c>
      <c r="K22" s="2">
        <v>6.2119999999999997</v>
      </c>
      <c r="L22" s="2">
        <v>3.0562999999999999E-4</v>
      </c>
      <c r="M22" s="2">
        <v>734642946</v>
      </c>
      <c r="N22" s="2"/>
      <c r="O22" s="2">
        <f t="shared" si="0"/>
        <v>1.9908971720754185</v>
      </c>
      <c r="P22" s="2">
        <f>(H22^0.91328)</f>
        <v>6.1610460060875738</v>
      </c>
      <c r="Q22" s="2">
        <f t="shared" si="1"/>
        <v>0.42163364917224611</v>
      </c>
      <c r="R22" s="8">
        <f t="shared" si="2"/>
        <v>1026690.6745459555</v>
      </c>
      <c r="S22" s="8">
        <f t="shared" si="3"/>
        <v>-733616255.325454</v>
      </c>
      <c r="T22" t="s">
        <v>11</v>
      </c>
      <c r="U22" s="10" t="s">
        <v>12</v>
      </c>
      <c r="W22" s="2">
        <f t="shared" si="4"/>
        <v>3.847789905598797</v>
      </c>
      <c r="X22" s="2">
        <f t="shared" si="5"/>
        <v>0.57914308710154028</v>
      </c>
      <c r="Y22" s="2">
        <f t="shared" si="6"/>
        <v>919424189.21743572</v>
      </c>
      <c r="Z22" s="2">
        <f t="shared" si="7"/>
        <v>184781243.21743572</v>
      </c>
      <c r="AA22" s="2" t="s">
        <v>12</v>
      </c>
      <c r="AB22" s="2">
        <f t="shared" si="8"/>
        <v>1228457054</v>
      </c>
      <c r="AC22" s="9" t="s">
        <v>12</v>
      </c>
      <c r="AE22">
        <f t="shared" si="9"/>
        <v>0.86463565586914304</v>
      </c>
      <c r="AF22">
        <f t="shared" si="10"/>
        <v>0.42966193800424418</v>
      </c>
      <c r="AG22">
        <f t="shared" si="11"/>
        <v>-3.5148040185682241</v>
      </c>
      <c r="AH22">
        <f t="shared" si="12"/>
        <v>45140.715841504636</v>
      </c>
      <c r="AI22" s="2">
        <f t="shared" si="13"/>
        <v>-734597805.28415847</v>
      </c>
      <c r="AJ22" t="s">
        <v>11</v>
      </c>
      <c r="AL22" s="2">
        <f t="shared" si="14"/>
        <v>3.5763168640541774</v>
      </c>
      <c r="AM22" s="2">
        <f t="shared" si="15"/>
        <v>5.2463030386885984E+27</v>
      </c>
      <c r="AN22">
        <f t="shared" si="16"/>
        <v>27.719853372840152</v>
      </c>
      <c r="AO22" s="2">
        <f t="shared" si="17"/>
        <v>390918963.03139049</v>
      </c>
      <c r="AP22" s="2">
        <f t="shared" si="18"/>
        <v>-343723982.96860951</v>
      </c>
      <c r="AQ22" t="s">
        <v>11</v>
      </c>
      <c r="AR22" s="10" t="s">
        <v>12</v>
      </c>
    </row>
    <row r="23" spans="1:44" ht="18">
      <c r="A23" s="1">
        <v>124881</v>
      </c>
      <c r="B23">
        <v>1300</v>
      </c>
      <c r="C23" s="2">
        <v>285980</v>
      </c>
      <c r="D23" s="2">
        <v>22483</v>
      </c>
      <c r="E23">
        <v>1296</v>
      </c>
      <c r="F23" s="2">
        <v>6986100000</v>
      </c>
      <c r="G23" s="2">
        <v>4943100000</v>
      </c>
      <c r="H23" s="2">
        <v>511.7133</v>
      </c>
      <c r="I23" s="2">
        <v>511.74529999999999</v>
      </c>
      <c r="J23" s="2">
        <v>242.73750000000001</v>
      </c>
      <c r="K23" s="2">
        <v>243.80600000000001</v>
      </c>
      <c r="L23">
        <v>1.6000000000000001E-3</v>
      </c>
      <c r="M23">
        <v>28706136750</v>
      </c>
      <c r="O23" s="2">
        <f t="shared" si="0"/>
        <v>6.2377645072653314</v>
      </c>
      <c r="P23" s="2">
        <f>(H23^0.91328)</f>
        <v>297.9201713358014</v>
      </c>
      <c r="Q23" s="2">
        <f t="shared" si="1"/>
        <v>0.5030969023934011</v>
      </c>
      <c r="R23" s="8">
        <f t="shared" si="2"/>
        <v>59238145.591556132</v>
      </c>
      <c r="S23" s="8">
        <f t="shared" si="3"/>
        <v>-28646898604.408443</v>
      </c>
      <c r="T23" t="s">
        <v>11</v>
      </c>
      <c r="U23" t="s">
        <v>11</v>
      </c>
      <c r="W23" s="2">
        <f t="shared" si="4"/>
        <v>68.163290089763649</v>
      </c>
      <c r="X23" s="2">
        <f t="shared" si="5"/>
        <v>0.64759883324470568</v>
      </c>
      <c r="Y23" s="2">
        <f t="shared" si="6"/>
        <v>18212740514.095585</v>
      </c>
      <c r="Z23" s="2">
        <f t="shared" si="7"/>
        <v>-10493396235.904415</v>
      </c>
      <c r="AA23" s="2" t="s">
        <v>11</v>
      </c>
      <c r="AB23" s="2">
        <f t="shared" si="8"/>
        <v>-21720036750</v>
      </c>
      <c r="AC23" s="9" t="s">
        <v>11</v>
      </c>
      <c r="AE23">
        <f t="shared" si="9"/>
        <v>2.70902670491729</v>
      </c>
      <c r="AF23">
        <f t="shared" si="10"/>
        <v>326.422108971684</v>
      </c>
      <c r="AG23">
        <f t="shared" si="11"/>
        <v>-2.795880017344075</v>
      </c>
      <c r="AH23">
        <f t="shared" si="12"/>
        <v>27279634.112162676</v>
      </c>
      <c r="AI23" s="2">
        <f t="shared" si="13"/>
        <v>-28678857115.887836</v>
      </c>
      <c r="AJ23" t="s">
        <v>11</v>
      </c>
      <c r="AL23" s="2">
        <f t="shared" si="14"/>
        <v>54.199316941475935</v>
      </c>
      <c r="AM23" s="2">
        <f t="shared" si="15"/>
        <v>1.1219857594886314E+22</v>
      </c>
      <c r="AN23">
        <f t="shared" si="16"/>
        <v>22.04998734478578</v>
      </c>
      <c r="AO23" s="2">
        <f t="shared" si="17"/>
        <v>4712615166.4967403</v>
      </c>
      <c r="AP23" s="2">
        <f t="shared" si="18"/>
        <v>-23993521583.503258</v>
      </c>
      <c r="AQ23" t="s">
        <v>11</v>
      </c>
      <c r="AR23" t="s">
        <v>11</v>
      </c>
    </row>
    <row r="24" spans="1:44" ht="18">
      <c r="A24" s="1">
        <v>115904</v>
      </c>
      <c r="B24">
        <v>1281</v>
      </c>
      <c r="C24" s="2">
        <v>133160</v>
      </c>
      <c r="D24" s="2">
        <v>49192</v>
      </c>
      <c r="E24">
        <v>2434</v>
      </c>
      <c r="F24" s="2">
        <v>24642000000</v>
      </c>
      <c r="G24" s="2">
        <v>26663000000</v>
      </c>
      <c r="H24" s="2">
        <v>1701.5</v>
      </c>
      <c r="I24" s="2">
        <v>1702</v>
      </c>
      <c r="J24" s="2">
        <v>598.48490000000004</v>
      </c>
      <c r="K24" s="2">
        <v>599.94209999999998</v>
      </c>
      <c r="L24" s="2">
        <v>7.1537E-4</v>
      </c>
      <c r="M24" s="2">
        <v>70776824274</v>
      </c>
      <c r="N24" s="2"/>
      <c r="O24" s="2">
        <f t="shared" si="0"/>
        <v>7.4392654939409608</v>
      </c>
      <c r="P24" s="2">
        <f>(H24^0.91328)</f>
        <v>892.5944999150305</v>
      </c>
      <c r="Q24" s="2">
        <f t="shared" si="1"/>
        <v>0.46168628505257692</v>
      </c>
      <c r="R24" s="8">
        <f t="shared" si="2"/>
        <v>162873744.98293915</v>
      </c>
      <c r="S24" s="8">
        <f t="shared" si="3"/>
        <v>-70613950529.017059</v>
      </c>
      <c r="T24" t="s">
        <v>11</v>
      </c>
      <c r="U24" t="s">
        <v>11</v>
      </c>
      <c r="W24" s="2">
        <f t="shared" si="4"/>
        <v>153.71774011239523</v>
      </c>
      <c r="X24" s="2">
        <f t="shared" si="5"/>
        <v>0.61335552055174503</v>
      </c>
      <c r="Y24" s="2">
        <f t="shared" si="6"/>
        <v>38900480634.384285</v>
      </c>
      <c r="Z24" s="2">
        <f t="shared" si="7"/>
        <v>-31876343639.615715</v>
      </c>
      <c r="AA24" s="2" t="s">
        <v>11</v>
      </c>
      <c r="AB24" s="2">
        <f t="shared" si="8"/>
        <v>-46134824274</v>
      </c>
      <c r="AC24" s="9" t="s">
        <v>11</v>
      </c>
      <c r="AE24">
        <f t="shared" si="9"/>
        <v>3.2308319534318284</v>
      </c>
      <c r="AF24">
        <f t="shared" si="10"/>
        <v>908.02510889339931</v>
      </c>
      <c r="AG24">
        <f t="shared" si="11"/>
        <v>-3.1454692765265015</v>
      </c>
      <c r="AH24">
        <f t="shared" si="12"/>
        <v>85373630.476189628</v>
      </c>
      <c r="AI24" s="2">
        <f t="shared" si="13"/>
        <v>-70691450643.523804</v>
      </c>
      <c r="AJ24" t="s">
        <v>11</v>
      </c>
      <c r="AL24" s="2">
        <f t="shared" si="14"/>
        <v>116.94749312544216</v>
      </c>
      <c r="AM24" s="2">
        <f t="shared" si="15"/>
        <v>6.4129521026949635E+24</v>
      </c>
      <c r="AN24">
        <f t="shared" si="16"/>
        <v>24.807057996253906</v>
      </c>
      <c r="AO24" s="2">
        <f t="shared" si="17"/>
        <v>11439999289.955416</v>
      </c>
      <c r="AP24" s="2">
        <f t="shared" si="18"/>
        <v>-59336824984.044586</v>
      </c>
      <c r="AQ24" t="s">
        <v>11</v>
      </c>
      <c r="AR24" t="s">
        <v>11</v>
      </c>
    </row>
    <row r="25" spans="1:44" ht="18">
      <c r="A25" s="1">
        <v>100263</v>
      </c>
      <c r="B25">
        <v>1315</v>
      </c>
      <c r="C25" s="2">
        <v>251620</v>
      </c>
      <c r="D25" s="2">
        <v>50443</v>
      </c>
      <c r="E25">
        <v>441</v>
      </c>
      <c r="F25" s="2">
        <v>711750000</v>
      </c>
      <c r="G25" s="2">
        <v>1261500000</v>
      </c>
      <c r="H25" s="2">
        <v>2.6642999999999999</v>
      </c>
      <c r="I25" s="2">
        <v>2.4657</v>
      </c>
      <c r="J25" s="2">
        <v>81.658699999999996</v>
      </c>
      <c r="K25" s="2">
        <v>39.4816</v>
      </c>
      <c r="L25" s="5">
        <v>2.8714000000000002E-4</v>
      </c>
      <c r="M25" s="5">
        <v>9656957862</v>
      </c>
      <c r="N25" s="5"/>
      <c r="O25" s="2">
        <f t="shared" si="0"/>
        <v>0.979941358950431</v>
      </c>
      <c r="P25" s="2">
        <f>(H25^0.91328)</f>
        <v>2.4472399641979101</v>
      </c>
      <c r="Q25" s="2">
        <f t="shared" si="1"/>
        <v>0.41883520436510469</v>
      </c>
      <c r="R25" s="8">
        <f t="shared" si="2"/>
        <v>405106.89671906002</v>
      </c>
      <c r="S25" s="8">
        <f t="shared" si="3"/>
        <v>-9656552755.103281</v>
      </c>
      <c r="T25" t="s">
        <v>11</v>
      </c>
      <c r="U25" t="s">
        <v>11</v>
      </c>
      <c r="W25" s="2">
        <f t="shared" si="4"/>
        <v>1.9410978401072261</v>
      </c>
      <c r="X25" s="2">
        <f t="shared" si="5"/>
        <v>0.57670901935256846</v>
      </c>
      <c r="Y25" s="2">
        <f t="shared" si="6"/>
        <v>461873311.0090614</v>
      </c>
      <c r="Z25" s="2">
        <f t="shared" si="7"/>
        <v>-9195084550.9909382</v>
      </c>
      <c r="AA25" s="2" t="s">
        <v>11</v>
      </c>
      <c r="AB25" s="2">
        <f t="shared" si="8"/>
        <v>-8945207862</v>
      </c>
      <c r="AC25" s="9" t="s">
        <v>11</v>
      </c>
      <c r="AE25">
        <f t="shared" si="9"/>
        <v>0.42558312478094595</v>
      </c>
      <c r="AF25">
        <f t="shared" si="10"/>
        <v>7.0006987430414813E-3</v>
      </c>
      <c r="AG25">
        <f t="shared" si="11"/>
        <v>-3.5419063039533958</v>
      </c>
      <c r="AH25">
        <f t="shared" si="12"/>
        <v>741.17182602962089</v>
      </c>
      <c r="AI25" s="2">
        <f t="shared" si="13"/>
        <v>-9656957120.8281746</v>
      </c>
      <c r="AJ25" t="s">
        <v>11</v>
      </c>
      <c r="AL25" s="2">
        <f t="shared" si="14"/>
        <v>1.8724371386606466</v>
      </c>
      <c r="AM25" s="2">
        <f t="shared" si="15"/>
        <v>8.582192601883841E+27</v>
      </c>
      <c r="AN25">
        <f t="shared" si="16"/>
        <v>27.933598256758849</v>
      </c>
      <c r="AO25" s="2">
        <f t="shared" si="17"/>
        <v>206249995.65439823</v>
      </c>
      <c r="AP25" s="2">
        <f t="shared" si="18"/>
        <v>-9450707866.345602</v>
      </c>
      <c r="AQ25" t="s">
        <v>11</v>
      </c>
      <c r="AR25" t="s">
        <v>11</v>
      </c>
    </row>
    <row r="26" spans="1:44" ht="18">
      <c r="A26" s="1">
        <v>147544</v>
      </c>
      <c r="B26">
        <v>1319</v>
      </c>
      <c r="C26" s="2">
        <v>356.9708</v>
      </c>
      <c r="D26" s="2">
        <v>9150.4</v>
      </c>
      <c r="E26">
        <v>1998</v>
      </c>
      <c r="F26" s="2">
        <v>74758000</v>
      </c>
      <c r="G26" s="2">
        <v>18415000000</v>
      </c>
      <c r="H26" s="2">
        <v>193.78450000000001</v>
      </c>
      <c r="I26" s="2">
        <v>194.96629999999999</v>
      </c>
      <c r="J26" s="2">
        <v>451.54340000000002</v>
      </c>
      <c r="K26" s="2">
        <v>449.56650000000002</v>
      </c>
      <c r="L26" s="5">
        <v>5.3036000000000001E-4</v>
      </c>
      <c r="M26" s="5">
        <v>53399522484</v>
      </c>
      <c r="N26" s="5"/>
      <c r="O26" s="2">
        <f t="shared" si="0"/>
        <v>5.2667467168979814</v>
      </c>
      <c r="P26" s="2">
        <f>(H26^0.91328)</f>
        <v>122.73338997204533</v>
      </c>
      <c r="Q26" s="2">
        <f t="shared" si="1"/>
        <v>0.44717647276867101</v>
      </c>
      <c r="R26" s="8">
        <f t="shared" si="2"/>
        <v>21691599.546779487</v>
      </c>
      <c r="S26" s="8">
        <f t="shared" si="3"/>
        <v>-53377830884.453224</v>
      </c>
      <c r="T26" t="s">
        <v>11</v>
      </c>
      <c r="U26" t="s">
        <v>11</v>
      </c>
      <c r="W26" s="2">
        <f t="shared" si="4"/>
        <v>35.328576901886237</v>
      </c>
      <c r="X26" s="2">
        <f t="shared" si="5"/>
        <v>0.60109246060262544</v>
      </c>
      <c r="Y26" s="2">
        <f t="shared" si="6"/>
        <v>8761654469.7716084</v>
      </c>
      <c r="Z26" s="2">
        <f t="shared" si="7"/>
        <v>-44637868014.228394</v>
      </c>
      <c r="AA26" s="2" t="s">
        <v>11</v>
      </c>
      <c r="AB26" s="2">
        <f t="shared" si="8"/>
        <v>-53324764484</v>
      </c>
      <c r="AC26" s="9" t="s">
        <v>11</v>
      </c>
      <c r="AE26">
        <f t="shared" si="9"/>
        <v>2.2873190367308611</v>
      </c>
      <c r="AF26">
        <f t="shared" si="10"/>
        <v>122.17145104846094</v>
      </c>
      <c r="AG26">
        <f t="shared" si="11"/>
        <v>-3.2754292380617174</v>
      </c>
      <c r="AH26">
        <f t="shared" si="12"/>
        <v>11961300.414849205</v>
      </c>
      <c r="AI26" s="2">
        <f t="shared" si="13"/>
        <v>-53387561183.585152</v>
      </c>
      <c r="AJ26" t="s">
        <v>11</v>
      </c>
      <c r="AL26" s="2">
        <f t="shared" si="14"/>
        <v>29.111673314019956</v>
      </c>
      <c r="AM26" s="2">
        <f t="shared" si="15"/>
        <v>6.792039905956712E+25</v>
      </c>
      <c r="AN26">
        <f t="shared" si="16"/>
        <v>25.832000228897538</v>
      </c>
      <c r="AO26" s="2">
        <f t="shared" si="17"/>
        <v>2965411883.8233819</v>
      </c>
      <c r="AP26" s="2">
        <f t="shared" si="18"/>
        <v>-50434110600.17662</v>
      </c>
      <c r="AQ26" t="s">
        <v>11</v>
      </c>
      <c r="AR26" t="s">
        <v>11</v>
      </c>
    </row>
    <row r="27" spans="1:44" ht="18">
      <c r="A27" s="1">
        <v>101377</v>
      </c>
      <c r="B27">
        <v>9517</v>
      </c>
      <c r="C27" s="2">
        <v>41351</v>
      </c>
      <c r="D27" s="2">
        <v>34056</v>
      </c>
      <c r="E27">
        <v>266</v>
      </c>
      <c r="F27" s="2">
        <v>40314000</v>
      </c>
      <c r="G27" s="2">
        <v>291310000</v>
      </c>
      <c r="H27" s="2">
        <v>5.7624000000000004</v>
      </c>
      <c r="I27" s="2">
        <v>5.7633999999999999</v>
      </c>
      <c r="J27" s="2">
        <v>22.780100000000001</v>
      </c>
      <c r="K27" s="2">
        <v>22.838699999999999</v>
      </c>
      <c r="L27" s="2">
        <v>5.1301999999999999E-4</v>
      </c>
      <c r="M27" s="2">
        <v>2693974626</v>
      </c>
      <c r="N27" s="2"/>
      <c r="O27" s="2">
        <f t="shared" si="0"/>
        <v>1.7513540545930162</v>
      </c>
      <c r="P27" s="2">
        <f>(H27^0.91328)</f>
        <v>4.950440838899679</v>
      </c>
      <c r="Q27" s="2">
        <f t="shared" si="1"/>
        <v>0.44559307289869809</v>
      </c>
      <c r="R27" s="8">
        <f t="shared" si="2"/>
        <v>871830.80040885403</v>
      </c>
      <c r="S27" s="8">
        <f t="shared" si="3"/>
        <v>-2693102795.1995912</v>
      </c>
      <c r="T27" t="s">
        <v>11</v>
      </c>
      <c r="U27" t="s">
        <v>11</v>
      </c>
      <c r="W27" s="2">
        <f t="shared" si="4"/>
        <v>3.2718938123322627</v>
      </c>
      <c r="X27" s="2">
        <f t="shared" si="5"/>
        <v>0.59974545249304867</v>
      </c>
      <c r="Y27" s="2">
        <f t="shared" si="6"/>
        <v>809626774.24104667</v>
      </c>
      <c r="Z27" s="2">
        <f t="shared" si="7"/>
        <v>-1884347851.7589533</v>
      </c>
      <c r="AA27" s="2" t="s">
        <v>11</v>
      </c>
      <c r="AB27" s="2">
        <f t="shared" si="8"/>
        <v>-2653660626</v>
      </c>
      <c r="AC27" s="9" t="s">
        <v>11</v>
      </c>
      <c r="AE27">
        <f t="shared" si="9"/>
        <v>0.76060340176863339</v>
      </c>
      <c r="AF27">
        <f t="shared" si="10"/>
        <v>0.20406437532699365</v>
      </c>
      <c r="AG27">
        <f t="shared" si="11"/>
        <v>-3.2898657036594763</v>
      </c>
      <c r="AH27">
        <f t="shared" si="12"/>
        <v>20067.155153328902</v>
      </c>
      <c r="AI27" s="2">
        <f t="shared" si="13"/>
        <v>-2693954558.8448467</v>
      </c>
      <c r="AJ27" t="s">
        <v>11</v>
      </c>
      <c r="AL27" s="2">
        <f t="shared" si="14"/>
        <v>3.0679411555845952</v>
      </c>
      <c r="AM27" s="2">
        <f t="shared" si="15"/>
        <v>8.8278482380922641E+25</v>
      </c>
      <c r="AN27">
        <f t="shared" si="16"/>
        <v>25.945854858480825</v>
      </c>
      <c r="AO27" s="2">
        <f t="shared" si="17"/>
        <v>313888083.56699455</v>
      </c>
      <c r="AP27" s="2">
        <f t="shared" si="18"/>
        <v>-2380086542.4330053</v>
      </c>
      <c r="AQ27" t="s">
        <v>11</v>
      </c>
      <c r="AR27" t="s">
        <v>11</v>
      </c>
    </row>
    <row r="28" spans="1:44" ht="18">
      <c r="A28" s="1">
        <v>418452</v>
      </c>
      <c r="B28">
        <v>223</v>
      </c>
      <c r="C28" s="2">
        <v>1506300</v>
      </c>
      <c r="D28" s="2">
        <v>273550</v>
      </c>
      <c r="E28">
        <v>510</v>
      </c>
      <c r="F28" s="2">
        <v>6410700000</v>
      </c>
      <c r="G28" s="2">
        <v>9207300000</v>
      </c>
      <c r="H28" s="2">
        <v>125.884</v>
      </c>
      <c r="I28" s="2">
        <v>128.27549999999999</v>
      </c>
      <c r="J28" s="2">
        <v>10.341699999999999</v>
      </c>
      <c r="K28" s="2">
        <v>12.3926</v>
      </c>
      <c r="L28" s="2">
        <v>5.1409999999999997E-5</v>
      </c>
      <c r="M28" s="2">
        <v>1223009442</v>
      </c>
      <c r="N28" s="2"/>
      <c r="O28" s="2">
        <f t="shared" si="0"/>
        <v>4.8353608479862347</v>
      </c>
      <c r="P28" s="2">
        <f>(H28^0.91328)</f>
        <v>82.767738618051396</v>
      </c>
      <c r="Q28" s="2">
        <f t="shared" si="1"/>
        <v>0.34859880162691731</v>
      </c>
      <c r="R28" s="8">
        <f t="shared" si="2"/>
        <v>11403466.254704937</v>
      </c>
      <c r="S28" s="8">
        <f t="shared" si="3"/>
        <v>-1211605975.745295</v>
      </c>
      <c r="T28" t="s">
        <v>11</v>
      </c>
      <c r="U28" s="10" t="s">
        <v>12</v>
      </c>
      <c r="W28" s="2">
        <f t="shared" si="4"/>
        <v>26.382931916176396</v>
      </c>
      <c r="X28" s="2">
        <f t="shared" si="5"/>
        <v>0.51349781834288866</v>
      </c>
      <c r="Y28" s="2">
        <f t="shared" si="6"/>
        <v>5589595198.9520273</v>
      </c>
      <c r="Z28" s="2">
        <f t="shared" si="7"/>
        <v>4366585756.9520273</v>
      </c>
      <c r="AA28" s="2" t="s">
        <v>12</v>
      </c>
      <c r="AB28" s="2">
        <f t="shared" si="8"/>
        <v>5187690558</v>
      </c>
      <c r="AC28" s="9" t="s">
        <v>12</v>
      </c>
      <c r="AE28">
        <f t="shared" si="9"/>
        <v>2.0999705342914501</v>
      </c>
      <c r="AF28">
        <f t="shared" si="10"/>
        <v>74.372823820796683</v>
      </c>
      <c r="AG28">
        <f t="shared" si="11"/>
        <v>-4.2889523961329665</v>
      </c>
      <c r="AH28">
        <f t="shared" si="12"/>
        <v>9534676.044399688</v>
      </c>
      <c r="AI28" s="2">
        <f t="shared" si="13"/>
        <v>-1213474765.9556003</v>
      </c>
      <c r="AJ28" t="s">
        <v>11</v>
      </c>
      <c r="AL28" s="2">
        <f t="shared" si="14"/>
        <v>22.087631066138737</v>
      </c>
      <c r="AM28" s="2">
        <f t="shared" si="15"/>
        <v>6.6873178733939947E+33</v>
      </c>
      <c r="AN28">
        <f t="shared" si="16"/>
        <v>33.825251967342247</v>
      </c>
      <c r="AO28" s="2">
        <f t="shared" si="17"/>
        <v>2946117058.4892993</v>
      </c>
      <c r="AP28" s="2">
        <f t="shared" si="18"/>
        <v>1723107616.4892993</v>
      </c>
      <c r="AQ28" t="s">
        <v>12</v>
      </c>
      <c r="AR28" t="s">
        <v>12</v>
      </c>
    </row>
    <row r="29" spans="1:44" ht="18">
      <c r="A29" s="1">
        <v>424241</v>
      </c>
      <c r="B29">
        <v>273</v>
      </c>
      <c r="C29" s="2">
        <v>856700</v>
      </c>
      <c r="D29" s="2">
        <v>128850</v>
      </c>
      <c r="E29">
        <v>425</v>
      </c>
      <c r="F29" s="2">
        <v>2465100000</v>
      </c>
      <c r="G29" s="2">
        <v>2659900000</v>
      </c>
      <c r="H29" s="2">
        <v>107.6045</v>
      </c>
      <c r="I29" s="2">
        <v>117.8207</v>
      </c>
      <c r="J29" s="2">
        <v>16.276499999999999</v>
      </c>
      <c r="K29" s="2">
        <v>17.132899999999999</v>
      </c>
      <c r="L29" s="2">
        <v>1.3243E-4</v>
      </c>
      <c r="M29" s="2">
        <v>1924858889.9999998</v>
      </c>
      <c r="N29" s="2"/>
      <c r="O29" s="2">
        <f t="shared" si="0"/>
        <v>4.6784624684145255</v>
      </c>
      <c r="P29" s="2">
        <f>(H29^0.91328)</f>
        <v>71.718318502476635</v>
      </c>
      <c r="Q29" s="2">
        <f t="shared" si="1"/>
        <v>0.38563564215684143</v>
      </c>
      <c r="R29" s="8">
        <f t="shared" si="2"/>
        <v>10930931.367150351</v>
      </c>
      <c r="S29" s="8">
        <f t="shared" si="3"/>
        <v>-1913927958.6328495</v>
      </c>
      <c r="T29" t="s">
        <v>11</v>
      </c>
      <c r="U29" s="10" t="s">
        <v>12</v>
      </c>
      <c r="W29" s="2">
        <f t="shared" si="4"/>
        <v>23.724867330194954</v>
      </c>
      <c r="X29" s="2">
        <f t="shared" si="5"/>
        <v>0.54735975282304539</v>
      </c>
      <c r="Y29" s="2">
        <f t="shared" si="6"/>
        <v>5357909219.3927956</v>
      </c>
      <c r="Z29" s="2">
        <f t="shared" si="7"/>
        <v>3433050329.3927956</v>
      </c>
      <c r="AA29" s="2" t="s">
        <v>12</v>
      </c>
      <c r="AB29" s="2">
        <f t="shared" si="8"/>
        <v>540241110.00000024</v>
      </c>
      <c r="AC29" s="9" t="s">
        <v>12</v>
      </c>
      <c r="AE29">
        <f t="shared" si="9"/>
        <v>2.0318304338238948</v>
      </c>
      <c r="AF29">
        <f t="shared" si="10"/>
        <v>61.4059386304505</v>
      </c>
      <c r="AG29">
        <f t="shared" si="11"/>
        <v>-3.8780136209491616</v>
      </c>
      <c r="AH29">
        <f t="shared" si="12"/>
        <v>7118035.4882423095</v>
      </c>
      <c r="AI29" s="2">
        <f t="shared" si="13"/>
        <v>-1917740854.5117574</v>
      </c>
      <c r="AJ29" t="s">
        <v>11</v>
      </c>
      <c r="AL29" s="2">
        <f t="shared" si="14"/>
        <v>19.977172701635304</v>
      </c>
      <c r="AM29" s="2">
        <f t="shared" si="15"/>
        <v>3.8400972501366181E+30</v>
      </c>
      <c r="AN29">
        <f t="shared" si="16"/>
        <v>30.584342222977657</v>
      </c>
      <c r="AO29" s="2">
        <f t="shared" si="17"/>
        <v>2409311687.689734</v>
      </c>
      <c r="AP29" s="2">
        <f t="shared" si="18"/>
        <v>484452797.68973422</v>
      </c>
      <c r="AQ29" t="s">
        <v>12</v>
      </c>
      <c r="AR29" t="s">
        <v>12</v>
      </c>
    </row>
    <row r="30" spans="1:44" ht="18">
      <c r="A30" s="1">
        <v>409216</v>
      </c>
      <c r="B30">
        <v>303</v>
      </c>
      <c r="C30" s="2">
        <v>2466300</v>
      </c>
      <c r="D30" s="2">
        <v>458780</v>
      </c>
      <c r="E30">
        <v>512</v>
      </c>
      <c r="F30" s="2">
        <v>15299000000</v>
      </c>
      <c r="G30" s="2">
        <v>14670000000</v>
      </c>
      <c r="H30" s="2">
        <v>77.317300000000003</v>
      </c>
      <c r="I30" s="2">
        <v>81.411299999999997</v>
      </c>
      <c r="J30" s="2">
        <v>7.5392000000000001</v>
      </c>
      <c r="K30" s="2">
        <v>2.4028</v>
      </c>
      <c r="L30" s="2">
        <v>2.1724000000000001E-5</v>
      </c>
      <c r="M30" s="2">
        <v>891585792</v>
      </c>
      <c r="N30" s="2"/>
      <c r="O30" s="2">
        <f t="shared" si="0"/>
        <v>4.3479177339166579</v>
      </c>
      <c r="P30" s="2">
        <f>(H30^0.91328)</f>
        <v>53.030451652195232</v>
      </c>
      <c r="Q30" s="2">
        <f t="shared" si="1"/>
        <v>0.31798369049857556</v>
      </c>
      <c r="R30" s="8">
        <f t="shared" si="2"/>
        <v>6664691.8447494619</v>
      </c>
      <c r="S30" s="8">
        <f t="shared" si="3"/>
        <v>-884921100.15525055</v>
      </c>
      <c r="T30" t="s">
        <v>11</v>
      </c>
      <c r="U30" s="10" t="s">
        <v>12</v>
      </c>
      <c r="W30" s="2">
        <f t="shared" si="4"/>
        <v>18.968906902315577</v>
      </c>
      <c r="X30" s="2">
        <f t="shared" si="5"/>
        <v>0.48449585590974287</v>
      </c>
      <c r="Y30" s="2">
        <f t="shared" si="6"/>
        <v>3791849306.0508938</v>
      </c>
      <c r="Z30" s="2">
        <f t="shared" si="7"/>
        <v>2900263514.0508938</v>
      </c>
      <c r="AA30" s="2" t="s">
        <v>12</v>
      </c>
      <c r="AB30" s="2">
        <f t="shared" si="8"/>
        <v>14407414208</v>
      </c>
      <c r="AC30" s="9" t="s">
        <v>12</v>
      </c>
      <c r="AE30">
        <f t="shared" si="9"/>
        <v>1.8882766796092958</v>
      </c>
      <c r="AF30">
        <f t="shared" si="10"/>
        <v>40.122610027038832</v>
      </c>
      <c r="AG30">
        <f t="shared" si="11"/>
        <v>-4.6630602058794102</v>
      </c>
      <c r="AH30">
        <f t="shared" si="12"/>
        <v>5592431.1232602214</v>
      </c>
      <c r="AI30" s="2">
        <f t="shared" si="13"/>
        <v>-885993360.87673974</v>
      </c>
      <c r="AJ30" t="s">
        <v>11</v>
      </c>
      <c r="AL30" s="2">
        <f t="shared" si="14"/>
        <v>16.167696093349182</v>
      </c>
      <c r="AM30" s="2">
        <f t="shared" si="15"/>
        <v>5.9661012532913734E+36</v>
      </c>
      <c r="AN30">
        <f t="shared" si="16"/>
        <v>36.775690619688561</v>
      </c>
      <c r="AO30" s="2">
        <f t="shared" si="17"/>
        <v>2344600174.9004536</v>
      </c>
      <c r="AP30" s="2">
        <f t="shared" si="18"/>
        <v>1453014382.9004536</v>
      </c>
      <c r="AQ30" t="s">
        <v>12</v>
      </c>
      <c r="AR30" t="s">
        <v>12</v>
      </c>
    </row>
    <row r="31" spans="1:44" ht="18">
      <c r="A31" s="1">
        <v>439289</v>
      </c>
      <c r="B31">
        <v>295</v>
      </c>
      <c r="C31" s="2">
        <v>357830</v>
      </c>
      <c r="D31" s="2">
        <v>86715</v>
      </c>
      <c r="E31">
        <v>1728</v>
      </c>
      <c r="F31" s="2">
        <v>16626000000</v>
      </c>
      <c r="G31" s="2">
        <v>30830000000</v>
      </c>
      <c r="H31" s="2">
        <v>21.812000000000001</v>
      </c>
      <c r="I31" s="2">
        <v>22.9055</v>
      </c>
      <c r="J31" s="2">
        <v>0.80459999999999998</v>
      </c>
      <c r="K31" s="2">
        <v>0.3256</v>
      </c>
      <c r="L31" s="2">
        <v>1.3887E-4</v>
      </c>
      <c r="M31" s="2">
        <v>95151996</v>
      </c>
      <c r="N31" s="2"/>
      <c r="O31" s="2">
        <f t="shared" si="0"/>
        <v>3.0824602770638152</v>
      </c>
      <c r="P31" s="2">
        <f>(H31^0.91328)</f>
        <v>16.69566862211477</v>
      </c>
      <c r="Q31" s="2">
        <f t="shared" si="1"/>
        <v>0.38759462530883687</v>
      </c>
      <c r="R31" s="8">
        <f t="shared" si="2"/>
        <v>2557593.1772557762</v>
      </c>
      <c r="S31" s="8">
        <f t="shared" si="3"/>
        <v>-92594402.82274422</v>
      </c>
      <c r="T31" t="s">
        <v>11</v>
      </c>
      <c r="U31" s="10" t="s">
        <v>12</v>
      </c>
      <c r="W31" s="2">
        <f t="shared" si="4"/>
        <v>8.0550690533635922</v>
      </c>
      <c r="X31" s="2">
        <f t="shared" si="5"/>
        <v>0.54911668916433665</v>
      </c>
      <c r="Y31" s="2">
        <f t="shared" si="6"/>
        <v>1824956886.0053749</v>
      </c>
      <c r="Z31" s="2">
        <f t="shared" si="7"/>
        <v>1729804890.0053749</v>
      </c>
      <c r="AA31" s="2" t="s">
        <v>12</v>
      </c>
      <c r="AB31" s="2">
        <f t="shared" si="8"/>
        <v>16530848004</v>
      </c>
      <c r="AC31" s="9" t="s">
        <v>12</v>
      </c>
      <c r="AE31">
        <f t="shared" si="9"/>
        <v>1.3386954890147837</v>
      </c>
      <c r="AF31">
        <f t="shared" si="10"/>
        <v>5.4421172468389809</v>
      </c>
      <c r="AG31">
        <f t="shared" si="11"/>
        <v>-3.8573915644975267</v>
      </c>
      <c r="AH31">
        <f t="shared" si="12"/>
        <v>627483.14571835077</v>
      </c>
      <c r="AI31" s="2">
        <f t="shared" si="13"/>
        <v>-94524512.854281649</v>
      </c>
      <c r="AJ31" t="s">
        <v>11</v>
      </c>
      <c r="AL31" s="2">
        <f t="shared" si="14"/>
        <v>7.192373108872558</v>
      </c>
      <c r="AM31" s="2">
        <f t="shared" si="15"/>
        <v>2.6406102975765155E+30</v>
      </c>
      <c r="AN31">
        <f t="shared" si="16"/>
        <v>30.421704312566199</v>
      </c>
      <c r="AO31" s="2">
        <f t="shared" si="17"/>
        <v>862810791.23214591</v>
      </c>
      <c r="AP31" s="2">
        <f t="shared" si="18"/>
        <v>767658795.23214591</v>
      </c>
      <c r="AQ31" t="s">
        <v>12</v>
      </c>
      <c r="AR31" t="s">
        <v>12</v>
      </c>
    </row>
    <row r="32" spans="1:44" ht="18">
      <c r="A32" s="1">
        <v>437079</v>
      </c>
      <c r="B32">
        <v>185</v>
      </c>
      <c r="C32" s="2">
        <v>145820</v>
      </c>
      <c r="D32" s="2">
        <v>38295</v>
      </c>
      <c r="E32">
        <v>599</v>
      </c>
      <c r="F32" s="2">
        <v>923620000</v>
      </c>
      <c r="G32" s="2">
        <v>1637900000</v>
      </c>
      <c r="H32" s="2">
        <v>1.6378999999999999</v>
      </c>
      <c r="I32" s="2">
        <v>1.8095000000000001</v>
      </c>
      <c r="J32" s="2">
        <v>6.1186999999999996</v>
      </c>
      <c r="K32" s="2">
        <v>5.5522999999999998</v>
      </c>
      <c r="L32" s="2">
        <v>3.5094999999999999E-4</v>
      </c>
      <c r="M32" s="2">
        <v>723597462</v>
      </c>
      <c r="N32" s="2"/>
      <c r="O32" s="2">
        <f t="shared" si="0"/>
        <v>0.49341493350619675</v>
      </c>
      <c r="P32" s="2">
        <f>(H32^0.91328)</f>
        <v>1.5692942413229811</v>
      </c>
      <c r="Q32" s="2">
        <f t="shared" si="1"/>
        <v>0.42790082152067344</v>
      </c>
      <c r="R32" s="8">
        <f t="shared" si="2"/>
        <v>265397.85208042344</v>
      </c>
      <c r="S32" s="8">
        <f t="shared" si="3"/>
        <v>-723332064.14791954</v>
      </c>
      <c r="T32" t="s">
        <v>11</v>
      </c>
      <c r="U32" s="10" t="s">
        <v>12</v>
      </c>
      <c r="W32" s="2">
        <f t="shared" si="4"/>
        <v>1.3964845311136944</v>
      </c>
      <c r="X32" s="2">
        <f t="shared" si="5"/>
        <v>0.58457279704638632</v>
      </c>
      <c r="Y32" s="2">
        <f t="shared" si="6"/>
        <v>336816554.42702645</v>
      </c>
      <c r="Z32" s="2">
        <f t="shared" si="7"/>
        <v>-386780907.57297355</v>
      </c>
      <c r="AA32" s="2" t="s">
        <v>11</v>
      </c>
      <c r="AB32" s="2">
        <f t="shared" si="8"/>
        <v>200022538</v>
      </c>
      <c r="AC32" s="10" t="s">
        <v>12</v>
      </c>
      <c r="AE32">
        <f t="shared" si="9"/>
        <v>0.21428738291040117</v>
      </c>
      <c r="AF32">
        <f t="shared" si="10"/>
        <v>1.3014523073153638E-4</v>
      </c>
      <c r="AG32">
        <f t="shared" si="11"/>
        <v>-3.454754753251768</v>
      </c>
      <c r="AH32">
        <f t="shared" si="12"/>
        <v>13.439587070346073</v>
      </c>
      <c r="AI32" s="2">
        <f t="shared" si="13"/>
        <v>-723597448.56041288</v>
      </c>
      <c r="AJ32" t="s">
        <v>11</v>
      </c>
      <c r="AL32" s="2">
        <f t="shared" si="14"/>
        <v>1.3713902833507128</v>
      </c>
      <c r="AM32" s="2">
        <f t="shared" si="15"/>
        <v>1.7630670825779261E+27</v>
      </c>
      <c r="AN32">
        <f t="shared" si="16"/>
        <v>27.246268836995391</v>
      </c>
      <c r="AO32" s="2">
        <f t="shared" si="17"/>
        <v>147342462.64755425</v>
      </c>
      <c r="AP32" s="2">
        <f t="shared" si="18"/>
        <v>-576254999.35244572</v>
      </c>
      <c r="AQ32" t="s">
        <v>11</v>
      </c>
      <c r="AR32" s="10" t="s">
        <v>12</v>
      </c>
    </row>
    <row r="33" spans="1:44" ht="18">
      <c r="A33" s="1">
        <v>99565</v>
      </c>
      <c r="B33">
        <v>1758</v>
      </c>
      <c r="C33" s="2">
        <v>2218300</v>
      </c>
      <c r="D33" s="2">
        <v>358750</v>
      </c>
      <c r="E33">
        <v>987</v>
      </c>
      <c r="F33" s="6">
        <v>38125000000</v>
      </c>
      <c r="G33" s="6">
        <v>45773000000</v>
      </c>
      <c r="H33" s="2">
        <v>3351.1</v>
      </c>
      <c r="I33" s="2">
        <v>3342.3</v>
      </c>
      <c r="J33" s="2">
        <v>2230.6999999999998</v>
      </c>
      <c r="K33" s="2">
        <v>2122.1999999999998</v>
      </c>
      <c r="L33" s="2">
        <v>4.1770999999999997E-5</v>
      </c>
      <c r="M33" s="2">
        <v>263802581999.99997</v>
      </c>
      <c r="N33" s="2"/>
      <c r="O33" s="2">
        <f t="shared" si="0"/>
        <v>8.1170439291303094</v>
      </c>
      <c r="P33" s="2">
        <f>(H33^0.91328)</f>
        <v>1657.6129749661079</v>
      </c>
      <c r="Q33" s="2">
        <f t="shared" si="1"/>
        <v>0.34096009834512542</v>
      </c>
      <c r="R33" s="8">
        <f t="shared" si="2"/>
        <v>223376045.14330843</v>
      </c>
      <c r="S33" s="8">
        <f t="shared" si="3"/>
        <v>-263579205954.85666</v>
      </c>
      <c r="T33" t="s">
        <v>11</v>
      </c>
      <c r="U33" t="s">
        <v>11</v>
      </c>
      <c r="W33" s="2">
        <f t="shared" si="4"/>
        <v>243.19384528445804</v>
      </c>
      <c r="X33" s="2">
        <f t="shared" si="5"/>
        <v>0.50635236777206527</v>
      </c>
      <c r="Y33" s="2">
        <f t="shared" si="6"/>
        <v>50807066757.438553</v>
      </c>
      <c r="Z33" s="2">
        <f t="shared" si="7"/>
        <v>-212995515242.5614</v>
      </c>
      <c r="AA33" s="2" t="s">
        <v>11</v>
      </c>
      <c r="AB33" s="2">
        <f t="shared" si="8"/>
        <v>-225677581999.99997</v>
      </c>
      <c r="AC33" s="9" t="s">
        <v>11</v>
      </c>
      <c r="AE33">
        <f t="shared" si="9"/>
        <v>3.5251873877875832</v>
      </c>
      <c r="AF33">
        <f t="shared" si="10"/>
        <v>1506.7259291612729</v>
      </c>
      <c r="AG33">
        <f t="shared" si="11"/>
        <v>-4.37912512757703</v>
      </c>
      <c r="AH33">
        <f t="shared" si="12"/>
        <v>197225043.89279228</v>
      </c>
      <c r="AI33" s="2">
        <f t="shared" si="13"/>
        <v>-263605356956.10718</v>
      </c>
      <c r="AJ33" t="s">
        <v>11</v>
      </c>
      <c r="AL33" s="2">
        <f t="shared" si="14"/>
        <v>180.46872212975484</v>
      </c>
      <c r="AM33" s="2">
        <f t="shared" si="15"/>
        <v>3.4388103971753774E+34</v>
      </c>
      <c r="AN33">
        <f t="shared" si="16"/>
        <v>34.536408231148997</v>
      </c>
      <c r="AO33" s="2">
        <f t="shared" si="17"/>
        <v>24577569400.901814</v>
      </c>
      <c r="AP33" s="2">
        <f t="shared" si="18"/>
        <v>-239225012599.09814</v>
      </c>
      <c r="AQ33" t="s">
        <v>11</v>
      </c>
      <c r="AR33" t="s">
        <v>11</v>
      </c>
    </row>
    <row r="34" spans="1:44" ht="18">
      <c r="A34" s="1">
        <v>40136</v>
      </c>
      <c r="B34">
        <v>2297</v>
      </c>
      <c r="C34" s="2">
        <v>47860</v>
      </c>
      <c r="D34" s="2">
        <v>19310</v>
      </c>
      <c r="E34">
        <v>443</v>
      </c>
      <c r="F34" s="2">
        <v>239120000</v>
      </c>
      <c r="G34" s="2">
        <v>624860000</v>
      </c>
      <c r="H34" s="2">
        <v>23.8582</v>
      </c>
      <c r="I34" s="2">
        <v>23.8582</v>
      </c>
      <c r="J34" s="2">
        <v>4.4900000000000002E-2</v>
      </c>
      <c r="K34" s="2">
        <v>4.4900000000000002E-2</v>
      </c>
      <c r="L34" s="2">
        <v>9.0006000000000005E-4</v>
      </c>
      <c r="M34" s="2">
        <v>5309874</v>
      </c>
      <c r="N34" s="2"/>
      <c r="O34" s="2">
        <f t="shared" si="0"/>
        <v>3.1721279737569672</v>
      </c>
      <c r="P34" s="2">
        <f>(H34^0.91328)</f>
        <v>18.120448208416935</v>
      </c>
      <c r="Q34" s="2">
        <f t="shared" si="1"/>
        <v>0.47314069954497295</v>
      </c>
      <c r="R34" s="8">
        <f t="shared" si="2"/>
        <v>3388512.9188070637</v>
      </c>
      <c r="S34" s="8">
        <f t="shared" si="3"/>
        <v>-1921361.0811929363</v>
      </c>
      <c r="T34" t="s">
        <v>11</v>
      </c>
      <c r="U34" s="10" t="s">
        <v>12</v>
      </c>
      <c r="W34" s="2">
        <f t="shared" si="4"/>
        <v>8.5590686056109586</v>
      </c>
      <c r="X34" s="2">
        <f t="shared" si="5"/>
        <v>0.62293650358583641</v>
      </c>
      <c r="Y34" s="2">
        <f t="shared" si="6"/>
        <v>2199829319.9057703</v>
      </c>
      <c r="Z34" s="2">
        <f t="shared" si="7"/>
        <v>2194519445.9057703</v>
      </c>
      <c r="AA34" s="2" t="s">
        <v>12</v>
      </c>
      <c r="AB34" s="2">
        <f t="shared" si="8"/>
        <v>233810126</v>
      </c>
      <c r="AC34" s="9" t="s">
        <v>12</v>
      </c>
      <c r="AE34">
        <f t="shared" si="9"/>
        <v>1.3776376748935941</v>
      </c>
      <c r="AF34">
        <f t="shared" si="10"/>
        <v>6.4283001200515271</v>
      </c>
      <c r="AG34">
        <f t="shared" si="11"/>
        <v>-3.045728538560271</v>
      </c>
      <c r="AH34">
        <f t="shared" si="12"/>
        <v>585231.61847496277</v>
      </c>
      <c r="AI34" s="2">
        <f t="shared" si="13"/>
        <v>-4724642.3815250369</v>
      </c>
      <c r="AJ34" t="s">
        <v>11</v>
      </c>
      <c r="AL34" s="2">
        <f t="shared" si="14"/>
        <v>7.6172519901560145</v>
      </c>
      <c r="AM34" s="2">
        <f t="shared" si="15"/>
        <v>1.0481964685742092E+24</v>
      </c>
      <c r="AN34">
        <f t="shared" si="16"/>
        <v>24.020442692209432</v>
      </c>
      <c r="AO34" s="2">
        <f t="shared" si="17"/>
        <v>721504673.93671906</v>
      </c>
      <c r="AP34" s="2">
        <f t="shared" si="18"/>
        <v>716194799.93671906</v>
      </c>
      <c r="AQ34" t="s">
        <v>12</v>
      </c>
      <c r="AR34" t="s">
        <v>12</v>
      </c>
    </row>
    <row r="35" spans="1:44" ht="18">
      <c r="A35" s="1">
        <v>35011</v>
      </c>
      <c r="B35">
        <v>2743</v>
      </c>
      <c r="C35" s="2">
        <v>107360</v>
      </c>
      <c r="D35" s="2">
        <v>44533</v>
      </c>
      <c r="E35">
        <v>3974</v>
      </c>
      <c r="F35" s="2">
        <v>72881000000</v>
      </c>
      <c r="G35" s="2">
        <v>112330000000</v>
      </c>
      <c r="H35" s="2">
        <v>2220.6999999999998</v>
      </c>
      <c r="I35" s="2">
        <v>2220.6999999999998</v>
      </c>
      <c r="J35" s="2">
        <v>132.88740000000001</v>
      </c>
      <c r="K35" s="2">
        <v>132.88740000000001</v>
      </c>
      <c r="L35" s="2">
        <v>2.1922000000000001E-4</v>
      </c>
      <c r="M35" s="2">
        <v>15715263924.000002</v>
      </c>
      <c r="N35" s="2"/>
      <c r="O35" s="2">
        <f t="shared" si="0"/>
        <v>7.7055777404802139</v>
      </c>
      <c r="P35" s="2">
        <f>(H35^0.91328)</f>
        <v>1138.3669778288192</v>
      </c>
      <c r="Q35" s="2">
        <f t="shared" si="1"/>
        <v>0.40694463127036967</v>
      </c>
      <c r="R35" s="8">
        <f t="shared" si="2"/>
        <v>183091218.40286088</v>
      </c>
      <c r="S35" s="8">
        <f t="shared" si="3"/>
        <v>-15532172705.597141</v>
      </c>
      <c r="T35" t="s">
        <v>11</v>
      </c>
      <c r="U35" s="10" t="s">
        <v>12</v>
      </c>
      <c r="W35" s="2">
        <f t="shared" si="4"/>
        <v>184.07921515121086</v>
      </c>
      <c r="X35" s="2">
        <f t="shared" si="5"/>
        <v>0.56629927145161829</v>
      </c>
      <c r="Y35" s="2">
        <f t="shared" si="6"/>
        <v>43010001192.964172</v>
      </c>
      <c r="Z35" s="2">
        <f t="shared" si="7"/>
        <v>27294737268.964172</v>
      </c>
      <c r="AA35" s="2" t="s">
        <v>12</v>
      </c>
      <c r="AB35" s="2">
        <f t="shared" si="8"/>
        <v>57165736076</v>
      </c>
      <c r="AC35" s="9" t="s">
        <v>12</v>
      </c>
      <c r="AE35">
        <f t="shared" si="9"/>
        <v>3.3464898925670843</v>
      </c>
      <c r="AF35">
        <f t="shared" si="10"/>
        <v>1113.8223249474206</v>
      </c>
      <c r="AG35">
        <f t="shared" si="11"/>
        <v>-3.659119826586354</v>
      </c>
      <c r="AH35">
        <f t="shared" si="12"/>
        <v>121824039.15586491</v>
      </c>
      <c r="AI35" s="2">
        <f t="shared" si="13"/>
        <v>-15593439884.844137</v>
      </c>
      <c r="AJ35" t="s">
        <v>11</v>
      </c>
      <c r="AL35" s="2">
        <f t="shared" si="14"/>
        <v>138.68236857890332</v>
      </c>
      <c r="AM35" s="2">
        <f t="shared" si="15"/>
        <v>7.2113142994469906E+28</v>
      </c>
      <c r="AN35">
        <f t="shared" si="16"/>
        <v>28.85801442435594</v>
      </c>
      <c r="AO35" s="2">
        <f t="shared" si="17"/>
        <v>15781472226.560543</v>
      </c>
      <c r="AP35" s="2">
        <f t="shared" si="18"/>
        <v>66208302.560541153</v>
      </c>
      <c r="AQ35" t="s">
        <v>12</v>
      </c>
      <c r="AR35" t="s">
        <v>12</v>
      </c>
    </row>
    <row r="36" spans="1:44" ht="18">
      <c r="A36" s="1">
        <v>127677</v>
      </c>
      <c r="B36">
        <v>1941</v>
      </c>
      <c r="C36" s="2">
        <v>366520</v>
      </c>
      <c r="D36" s="2">
        <v>84851</v>
      </c>
      <c r="E36">
        <v>265</v>
      </c>
      <c r="F36" s="2">
        <v>415100000</v>
      </c>
      <c r="G36" s="2">
        <v>728900000</v>
      </c>
      <c r="H36" s="2">
        <v>504.09699999999998</v>
      </c>
      <c r="I36" s="2">
        <v>504.47120000000001</v>
      </c>
      <c r="J36" s="2">
        <v>83.588899999999995</v>
      </c>
      <c r="K36" s="2">
        <v>83.780500000000004</v>
      </c>
      <c r="L36" s="2">
        <v>4.6407000000000002E-4</v>
      </c>
      <c r="M36" s="2">
        <v>9885223314</v>
      </c>
      <c r="N36" s="2"/>
      <c r="O36" s="2">
        <f t="shared" si="0"/>
        <v>6.2227687098707181</v>
      </c>
      <c r="P36" s="2">
        <f>(H36^0.91328)</f>
        <v>293.86785906840549</v>
      </c>
      <c r="Q36" s="2">
        <f t="shared" si="1"/>
        <v>0.44085028375494512</v>
      </c>
      <c r="R36" s="8">
        <f t="shared" si="2"/>
        <v>51202729.875105143</v>
      </c>
      <c r="S36" s="8">
        <f t="shared" si="3"/>
        <v>-9834020584.1248951</v>
      </c>
      <c r="T36" t="s">
        <v>11</v>
      </c>
      <c r="U36" t="s">
        <v>11</v>
      </c>
      <c r="W36" s="2">
        <f t="shared" si="4"/>
        <v>67.474958637684537</v>
      </c>
      <c r="X36" s="2">
        <f t="shared" si="5"/>
        <v>0.5957001644926494</v>
      </c>
      <c r="Y36" s="2">
        <f t="shared" si="6"/>
        <v>16583990669.292765</v>
      </c>
      <c r="Z36" s="2">
        <f t="shared" si="7"/>
        <v>6698767355.2927647</v>
      </c>
      <c r="AA36" s="2" t="s">
        <v>12</v>
      </c>
      <c r="AB36" s="2">
        <f t="shared" si="8"/>
        <v>-9470123314</v>
      </c>
      <c r="AC36" s="10" t="s">
        <v>11</v>
      </c>
      <c r="AE36">
        <f t="shared" si="9"/>
        <v>2.7025141128570702</v>
      </c>
      <c r="AF36">
        <f t="shared" si="10"/>
        <v>321.89065830832675</v>
      </c>
      <c r="AG36">
        <f t="shared" si="11"/>
        <v>-3.333416505822675</v>
      </c>
      <c r="AH36">
        <f t="shared" si="12"/>
        <v>32072912.48020431</v>
      </c>
      <c r="AI36" s="2">
        <f t="shared" si="13"/>
        <v>-9853150401.5197964</v>
      </c>
      <c r="AJ36" t="s">
        <v>11</v>
      </c>
      <c r="AL36" s="2">
        <f t="shared" si="14"/>
        <v>53.681573016172493</v>
      </c>
      <c r="AM36" s="2">
        <f t="shared" si="15"/>
        <v>1.9468057255004575E+26</v>
      </c>
      <c r="AN36">
        <f t="shared" si="16"/>
        <v>26.28932261482111</v>
      </c>
      <c r="AO36" s="2">
        <f t="shared" si="17"/>
        <v>5564990766.715271</v>
      </c>
      <c r="AP36" s="2">
        <f t="shared" si="18"/>
        <v>-4320232547.284729</v>
      </c>
      <c r="AQ36" t="s">
        <v>11</v>
      </c>
      <c r="AR36" t="s">
        <v>11</v>
      </c>
    </row>
    <row r="37" spans="1:44" ht="18">
      <c r="A37" s="1">
        <v>311414</v>
      </c>
      <c r="B37">
        <v>452</v>
      </c>
      <c r="C37" s="2">
        <v>2209700</v>
      </c>
      <c r="D37" s="2">
        <v>295240</v>
      </c>
      <c r="E37">
        <v>1358</v>
      </c>
      <c r="F37" s="2">
        <v>66677000000</v>
      </c>
      <c r="G37" s="2">
        <v>66491000000</v>
      </c>
      <c r="H37" s="2">
        <v>11425</v>
      </c>
      <c r="I37" s="2">
        <v>114.62</v>
      </c>
      <c r="J37" s="2">
        <v>2514.1</v>
      </c>
      <c r="K37" s="2">
        <v>824.5068</v>
      </c>
      <c r="L37" s="2">
        <v>3.7527000000000002E-5</v>
      </c>
      <c r="M37" s="2">
        <v>297317466000</v>
      </c>
      <c r="N37" s="2"/>
      <c r="O37" s="2">
        <f t="shared" si="0"/>
        <v>9.3435592157624061</v>
      </c>
      <c r="P37" s="2">
        <f>(H37^0.91328)</f>
        <v>5081.1137596694634</v>
      </c>
      <c r="Q37" s="2">
        <f t="shared" si="1"/>
        <v>0.33708407227107673</v>
      </c>
      <c r="R37" s="8">
        <f t="shared" si="2"/>
        <v>676935129.90297353</v>
      </c>
      <c r="S37" s="8">
        <f t="shared" si="3"/>
        <v>-296640530870.09705</v>
      </c>
      <c r="T37" t="s">
        <v>11</v>
      </c>
      <c r="U37" t="s">
        <v>11</v>
      </c>
      <c r="W37" s="2">
        <f t="shared" si="4"/>
        <v>557.800395374961</v>
      </c>
      <c r="X37" s="2">
        <f t="shared" si="5"/>
        <v>0.50270414508431038</v>
      </c>
      <c r="Y37" s="2">
        <f t="shared" si="6"/>
        <v>115693772261.30191</v>
      </c>
      <c r="Z37" s="2">
        <f t="shared" si="7"/>
        <v>-181623693738.69809</v>
      </c>
      <c r="AA37" s="2" t="s">
        <v>11</v>
      </c>
      <c r="AB37" s="2">
        <f t="shared" si="8"/>
        <v>-230640466000</v>
      </c>
      <c r="AC37" s="9" t="s">
        <v>11</v>
      </c>
      <c r="AE37">
        <f t="shared" si="9"/>
        <v>4.0578562087418879</v>
      </c>
      <c r="AF37">
        <f t="shared" si="10"/>
        <v>3411.826705574319</v>
      </c>
      <c r="AG37">
        <f t="shared" si="11"/>
        <v>-4.4256561527604363</v>
      </c>
      <c r="AH37">
        <f t="shared" si="12"/>
        <v>451341302.2184878</v>
      </c>
      <c r="AI37" s="2">
        <f t="shared" si="13"/>
        <v>-296866124697.78149</v>
      </c>
      <c r="AJ37" t="s">
        <v>11</v>
      </c>
      <c r="AL37" s="2">
        <f t="shared" si="14"/>
        <v>395.68774711517312</v>
      </c>
      <c r="AM37" s="2">
        <f t="shared" si="15"/>
        <v>8.005340599258279E+34</v>
      </c>
      <c r="AN37">
        <f t="shared" si="16"/>
        <v>34.903379814360456</v>
      </c>
      <c r="AO37" s="2">
        <f t="shared" si="17"/>
        <v>54460284289.365005</v>
      </c>
      <c r="AP37" s="2">
        <f t="shared" si="18"/>
        <v>-242857181710.63501</v>
      </c>
      <c r="AQ37" t="s">
        <v>11</v>
      </c>
      <c r="AR37" t="s">
        <v>11</v>
      </c>
    </row>
    <row r="38" spans="1:44" ht="18">
      <c r="A38" s="1">
        <v>359181</v>
      </c>
      <c r="B38">
        <v>444</v>
      </c>
      <c r="C38" s="2">
        <v>54167</v>
      </c>
      <c r="D38" s="2">
        <v>25658</v>
      </c>
      <c r="E38">
        <v>534</v>
      </c>
      <c r="F38" s="2">
        <v>865050000</v>
      </c>
      <c r="G38" s="2">
        <v>214220000</v>
      </c>
      <c r="H38" s="2">
        <v>489.76139999999998</v>
      </c>
      <c r="I38" s="2">
        <v>491.16750000000002</v>
      </c>
      <c r="J38" s="2">
        <v>53.037599999999998</v>
      </c>
      <c r="K38" s="2">
        <v>35.320599999999999</v>
      </c>
      <c r="L38" s="2">
        <v>3.2899999999999997E-4</v>
      </c>
      <c r="M38" s="2">
        <v>6272226576</v>
      </c>
      <c r="N38" s="2"/>
      <c r="O38" s="2">
        <f t="shared" si="0"/>
        <v>6.1939183337359767</v>
      </c>
      <c r="P38" s="2">
        <f>(H38^0.91328)</f>
        <v>286.22600780701663</v>
      </c>
      <c r="Q38" s="2">
        <f t="shared" si="1"/>
        <v>0.42496187963535309</v>
      </c>
      <c r="R38" s="8">
        <f t="shared" si="2"/>
        <v>48073857.28261023</v>
      </c>
      <c r="S38" s="8">
        <f t="shared" si="3"/>
        <v>-6224152718.7173901</v>
      </c>
      <c r="T38" t="s">
        <v>11</v>
      </c>
      <c r="U38" t="s">
        <v>11</v>
      </c>
      <c r="W38" s="2">
        <f t="shared" si="4"/>
        <v>66.170169249746721</v>
      </c>
      <c r="X38" s="2">
        <f t="shared" si="5"/>
        <v>0.58203024225814259</v>
      </c>
      <c r="Y38" s="2">
        <f t="shared" si="6"/>
        <v>15890095024.528091</v>
      </c>
      <c r="Z38" s="2">
        <f t="shared" si="7"/>
        <v>9617868448.5280914</v>
      </c>
      <c r="AA38" s="2" t="s">
        <v>12</v>
      </c>
      <c r="AB38" s="2">
        <f t="shared" si="8"/>
        <v>-5407176576</v>
      </c>
      <c r="AC38" s="10" t="s">
        <v>11</v>
      </c>
      <c r="AE38">
        <f t="shared" si="9"/>
        <v>2.6899845537009188</v>
      </c>
      <c r="AF38">
        <f t="shared" si="10"/>
        <v>313.31901921246975</v>
      </c>
      <c r="AG38">
        <f t="shared" si="11"/>
        <v>-3.4828041020500256</v>
      </c>
      <c r="AH38">
        <f t="shared" si="12"/>
        <v>32617919.025479797</v>
      </c>
      <c r="AI38" s="2">
        <f t="shared" si="13"/>
        <v>-6239608656.9745197</v>
      </c>
      <c r="AJ38" t="s">
        <v>11</v>
      </c>
      <c r="AL38" s="2">
        <f t="shared" si="14"/>
        <v>52.69935661652584</v>
      </c>
      <c r="AM38" s="2">
        <f t="shared" si="15"/>
        <v>2.9341535070662736E+27</v>
      </c>
      <c r="AN38">
        <f t="shared" si="16"/>
        <v>27.467482831227734</v>
      </c>
      <c r="AO38" s="2">
        <f t="shared" si="17"/>
        <v>5708000383.5609827</v>
      </c>
      <c r="AP38" s="2">
        <f t="shared" si="18"/>
        <v>-564226192.4390173</v>
      </c>
      <c r="AQ38" t="s">
        <v>11</v>
      </c>
      <c r="AR38" t="s">
        <v>11</v>
      </c>
    </row>
    <row r="39" spans="1:44" ht="18">
      <c r="A39" s="1">
        <v>403728</v>
      </c>
      <c r="B39">
        <v>312</v>
      </c>
      <c r="C39" s="2">
        <v>218560</v>
      </c>
      <c r="D39" s="2">
        <v>52840</v>
      </c>
      <c r="E39">
        <v>486</v>
      </c>
      <c r="F39" s="2">
        <v>758320000</v>
      </c>
      <c r="G39" s="2">
        <v>1535400000</v>
      </c>
      <c r="H39" s="2">
        <v>2.617</v>
      </c>
      <c r="I39" s="2">
        <v>2.9548000000000001</v>
      </c>
      <c r="J39" s="2">
        <v>4.6566000000000001</v>
      </c>
      <c r="K39" s="2">
        <v>0.73070000000000002</v>
      </c>
      <c r="L39" s="2">
        <v>2.5912E-4</v>
      </c>
      <c r="M39" s="2">
        <v>550689516</v>
      </c>
      <c r="N39" s="2"/>
      <c r="O39" s="2">
        <f t="shared" si="0"/>
        <v>0.96202862354800878</v>
      </c>
      <c r="P39" s="2">
        <f>(H39^0.91328)</f>
        <v>2.4075304228639758</v>
      </c>
      <c r="Q39" s="2">
        <f t="shared" si="1"/>
        <v>0.41427114509234814</v>
      </c>
      <c r="R39" s="8">
        <f t="shared" si="2"/>
        <v>394190.69731276575</v>
      </c>
      <c r="S39" s="8">
        <f t="shared" si="3"/>
        <v>-550295325.30268729</v>
      </c>
      <c r="T39" t="s">
        <v>11</v>
      </c>
      <c r="U39" s="10" t="s">
        <v>12</v>
      </c>
      <c r="W39" s="2">
        <f t="shared" si="4"/>
        <v>1.9177062938608158</v>
      </c>
      <c r="X39" s="2">
        <f t="shared" si="5"/>
        <v>0.57272636780995279</v>
      </c>
      <c r="Y39" s="2">
        <f t="shared" si="6"/>
        <v>453156244.97271013</v>
      </c>
      <c r="Z39" s="2">
        <f t="shared" si="7"/>
        <v>-97533271.027289867</v>
      </c>
      <c r="AA39" s="2" t="s">
        <v>11</v>
      </c>
      <c r="AB39" s="2">
        <f t="shared" si="8"/>
        <v>207630484</v>
      </c>
      <c r="AC39" s="10" t="s">
        <v>12</v>
      </c>
      <c r="AE39">
        <f t="shared" si="9"/>
        <v>0.41780372263988097</v>
      </c>
      <c r="AF39">
        <f t="shared" si="10"/>
        <v>6.2893700583353538E-3</v>
      </c>
      <c r="AG39">
        <f t="shared" si="11"/>
        <v>-3.5864990649978794</v>
      </c>
      <c r="AH39">
        <f t="shared" si="12"/>
        <v>674.24590164749475</v>
      </c>
      <c r="AI39" s="2">
        <f t="shared" si="13"/>
        <v>-550688841.7540983</v>
      </c>
      <c r="AJ39" t="s">
        <v>11</v>
      </c>
      <c r="AL39" s="2">
        <f t="shared" si="14"/>
        <v>1.8510911598655715</v>
      </c>
      <c r="AM39" s="2">
        <f t="shared" si="15"/>
        <v>1.9287836947417459E+28</v>
      </c>
      <c r="AN39">
        <f t="shared" si="16"/>
        <v>28.285283526012275</v>
      </c>
      <c r="AO39" s="2">
        <f t="shared" si="17"/>
        <v>206465818.36616755</v>
      </c>
      <c r="AP39" s="2">
        <f t="shared" si="18"/>
        <v>-344223697.63383245</v>
      </c>
      <c r="AQ39" t="s">
        <v>11</v>
      </c>
      <c r="AR39" s="10" t="s">
        <v>12</v>
      </c>
    </row>
    <row r="40" spans="1:44" ht="18">
      <c r="A40" s="1">
        <v>136539</v>
      </c>
      <c r="B40">
        <v>2623</v>
      </c>
      <c r="C40" s="2">
        <v>566070</v>
      </c>
      <c r="D40" s="2">
        <v>110450</v>
      </c>
      <c r="E40">
        <v>920</v>
      </c>
      <c r="F40" s="2">
        <v>6601800000</v>
      </c>
      <c r="G40" s="2">
        <v>11257000000</v>
      </c>
      <c r="H40" s="2">
        <v>979.98170000000005</v>
      </c>
      <c r="I40" s="2">
        <v>940.47979999999995</v>
      </c>
      <c r="J40" s="2">
        <v>1218.8</v>
      </c>
      <c r="K40" s="2">
        <v>597.75760000000002</v>
      </c>
      <c r="L40" s="2">
        <v>1.8996E-4</v>
      </c>
      <c r="M40" s="2">
        <v>144135288000</v>
      </c>
      <c r="N40" s="2"/>
      <c r="O40" s="2">
        <f t="shared" si="0"/>
        <v>6.8875338980208785</v>
      </c>
      <c r="P40" s="2">
        <f>(H40^0.91328)</f>
        <v>539.28649396221022</v>
      </c>
      <c r="Q40" s="2">
        <f t="shared" si="1"/>
        <v>0.40077077019408569</v>
      </c>
      <c r="R40" s="8">
        <f t="shared" si="2"/>
        <v>85421164.059113055</v>
      </c>
      <c r="S40" s="8">
        <f t="shared" si="3"/>
        <v>-144049866835.94089</v>
      </c>
      <c r="T40" t="s">
        <v>11</v>
      </c>
      <c r="U40" t="s">
        <v>11</v>
      </c>
      <c r="W40" s="2">
        <f t="shared" si="4"/>
        <v>105.81471238305791</v>
      </c>
      <c r="X40" s="2">
        <f t="shared" si="5"/>
        <v>0.56085023894857888</v>
      </c>
      <c r="Y40" s="2">
        <f t="shared" si="6"/>
        <v>24485651432.384373</v>
      </c>
      <c r="Z40" s="2">
        <f t="shared" si="7"/>
        <v>-119649636567.61563</v>
      </c>
      <c r="AA40" s="2" t="s">
        <v>11</v>
      </c>
      <c r="AB40" s="2">
        <f t="shared" si="8"/>
        <v>-137533488000</v>
      </c>
      <c r="AC40" s="9" t="s">
        <v>11</v>
      </c>
      <c r="AE40">
        <f t="shared" si="9"/>
        <v>2.9912179658320621</v>
      </c>
      <c r="AF40">
        <f t="shared" si="10"/>
        <v>580.39750391907319</v>
      </c>
      <c r="AG40">
        <f t="shared" si="11"/>
        <v>-3.7213378390900194</v>
      </c>
      <c r="AH40">
        <f t="shared" si="12"/>
        <v>64560231.575381182</v>
      </c>
      <c r="AI40" s="2">
        <f t="shared" si="13"/>
        <v>-144070727768.42462</v>
      </c>
      <c r="AJ40" t="s">
        <v>11</v>
      </c>
      <c r="AL40" s="2">
        <f t="shared" si="14"/>
        <v>82.152123848276077</v>
      </c>
      <c r="AM40" s="2">
        <f t="shared" si="15"/>
        <v>2.2320452860268052E+29</v>
      </c>
      <c r="AN40">
        <f t="shared" si="16"/>
        <v>29.348703001767348</v>
      </c>
      <c r="AO40" s="2">
        <f t="shared" si="17"/>
        <v>9507526130.4591026</v>
      </c>
      <c r="AP40" s="2">
        <f t="shared" si="18"/>
        <v>-134627761869.54089</v>
      </c>
      <c r="AQ40" t="s">
        <v>11</v>
      </c>
      <c r="AR40" t="s">
        <v>11</v>
      </c>
    </row>
    <row r="41" spans="1:44" ht="18">
      <c r="A41" s="1">
        <v>90428</v>
      </c>
      <c r="B41">
        <v>3049</v>
      </c>
      <c r="C41" s="2">
        <v>8256.2999999999993</v>
      </c>
      <c r="D41" s="2">
        <v>4710.3</v>
      </c>
      <c r="E41">
        <v>353</v>
      </c>
      <c r="F41" s="2">
        <v>29608000</v>
      </c>
      <c r="G41" s="2">
        <v>122500000</v>
      </c>
      <c r="H41" s="2">
        <v>17.202000000000002</v>
      </c>
      <c r="I41" s="2">
        <v>17.38</v>
      </c>
      <c r="J41" s="2">
        <v>6.7882999999999996</v>
      </c>
      <c r="K41" s="2">
        <v>6.8436000000000003</v>
      </c>
      <c r="L41" s="2">
        <v>2.2000000000000001E-3</v>
      </c>
      <c r="M41" s="2">
        <v>802784358</v>
      </c>
      <c r="N41" s="2"/>
      <c r="O41" s="2">
        <f t="shared" si="0"/>
        <v>2.8450256561292879</v>
      </c>
      <c r="P41" s="2">
        <f>(H41^0.91328)</f>
        <v>13.440936748694575</v>
      </c>
      <c r="Q41" s="2">
        <f t="shared" si="1"/>
        <v>0.52048704493257048</v>
      </c>
      <c r="R41" s="8">
        <f t="shared" si="2"/>
        <v>2764963.2542275586</v>
      </c>
      <c r="S41" s="8">
        <f t="shared" si="3"/>
        <v>-800019394.74577248</v>
      </c>
      <c r="T41" t="s">
        <v>11</v>
      </c>
      <c r="U41" t="s">
        <v>11</v>
      </c>
      <c r="W41" s="2">
        <f t="shared" si="4"/>
        <v>6.8592541740137269</v>
      </c>
      <c r="X41" s="2">
        <f t="shared" si="5"/>
        <v>0.66166796221221857</v>
      </c>
      <c r="Y41" s="2">
        <f t="shared" si="6"/>
        <v>1872559821.1771638</v>
      </c>
      <c r="Z41" s="2">
        <f t="shared" si="7"/>
        <v>1069775463.1771638</v>
      </c>
      <c r="AA41" s="2" t="s">
        <v>12</v>
      </c>
      <c r="AB41" s="2">
        <f t="shared" si="8"/>
        <v>-773176358</v>
      </c>
      <c r="AC41" s="10" t="s">
        <v>11</v>
      </c>
      <c r="AE41">
        <f t="shared" si="9"/>
        <v>1.2355789433301281</v>
      </c>
      <c r="AF41">
        <f t="shared" si="10"/>
        <v>3.4165191167340789</v>
      </c>
      <c r="AG41">
        <f t="shared" si="11"/>
        <v>-2.6575773191777938</v>
      </c>
      <c r="AH41">
        <f t="shared" si="12"/>
        <v>271400.22811014164</v>
      </c>
      <c r="AI41" s="2">
        <f t="shared" si="13"/>
        <v>-802512957.77188981</v>
      </c>
      <c r="AJ41" t="s">
        <v>11</v>
      </c>
      <c r="AL41" s="2">
        <f t="shared" si="14"/>
        <v>6.1783053705110875</v>
      </c>
      <c r="AM41" s="2">
        <f t="shared" si="15"/>
        <v>9.1043571360472551E+20</v>
      </c>
      <c r="AN41">
        <f t="shared" si="16"/>
        <v>20.959249285427585</v>
      </c>
      <c r="AO41" s="2">
        <f t="shared" si="17"/>
        <v>510628336.86282218</v>
      </c>
      <c r="AP41" s="2">
        <f t="shared" si="18"/>
        <v>-292156021.13717782</v>
      </c>
      <c r="AQ41" t="s">
        <v>11</v>
      </c>
      <c r="AR41" t="s">
        <v>11</v>
      </c>
    </row>
    <row r="42" spans="1:44" ht="18">
      <c r="A42" s="1">
        <v>20041</v>
      </c>
      <c r="B42">
        <v>1168</v>
      </c>
      <c r="C42" s="2">
        <v>940890</v>
      </c>
      <c r="D42" s="2">
        <v>223630</v>
      </c>
      <c r="E42">
        <v>767</v>
      </c>
      <c r="F42" s="2">
        <v>12544000000</v>
      </c>
      <c r="G42" s="2">
        <v>18824000000</v>
      </c>
      <c r="H42" s="2">
        <v>3484</v>
      </c>
      <c r="I42" s="2">
        <v>2830</v>
      </c>
      <c r="J42" s="2">
        <v>3800</v>
      </c>
      <c r="K42" s="2">
        <v>76</v>
      </c>
      <c r="L42" s="2">
        <v>9.0000000000000006E-5</v>
      </c>
      <c r="M42" s="2">
        <v>449388000000</v>
      </c>
      <c r="N42" s="2"/>
      <c r="O42" s="2">
        <f t="shared" si="0"/>
        <v>8.1559363379723937</v>
      </c>
      <c r="P42" s="2">
        <f>(H42^0.91328)</f>
        <v>1717.5489746043345</v>
      </c>
      <c r="Q42" s="2">
        <f t="shared" si="1"/>
        <v>0.37006432329159267</v>
      </c>
      <c r="R42" s="8">
        <f t="shared" si="2"/>
        <v>251209610.43558481</v>
      </c>
      <c r="S42" s="8">
        <f t="shared" si="3"/>
        <v>-449136790389.56439</v>
      </c>
      <c r="T42" t="s">
        <v>11</v>
      </c>
      <c r="U42" t="s">
        <v>11</v>
      </c>
      <c r="W42" s="2">
        <f t="shared" si="4"/>
        <v>249.68057268351617</v>
      </c>
      <c r="X42" s="2">
        <f t="shared" si="5"/>
        <v>0.53327573991842203</v>
      </c>
      <c r="Y42" s="2">
        <f t="shared" si="6"/>
        <v>54935777631.478889</v>
      </c>
      <c r="Z42" s="2">
        <f t="shared" si="7"/>
        <v>-394452222368.52112</v>
      </c>
      <c r="AA42" s="2" t="s">
        <v>11</v>
      </c>
      <c r="AB42" s="2">
        <f t="shared" si="8"/>
        <v>-436844000000</v>
      </c>
      <c r="AC42" s="9" t="s">
        <v>11</v>
      </c>
      <c r="AE42">
        <f t="shared" si="9"/>
        <v>3.5420781463356255</v>
      </c>
      <c r="AF42">
        <f t="shared" si="10"/>
        <v>1549.1421417566032</v>
      </c>
      <c r="AG42">
        <f t="shared" si="11"/>
        <v>-4.0457574905606748</v>
      </c>
      <c r="AH42">
        <f t="shared" si="12"/>
        <v>187340450.29543844</v>
      </c>
      <c r="AI42" s="2">
        <f t="shared" si="13"/>
        <v>-449200659549.70459</v>
      </c>
      <c r="AJ42" t="s">
        <v>11</v>
      </c>
      <c r="AL42" s="2">
        <f t="shared" si="14"/>
        <v>185.01774348508411</v>
      </c>
      <c r="AM42" s="2">
        <f t="shared" si="15"/>
        <v>8.0773894915288184E+31</v>
      </c>
      <c r="AN42">
        <f t="shared" si="16"/>
        <v>31.907271025055817</v>
      </c>
      <c r="AO42" s="2">
        <f t="shared" si="17"/>
        <v>23278921723.385181</v>
      </c>
      <c r="AP42" s="2">
        <f t="shared" si="18"/>
        <v>-426109078276.61481</v>
      </c>
      <c r="AQ42" t="s">
        <v>11</v>
      </c>
      <c r="AR42" t="s">
        <v>11</v>
      </c>
    </row>
    <row r="43" spans="1:44" ht="18">
      <c r="A43" s="1">
        <v>317394</v>
      </c>
      <c r="B43">
        <v>4185</v>
      </c>
      <c r="C43" s="2">
        <v>257550</v>
      </c>
      <c r="D43" s="2">
        <v>76598</v>
      </c>
      <c r="E43">
        <v>515</v>
      </c>
      <c r="F43" s="2">
        <v>1051900000</v>
      </c>
      <c r="G43" s="2">
        <v>2636000000</v>
      </c>
      <c r="H43" s="2">
        <v>222</v>
      </c>
      <c r="I43" s="2">
        <v>99.316500000000005</v>
      </c>
      <c r="J43" s="2">
        <v>173</v>
      </c>
      <c r="K43" s="2">
        <v>227.1003</v>
      </c>
      <c r="L43" s="2">
        <v>1.2999999999999999E-4</v>
      </c>
      <c r="M43" s="2">
        <v>20458980000</v>
      </c>
      <c r="N43" s="2"/>
      <c r="O43" s="2">
        <f t="shared" si="0"/>
        <v>5.4026773818722793</v>
      </c>
      <c r="P43" s="2">
        <f>(H43^0.91328)</f>
        <v>138.95598097132711</v>
      </c>
      <c r="Q43" s="2">
        <f t="shared" si="1"/>
        <v>0.38487428502038568</v>
      </c>
      <c r="R43" s="8">
        <f t="shared" si="2"/>
        <v>21137131.145410005</v>
      </c>
      <c r="S43" s="8">
        <f t="shared" si="3"/>
        <v>-20437842868.854591</v>
      </c>
      <c r="T43" t="s">
        <v>11</v>
      </c>
      <c r="U43" t="s">
        <v>11</v>
      </c>
      <c r="W43" s="2">
        <f t="shared" si="4"/>
        <v>38.73308453532659</v>
      </c>
      <c r="X43" s="2">
        <f t="shared" si="5"/>
        <v>0.54667603625077243</v>
      </c>
      <c r="Y43" s="2">
        <f t="shared" si="6"/>
        <v>8736365964.7059002</v>
      </c>
      <c r="Z43" s="2">
        <f t="shared" si="7"/>
        <v>-11722614035.2941</v>
      </c>
      <c r="AA43" s="2" t="s">
        <v>11</v>
      </c>
      <c r="AB43" s="2">
        <f t="shared" si="8"/>
        <v>-19407080000</v>
      </c>
      <c r="AC43" s="9" t="s">
        <v>11</v>
      </c>
      <c r="AE43">
        <f t="shared" si="9"/>
        <v>2.3463529744506388</v>
      </c>
      <c r="AF43">
        <f t="shared" si="10"/>
        <v>141.65912444556807</v>
      </c>
      <c r="AG43">
        <f t="shared" si="11"/>
        <v>-3.8860566476931631</v>
      </c>
      <c r="AH43">
        <f t="shared" si="12"/>
        <v>16454857.471076652</v>
      </c>
      <c r="AI43" s="2">
        <f t="shared" si="13"/>
        <v>-20442525142.528923</v>
      </c>
      <c r="AJ43" t="s">
        <v>11</v>
      </c>
      <c r="AL43" s="2">
        <f t="shared" si="14"/>
        <v>31.758034187025945</v>
      </c>
      <c r="AM43" s="2">
        <f t="shared" si="15"/>
        <v>4.44400314581668E+30</v>
      </c>
      <c r="AN43">
        <f t="shared" si="16"/>
        <v>30.6477743576969</v>
      </c>
      <c r="AO43" s="2">
        <f t="shared" si="17"/>
        <v>3838065412.4006677</v>
      </c>
      <c r="AP43" s="2">
        <f t="shared" si="18"/>
        <v>-16620914587.599333</v>
      </c>
      <c r="AQ43" t="s">
        <v>11</v>
      </c>
      <c r="AR43" t="s">
        <v>11</v>
      </c>
    </row>
    <row r="44" spans="1:44" ht="18">
      <c r="A44" s="1">
        <v>328348</v>
      </c>
      <c r="B44">
        <v>4151</v>
      </c>
      <c r="C44" s="2">
        <v>65002</v>
      </c>
      <c r="D44" s="2">
        <v>24691</v>
      </c>
      <c r="E44">
        <v>43</v>
      </c>
      <c r="F44" s="2">
        <v>1748100</v>
      </c>
      <c r="G44" s="2">
        <v>5925500</v>
      </c>
      <c r="H44" s="2">
        <v>2.3717999999999999</v>
      </c>
      <c r="I44" s="2">
        <v>2.4049</v>
      </c>
      <c r="J44" s="2">
        <v>4.5292000000000003</v>
      </c>
      <c r="K44" s="2">
        <v>4.5883000000000003</v>
      </c>
      <c r="L44" s="2">
        <v>8.2797999999999997E-4</v>
      </c>
      <c r="M44" s="2">
        <v>535623192.00000006</v>
      </c>
      <c r="N44" s="2"/>
      <c r="O44" s="2">
        <f t="shared" si="0"/>
        <v>0.86364916054855778</v>
      </c>
      <c r="P44" s="2">
        <f>(H44^0.91328)</f>
        <v>2.2006516154408957</v>
      </c>
      <c r="Q44" s="2">
        <f t="shared" si="1"/>
        <v>0.46894498719698019</v>
      </c>
      <c r="R44" s="8">
        <f t="shared" si="2"/>
        <v>407871.25117807259</v>
      </c>
      <c r="S44" s="8">
        <f t="shared" si="3"/>
        <v>-535215320.74882197</v>
      </c>
      <c r="T44" t="s">
        <v>11</v>
      </c>
      <c r="U44" t="s">
        <v>11</v>
      </c>
      <c r="W44" s="2">
        <f t="shared" si="4"/>
        <v>1.7941720487186781</v>
      </c>
      <c r="X44" s="2">
        <f t="shared" si="5"/>
        <v>0.61943702355037555</v>
      </c>
      <c r="Y44" s="2">
        <f t="shared" si="6"/>
        <v>458542868.75159925</v>
      </c>
      <c r="Z44" s="2">
        <f t="shared" si="7"/>
        <v>-77080323.248400807</v>
      </c>
      <c r="AA44" s="2" t="s">
        <v>11</v>
      </c>
      <c r="AB44" s="2">
        <f t="shared" si="8"/>
        <v>-533875092.00000006</v>
      </c>
      <c r="AC44" s="9" t="s">
        <v>11</v>
      </c>
      <c r="AE44">
        <f t="shared" si="9"/>
        <v>0.37507806472661426</v>
      </c>
      <c r="AF44">
        <f t="shared" si="10"/>
        <v>3.3612331586506537E-3</v>
      </c>
      <c r="AG44">
        <f t="shared" si="11"/>
        <v>-3.081980153546692</v>
      </c>
      <c r="AH44">
        <f t="shared" si="12"/>
        <v>309.64845791851315</v>
      </c>
      <c r="AI44" s="2">
        <f t="shared" si="13"/>
        <v>-535622882.35154212</v>
      </c>
      <c r="AJ44" t="s">
        <v>11</v>
      </c>
      <c r="AL44" s="2">
        <f t="shared" si="14"/>
        <v>1.7381208435881206</v>
      </c>
      <c r="AM44" s="2">
        <f t="shared" si="15"/>
        <v>2.0246253904894708E+24</v>
      </c>
      <c r="AN44">
        <f t="shared" si="16"/>
        <v>24.306344678961342</v>
      </c>
      <c r="AO44" s="2">
        <f t="shared" si="17"/>
        <v>166594031.71493244</v>
      </c>
      <c r="AP44" s="2">
        <f t="shared" si="18"/>
        <v>-369029160.28506762</v>
      </c>
      <c r="AQ44" t="s">
        <v>11</v>
      </c>
      <c r="AR44" t="s">
        <v>11</v>
      </c>
    </row>
    <row r="45" spans="1:44" ht="18">
      <c r="A45" s="1">
        <v>47262</v>
      </c>
      <c r="B45">
        <v>847</v>
      </c>
      <c r="C45" s="2">
        <v>2292800</v>
      </c>
      <c r="D45" s="2">
        <v>485580</v>
      </c>
      <c r="E45">
        <v>844</v>
      </c>
      <c r="F45" s="2">
        <v>32792000000</v>
      </c>
      <c r="G45" s="2">
        <v>48860000000</v>
      </c>
      <c r="H45" s="2">
        <v>685.03499999999997</v>
      </c>
      <c r="I45" s="2">
        <v>673.81569999999999</v>
      </c>
      <c r="J45" s="2">
        <v>561.33159999999998</v>
      </c>
      <c r="K45" s="2">
        <v>425.57909999999998</v>
      </c>
      <c r="L45" s="2">
        <v>2.9850000000000001E-5</v>
      </c>
      <c r="M45" s="2">
        <v>66383075016</v>
      </c>
      <c r="N45" s="2"/>
      <c r="O45" s="2">
        <f t="shared" si="0"/>
        <v>6.5294699318474372</v>
      </c>
      <c r="P45" s="2">
        <f>(H45^0.91328)</f>
        <v>388.8658009361813</v>
      </c>
      <c r="Q45" s="2">
        <f t="shared" si="1"/>
        <v>0.32895107503303467</v>
      </c>
      <c r="R45" s="8">
        <f t="shared" si="2"/>
        <v>50556961.287658021</v>
      </c>
      <c r="S45" s="8">
        <f t="shared" si="3"/>
        <v>-66332518054.712341</v>
      </c>
      <c r="T45" t="s">
        <v>11</v>
      </c>
      <c r="U45" t="s">
        <v>11</v>
      </c>
      <c r="W45" s="2">
        <f t="shared" si="4"/>
        <v>83.04155407116599</v>
      </c>
      <c r="X45" s="2">
        <f t="shared" si="5"/>
        <v>0.49499862573199488</v>
      </c>
      <c r="Y45" s="2">
        <f t="shared" si="6"/>
        <v>16959699737.811928</v>
      </c>
      <c r="Z45" s="2">
        <f t="shared" si="7"/>
        <v>-49423375278.188072</v>
      </c>
      <c r="AA45" s="2" t="s">
        <v>11</v>
      </c>
      <c r="AB45" s="2">
        <f t="shared" si="8"/>
        <v>-33591075016</v>
      </c>
      <c r="AC45" s="9" t="s">
        <v>11</v>
      </c>
      <c r="AE45">
        <f t="shared" si="9"/>
        <v>2.8357127611545434</v>
      </c>
      <c r="AF45">
        <f t="shared" si="10"/>
        <v>425.65944648773507</v>
      </c>
      <c r="AG45">
        <f t="shared" si="11"/>
        <v>-4.5250556645346123</v>
      </c>
      <c r="AH45">
        <f t="shared" si="12"/>
        <v>57574032.221605167</v>
      </c>
      <c r="AI45" s="2">
        <f t="shared" si="13"/>
        <v>-66325500983.778397</v>
      </c>
      <c r="AJ45" t="s">
        <v>11</v>
      </c>
      <c r="AL45" s="2">
        <f t="shared" si="14"/>
        <v>65.325542367651877</v>
      </c>
      <c r="AM45" s="2">
        <f t="shared" si="15"/>
        <v>4.8674780744639469E+35</v>
      </c>
      <c r="AN45">
        <f t="shared" si="16"/>
        <v>35.687304003918669</v>
      </c>
      <c r="AO45" s="2">
        <f t="shared" si="17"/>
        <v>9192985674.615324</v>
      </c>
      <c r="AP45" s="2">
        <f t="shared" si="18"/>
        <v>-57190089341.384674</v>
      </c>
      <c r="AQ45" t="s">
        <v>11</v>
      </c>
      <c r="AR45" t="s">
        <v>11</v>
      </c>
    </row>
    <row r="46" spans="1:44" ht="18">
      <c r="A46" s="1">
        <v>60198</v>
      </c>
      <c r="B46">
        <v>856</v>
      </c>
      <c r="C46" s="2">
        <v>358010</v>
      </c>
      <c r="D46" s="2">
        <v>55633</v>
      </c>
      <c r="E46">
        <v>2539</v>
      </c>
      <c r="F46" s="2">
        <v>35542000000</v>
      </c>
      <c r="G46" s="2">
        <v>25708000000</v>
      </c>
      <c r="H46" s="2">
        <v>430.51920000000001</v>
      </c>
      <c r="I46" s="2">
        <v>429.80349999999999</v>
      </c>
      <c r="J46" s="2">
        <v>352.66829999999999</v>
      </c>
      <c r="K46" s="2">
        <v>352.1728</v>
      </c>
      <c r="L46" s="2">
        <v>3.7787999999999998E-4</v>
      </c>
      <c r="M46" s="2">
        <v>41706553158</v>
      </c>
      <c r="N46" s="2"/>
      <c r="O46" s="2">
        <f t="shared" si="0"/>
        <v>6.0649919221764019</v>
      </c>
      <c r="P46" s="2">
        <f>(H46^0.91328)</f>
        <v>254.43256305003695</v>
      </c>
      <c r="Q46" s="2">
        <f t="shared" si="1"/>
        <v>0.43129004645862229</v>
      </c>
      <c r="R46" s="8">
        <f t="shared" si="2"/>
        <v>43370260.489028364</v>
      </c>
      <c r="S46" s="8">
        <f t="shared" si="3"/>
        <v>-41663182897.510971</v>
      </c>
      <c r="T46" t="s">
        <v>11</v>
      </c>
      <c r="U46" t="s">
        <v>11</v>
      </c>
      <c r="W46" s="2">
        <f t="shared" si="4"/>
        <v>60.64083328134312</v>
      </c>
      <c r="X46" s="2">
        <f t="shared" si="5"/>
        <v>0.58749694845700728</v>
      </c>
      <c r="Y46" s="2">
        <f t="shared" si="6"/>
        <v>14699056975.585596</v>
      </c>
      <c r="Z46" s="2">
        <f t="shared" si="7"/>
        <v>-27007496182.414406</v>
      </c>
      <c r="AA46" s="2" t="s">
        <v>11</v>
      </c>
      <c r="AB46" s="2">
        <f t="shared" si="8"/>
        <v>-6164553158</v>
      </c>
      <c r="AC46" s="9" t="s">
        <v>11</v>
      </c>
      <c r="AE46">
        <f t="shared" si="9"/>
        <v>2.6339925245890079</v>
      </c>
      <c r="AF46">
        <f t="shared" si="10"/>
        <v>277.28682636598717</v>
      </c>
      <c r="AG46">
        <f t="shared" si="11"/>
        <v>-3.4226460933158314</v>
      </c>
      <c r="AH46">
        <f t="shared" si="12"/>
        <v>28368193.230328884</v>
      </c>
      <c r="AI46" s="2">
        <f t="shared" si="13"/>
        <v>-41678184964.769669</v>
      </c>
      <c r="AJ46" t="s">
        <v>11</v>
      </c>
      <c r="AL46" s="2">
        <f t="shared" si="14"/>
        <v>48.525043696374425</v>
      </c>
      <c r="AM46" s="2">
        <f t="shared" si="15"/>
        <v>9.8410328054149519E+26</v>
      </c>
      <c r="AN46">
        <f t="shared" si="16"/>
        <v>26.993040679544634</v>
      </c>
      <c r="AO46" s="2">
        <f t="shared" si="17"/>
        <v>5165086072.1622486</v>
      </c>
      <c r="AP46" s="2">
        <f t="shared" si="18"/>
        <v>-36541467085.837753</v>
      </c>
      <c r="AQ46" t="s">
        <v>11</v>
      </c>
      <c r="AR46" t="s">
        <v>11</v>
      </c>
    </row>
    <row r="47" spans="1:44" ht="18">
      <c r="A47" s="1">
        <v>91128</v>
      </c>
      <c r="B47">
        <v>918</v>
      </c>
      <c r="C47" s="2">
        <v>4173.3999999999996</v>
      </c>
      <c r="D47" s="2">
        <v>7212.8</v>
      </c>
      <c r="E47">
        <v>638</v>
      </c>
      <c r="F47" s="2">
        <v>51508000</v>
      </c>
      <c r="G47" s="2">
        <v>731290000</v>
      </c>
      <c r="H47" s="2">
        <v>694.93920000000003</v>
      </c>
      <c r="I47" s="2">
        <v>694.59169999999995</v>
      </c>
      <c r="J47" s="2">
        <v>71.051400000000001</v>
      </c>
      <c r="K47" s="2">
        <v>71.149600000000007</v>
      </c>
      <c r="L47" s="2">
        <v>1.1000000000000001E-3</v>
      </c>
      <c r="M47" s="2">
        <v>8402538564</v>
      </c>
      <c r="N47" s="2"/>
      <c r="O47" s="2">
        <f t="shared" si="0"/>
        <v>6.5438243597236294</v>
      </c>
      <c r="P47" s="2">
        <f>(H47^0.91328)</f>
        <v>393.99724277812965</v>
      </c>
      <c r="Q47" s="2">
        <f t="shared" si="1"/>
        <v>0.483378148000288</v>
      </c>
      <c r="R47" s="8">
        <f t="shared" si="2"/>
        <v>75271418.146100491</v>
      </c>
      <c r="S47" s="8">
        <f t="shared" si="3"/>
        <v>-8327267145.8539</v>
      </c>
      <c r="T47" t="s">
        <v>11</v>
      </c>
      <c r="U47" t="s">
        <v>11</v>
      </c>
      <c r="W47" s="2">
        <f t="shared" si="4"/>
        <v>83.85227682023509</v>
      </c>
      <c r="X47" s="2">
        <f t="shared" si="5"/>
        <v>0.63142764526383732</v>
      </c>
      <c r="Y47" s="2">
        <f t="shared" si="6"/>
        <v>21845256550.440887</v>
      </c>
      <c r="Z47" s="2">
        <f t="shared" si="7"/>
        <v>13442717986.440887</v>
      </c>
      <c r="AA47" s="2" t="s">
        <v>12</v>
      </c>
      <c r="AB47" s="2">
        <f t="shared" si="8"/>
        <v>-8351030564</v>
      </c>
      <c r="AC47" s="10" t="s">
        <v>11</v>
      </c>
      <c r="AE47">
        <f t="shared" si="9"/>
        <v>2.8419468099720522</v>
      </c>
      <c r="AF47">
        <f t="shared" si="10"/>
        <v>431.12321655794182</v>
      </c>
      <c r="AG47">
        <f t="shared" si="11"/>
        <v>-2.9586073148417751</v>
      </c>
      <c r="AH47">
        <f t="shared" si="12"/>
        <v>38126696.914263636</v>
      </c>
      <c r="AI47" s="2">
        <f t="shared" si="13"/>
        <v>-8364411867.0857363</v>
      </c>
      <c r="AJ47" t="s">
        <v>11</v>
      </c>
      <c r="AL47" s="2">
        <f t="shared" si="14"/>
        <v>65.928518111122642</v>
      </c>
      <c r="AM47" s="2">
        <f t="shared" si="15"/>
        <v>2.1545295216760168E+23</v>
      </c>
      <c r="AN47">
        <f t="shared" si="16"/>
        <v>23.333352449231139</v>
      </c>
      <c r="AO47" s="2">
        <f t="shared" si="17"/>
        <v>6066109897.2503214</v>
      </c>
      <c r="AP47" s="2">
        <f t="shared" si="18"/>
        <v>-2336428666.7496786</v>
      </c>
      <c r="AQ47" t="s">
        <v>11</v>
      </c>
      <c r="AR47" t="s">
        <v>11</v>
      </c>
    </row>
    <row r="48" spans="1:44" ht="18">
      <c r="A48" s="1">
        <v>308625</v>
      </c>
      <c r="B48">
        <v>4103</v>
      </c>
      <c r="C48" s="2">
        <v>9183.7000000000007</v>
      </c>
      <c r="D48" s="2">
        <v>32189</v>
      </c>
      <c r="E48">
        <v>270</v>
      </c>
      <c r="F48" s="2">
        <v>9224900</v>
      </c>
      <c r="G48" s="2">
        <v>304220000</v>
      </c>
      <c r="H48" s="2">
        <v>41.765799999999999</v>
      </c>
      <c r="I48" s="2">
        <v>40.632300000000001</v>
      </c>
      <c r="J48" s="2">
        <v>125.3617</v>
      </c>
      <c r="K48" s="2">
        <v>108.3297</v>
      </c>
      <c r="L48" s="2">
        <v>7.2106999999999998E-4</v>
      </c>
      <c r="M48" s="2">
        <v>14825274642</v>
      </c>
      <c r="N48" s="2"/>
      <c r="O48" s="2">
        <f t="shared" si="0"/>
        <v>3.7320778228191034</v>
      </c>
      <c r="P48" s="2">
        <f>(H48^0.91328)</f>
        <v>30.217826570529155</v>
      </c>
      <c r="Q48" s="2">
        <f t="shared" si="1"/>
        <v>0.4620774461409522</v>
      </c>
      <c r="R48" s="8">
        <f t="shared" si="2"/>
        <v>5518587.055717743</v>
      </c>
      <c r="S48" s="8">
        <f t="shared" si="3"/>
        <v>-14819756054.944283</v>
      </c>
      <c r="T48" t="s">
        <v>11</v>
      </c>
      <c r="U48" t="s">
        <v>11</v>
      </c>
      <c r="W48" s="2">
        <f t="shared" si="4"/>
        <v>12.503170258333538</v>
      </c>
      <c r="X48" s="2">
        <f t="shared" si="5"/>
        <v>0.61368413576213809</v>
      </c>
      <c r="Y48" s="2">
        <f t="shared" si="6"/>
        <v>3165801928.8884025</v>
      </c>
      <c r="Z48" s="2">
        <f t="shared" si="7"/>
        <v>-11659472713.111597</v>
      </c>
      <c r="AA48" s="2" t="s">
        <v>11</v>
      </c>
      <c r="AB48" s="2">
        <f t="shared" si="8"/>
        <v>-14816049742</v>
      </c>
      <c r="AC48" s="9" t="s">
        <v>11</v>
      </c>
      <c r="AE48">
        <f t="shared" si="9"/>
        <v>1.6208208044838386</v>
      </c>
      <c r="AF48">
        <f t="shared" si="10"/>
        <v>16.524978185411481</v>
      </c>
      <c r="AG48">
        <f t="shared" si="11"/>
        <v>-3.1420225728144535</v>
      </c>
      <c r="AH48">
        <f t="shared" si="12"/>
        <v>1551996.1520772316</v>
      </c>
      <c r="AI48" s="2">
        <f t="shared" si="13"/>
        <v>-14823722645.847923</v>
      </c>
      <c r="AJ48" t="s">
        <v>11</v>
      </c>
      <c r="AL48" s="2">
        <f t="shared" si="14"/>
        <v>10.900714884627089</v>
      </c>
      <c r="AM48" s="2">
        <f t="shared" si="15"/>
        <v>6.0238648941675707E+24</v>
      </c>
      <c r="AN48">
        <f t="shared" si="16"/>
        <v>24.779875222758466</v>
      </c>
      <c r="AO48" s="2">
        <f t="shared" si="17"/>
        <v>1065157708.0093492</v>
      </c>
      <c r="AP48" s="2">
        <f t="shared" si="18"/>
        <v>-13760116933.99065</v>
      </c>
      <c r="AQ48" t="s">
        <v>11</v>
      </c>
      <c r="AR48" t="s">
        <v>11</v>
      </c>
    </row>
    <row r="49" spans="1:44" ht="18">
      <c r="A49" s="1">
        <v>313862</v>
      </c>
      <c r="B49">
        <v>4066</v>
      </c>
      <c r="C49" s="2">
        <v>5102.2</v>
      </c>
      <c r="D49" s="2">
        <v>6667</v>
      </c>
      <c r="E49">
        <v>117</v>
      </c>
      <c r="F49" s="2">
        <v>1732700</v>
      </c>
      <c r="G49" s="2">
        <v>19646000</v>
      </c>
      <c r="H49" s="2">
        <v>36.828400000000002</v>
      </c>
      <c r="I49" s="2">
        <v>34.939100000000003</v>
      </c>
      <c r="J49" s="2">
        <v>119.0432</v>
      </c>
      <c r="K49" s="2">
        <v>111.398</v>
      </c>
      <c r="L49" s="2">
        <v>1.4E-3</v>
      </c>
      <c r="M49" s="2">
        <v>14078048832</v>
      </c>
      <c r="N49" s="2"/>
      <c r="O49" s="2">
        <f t="shared" si="0"/>
        <v>3.6062692866677999</v>
      </c>
      <c r="P49" s="2">
        <f>(H49^0.91328)</f>
        <v>26.937883761470118</v>
      </c>
      <c r="Q49" s="2">
        <f t="shared" si="1"/>
        <v>0.49597903889113404</v>
      </c>
      <c r="R49" s="8">
        <f t="shared" si="2"/>
        <v>5280520.0945316274</v>
      </c>
      <c r="S49" s="8">
        <f t="shared" si="3"/>
        <v>-14072768311.905468</v>
      </c>
      <c r="T49" t="s">
        <v>11</v>
      </c>
      <c r="U49" t="s">
        <v>11</v>
      </c>
      <c r="W49" s="2">
        <f t="shared" si="4"/>
        <v>11.482581572860282</v>
      </c>
      <c r="X49" s="2">
        <f t="shared" si="5"/>
        <v>0.64178886985807315</v>
      </c>
      <c r="Y49" s="2">
        <f t="shared" si="6"/>
        <v>3040537878.7879567</v>
      </c>
      <c r="Z49" s="2">
        <f t="shared" si="7"/>
        <v>-11037510953.212044</v>
      </c>
      <c r="AA49" s="2" t="s">
        <v>11</v>
      </c>
      <c r="AB49" s="2">
        <f t="shared" si="8"/>
        <v>-14076316132</v>
      </c>
      <c r="AC49" s="9" t="s">
        <v>11</v>
      </c>
      <c r="AE49">
        <f t="shared" si="9"/>
        <v>1.5661828514570018</v>
      </c>
      <c r="AF49">
        <f t="shared" si="10"/>
        <v>13.54082213761783</v>
      </c>
      <c r="AG49">
        <f t="shared" si="11"/>
        <v>-2.8538719643217618</v>
      </c>
      <c r="AH49">
        <f t="shared" si="12"/>
        <v>1155101.0089511566</v>
      </c>
      <c r="AI49" s="2">
        <f t="shared" si="13"/>
        <v>-14076893730.991049</v>
      </c>
      <c r="AJ49" t="s">
        <v>11</v>
      </c>
      <c r="AL49" s="2">
        <f t="shared" si="14"/>
        <v>10.057321180934572</v>
      </c>
      <c r="AM49" s="2">
        <f t="shared" si="15"/>
        <v>3.2162265581283789E+22</v>
      </c>
      <c r="AN49">
        <f t="shared" si="16"/>
        <v>22.507346633820006</v>
      </c>
      <c r="AO49" s="2">
        <f t="shared" si="17"/>
        <v>892619639.19248927</v>
      </c>
      <c r="AP49" s="2">
        <f t="shared" si="18"/>
        <v>-13185429192.80751</v>
      </c>
      <c r="AQ49" t="s">
        <v>11</v>
      </c>
      <c r="AR49" t="s">
        <v>11</v>
      </c>
    </row>
    <row r="50" spans="1:44" ht="18">
      <c r="A50" s="1">
        <v>278744</v>
      </c>
      <c r="B50">
        <v>4029</v>
      </c>
      <c r="C50" s="2">
        <v>100490</v>
      </c>
      <c r="D50" s="2">
        <v>34886</v>
      </c>
      <c r="E50" s="1">
        <v>49</v>
      </c>
      <c r="F50" s="2">
        <v>7914800</v>
      </c>
      <c r="G50" s="2">
        <v>13957000</v>
      </c>
      <c r="H50" s="2">
        <v>45.214199999999998</v>
      </c>
      <c r="I50" s="2">
        <v>43.209200000000003</v>
      </c>
      <c r="J50" s="2">
        <v>195.64609999999999</v>
      </c>
      <c r="K50" s="2">
        <v>149.6628</v>
      </c>
      <c r="L50" s="7">
        <v>2.61E-4</v>
      </c>
      <c r="M50" s="7">
        <v>23137107786</v>
      </c>
      <c r="N50" s="7"/>
      <c r="O50" s="2">
        <f t="shared" si="0"/>
        <v>3.8114111967925233</v>
      </c>
      <c r="P50" s="2">
        <f>(H50^0.91328)</f>
        <v>32.488481716879285</v>
      </c>
      <c r="Q50" s="2">
        <f t="shared" si="1"/>
        <v>0.41459084573534155</v>
      </c>
      <c r="R50" s="8">
        <f t="shared" si="2"/>
        <v>5323521.6773406556</v>
      </c>
      <c r="S50" s="8">
        <f t="shared" si="3"/>
        <v>-23131784264.322659</v>
      </c>
      <c r="T50" t="s">
        <v>11</v>
      </c>
      <c r="U50" t="s">
        <v>11</v>
      </c>
      <c r="W50" s="2">
        <f t="shared" si="4"/>
        <v>13.192881981536372</v>
      </c>
      <c r="X50" s="2">
        <f t="shared" si="5"/>
        <v>0.57300586583136637</v>
      </c>
      <c r="Y50" s="2">
        <f t="shared" si="6"/>
        <v>3119014853.4781661</v>
      </c>
      <c r="Z50" s="2">
        <f t="shared" si="7"/>
        <v>-20018092932.521835</v>
      </c>
      <c r="AA50" s="2" t="s">
        <v>11</v>
      </c>
      <c r="AB50" s="2">
        <f t="shared" si="8"/>
        <v>-23129192986</v>
      </c>
      <c r="AC50" s="9" t="s">
        <v>11</v>
      </c>
      <c r="AE50">
        <f t="shared" si="9"/>
        <v>1.655274851031262</v>
      </c>
      <c r="AF50">
        <f t="shared" si="10"/>
        <v>18.672292338466903</v>
      </c>
      <c r="AG50">
        <f t="shared" si="11"/>
        <v>-3.5833594926617192</v>
      </c>
      <c r="AH50">
        <f t="shared" si="12"/>
        <v>1999992.9405999151</v>
      </c>
      <c r="AI50" s="2">
        <f t="shared" si="13"/>
        <v>-23135107793.059399</v>
      </c>
      <c r="AJ50" t="s">
        <v>11</v>
      </c>
      <c r="AL50" s="2">
        <f t="shared" si="14"/>
        <v>11.468545096419138</v>
      </c>
      <c r="AM50" s="2">
        <f t="shared" si="15"/>
        <v>1.821893451423786E+28</v>
      </c>
      <c r="AN50">
        <f t="shared" si="16"/>
        <v>28.260522974825911</v>
      </c>
      <c r="AO50" s="2">
        <f t="shared" si="17"/>
        <v>1278051457.1808207</v>
      </c>
      <c r="AP50" s="2">
        <f t="shared" si="18"/>
        <v>-21859056328.81918</v>
      </c>
      <c r="AQ50" t="s">
        <v>11</v>
      </c>
      <c r="AR50" t="s">
        <v>11</v>
      </c>
    </row>
    <row r="51" spans="1:44" ht="18">
      <c r="A51" s="1">
        <v>273111</v>
      </c>
      <c r="B51">
        <v>4038</v>
      </c>
      <c r="C51" s="2">
        <v>28760</v>
      </c>
      <c r="D51" s="2">
        <v>15264</v>
      </c>
      <c r="E51">
        <v>107</v>
      </c>
      <c r="F51" s="2">
        <v>7628400</v>
      </c>
      <c r="G51" s="2">
        <v>30558000</v>
      </c>
      <c r="H51" s="2">
        <v>12.350300000000001</v>
      </c>
      <c r="I51" s="2">
        <v>12.4346</v>
      </c>
      <c r="J51" s="2">
        <v>21.516300000000001</v>
      </c>
      <c r="K51" s="2">
        <v>19.1129</v>
      </c>
      <c r="L51" s="2">
        <v>7.4980000000000001E-4</v>
      </c>
      <c r="M51" s="2">
        <v>2544517638</v>
      </c>
      <c r="N51" s="2"/>
      <c r="O51" s="2">
        <f t="shared" si="0"/>
        <v>2.5136803542769282</v>
      </c>
      <c r="P51" s="2">
        <f>(H51^0.91328)</f>
        <v>9.931325901369215</v>
      </c>
      <c r="Q51" s="2">
        <f t="shared" si="1"/>
        <v>0.46400795636417053</v>
      </c>
      <c r="R51" s="8">
        <f t="shared" si="2"/>
        <v>1821304.5122891094</v>
      </c>
      <c r="S51" s="8">
        <f t="shared" si="3"/>
        <v>-2542696333.487711</v>
      </c>
      <c r="T51" t="s">
        <v>11</v>
      </c>
      <c r="U51" t="s">
        <v>11</v>
      </c>
      <c r="W51" s="2">
        <f t="shared" si="4"/>
        <v>5.4812560131916035</v>
      </c>
      <c r="X51" s="2">
        <f t="shared" si="5"/>
        <v>0.61530446626602364</v>
      </c>
      <c r="Y51" s="2">
        <f t="shared" si="6"/>
        <v>1391518076.3040304</v>
      </c>
      <c r="Z51" s="2">
        <f t="shared" si="7"/>
        <v>-1152999561.6959696</v>
      </c>
      <c r="AA51" s="2" t="s">
        <v>11</v>
      </c>
      <c r="AB51" s="2">
        <f t="shared" si="8"/>
        <v>-2536889238</v>
      </c>
      <c r="AC51" s="9" t="s">
        <v>11</v>
      </c>
      <c r="AE51">
        <f t="shared" si="9"/>
        <v>1.0916775071310811</v>
      </c>
      <c r="AF51">
        <f t="shared" si="10"/>
        <v>1.6643783417063494</v>
      </c>
      <c r="AG51">
        <f t="shared" si="11"/>
        <v>-3.125054563914468</v>
      </c>
      <c r="AH51">
        <f t="shared" si="12"/>
        <v>155471.25521341618</v>
      </c>
      <c r="AI51" s="2">
        <f t="shared" si="13"/>
        <v>-2544362166.7447867</v>
      </c>
      <c r="AJ51" t="s">
        <v>11</v>
      </c>
      <c r="AL51" s="2">
        <f t="shared" si="14"/>
        <v>4.99759362290831</v>
      </c>
      <c r="AM51" s="2">
        <f t="shared" si="15"/>
        <v>4.4264475626118777E+24</v>
      </c>
      <c r="AN51">
        <f t="shared" si="16"/>
        <v>24.64605532376784</v>
      </c>
      <c r="AO51" s="2">
        <f t="shared" si="17"/>
        <v>485700081.7260983</v>
      </c>
      <c r="AP51" s="2">
        <f t="shared" si="18"/>
        <v>-2058817556.2739017</v>
      </c>
      <c r="AQ51" t="s">
        <v>11</v>
      </c>
      <c r="AR51" t="s">
        <v>11</v>
      </c>
    </row>
    <row r="52" spans="1:44" ht="18">
      <c r="A52" s="1">
        <v>239740</v>
      </c>
      <c r="B52">
        <v>4013</v>
      </c>
      <c r="C52" s="2">
        <v>49624</v>
      </c>
      <c r="D52" s="2">
        <v>21016</v>
      </c>
      <c r="E52">
        <v>262</v>
      </c>
      <c r="F52" s="2">
        <v>51485000</v>
      </c>
      <c r="G52" s="2">
        <v>202150000</v>
      </c>
      <c r="H52" s="2">
        <v>7.4047999999999998</v>
      </c>
      <c r="I52" s="2">
        <v>7.5396999999999998</v>
      </c>
      <c r="J52" s="2">
        <v>8.8440999999999992</v>
      </c>
      <c r="K52" s="2">
        <v>10.4428</v>
      </c>
      <c r="L52" s="2">
        <v>7.6769999999999996E-4</v>
      </c>
      <c r="M52" s="2">
        <v>1045903265.9999999</v>
      </c>
      <c r="N52" s="2"/>
      <c r="O52" s="2">
        <f t="shared" si="0"/>
        <v>2.0021284385771656</v>
      </c>
      <c r="P52" s="2">
        <f>(H52^0.91328)</f>
        <v>6.2245668673246026</v>
      </c>
      <c r="Q52" s="2">
        <f t="shared" si="1"/>
        <v>0.4651775952906923</v>
      </c>
      <c r="R52" s="8">
        <f t="shared" si="2"/>
        <v>1144399.9452727553</v>
      </c>
      <c r="S52" s="8">
        <f t="shared" si="3"/>
        <v>-1044758866.0547271</v>
      </c>
      <c r="T52" t="s">
        <v>11</v>
      </c>
      <c r="U52" t="s">
        <v>11</v>
      </c>
      <c r="W52" s="2">
        <f t="shared" si="4"/>
        <v>3.8771509438274605</v>
      </c>
      <c r="X52" s="2">
        <f t="shared" si="5"/>
        <v>0.61628497116256598</v>
      </c>
      <c r="Y52" s="2">
        <f t="shared" si="6"/>
        <v>985854864.95115387</v>
      </c>
      <c r="Z52" s="2">
        <f t="shared" si="7"/>
        <v>-60048401.048846006</v>
      </c>
      <c r="AA52" s="2" t="s">
        <v>11</v>
      </c>
      <c r="AB52" s="2">
        <f t="shared" si="8"/>
        <v>-994418265.99999988</v>
      </c>
      <c r="AC52" s="9" t="s">
        <v>11</v>
      </c>
      <c r="AE52">
        <f t="shared" si="9"/>
        <v>0.86951333293563671</v>
      </c>
      <c r="AF52">
        <f t="shared" si="10"/>
        <v>0.44393198362861291</v>
      </c>
      <c r="AG52">
        <f t="shared" si="11"/>
        <v>-3.114808459393152</v>
      </c>
      <c r="AH52">
        <f t="shared" si="12"/>
        <v>41332.171762365397</v>
      </c>
      <c r="AI52" s="2">
        <f t="shared" si="13"/>
        <v>-1045861933.8282375</v>
      </c>
      <c r="AJ52" t="s">
        <v>11</v>
      </c>
      <c r="AL52" s="2">
        <f t="shared" si="14"/>
        <v>3.6021193153830722</v>
      </c>
      <c r="AM52" s="2">
        <f t="shared" si="15"/>
        <v>3.6749242864391318E+24</v>
      </c>
      <c r="AN52">
        <f t="shared" si="16"/>
        <v>24.565248395850031</v>
      </c>
      <c r="AO52" s="2">
        <f t="shared" si="17"/>
        <v>348930612.54538703</v>
      </c>
      <c r="AP52" s="2">
        <f t="shared" si="18"/>
        <v>-696972653.45461285</v>
      </c>
      <c r="AQ52" t="s">
        <v>11</v>
      </c>
      <c r="AR52" t="s">
        <v>11</v>
      </c>
    </row>
    <row r="53" spans="1:44" ht="18">
      <c r="A53" s="1">
        <v>161034</v>
      </c>
      <c r="B53">
        <v>4124</v>
      </c>
      <c r="C53" s="2">
        <v>91180</v>
      </c>
      <c r="D53" s="2">
        <v>68608</v>
      </c>
      <c r="E53">
        <v>3124</v>
      </c>
      <c r="F53" s="2">
        <v>85861000000</v>
      </c>
      <c r="G53" s="2">
        <v>56108000000</v>
      </c>
      <c r="H53" s="2">
        <v>1172.4000000000001</v>
      </c>
      <c r="I53" s="2">
        <v>1170.8</v>
      </c>
      <c r="J53" s="2">
        <v>638.65530000000001</v>
      </c>
      <c r="K53" s="2">
        <v>332.15879999999999</v>
      </c>
      <c r="L53" s="2">
        <v>1.2684999999999999E-4</v>
      </c>
      <c r="M53" s="2">
        <v>75527375778</v>
      </c>
      <c r="N53" s="2"/>
      <c r="O53" s="2">
        <f t="shared" si="0"/>
        <v>7.0668082088367372</v>
      </c>
      <c r="P53" s="2">
        <f>(H53^0.91328)</f>
        <v>635.22203612669796</v>
      </c>
      <c r="Q53" s="2">
        <f t="shared" si="1"/>
        <v>0.38386819113694948</v>
      </c>
      <c r="R53" s="8">
        <f t="shared" si="2"/>
        <v>96373489.474237785</v>
      </c>
      <c r="S53" s="8">
        <f t="shared" si="3"/>
        <v>-75431002288.525757</v>
      </c>
      <c r="T53" t="s">
        <v>11</v>
      </c>
      <c r="U53" s="10" t="s">
        <v>12</v>
      </c>
      <c r="W53" s="2">
        <f t="shared" si="4"/>
        <v>119.46552069465042</v>
      </c>
      <c r="X53" s="2">
        <f t="shared" si="5"/>
        <v>0.54577177736044613</v>
      </c>
      <c r="Y53" s="2">
        <f t="shared" si="6"/>
        <v>26901243276.519993</v>
      </c>
      <c r="Z53" s="2">
        <f t="shared" si="7"/>
        <v>-48626132501.480011</v>
      </c>
      <c r="AA53" s="2" t="s">
        <v>11</v>
      </c>
      <c r="AB53" s="2">
        <f t="shared" si="8"/>
        <v>10333624222</v>
      </c>
      <c r="AC53" s="10" t="s">
        <v>12</v>
      </c>
      <c r="AE53">
        <f t="shared" si="9"/>
        <v>3.0690758097663977</v>
      </c>
      <c r="AF53">
        <f t="shared" si="10"/>
        <v>673.81431712444987</v>
      </c>
      <c r="AG53">
        <f t="shared" si="11"/>
        <v>-3.8967095284422504</v>
      </c>
      <c r="AH53">
        <f t="shared" si="12"/>
        <v>78483563.303166136</v>
      </c>
      <c r="AI53" s="2">
        <f t="shared" si="13"/>
        <v>-75448892214.696838</v>
      </c>
      <c r="AJ53" t="s">
        <v>11</v>
      </c>
      <c r="AL53" s="2">
        <f t="shared" si="14"/>
        <v>92.141238259762162</v>
      </c>
      <c r="AM53" s="2">
        <f t="shared" si="15"/>
        <v>5.392490231029782E+30</v>
      </c>
      <c r="AN53">
        <f t="shared" si="16"/>
        <v>30.731789367012652</v>
      </c>
      <c r="AO53" s="2">
        <f t="shared" si="17"/>
        <v>11166105092.202578</v>
      </c>
      <c r="AP53" s="2">
        <f t="shared" si="18"/>
        <v>-64361270685.797424</v>
      </c>
      <c r="AQ53" t="s">
        <v>11</v>
      </c>
      <c r="AR53" s="10" t="s">
        <v>12</v>
      </c>
    </row>
    <row r="54" spans="1:44" ht="18">
      <c r="A54" s="1">
        <v>260178</v>
      </c>
      <c r="B54">
        <v>3866</v>
      </c>
      <c r="C54" s="2">
        <v>10491</v>
      </c>
      <c r="D54" s="2">
        <v>7923.4</v>
      </c>
      <c r="E54">
        <v>166</v>
      </c>
      <c r="F54" s="2">
        <v>7145700</v>
      </c>
      <c r="G54" s="2">
        <v>42946000</v>
      </c>
      <c r="H54" s="2">
        <v>18.258900000000001</v>
      </c>
      <c r="I54" s="2">
        <v>17.870799999999999</v>
      </c>
      <c r="J54" s="2">
        <v>19.4772</v>
      </c>
      <c r="K54" s="2">
        <v>5.0308999999999999</v>
      </c>
      <c r="L54" s="2">
        <v>1.1999999999999999E-3</v>
      </c>
      <c r="M54" s="2">
        <v>2303373672</v>
      </c>
      <c r="N54" s="2"/>
      <c r="O54" s="2">
        <f t="shared" si="0"/>
        <v>2.9046526323884074</v>
      </c>
      <c r="P54" s="2">
        <f>(H54^0.91328)</f>
        <v>14.193174160399012</v>
      </c>
      <c r="Q54" s="2">
        <f t="shared" si="1"/>
        <v>0.48788720726658358</v>
      </c>
      <c r="R54" s="8">
        <f t="shared" si="2"/>
        <v>2736836.574493072</v>
      </c>
      <c r="S54" s="8">
        <f t="shared" si="3"/>
        <v>-2300636835.4255071</v>
      </c>
      <c r="T54" t="s">
        <v>11</v>
      </c>
      <c r="U54" t="s">
        <v>11</v>
      </c>
      <c r="W54" s="2">
        <f t="shared" si="4"/>
        <v>7.1417371221533781</v>
      </c>
      <c r="X54" s="2">
        <f t="shared" si="5"/>
        <v>0.63514654835160778</v>
      </c>
      <c r="Y54" s="2">
        <f t="shared" si="6"/>
        <v>1871528738.4491467</v>
      </c>
      <c r="Z54" s="2">
        <f t="shared" si="7"/>
        <v>-431844933.55085325</v>
      </c>
      <c r="AA54" s="2" t="s">
        <v>11</v>
      </c>
      <c r="AB54" s="2">
        <f t="shared" si="8"/>
        <v>-2296227972</v>
      </c>
      <c r="AC54" s="9" t="s">
        <v>11</v>
      </c>
      <c r="AE54">
        <f t="shared" si="9"/>
        <v>1.26147461009204</v>
      </c>
      <c r="AF54">
        <f t="shared" si="10"/>
        <v>3.8539174531957059</v>
      </c>
      <c r="AG54">
        <f t="shared" si="11"/>
        <v>-2.9208187539523753</v>
      </c>
      <c r="AH54">
        <f t="shared" si="12"/>
        <v>336470.86241764267</v>
      </c>
      <c r="AI54" s="2">
        <f t="shared" si="13"/>
        <v>-2303037201.1375823</v>
      </c>
      <c r="AJ54" t="s">
        <v>11</v>
      </c>
      <c r="AL54" s="2">
        <f t="shared" si="14"/>
        <v>6.4186643888524344</v>
      </c>
      <c r="AM54" s="2">
        <f t="shared" si="15"/>
        <v>1.0847488163756216E+23</v>
      </c>
      <c r="AN54">
        <f t="shared" si="16"/>
        <v>23.035329184920801</v>
      </c>
      <c r="AO54" s="2">
        <f t="shared" si="17"/>
        <v>583040750.62700427</v>
      </c>
      <c r="AP54" s="2">
        <f t="shared" si="18"/>
        <v>-1720332921.3729959</v>
      </c>
      <c r="AQ54" t="s">
        <v>11</v>
      </c>
      <c r="AR54" t="s">
        <v>11</v>
      </c>
    </row>
    <row r="55" spans="1:44" ht="18">
      <c r="A55" s="1">
        <v>187351</v>
      </c>
      <c r="B55">
        <v>3768</v>
      </c>
      <c r="C55" s="2">
        <v>711390</v>
      </c>
      <c r="D55" s="2">
        <v>149830</v>
      </c>
      <c r="E55">
        <v>1498</v>
      </c>
      <c r="F55" s="2">
        <v>40380000000</v>
      </c>
      <c r="G55" s="2">
        <v>34088000000</v>
      </c>
      <c r="H55" s="2">
        <v>1525</v>
      </c>
      <c r="I55" s="2">
        <v>820.46280000000002</v>
      </c>
      <c r="J55" s="2">
        <v>545</v>
      </c>
      <c r="K55" s="2">
        <v>300.92899999999997</v>
      </c>
      <c r="L55" s="2">
        <v>8.0000000000000007E-5</v>
      </c>
      <c r="M55" s="2">
        <v>64451700000</v>
      </c>
      <c r="N55" s="2"/>
      <c r="O55" s="2">
        <f t="shared" si="0"/>
        <v>7.3297496890415124</v>
      </c>
      <c r="P55" s="2">
        <f>(H55^0.91328)</f>
        <v>807.63788505662399</v>
      </c>
      <c r="Q55" s="2">
        <f t="shared" si="1"/>
        <v>0.36544223010448817</v>
      </c>
      <c r="R55" s="8">
        <f t="shared" si="2"/>
        <v>116650154.3312875</v>
      </c>
      <c r="S55" s="8">
        <f t="shared" si="3"/>
        <v>-64335049845.668709</v>
      </c>
      <c r="T55" t="s">
        <v>11</v>
      </c>
      <c r="U55" t="s">
        <v>11</v>
      </c>
      <c r="W55" s="2">
        <f t="shared" si="4"/>
        <v>142.73567340078506</v>
      </c>
      <c r="X55" s="2">
        <f t="shared" si="5"/>
        <v>0.52905344076674399</v>
      </c>
      <c r="Y55" s="2">
        <f t="shared" si="6"/>
        <v>31156650974.219921</v>
      </c>
      <c r="Z55" s="2">
        <f t="shared" si="7"/>
        <v>-33295049025.780079</v>
      </c>
      <c r="AA55" s="2" t="s">
        <v>11</v>
      </c>
      <c r="AB55" s="2">
        <f t="shared" si="8"/>
        <v>-24071700000</v>
      </c>
      <c r="AC55" s="9" t="s">
        <v>11</v>
      </c>
      <c r="AE55">
        <f t="shared" si="9"/>
        <v>3.1832698436828046</v>
      </c>
      <c r="AF55">
        <f t="shared" si="10"/>
        <v>833.08444745051577</v>
      </c>
      <c r="AG55">
        <f t="shared" si="11"/>
        <v>-4.0969100130080562</v>
      </c>
      <c r="AH55">
        <f t="shared" si="12"/>
        <v>102020135.58366495</v>
      </c>
      <c r="AI55" s="2">
        <f t="shared" si="13"/>
        <v>-64349679864.416336</v>
      </c>
      <c r="AJ55" t="s">
        <v>11</v>
      </c>
      <c r="AL55" s="2">
        <f t="shared" si="14"/>
        <v>109.03033878327435</v>
      </c>
      <c r="AM55" s="2">
        <f t="shared" si="15"/>
        <v>2.0449867977634594E+32</v>
      </c>
      <c r="AN55">
        <f t="shared" si="16"/>
        <v>32.310690508589332</v>
      </c>
      <c r="AO55" s="2">
        <f t="shared" si="17"/>
        <v>13891636788.200867</v>
      </c>
      <c r="AP55" s="2">
        <f t="shared" si="18"/>
        <v>-50560063211.799133</v>
      </c>
      <c r="AQ55" t="s">
        <v>11</v>
      </c>
      <c r="AR55" t="s">
        <v>11</v>
      </c>
    </row>
    <row r="56" spans="1:44" ht="18">
      <c r="A56" s="1">
        <v>311414</v>
      </c>
      <c r="B56">
        <v>452</v>
      </c>
      <c r="C56" s="2">
        <v>2209700</v>
      </c>
      <c r="D56" s="2">
        <v>295240</v>
      </c>
      <c r="E56">
        <v>2009</v>
      </c>
      <c r="F56" s="2">
        <v>145930000000</v>
      </c>
      <c r="G56" s="2">
        <v>145520000000</v>
      </c>
      <c r="H56" s="2">
        <v>11425</v>
      </c>
      <c r="I56" s="2">
        <v>11462</v>
      </c>
      <c r="J56" s="2">
        <v>2514.1</v>
      </c>
      <c r="K56" s="2">
        <v>824.5068</v>
      </c>
      <c r="L56" s="2">
        <v>3.7527000000000002E-5</v>
      </c>
      <c r="M56" s="2">
        <v>297317466000</v>
      </c>
      <c r="N56" s="2"/>
      <c r="O56" s="2">
        <f t="shared" si="0"/>
        <v>9.3435592157624061</v>
      </c>
      <c r="P56" s="2">
        <f>(H56^0.91328)</f>
        <v>5081.1137596694634</v>
      </c>
      <c r="Q56" s="2">
        <f t="shared" si="1"/>
        <v>0.33708407227107673</v>
      </c>
      <c r="R56" s="8">
        <f t="shared" si="2"/>
        <v>676935129.90297353</v>
      </c>
      <c r="S56" s="8">
        <f t="shared" si="3"/>
        <v>-296640530870.09705</v>
      </c>
      <c r="T56" t="s">
        <v>11</v>
      </c>
      <c r="U56" t="s">
        <v>11</v>
      </c>
      <c r="W56" s="2">
        <f t="shared" si="4"/>
        <v>557.800395374961</v>
      </c>
      <c r="X56" s="2">
        <f t="shared" si="5"/>
        <v>0.50270414508431038</v>
      </c>
      <c r="Y56" s="2">
        <f t="shared" si="6"/>
        <v>115693772261.30191</v>
      </c>
      <c r="Z56" s="2">
        <f t="shared" si="7"/>
        <v>-181623693738.69809</v>
      </c>
      <c r="AA56" s="2" t="s">
        <v>11</v>
      </c>
      <c r="AB56" s="2">
        <f t="shared" si="8"/>
        <v>-151387466000</v>
      </c>
      <c r="AC56" s="9" t="s">
        <v>11</v>
      </c>
      <c r="AE56">
        <f t="shared" si="9"/>
        <v>4.0578562087418879</v>
      </c>
      <c r="AF56">
        <f t="shared" si="10"/>
        <v>3411.826705574319</v>
      </c>
      <c r="AG56">
        <f t="shared" si="11"/>
        <v>-4.4256561527604363</v>
      </c>
      <c r="AH56">
        <f t="shared" si="12"/>
        <v>451341302.2184878</v>
      </c>
      <c r="AI56" s="2">
        <f t="shared" si="13"/>
        <v>-296866124697.78149</v>
      </c>
      <c r="AJ56" t="s">
        <v>11</v>
      </c>
      <c r="AL56" s="2">
        <f t="shared" si="14"/>
        <v>395.68774711517312</v>
      </c>
      <c r="AM56" s="2">
        <f t="shared" si="15"/>
        <v>8.005340599258279E+34</v>
      </c>
      <c r="AN56">
        <f t="shared" si="16"/>
        <v>34.903379814360456</v>
      </c>
      <c r="AO56" s="2">
        <f t="shared" si="17"/>
        <v>54460284289.365005</v>
      </c>
      <c r="AP56" s="2">
        <f t="shared" si="18"/>
        <v>-242857181710.63501</v>
      </c>
      <c r="AQ56" t="s">
        <v>11</v>
      </c>
      <c r="AR56" t="s">
        <v>11</v>
      </c>
    </row>
    <row r="57" spans="1:44" ht="18">
      <c r="A57" s="1">
        <v>426769</v>
      </c>
      <c r="B57">
        <v>233</v>
      </c>
      <c r="C57" s="2">
        <v>507540</v>
      </c>
      <c r="D57" s="2">
        <v>507000</v>
      </c>
      <c r="E57">
        <v>2417</v>
      </c>
      <c r="F57" s="2">
        <v>299290000000</v>
      </c>
      <c r="G57" s="2">
        <v>376960000000</v>
      </c>
      <c r="H57" s="2">
        <v>15452</v>
      </c>
      <c r="I57" s="2">
        <v>15475</v>
      </c>
      <c r="J57" s="2">
        <v>12614</v>
      </c>
      <c r="K57" s="2">
        <v>4217</v>
      </c>
      <c r="L57" s="2">
        <v>4.0000000000000003E-5</v>
      </c>
      <c r="M57" s="2">
        <v>1491731640000</v>
      </c>
      <c r="N57" s="2"/>
      <c r="O57" s="2">
        <f t="shared" si="0"/>
        <v>9.6454937237861724</v>
      </c>
      <c r="P57" s="2">
        <f>(H57^0.91328)</f>
        <v>6694.4660945989954</v>
      </c>
      <c r="Q57" s="2">
        <f t="shared" si="1"/>
        <v>0.33938748352879239</v>
      </c>
      <c r="R57" s="8">
        <f t="shared" si="2"/>
        <v>897969674.69916165</v>
      </c>
      <c r="S57" s="8">
        <f t="shared" si="3"/>
        <v>-1490833670325.3008</v>
      </c>
      <c r="T57" t="s">
        <v>11</v>
      </c>
      <c r="U57" t="s">
        <v>11</v>
      </c>
      <c r="W57" s="2">
        <f t="shared" si="4"/>
        <v>684.27474918805763</v>
      </c>
      <c r="X57" s="2">
        <f t="shared" si="5"/>
        <v>0.50487402655129987</v>
      </c>
      <c r="Y57" s="2">
        <f t="shared" si="6"/>
        <v>142538518533.91672</v>
      </c>
      <c r="Z57" s="2">
        <f t="shared" si="7"/>
        <v>-1349193121466.0833</v>
      </c>
      <c r="AA57" s="2" t="s">
        <v>11</v>
      </c>
      <c r="AB57" s="2">
        <f t="shared" si="8"/>
        <v>-1192441640000</v>
      </c>
      <c r="AC57" s="9" t="s">
        <v>11</v>
      </c>
      <c r="AE57">
        <f t="shared" si="9"/>
        <v>4.1889846994727824</v>
      </c>
      <c r="AF57">
        <f t="shared" si="10"/>
        <v>4104.0038529968151</v>
      </c>
      <c r="AG57">
        <f t="shared" si="11"/>
        <v>-4.3979400086720375</v>
      </c>
      <c r="AH57">
        <f t="shared" si="12"/>
        <v>539507523.48641527</v>
      </c>
      <c r="AI57" s="2">
        <f t="shared" si="13"/>
        <v>-1491192132476.5137</v>
      </c>
      <c r="AJ57" t="s">
        <v>11</v>
      </c>
      <c r="AL57" s="2">
        <f t="shared" si="14"/>
        <v>480.04873150671654</v>
      </c>
      <c r="AM57" s="2">
        <f t="shared" si="15"/>
        <v>4.8394239828030387E+34</v>
      </c>
      <c r="AN57">
        <f t="shared" si="16"/>
        <v>34.684793672392892</v>
      </c>
      <c r="AO57" s="2">
        <f t="shared" si="17"/>
        <v>65657487638.693832</v>
      </c>
      <c r="AP57" s="2">
        <f t="shared" si="18"/>
        <v>-1426074152361.3062</v>
      </c>
      <c r="AQ57" t="s">
        <v>11</v>
      </c>
      <c r="AR57" t="s">
        <v>11</v>
      </c>
    </row>
    <row r="58" spans="1:44" ht="18">
      <c r="A58" s="1">
        <v>407680</v>
      </c>
      <c r="B58">
        <v>249</v>
      </c>
      <c r="C58" s="2">
        <v>128250</v>
      </c>
      <c r="D58" s="2">
        <v>54555</v>
      </c>
      <c r="E58">
        <v>253</v>
      </c>
      <c r="F58" s="2">
        <v>195370000</v>
      </c>
      <c r="G58" s="2">
        <v>444170000</v>
      </c>
      <c r="H58" s="2">
        <v>121.9804</v>
      </c>
      <c r="I58" s="2">
        <v>123.8321</v>
      </c>
      <c r="J58" s="2">
        <v>11.226699999999999</v>
      </c>
      <c r="K58" s="2">
        <v>11.338100000000001</v>
      </c>
      <c r="L58" s="2">
        <v>2.6883000000000001E-4</v>
      </c>
      <c r="M58" s="2">
        <v>1327669542</v>
      </c>
      <c r="N58" s="2"/>
      <c r="O58" s="2">
        <f t="shared" si="0"/>
        <v>4.8038603760890366</v>
      </c>
      <c r="P58" s="2">
        <f>(H58^0.91328)</f>
        <v>80.420539041422245</v>
      </c>
      <c r="Q58" s="2">
        <f t="shared" si="1"/>
        <v>0.41590062095808833</v>
      </c>
      <c r="R58" s="8">
        <f t="shared" si="2"/>
        <v>13219238.888407897</v>
      </c>
      <c r="S58" s="8">
        <f t="shared" si="3"/>
        <v>-1314450303.1115921</v>
      </c>
      <c r="T58" t="s">
        <v>11</v>
      </c>
      <c r="U58" t="s">
        <v>11</v>
      </c>
      <c r="W58" s="2">
        <f t="shared" si="4"/>
        <v>25.826389508703471</v>
      </c>
      <c r="X58" s="2">
        <f t="shared" si="5"/>
        <v>0.5741501096950542</v>
      </c>
      <c r="Y58" s="2">
        <f t="shared" si="6"/>
        <v>6117977092.5910845</v>
      </c>
      <c r="Z58" s="2">
        <f t="shared" si="7"/>
        <v>4790307550.5910845</v>
      </c>
      <c r="AA58" s="2" t="s">
        <v>12</v>
      </c>
      <c r="AB58" s="2">
        <f t="shared" si="8"/>
        <v>-1132299542</v>
      </c>
      <c r="AC58" s="10" t="s">
        <v>11</v>
      </c>
      <c r="AE58">
        <f t="shared" si="9"/>
        <v>2.0862900531691486</v>
      </c>
      <c r="AF58">
        <f t="shared" si="10"/>
        <v>71.602499815491996</v>
      </c>
      <c r="AG58">
        <f t="shared" si="11"/>
        <v>-3.5705222679565467</v>
      </c>
      <c r="AH58">
        <f t="shared" si="12"/>
        <v>7641882.8440935109</v>
      </c>
      <c r="AI58" s="2">
        <f t="shared" si="13"/>
        <v>-1320027659.1559064</v>
      </c>
      <c r="AJ58" t="s">
        <v>11</v>
      </c>
      <c r="AL58" s="2">
        <f t="shared" si="14"/>
        <v>21.646741813643768</v>
      </c>
      <c r="AM58" s="2">
        <f t="shared" si="15"/>
        <v>1.4430484692600793E+28</v>
      </c>
      <c r="AN58">
        <f t="shared" si="16"/>
        <v>28.159280918466106</v>
      </c>
      <c r="AO58" s="2">
        <f t="shared" si="17"/>
        <v>2403664870.8338208</v>
      </c>
      <c r="AP58" s="2">
        <f t="shared" si="18"/>
        <v>1075995328.8338208</v>
      </c>
      <c r="AQ58" t="s">
        <v>12</v>
      </c>
      <c r="AR58" s="10" t="s">
        <v>11</v>
      </c>
    </row>
    <row r="59" spans="1:44" ht="18">
      <c r="A59" s="1">
        <v>93607</v>
      </c>
      <c r="B59">
        <v>2188</v>
      </c>
      <c r="C59" s="2">
        <v>31335</v>
      </c>
      <c r="D59" s="2">
        <v>13490</v>
      </c>
      <c r="E59">
        <v>112</v>
      </c>
      <c r="F59" s="2">
        <v>11974000</v>
      </c>
      <c r="G59" s="2">
        <v>31701000</v>
      </c>
      <c r="H59" s="2">
        <v>2.7480000000000002</v>
      </c>
      <c r="I59" s="2">
        <v>2.6617999999999999</v>
      </c>
      <c r="J59" s="2">
        <v>8.5638000000000005</v>
      </c>
      <c r="K59" s="2">
        <v>8.4702000000000002</v>
      </c>
      <c r="L59" s="2">
        <v>7.8715000000000002E-4</v>
      </c>
      <c r="M59" s="2">
        <v>1012754988.0000001</v>
      </c>
      <c r="N59" s="2"/>
      <c r="O59" s="2">
        <f t="shared" si="0"/>
        <v>1.010873374360103</v>
      </c>
      <c r="P59" s="2">
        <f>(H59^0.91328)</f>
        <v>2.5173592498174515</v>
      </c>
      <c r="Q59" s="2">
        <f t="shared" si="1"/>
        <v>0.46642121486548915</v>
      </c>
      <c r="R59" s="8">
        <f t="shared" si="2"/>
        <v>464059.20946802635</v>
      </c>
      <c r="S59" s="8">
        <f t="shared" si="3"/>
        <v>-1012290928.7905321</v>
      </c>
      <c r="T59" t="s">
        <v>11</v>
      </c>
      <c r="U59" t="s">
        <v>11</v>
      </c>
      <c r="W59" s="2">
        <f t="shared" si="4"/>
        <v>1.9821644931251712</v>
      </c>
      <c r="X59" s="2">
        <f t="shared" si="5"/>
        <v>0.61732650044951598</v>
      </c>
      <c r="Y59" s="2">
        <f t="shared" si="6"/>
        <v>504862729.15599042</v>
      </c>
      <c r="Z59" s="2">
        <f t="shared" si="7"/>
        <v>-507892258.8440097</v>
      </c>
      <c r="AA59" s="2" t="s">
        <v>11</v>
      </c>
      <c r="AB59" s="2">
        <f t="shared" si="8"/>
        <v>-1000780988.0000001</v>
      </c>
      <c r="AC59" s="9" t="s">
        <v>11</v>
      </c>
      <c r="AE59">
        <f t="shared" si="9"/>
        <v>0.43901672838751288</v>
      </c>
      <c r="AF59">
        <f t="shared" si="10"/>
        <v>8.3855209595690098E-3</v>
      </c>
      <c r="AG59">
        <f t="shared" si="11"/>
        <v>-3.1039425002140923</v>
      </c>
      <c r="AH59">
        <f t="shared" si="12"/>
        <v>778.00817572194944</v>
      </c>
      <c r="AI59" s="2">
        <f t="shared" si="13"/>
        <v>-1012754209.9918244</v>
      </c>
      <c r="AJ59" t="s">
        <v>11</v>
      </c>
      <c r="AL59" s="2">
        <f t="shared" si="14"/>
        <v>1.9098788857777078</v>
      </c>
      <c r="AM59" s="2">
        <f t="shared" si="15"/>
        <v>3.0168444769223741E+24</v>
      </c>
      <c r="AN59">
        <f t="shared" si="16"/>
        <v>24.479552922188457</v>
      </c>
      <c r="AO59" s="2">
        <f t="shared" si="17"/>
        <v>184361031.00005683</v>
      </c>
      <c r="AP59" s="2">
        <f t="shared" si="18"/>
        <v>-828393956.99994326</v>
      </c>
      <c r="AQ59" t="s">
        <v>11</v>
      </c>
      <c r="AR59" t="s">
        <v>11</v>
      </c>
    </row>
    <row r="60" spans="1:44" ht="18">
      <c r="A60" s="1">
        <v>364680</v>
      </c>
      <c r="B60">
        <v>70</v>
      </c>
      <c r="C60" s="2">
        <v>51272</v>
      </c>
      <c r="D60" s="2">
        <v>17442</v>
      </c>
      <c r="E60">
        <v>681</v>
      </c>
      <c r="F60" s="2">
        <v>488170000</v>
      </c>
      <c r="G60" s="2">
        <v>1199000000</v>
      </c>
      <c r="H60" s="2">
        <v>235</v>
      </c>
      <c r="I60" s="2">
        <v>226.53450000000001</v>
      </c>
      <c r="J60" s="2">
        <v>558</v>
      </c>
      <c r="K60" s="2">
        <v>75.261200000000002</v>
      </c>
      <c r="L60" s="2">
        <v>5.0000000000000001E-4</v>
      </c>
      <c r="M60" s="2">
        <v>65989080000</v>
      </c>
      <c r="N60" s="2"/>
      <c r="O60" s="2">
        <f t="shared" si="0"/>
        <v>5.4595855141441589</v>
      </c>
      <c r="P60" s="2">
        <f>(H60^0.91328)</f>
        <v>146.36891626029231</v>
      </c>
      <c r="Q60" s="2">
        <f t="shared" si="1"/>
        <v>0.44437241239719832</v>
      </c>
      <c r="R60" s="8">
        <f t="shared" si="2"/>
        <v>25706671.556263357</v>
      </c>
      <c r="S60" s="8">
        <f t="shared" si="3"/>
        <v>-65963373328.443733</v>
      </c>
      <c r="T60" t="s">
        <v>11</v>
      </c>
      <c r="U60" t="s">
        <v>11</v>
      </c>
      <c r="W60" s="2">
        <f t="shared" si="4"/>
        <v>40.254075908222248</v>
      </c>
      <c r="X60" s="2">
        <f t="shared" si="5"/>
        <v>0.59870582780789217</v>
      </c>
      <c r="Y60" s="2">
        <f t="shared" si="6"/>
        <v>9943563340.1860294</v>
      </c>
      <c r="Z60" s="2">
        <f t="shared" si="7"/>
        <v>-56045516659.813972</v>
      </c>
      <c r="AA60" s="2" t="s">
        <v>11</v>
      </c>
      <c r="AB60" s="2">
        <f t="shared" si="8"/>
        <v>-65500910000</v>
      </c>
      <c r="AC60" s="9" t="s">
        <v>11</v>
      </c>
      <c r="AE60">
        <f t="shared" si="9"/>
        <v>2.3710678622717363</v>
      </c>
      <c r="AF60">
        <f t="shared" si="10"/>
        <v>150.54788533053591</v>
      </c>
      <c r="AG60">
        <f t="shared" si="11"/>
        <v>-3.3010299956639813</v>
      </c>
      <c r="AH60">
        <f t="shared" si="12"/>
        <v>14854723.581503088</v>
      </c>
      <c r="AI60" s="2">
        <f t="shared" si="13"/>
        <v>-65974225276.418495</v>
      </c>
      <c r="AJ60" t="s">
        <v>11</v>
      </c>
      <c r="AL60" s="2">
        <f t="shared" si="14"/>
        <v>32.936171643967057</v>
      </c>
      <c r="AM60" s="2">
        <f t="shared" si="15"/>
        <v>1.0811928469766339E+26</v>
      </c>
      <c r="AN60">
        <f t="shared" si="16"/>
        <v>26.033903163803554</v>
      </c>
      <c r="AO60" s="2">
        <f t="shared" si="17"/>
        <v>3381210594.9123225</v>
      </c>
      <c r="AP60" s="2">
        <f t="shared" si="18"/>
        <v>-62607869405.087677</v>
      </c>
      <c r="AQ60" t="s">
        <v>11</v>
      </c>
      <c r="AR60" t="s">
        <v>11</v>
      </c>
    </row>
    <row r="61" spans="1:44" ht="18">
      <c r="A61" s="1">
        <v>261972</v>
      </c>
      <c r="B61">
        <v>131</v>
      </c>
      <c r="C61" s="2">
        <v>44918</v>
      </c>
      <c r="D61" s="2">
        <v>26089</v>
      </c>
      <c r="E61">
        <v>1722</v>
      </c>
      <c r="F61" s="2">
        <v>8413400000</v>
      </c>
      <c r="G61" s="2">
        <v>12208000000</v>
      </c>
      <c r="H61" s="2">
        <v>3560</v>
      </c>
      <c r="I61" s="2">
        <v>3718.4</v>
      </c>
      <c r="J61" s="2">
        <v>634</v>
      </c>
      <c r="K61" s="2">
        <v>400</v>
      </c>
      <c r="L61" s="2">
        <v>6.0000000000000002E-5</v>
      </c>
      <c r="M61" s="2">
        <v>74976840000</v>
      </c>
      <c r="N61" s="2"/>
      <c r="O61" s="2">
        <f t="shared" si="0"/>
        <v>8.1775158238460754</v>
      </c>
      <c r="P61" s="2">
        <f>(H61^0.91328)</f>
        <v>1751.7343820823628</v>
      </c>
      <c r="Q61" s="2">
        <f t="shared" si="1"/>
        <v>0.3543941300666803</v>
      </c>
      <c r="R61" s="8">
        <f t="shared" si="2"/>
        <v>245360516.07412177</v>
      </c>
      <c r="S61" s="8">
        <f t="shared" si="3"/>
        <v>-74731479483.925873</v>
      </c>
      <c r="T61" t="s">
        <v>11</v>
      </c>
      <c r="U61" t="s">
        <v>11</v>
      </c>
      <c r="W61" s="2">
        <f t="shared" si="4"/>
        <v>253.35407976129511</v>
      </c>
      <c r="X61" s="2">
        <f t="shared" si="5"/>
        <v>0.51888059327241898</v>
      </c>
      <c r="Y61" s="2">
        <f t="shared" si="6"/>
        <v>54239293972.362335</v>
      </c>
      <c r="Z61" s="2">
        <f t="shared" si="7"/>
        <v>-20737546027.637665</v>
      </c>
      <c r="AA61" s="2" t="s">
        <v>11</v>
      </c>
      <c r="AB61" s="2">
        <f t="shared" si="8"/>
        <v>-66563440000</v>
      </c>
      <c r="AC61" s="9" t="s">
        <v>11</v>
      </c>
      <c r="AE61">
        <f t="shared" si="9"/>
        <v>3.5514499979728753</v>
      </c>
      <c r="AF61">
        <f t="shared" si="10"/>
        <v>1573.1000019706935</v>
      </c>
      <c r="AG61">
        <f t="shared" si="11"/>
        <v>-4.2218487496163561</v>
      </c>
      <c r="AH61">
        <f t="shared" si="12"/>
        <v>198517796.75012258</v>
      </c>
      <c r="AI61" s="2">
        <f t="shared" si="13"/>
        <v>-74778322203.249878</v>
      </c>
      <c r="AJ61" t="s">
        <v>11</v>
      </c>
      <c r="AL61" s="2">
        <f t="shared" si="14"/>
        <v>187.59105018429977</v>
      </c>
      <c r="AM61" s="2">
        <f t="shared" si="15"/>
        <v>1.9771169015449328E+33</v>
      </c>
      <c r="AN61">
        <f t="shared" si="16"/>
        <v>33.29603234872436</v>
      </c>
      <c r="AO61" s="2">
        <f t="shared" si="17"/>
        <v>24630000364.882809</v>
      </c>
      <c r="AP61" s="2">
        <f t="shared" si="18"/>
        <v>-50346839635.117188</v>
      </c>
      <c r="AQ61" t="s">
        <v>11</v>
      </c>
      <c r="AR61" t="s">
        <v>11</v>
      </c>
    </row>
    <row r="62" spans="1:44" ht="18">
      <c r="A62" s="1">
        <v>26855</v>
      </c>
      <c r="B62">
        <v>2649</v>
      </c>
      <c r="C62" s="2">
        <v>1733400</v>
      </c>
      <c r="D62" s="2">
        <v>232680</v>
      </c>
      <c r="E62">
        <v>1997</v>
      </c>
      <c r="F62" s="2">
        <v>106460000000</v>
      </c>
      <c r="G62" s="2">
        <v>114010000000</v>
      </c>
      <c r="H62" s="2">
        <v>34500</v>
      </c>
      <c r="I62" s="2">
        <v>34057</v>
      </c>
      <c r="J62" s="2">
        <v>5493</v>
      </c>
      <c r="K62" s="2">
        <v>4756</v>
      </c>
      <c r="L62" s="2">
        <v>2.0000000000000002E-5</v>
      </c>
      <c r="M62" s="2">
        <v>649602180000</v>
      </c>
      <c r="N62" s="2"/>
      <c r="O62" s="2">
        <f t="shared" si="0"/>
        <v>10.448714603019452</v>
      </c>
      <c r="P62" s="2">
        <f>(H62^0.91328)</f>
        <v>13941.176422972892</v>
      </c>
      <c r="Q62" s="2">
        <f t="shared" si="1"/>
        <v>0.31519034880854535</v>
      </c>
      <c r="R62" s="8">
        <f t="shared" si="2"/>
        <v>1736689731.1052246</v>
      </c>
      <c r="S62" s="8">
        <f t="shared" si="3"/>
        <v>-647865490268.89478</v>
      </c>
      <c r="T62" t="s">
        <v>11</v>
      </c>
      <c r="U62" t="s">
        <v>11</v>
      </c>
      <c r="W62" s="2">
        <f t="shared" si="4"/>
        <v>1178.5068145609789</v>
      </c>
      <c r="X62" s="2">
        <f t="shared" si="5"/>
        <v>0.48179968797992451</v>
      </c>
      <c r="Y62" s="2">
        <f t="shared" si="6"/>
        <v>234270341288.69733</v>
      </c>
      <c r="Z62" s="2">
        <f t="shared" si="7"/>
        <v>-415331838711.30267</v>
      </c>
      <c r="AA62" s="2" t="s">
        <v>11</v>
      </c>
      <c r="AB62" s="2">
        <f t="shared" si="8"/>
        <v>-543142180000</v>
      </c>
      <c r="AC62" s="9" t="s">
        <v>11</v>
      </c>
      <c r="AE62">
        <f t="shared" si="9"/>
        <v>4.5378190950732744</v>
      </c>
      <c r="AF62">
        <f t="shared" si="10"/>
        <v>6530.8304878386361</v>
      </c>
      <c r="AG62">
        <f t="shared" si="11"/>
        <v>-4.6989700043360187</v>
      </c>
      <c r="AH62">
        <f t="shared" si="12"/>
        <v>917300285.72704005</v>
      </c>
      <c r="AI62" s="2">
        <f t="shared" si="13"/>
        <v>-648684879714.27295</v>
      </c>
      <c r="AJ62" t="s">
        <v>11</v>
      </c>
      <c r="AL62" s="2">
        <f t="shared" si="14"/>
        <v>802.72584572111555</v>
      </c>
      <c r="AM62" s="2">
        <f t="shared" si="15"/>
        <v>1.1452408646815063E+37</v>
      </c>
      <c r="AN62">
        <f t="shared" si="16"/>
        <v>37.058896836196439</v>
      </c>
      <c r="AO62" s="2">
        <f t="shared" si="17"/>
        <v>117305818002.25407</v>
      </c>
      <c r="AP62" s="2">
        <f t="shared" si="18"/>
        <v>-532296361997.74591</v>
      </c>
      <c r="AQ62" t="s">
        <v>11</v>
      </c>
      <c r="AR62" t="s">
        <v>11</v>
      </c>
    </row>
    <row r="63" spans="1:44" ht="18">
      <c r="A63" s="1">
        <v>132294</v>
      </c>
      <c r="B63">
        <v>2457</v>
      </c>
      <c r="C63" s="2">
        <v>94298</v>
      </c>
      <c r="D63" s="2">
        <v>2457</v>
      </c>
      <c r="E63">
        <v>567</v>
      </c>
      <c r="F63" s="2">
        <v>595260000</v>
      </c>
      <c r="G63" s="2">
        <v>1220600000</v>
      </c>
      <c r="H63" s="2">
        <v>286.61079999999998</v>
      </c>
      <c r="I63" s="2">
        <v>286.61189999999999</v>
      </c>
      <c r="J63" s="2">
        <v>84.106899999999996</v>
      </c>
      <c r="K63" s="2">
        <v>84.015000000000001</v>
      </c>
      <c r="L63" s="2">
        <v>8.3239999999999996E-4</v>
      </c>
      <c r="M63" s="2">
        <v>9946481994</v>
      </c>
      <c r="N63" s="2"/>
      <c r="O63" s="2">
        <f t="shared" si="0"/>
        <v>5.6581251978662133</v>
      </c>
      <c r="P63" s="2">
        <f>(H63^0.91328)</f>
        <v>175.46727893484999</v>
      </c>
      <c r="Q63" s="2">
        <f t="shared" si="1"/>
        <v>0.46921148656884981</v>
      </c>
      <c r="R63" s="8">
        <f t="shared" si="2"/>
        <v>32539784.993761174</v>
      </c>
      <c r="S63" s="8">
        <f t="shared" si="3"/>
        <v>-9913942209.0062389</v>
      </c>
      <c r="T63" t="s">
        <v>11</v>
      </c>
      <c r="U63" t="s">
        <v>11</v>
      </c>
      <c r="W63" s="2">
        <f t="shared" si="4"/>
        <v>46.043604788500147</v>
      </c>
      <c r="X63" s="2">
        <f t="shared" si="5"/>
        <v>0.61965964162041387</v>
      </c>
      <c r="Y63" s="2">
        <f t="shared" si="6"/>
        <v>11771755325.116308</v>
      </c>
      <c r="Z63" s="2">
        <f t="shared" si="7"/>
        <v>1825273331.1163082</v>
      </c>
      <c r="AA63" s="2" t="s">
        <v>12</v>
      </c>
      <c r="AB63" s="2">
        <f t="shared" si="8"/>
        <v>-9351221994</v>
      </c>
      <c r="AC63" s="10" t="s">
        <v>11</v>
      </c>
      <c r="AE63">
        <f t="shared" si="9"/>
        <v>2.4572925513510415</v>
      </c>
      <c r="AF63">
        <f t="shared" si="10"/>
        <v>185.25650533264397</v>
      </c>
      <c r="AG63">
        <f t="shared" si="11"/>
        <v>-3.0796679284604105</v>
      </c>
      <c r="AH63">
        <f t="shared" si="12"/>
        <v>17053667.931884695</v>
      </c>
      <c r="AI63" s="2">
        <f t="shared" si="13"/>
        <v>-9929428326.0681152</v>
      </c>
      <c r="AJ63" t="s">
        <v>11</v>
      </c>
      <c r="AL63" s="2">
        <f t="shared" si="14"/>
        <v>37.399329507401738</v>
      </c>
      <c r="AM63" s="2">
        <f t="shared" si="15"/>
        <v>1.9413734438693248E+24</v>
      </c>
      <c r="AN63">
        <f t="shared" si="16"/>
        <v>24.288109084595874</v>
      </c>
      <c r="AO63" s="2">
        <f t="shared" si="17"/>
        <v>3581932024.0628128</v>
      </c>
      <c r="AP63" s="2">
        <f t="shared" si="18"/>
        <v>-6364549969.9371872</v>
      </c>
      <c r="AQ63" t="s">
        <v>11</v>
      </c>
      <c r="AR63" t="s">
        <v>11</v>
      </c>
    </row>
    <row r="64" spans="1:44" ht="18">
      <c r="A64" s="1">
        <v>168765</v>
      </c>
      <c r="B64">
        <v>1130</v>
      </c>
      <c r="C64" s="2">
        <v>145680</v>
      </c>
      <c r="D64" s="2">
        <v>34315</v>
      </c>
      <c r="E64">
        <v>99</v>
      </c>
      <c r="F64" s="2">
        <v>26207000</v>
      </c>
      <c r="G64" s="2">
        <v>46193000</v>
      </c>
      <c r="H64" s="2">
        <v>4.1887999999999996</v>
      </c>
      <c r="I64" s="2">
        <v>4.2042000000000002</v>
      </c>
      <c r="J64" s="2">
        <v>1.2357</v>
      </c>
      <c r="K64" s="2">
        <v>1.2085999999999999</v>
      </c>
      <c r="L64" s="2">
        <v>6.8411999999999998E-4</v>
      </c>
      <c r="M64" s="2">
        <v>146133882</v>
      </c>
      <c r="N64" s="2"/>
      <c r="O64" s="2">
        <f t="shared" si="0"/>
        <v>1.4324142967334437</v>
      </c>
      <c r="P64" s="2">
        <f>(H64^0.91328)</f>
        <v>3.6994913192712437</v>
      </c>
      <c r="Q64" s="2">
        <f t="shared" si="1"/>
        <v>0.45949095453109201</v>
      </c>
      <c r="R64" s="8">
        <f t="shared" si="2"/>
        <v>671844.67808415729</v>
      </c>
      <c r="S64" s="8">
        <f t="shared" si="3"/>
        <v>-145462037.32191584</v>
      </c>
      <c r="T64" t="s">
        <v>11</v>
      </c>
      <c r="U64" t="s">
        <v>11</v>
      </c>
      <c r="W64" s="2">
        <f t="shared" si="4"/>
        <v>2.6366283702754396</v>
      </c>
      <c r="X64" s="2">
        <f t="shared" si="5"/>
        <v>0.61150931656125418</v>
      </c>
      <c r="Y64" s="2">
        <f t="shared" si="6"/>
        <v>665228269.30556929</v>
      </c>
      <c r="Z64" s="2">
        <f t="shared" si="7"/>
        <v>519094387.30556929</v>
      </c>
      <c r="AA64" s="2" t="s">
        <v>12</v>
      </c>
      <c r="AB64" s="2">
        <f t="shared" si="8"/>
        <v>-119926882</v>
      </c>
      <c r="AC64" s="10" t="s">
        <v>11</v>
      </c>
      <c r="AE64">
        <f t="shared" si="9"/>
        <v>0.62208962487066177</v>
      </c>
      <c r="AF64">
        <f t="shared" si="10"/>
        <v>6.3488926193142559E-2</v>
      </c>
      <c r="AG64">
        <f t="shared" si="11"/>
        <v>-3.1648677129482432</v>
      </c>
      <c r="AH64">
        <f t="shared" si="12"/>
        <v>6006.1197674153382</v>
      </c>
      <c r="AI64" s="2">
        <f t="shared" si="13"/>
        <v>-146127875.88023257</v>
      </c>
      <c r="AJ64" t="s">
        <v>11</v>
      </c>
      <c r="AL64" s="2">
        <f t="shared" si="14"/>
        <v>2.5014229327413946</v>
      </c>
      <c r="AM64" s="2">
        <f t="shared" si="15"/>
        <v>9.1210682397855734E+24</v>
      </c>
      <c r="AN64">
        <f t="shared" si="16"/>
        <v>24.960045704937613</v>
      </c>
      <c r="AO64" s="2">
        <f t="shared" si="17"/>
        <v>246202422.6521053</v>
      </c>
      <c r="AP64" s="2">
        <f t="shared" si="18"/>
        <v>100068540.6521053</v>
      </c>
      <c r="AQ64" t="s">
        <v>12</v>
      </c>
      <c r="AR64" s="10" t="s">
        <v>11</v>
      </c>
    </row>
    <row r="65" spans="1:44" ht="18">
      <c r="A65" s="1">
        <v>154892</v>
      </c>
      <c r="B65">
        <v>1190</v>
      </c>
      <c r="C65" s="2">
        <v>288800</v>
      </c>
      <c r="D65" s="2">
        <v>108450</v>
      </c>
      <c r="E65">
        <v>609</v>
      </c>
      <c r="F65" s="2">
        <v>2017300000</v>
      </c>
      <c r="G65" s="2">
        <v>6351700000</v>
      </c>
      <c r="H65" s="2">
        <v>835</v>
      </c>
      <c r="I65" s="2">
        <v>98.499899999999997</v>
      </c>
      <c r="J65" s="2">
        <v>1046</v>
      </c>
      <c r="K65" s="2">
        <v>696.93989999999997</v>
      </c>
      <c r="L65" s="2">
        <v>5.4000000000000001E-4</v>
      </c>
      <c r="M65" s="2">
        <v>123699960000</v>
      </c>
      <c r="N65" s="2"/>
      <c r="O65" s="2">
        <f t="shared" si="0"/>
        <v>6.7274317248508551</v>
      </c>
      <c r="P65" s="2">
        <f>(H65^0.91328)</f>
        <v>465.92694230795371</v>
      </c>
      <c r="Q65" s="2">
        <f t="shared" si="1"/>
        <v>0.44803685301415885</v>
      </c>
      <c r="R65" s="8">
        <f t="shared" si="2"/>
        <v>82505227.243057445</v>
      </c>
      <c r="S65" s="8">
        <f t="shared" si="3"/>
        <v>-123617454772.75694</v>
      </c>
      <c r="T65" t="s">
        <v>11</v>
      </c>
      <c r="U65" t="s">
        <v>11</v>
      </c>
      <c r="W65" s="2">
        <f t="shared" si="4"/>
        <v>94.947832987763647</v>
      </c>
      <c r="X65" s="2">
        <f t="shared" si="5"/>
        <v>0.60182365629495216</v>
      </c>
      <c r="Y65" s="2">
        <f t="shared" si="6"/>
        <v>23576156719.146626</v>
      </c>
      <c r="Z65" s="2">
        <f t="shared" si="7"/>
        <v>-100123803280.85338</v>
      </c>
      <c r="AA65" s="2" t="s">
        <v>11</v>
      </c>
      <c r="AB65" s="2">
        <f t="shared" si="8"/>
        <v>-121682660000</v>
      </c>
      <c r="AC65" s="9" t="s">
        <v>11</v>
      </c>
      <c r="AE65">
        <f t="shared" si="9"/>
        <v>2.9216864754836021</v>
      </c>
      <c r="AF65">
        <f t="shared" si="10"/>
        <v>506.29076775059474</v>
      </c>
      <c r="AG65">
        <f t="shared" si="11"/>
        <v>-3.2676062401770314</v>
      </c>
      <c r="AH65">
        <f t="shared" si="12"/>
        <v>49450441.044322908</v>
      </c>
      <c r="AI65" s="2">
        <f t="shared" si="13"/>
        <v>-123650509558.95567</v>
      </c>
      <c r="AJ65" t="s">
        <v>11</v>
      </c>
      <c r="AL65" s="2">
        <f t="shared" si="14"/>
        <v>74.150328474742295</v>
      </c>
      <c r="AM65" s="2">
        <f t="shared" si="15"/>
        <v>5.892551322255097E+25</v>
      </c>
      <c r="AN65">
        <f t="shared" si="16"/>
        <v>25.770303373780177</v>
      </c>
      <c r="AO65" s="2">
        <f t="shared" si="17"/>
        <v>7535159144.9528608</v>
      </c>
      <c r="AP65" s="2">
        <f t="shared" si="18"/>
        <v>-116164800855.04713</v>
      </c>
      <c r="AQ65" t="s">
        <v>11</v>
      </c>
      <c r="AR65" t="s">
        <v>11</v>
      </c>
    </row>
    <row r="66" spans="1:44" ht="18">
      <c r="A66" s="1">
        <v>146256</v>
      </c>
      <c r="B66">
        <v>1445</v>
      </c>
      <c r="C66" s="2">
        <v>6526.3</v>
      </c>
      <c r="D66" s="2">
        <v>5288.6</v>
      </c>
      <c r="E66">
        <v>215</v>
      </c>
      <c r="F66" s="2">
        <v>14028000</v>
      </c>
      <c r="G66" s="2">
        <v>68901000</v>
      </c>
      <c r="H66" s="2">
        <v>36.397799999999997</v>
      </c>
      <c r="I66" s="2">
        <v>36.488799999999998</v>
      </c>
      <c r="J66" s="2">
        <v>25.328700000000001</v>
      </c>
      <c r="K66" s="2">
        <v>25.356300000000001</v>
      </c>
      <c r="L66" s="2">
        <v>1.1000000000000001E-3</v>
      </c>
      <c r="M66" s="2">
        <v>2995372062</v>
      </c>
      <c r="N66" s="2"/>
      <c r="O66" s="2">
        <f t="shared" si="0"/>
        <v>3.5945083332557113</v>
      </c>
      <c r="P66" s="2">
        <f>(H66^0.91328)</f>
        <v>26.650091142727391</v>
      </c>
      <c r="Q66" s="2">
        <f t="shared" si="1"/>
        <v>0.483378148000288</v>
      </c>
      <c r="R66" s="8">
        <f t="shared" si="2"/>
        <v>5091381.1982322661</v>
      </c>
      <c r="S66" s="8">
        <f t="shared" si="3"/>
        <v>-2990280680.8017678</v>
      </c>
      <c r="T66" t="s">
        <v>11</v>
      </c>
      <c r="U66" t="s">
        <v>11</v>
      </c>
      <c r="W66" s="2">
        <f t="shared" si="4"/>
        <v>11.391541145494463</v>
      </c>
      <c r="X66" s="2">
        <f t="shared" si="5"/>
        <v>0.63142764526383732</v>
      </c>
      <c r="Y66" s="2">
        <f t="shared" si="6"/>
        <v>2967732639.6482234</v>
      </c>
      <c r="Z66" s="2">
        <f t="shared" si="7"/>
        <v>-27639422.3517766</v>
      </c>
      <c r="AA66" s="2" t="s">
        <v>11</v>
      </c>
      <c r="AB66" s="2">
        <f t="shared" si="8"/>
        <v>-2981344062</v>
      </c>
      <c r="AC66" s="9" t="s">
        <v>11</v>
      </c>
      <c r="AE66">
        <f t="shared" si="9"/>
        <v>1.5610751342882105</v>
      </c>
      <c r="AF66">
        <f t="shared" si="10"/>
        <v>13.286343176360814</v>
      </c>
      <c r="AG66">
        <f t="shared" si="11"/>
        <v>-2.9586073148417751</v>
      </c>
      <c r="AH66">
        <f t="shared" si="12"/>
        <v>1174987.4744124867</v>
      </c>
      <c r="AI66" s="2">
        <f t="shared" si="13"/>
        <v>-2994197074.5255876</v>
      </c>
      <c r="AJ66" t="s">
        <v>11</v>
      </c>
      <c r="AL66" s="2">
        <f t="shared" si="14"/>
        <v>9.981894419975097</v>
      </c>
      <c r="AM66" s="2">
        <f t="shared" si="15"/>
        <v>2.1545295216760168E+23</v>
      </c>
      <c r="AN66">
        <f t="shared" si="16"/>
        <v>23.333352449231139</v>
      </c>
      <c r="AO66" s="2">
        <f t="shared" si="17"/>
        <v>918438185.31245327</v>
      </c>
      <c r="AP66" s="2">
        <f t="shared" si="18"/>
        <v>-2076933876.6875467</v>
      </c>
      <c r="AQ66" t="s">
        <v>11</v>
      </c>
      <c r="AR66" t="s">
        <v>11</v>
      </c>
    </row>
    <row r="67" spans="1:44" ht="18">
      <c r="A67" s="1">
        <v>134112</v>
      </c>
      <c r="B67">
        <v>1374</v>
      </c>
      <c r="C67" s="2">
        <v>206400</v>
      </c>
      <c r="D67" s="2">
        <v>457190</v>
      </c>
      <c r="E67">
        <v>1175</v>
      </c>
      <c r="F67" s="2">
        <v>5328700000</v>
      </c>
      <c r="G67" s="2">
        <v>7658200000</v>
      </c>
      <c r="H67" s="2">
        <v>1156.7</v>
      </c>
      <c r="I67" s="2">
        <v>1145.0999999999999</v>
      </c>
      <c r="J67" s="2">
        <v>749.79200000000003</v>
      </c>
      <c r="K67" s="2">
        <v>815.26930000000004</v>
      </c>
      <c r="L67" s="2">
        <v>3.3038000000000002E-4</v>
      </c>
      <c r="M67" s="2">
        <v>88670401920</v>
      </c>
      <c r="N67" s="2"/>
      <c r="O67" s="2">
        <f t="shared" ref="O67:O101" si="19">LN(H67)</f>
        <v>7.053326402301356</v>
      </c>
      <c r="P67" s="2">
        <f>(H67^0.91328)</f>
        <v>627.44871381507051</v>
      </c>
      <c r="Q67" s="2">
        <f t="shared" ref="Q67:Q101" si="20">L67^0.10671</f>
        <v>0.42515173638225218</v>
      </c>
      <c r="R67" s="8">
        <f t="shared" ref="R67:R101" si="21">Q67*P67*395230</f>
        <v>105431914.5262077</v>
      </c>
      <c r="S67" s="8">
        <f t="shared" ref="S67:S101" si="22">R67-M67</f>
        <v>-88564970005.473785</v>
      </c>
      <c r="T67" t="s">
        <v>11</v>
      </c>
      <c r="U67" t="s">
        <v>11</v>
      </c>
      <c r="W67" s="2">
        <f t="shared" ref="W67:W101" si="23">H67^0.67683</f>
        <v>118.3803692996584</v>
      </c>
      <c r="X67" s="2">
        <f t="shared" ref="X67:X101" si="24">L67^0.06749</f>
        <v>0.58219468710551447</v>
      </c>
      <c r="Y67" s="2">
        <f t="shared" ref="Y67:Y101" si="25">W67*X67*412590000</f>
        <v>28435876939.323818</v>
      </c>
      <c r="Z67" s="2">
        <f t="shared" ref="Z67:Z101" si="26">Y67-M67</f>
        <v>-60234524980.676178</v>
      </c>
      <c r="AA67" s="2" t="s">
        <v>11</v>
      </c>
      <c r="AB67" s="2">
        <f t="shared" ref="AB67:AB101" si="27">F67-M67</f>
        <v>-83341701920</v>
      </c>
      <c r="AC67" s="9" t="s">
        <v>11</v>
      </c>
      <c r="AE67">
        <f t="shared" ref="AE67:AE101" si="28">LOG(H67)</f>
        <v>3.0632207355819947</v>
      </c>
      <c r="AF67">
        <f t="shared" ref="AF67:AF101" si="29">AE67^5.808</f>
        <v>666.38241304738233</v>
      </c>
      <c r="AG67">
        <f t="shared" ref="AG67:AG101" si="30">LOG(L67)</f>
        <v>-3.4809862511595817</v>
      </c>
      <c r="AH67">
        <f t="shared" ref="AH67:AH101" si="31">AF67*AG67*-29891</f>
        <v>69337196.721030757</v>
      </c>
      <c r="AI67" s="2">
        <f t="shared" ref="AI67:AI101" si="32">AH67-M67</f>
        <v>-88601064723.278976</v>
      </c>
      <c r="AJ67" t="s">
        <v>11</v>
      </c>
      <c r="AL67" s="2">
        <f t="shared" ref="AL67:AL101" si="33">H67^0.64008</f>
        <v>91.34953235871761</v>
      </c>
      <c r="AM67" s="2">
        <f t="shared" ref="AM67:AM101" si="34">L67^-7.8866</f>
        <v>2.8388743338876527E+27</v>
      </c>
      <c r="AN67">
        <f t="shared" ref="AN67:AN101" si="35">LOG(AM67)</f>
        <v>27.453146168395151</v>
      </c>
      <c r="AO67" s="2">
        <f t="shared" ref="AO67:AO101" si="36">AN67*AL67*3943300</f>
        <v>9889134178.9902172</v>
      </c>
      <c r="AP67" s="2">
        <f t="shared" ref="AP67:AP101" si="37">AO67-M67</f>
        <v>-78781267741.009781</v>
      </c>
      <c r="AQ67" t="s">
        <v>11</v>
      </c>
      <c r="AR67" t="s">
        <v>11</v>
      </c>
    </row>
    <row r="68" spans="1:44" ht="18">
      <c r="A68" s="1">
        <v>142807</v>
      </c>
      <c r="B68">
        <v>1341</v>
      </c>
      <c r="C68" s="2">
        <v>14706</v>
      </c>
      <c r="D68" s="2">
        <v>9490.7000000000007</v>
      </c>
      <c r="E68">
        <v>561</v>
      </c>
      <c r="F68" s="2">
        <v>174810000</v>
      </c>
      <c r="G68" s="2">
        <v>619110000</v>
      </c>
      <c r="H68" s="2">
        <v>152.70089999999999</v>
      </c>
      <c r="I68" s="2">
        <v>152.6242</v>
      </c>
      <c r="J68" s="2">
        <v>121.0972</v>
      </c>
      <c r="K68" s="2">
        <v>120.85850000000001</v>
      </c>
      <c r="L68" s="2">
        <v>9.1482E-4</v>
      </c>
      <c r="M68" s="2">
        <v>14320954872</v>
      </c>
      <c r="N68" s="2"/>
      <c r="O68" s="2">
        <f t="shared" si="19"/>
        <v>5.0284811061168444</v>
      </c>
      <c r="P68" s="2">
        <f>(H68^0.91328)</f>
        <v>98.732208908139924</v>
      </c>
      <c r="Q68" s="2">
        <f t="shared" si="20"/>
        <v>0.47396265901906548</v>
      </c>
      <c r="R68" s="8">
        <f t="shared" si="21"/>
        <v>18494938.142107438</v>
      </c>
      <c r="S68" s="8">
        <f t="shared" si="22"/>
        <v>-14302459933.857893</v>
      </c>
      <c r="T68" t="s">
        <v>11</v>
      </c>
      <c r="U68" t="s">
        <v>11</v>
      </c>
      <c r="W68" s="2">
        <f t="shared" si="23"/>
        <v>30.066959176244239</v>
      </c>
      <c r="X68" s="2">
        <f t="shared" si="24"/>
        <v>0.62362072966883431</v>
      </c>
      <c r="Y68" s="2">
        <f t="shared" si="25"/>
        <v>7736218880.0319872</v>
      </c>
      <c r="Z68" s="2">
        <f t="shared" si="26"/>
        <v>-6584735991.9680128</v>
      </c>
      <c r="AA68" s="2" t="s">
        <v>11</v>
      </c>
      <c r="AB68" s="2">
        <f t="shared" si="27"/>
        <v>-14146144872</v>
      </c>
      <c r="AC68" s="9" t="s">
        <v>11</v>
      </c>
      <c r="AE68">
        <f t="shared" si="28"/>
        <v>2.1838415967413054</v>
      </c>
      <c r="AF68">
        <f t="shared" si="29"/>
        <v>93.367632370658896</v>
      </c>
      <c r="AG68">
        <f t="shared" si="30"/>
        <v>-3.0386643493181413</v>
      </c>
      <c r="AH68">
        <f t="shared" si="31"/>
        <v>8480462.1702996269</v>
      </c>
      <c r="AI68" s="2">
        <f t="shared" si="32"/>
        <v>-14312474409.8297</v>
      </c>
      <c r="AJ68" t="s">
        <v>11</v>
      </c>
      <c r="AL68" s="2">
        <f t="shared" si="33"/>
        <v>24.993859792543169</v>
      </c>
      <c r="AM68" s="2">
        <f t="shared" si="34"/>
        <v>9.2199859093199638E+23</v>
      </c>
      <c r="AN68">
        <f t="shared" si="35"/>
        <v>23.964730257332452</v>
      </c>
      <c r="AO68" s="2">
        <f t="shared" si="36"/>
        <v>2361922770.246923</v>
      </c>
      <c r="AP68" s="2">
        <f t="shared" si="37"/>
        <v>-11959032101.753077</v>
      </c>
      <c r="AQ68" t="s">
        <v>11</v>
      </c>
      <c r="AR68" t="s">
        <v>11</v>
      </c>
    </row>
    <row r="69" spans="1:44" ht="18">
      <c r="A69" s="1">
        <v>405068</v>
      </c>
      <c r="B69">
        <v>5390</v>
      </c>
      <c r="C69" s="2">
        <v>1815900</v>
      </c>
      <c r="D69" s="2">
        <v>365590</v>
      </c>
      <c r="E69">
        <v>2546</v>
      </c>
      <c r="F69" s="2">
        <v>285240000000</v>
      </c>
      <c r="G69" s="2">
        <v>298100000000</v>
      </c>
      <c r="H69" s="2">
        <v>17345</v>
      </c>
      <c r="I69" s="2">
        <v>15953</v>
      </c>
      <c r="J69" s="2">
        <v>3090</v>
      </c>
      <c r="K69" s="2">
        <v>3000</v>
      </c>
      <c r="L69" s="2">
        <v>3.0000000000000001E-5</v>
      </c>
      <c r="M69" s="2">
        <v>365423400000</v>
      </c>
      <c r="N69" s="2"/>
      <c r="O69" s="2">
        <f t="shared" si="19"/>
        <v>9.7610595594038507</v>
      </c>
      <c r="P69" s="2">
        <f>(H69^0.91328)</f>
        <v>7439.6603463472029</v>
      </c>
      <c r="Q69" s="2">
        <f t="shared" si="20"/>
        <v>0.32912707419259202</v>
      </c>
      <c r="R69" s="8">
        <f t="shared" si="21"/>
        <v>967757665.43590009</v>
      </c>
      <c r="S69" s="8">
        <f t="shared" si="22"/>
        <v>-364455642334.56409</v>
      </c>
      <c r="T69" t="s">
        <v>11</v>
      </c>
      <c r="U69" t="s">
        <v>11</v>
      </c>
      <c r="W69" s="2">
        <f t="shared" si="23"/>
        <v>739.9465409219772</v>
      </c>
      <c r="X69" s="2">
        <f t="shared" si="24"/>
        <v>0.49516611033680813</v>
      </c>
      <c r="Y69" s="2">
        <f t="shared" si="25"/>
        <v>151171511522.32071</v>
      </c>
      <c r="Z69" s="2">
        <f t="shared" si="26"/>
        <v>-214251888477.67929</v>
      </c>
      <c r="AA69" s="2" t="s">
        <v>11</v>
      </c>
      <c r="AB69" s="2">
        <f t="shared" si="27"/>
        <v>-80183400000</v>
      </c>
      <c r="AC69" s="9" t="s">
        <v>11</v>
      </c>
      <c r="AE69">
        <f t="shared" si="28"/>
        <v>4.2391743041780785</v>
      </c>
      <c r="AF69">
        <f t="shared" si="29"/>
        <v>4397.9434377963125</v>
      </c>
      <c r="AG69">
        <f t="shared" si="30"/>
        <v>-4.5228787452803374</v>
      </c>
      <c r="AH69">
        <f t="shared" si="31"/>
        <v>594572788.15876722</v>
      </c>
      <c r="AI69" s="2">
        <f t="shared" si="32"/>
        <v>-364828827211.84125</v>
      </c>
      <c r="AJ69" t="s">
        <v>11</v>
      </c>
      <c r="AL69" s="2">
        <f t="shared" si="33"/>
        <v>516.90494705710705</v>
      </c>
      <c r="AM69" s="2">
        <f t="shared" si="34"/>
        <v>4.6788111104707358E+35</v>
      </c>
      <c r="AN69">
        <f t="shared" si="35"/>
        <v>35.670135512527906</v>
      </c>
      <c r="AO69" s="2">
        <f t="shared" si="36"/>
        <v>72706839493.353348</v>
      </c>
      <c r="AP69" s="2">
        <f t="shared" si="37"/>
        <v>-292716560506.64667</v>
      </c>
      <c r="AQ69" t="s">
        <v>11</v>
      </c>
      <c r="AR69" t="s">
        <v>11</v>
      </c>
    </row>
    <row r="70" spans="1:44" ht="18">
      <c r="A70" s="1">
        <v>118258</v>
      </c>
      <c r="B70">
        <v>8570</v>
      </c>
      <c r="C70" s="2">
        <v>789050</v>
      </c>
      <c r="D70" s="2">
        <v>144050</v>
      </c>
      <c r="E70">
        <v>869</v>
      </c>
      <c r="F70" s="2">
        <v>11341000000</v>
      </c>
      <c r="G70" s="2">
        <v>14429000000</v>
      </c>
      <c r="H70" s="2">
        <v>372.7303</v>
      </c>
      <c r="I70" s="2">
        <v>351.00839999999999</v>
      </c>
      <c r="J70" s="2">
        <v>169.06979999999999</v>
      </c>
      <c r="K70" s="2">
        <v>41.855800000000002</v>
      </c>
      <c r="L70" s="2">
        <v>7.0685999999999994E-5</v>
      </c>
      <c r="M70" s="2">
        <v>19994194548</v>
      </c>
      <c r="N70" s="2"/>
      <c r="O70" s="2">
        <f t="shared" si="19"/>
        <v>5.9208551018122657</v>
      </c>
      <c r="P70" s="2">
        <f>(H70^0.91328)</f>
        <v>223.05057676540565</v>
      </c>
      <c r="Q70" s="2">
        <f t="shared" si="20"/>
        <v>0.3606470364396937</v>
      </c>
      <c r="R70" s="8">
        <f t="shared" si="21"/>
        <v>31793300.928992063</v>
      </c>
      <c r="S70" s="8">
        <f t="shared" si="22"/>
        <v>-19962401247.071007</v>
      </c>
      <c r="T70" t="s">
        <v>11</v>
      </c>
      <c r="U70" t="s">
        <v>11</v>
      </c>
      <c r="W70" s="2">
        <f t="shared" si="23"/>
        <v>55.00435470537785</v>
      </c>
      <c r="X70" s="2">
        <f t="shared" si="24"/>
        <v>0.52465221605103796</v>
      </c>
      <c r="Y70" s="2">
        <f t="shared" si="25"/>
        <v>11906586826.90443</v>
      </c>
      <c r="Z70" s="2">
        <f t="shared" si="26"/>
        <v>-8087607721.0955696</v>
      </c>
      <c r="AA70" s="2" t="s">
        <v>11</v>
      </c>
      <c r="AB70" s="2">
        <f t="shared" si="27"/>
        <v>-8653194548</v>
      </c>
      <c r="AC70" s="9" t="s">
        <v>11</v>
      </c>
      <c r="AE70">
        <f t="shared" si="28"/>
        <v>2.5713946988657832</v>
      </c>
      <c r="AF70">
        <f t="shared" si="29"/>
        <v>241.1348973208593</v>
      </c>
      <c r="AG70">
        <f t="shared" si="30"/>
        <v>-4.1506665936262754</v>
      </c>
      <c r="AH70">
        <f t="shared" si="31"/>
        <v>29917021.994663257</v>
      </c>
      <c r="AI70" s="2">
        <f t="shared" si="32"/>
        <v>-19964277526.005337</v>
      </c>
      <c r="AJ70" t="s">
        <v>11</v>
      </c>
      <c r="AL70" s="2">
        <f t="shared" si="33"/>
        <v>44.248476149786242</v>
      </c>
      <c r="AM70" s="2">
        <f t="shared" si="34"/>
        <v>5.4280914681107874E+32</v>
      </c>
      <c r="AN70">
        <f t="shared" si="35"/>
        <v>32.734647157292983</v>
      </c>
      <c r="AO70" s="2">
        <f t="shared" si="36"/>
        <v>5711705433.0421543</v>
      </c>
      <c r="AP70" s="2">
        <f t="shared" si="37"/>
        <v>-14282489114.957846</v>
      </c>
      <c r="AQ70" t="s">
        <v>11</v>
      </c>
      <c r="AR70" t="s">
        <v>11</v>
      </c>
    </row>
    <row r="71" spans="1:44" ht="18">
      <c r="A71" s="1">
        <v>97202</v>
      </c>
      <c r="B71">
        <v>8435</v>
      </c>
      <c r="C71" s="2">
        <v>20266</v>
      </c>
      <c r="D71" s="2">
        <v>12013</v>
      </c>
      <c r="E71">
        <v>208</v>
      </c>
      <c r="F71" s="2">
        <v>15303000</v>
      </c>
      <c r="G71" s="2">
        <v>54209000</v>
      </c>
      <c r="H71" s="2">
        <v>15.0777</v>
      </c>
      <c r="I71" s="2">
        <v>14.4582</v>
      </c>
      <c r="J71" s="2">
        <v>10.842599999999999</v>
      </c>
      <c r="K71" s="2">
        <v>2.6570999999999998</v>
      </c>
      <c r="L71" s="2">
        <v>1.1000000000000001E-3</v>
      </c>
      <c r="M71" s="2">
        <v>1282245876</v>
      </c>
      <c r="N71" s="2"/>
      <c r="O71" s="2">
        <f t="shared" si="19"/>
        <v>2.7132168310535691</v>
      </c>
      <c r="P71" s="2">
        <f>(H71^0.91328)</f>
        <v>11.916531854092204</v>
      </c>
      <c r="Q71" s="2">
        <f t="shared" si="20"/>
        <v>0.483378148000288</v>
      </c>
      <c r="R71" s="8">
        <f t="shared" si="21"/>
        <v>2276600.3277485138</v>
      </c>
      <c r="S71" s="8">
        <f t="shared" si="22"/>
        <v>-1279969275.6722515</v>
      </c>
      <c r="T71" t="s">
        <v>11</v>
      </c>
      <c r="U71" t="s">
        <v>11</v>
      </c>
      <c r="W71" s="2">
        <f t="shared" si="23"/>
        <v>6.2738270783542696</v>
      </c>
      <c r="X71" s="2">
        <f t="shared" si="24"/>
        <v>0.63142764526383732</v>
      </c>
      <c r="Y71" s="2">
        <f t="shared" si="25"/>
        <v>1634462023.8943653</v>
      </c>
      <c r="Z71" s="2">
        <f t="shared" si="26"/>
        <v>352216147.89436531</v>
      </c>
      <c r="AA71" s="2" t="s">
        <v>12</v>
      </c>
      <c r="AB71" s="2">
        <f t="shared" si="27"/>
        <v>-1266942876</v>
      </c>
      <c r="AC71" s="10" t="s">
        <v>11</v>
      </c>
      <c r="AE71">
        <f t="shared" si="28"/>
        <v>1.1783350979335925</v>
      </c>
      <c r="AF71">
        <f t="shared" si="29"/>
        <v>2.5937569064799746</v>
      </c>
      <c r="AG71">
        <f t="shared" si="30"/>
        <v>-2.9586073148417751</v>
      </c>
      <c r="AH71">
        <f t="shared" si="31"/>
        <v>229380.78870393959</v>
      </c>
      <c r="AI71" s="2">
        <f t="shared" si="32"/>
        <v>-1282016495.2112961</v>
      </c>
      <c r="AJ71" t="s">
        <v>11</v>
      </c>
      <c r="AL71" s="2">
        <f t="shared" si="33"/>
        <v>5.6784359234361599</v>
      </c>
      <c r="AM71" s="2">
        <f t="shared" si="34"/>
        <v>2.1545295216760168E+23</v>
      </c>
      <c r="AN71">
        <f t="shared" si="35"/>
        <v>23.333352449231139</v>
      </c>
      <c r="AO71" s="2">
        <f t="shared" si="36"/>
        <v>522475210.16624445</v>
      </c>
      <c r="AP71" s="2">
        <f t="shared" si="37"/>
        <v>-759770665.83375549</v>
      </c>
      <c r="AQ71" t="s">
        <v>11</v>
      </c>
      <c r="AR71" t="s">
        <v>11</v>
      </c>
    </row>
    <row r="72" spans="1:44" ht="18">
      <c r="A72" s="1">
        <v>159381</v>
      </c>
      <c r="B72">
        <v>10320</v>
      </c>
      <c r="C72" s="2">
        <v>46264</v>
      </c>
      <c r="D72" s="2">
        <v>22266</v>
      </c>
      <c r="E72">
        <v>862</v>
      </c>
      <c r="F72" s="2">
        <v>1926100000</v>
      </c>
      <c r="G72" s="2">
        <v>2563900000</v>
      </c>
      <c r="H72" s="2">
        <v>76.244799999999998</v>
      </c>
      <c r="I72" s="2">
        <v>76.256399999999999</v>
      </c>
      <c r="J72" s="2">
        <v>8.9962999999999997</v>
      </c>
      <c r="K72" s="2">
        <v>8.9182000000000006</v>
      </c>
      <c r="L72" s="2">
        <v>4.1077000000000003E-4</v>
      </c>
      <c r="M72" s="2">
        <v>1063902438</v>
      </c>
      <c r="N72" s="2"/>
      <c r="O72" s="2">
        <f t="shared" si="19"/>
        <v>4.3339492164407076</v>
      </c>
      <c r="P72" s="2">
        <f>(H72^0.91328)</f>
        <v>52.35823022783768</v>
      </c>
      <c r="Q72" s="2">
        <f t="shared" si="20"/>
        <v>0.43514812766307776</v>
      </c>
      <c r="R72" s="8">
        <f t="shared" si="21"/>
        <v>9004756.6360472124</v>
      </c>
      <c r="S72" s="8">
        <f t="shared" si="22"/>
        <v>-1054897681.3639528</v>
      </c>
      <c r="T72" t="s">
        <v>11</v>
      </c>
      <c r="U72" s="10" t="s">
        <v>12</v>
      </c>
      <c r="W72" s="2">
        <f t="shared" si="23"/>
        <v>18.790414037292184</v>
      </c>
      <c r="X72" s="2">
        <f t="shared" si="24"/>
        <v>0.59081535988663469</v>
      </c>
      <c r="Y72" s="2">
        <f t="shared" si="25"/>
        <v>4580436058.0137997</v>
      </c>
      <c r="Z72" s="2">
        <f t="shared" si="26"/>
        <v>3516533620.0137997</v>
      </c>
      <c r="AA72" s="2" t="s">
        <v>12</v>
      </c>
      <c r="AB72" s="2">
        <f t="shared" si="27"/>
        <v>862197562</v>
      </c>
      <c r="AC72" s="9" t="s">
        <v>12</v>
      </c>
      <c r="AE72">
        <f t="shared" si="28"/>
        <v>1.8822102295491212</v>
      </c>
      <c r="AF72">
        <f t="shared" si="29"/>
        <v>39.379708374542012</v>
      </c>
      <c r="AG72">
        <f t="shared" si="30"/>
        <v>-3.386401281993495</v>
      </c>
      <c r="AH72">
        <f t="shared" si="31"/>
        <v>3986129.0987756466</v>
      </c>
      <c r="AI72" s="2">
        <f t="shared" si="32"/>
        <v>-1059916308.9012244</v>
      </c>
      <c r="AJ72" t="s">
        <v>11</v>
      </c>
      <c r="AL72" s="2">
        <f t="shared" si="33"/>
        <v>16.023785537755092</v>
      </c>
      <c r="AM72" s="2">
        <f t="shared" si="34"/>
        <v>5.0955650547405039E+26</v>
      </c>
      <c r="AN72">
        <f t="shared" si="35"/>
        <v>26.707192350569898</v>
      </c>
      <c r="AO72" s="2">
        <f t="shared" si="36"/>
        <v>1687536506.8763409</v>
      </c>
      <c r="AP72" s="2">
        <f t="shared" si="37"/>
        <v>623634068.87634087</v>
      </c>
      <c r="AQ72" t="s">
        <v>12</v>
      </c>
      <c r="AR72" t="s">
        <v>12</v>
      </c>
    </row>
    <row r="73" spans="1:44" ht="18">
      <c r="A73" s="1">
        <v>176628</v>
      </c>
      <c r="B73">
        <v>10444</v>
      </c>
      <c r="C73" s="2">
        <v>3948.1</v>
      </c>
      <c r="D73" s="2">
        <v>8822.4</v>
      </c>
      <c r="E73">
        <v>163</v>
      </c>
      <c r="F73" s="2">
        <v>2468400</v>
      </c>
      <c r="G73" s="2">
        <v>52422000</v>
      </c>
      <c r="H73" s="2">
        <v>41</v>
      </c>
      <c r="I73" s="2">
        <v>33.800899999999999</v>
      </c>
      <c r="J73" s="2">
        <v>295</v>
      </c>
      <c r="K73" s="2">
        <v>6.1380999999999997</v>
      </c>
      <c r="L73" s="2">
        <v>4.7000000000000002E-3</v>
      </c>
      <c r="M73" s="2">
        <v>34886700000</v>
      </c>
      <c r="N73" s="2"/>
      <c r="O73" s="2">
        <f t="shared" si="19"/>
        <v>3.713572066704308</v>
      </c>
      <c r="P73" s="2">
        <f>(H73^0.91328)</f>
        <v>29.711408513337169</v>
      </c>
      <c r="Q73" s="2">
        <f t="shared" si="20"/>
        <v>0.56440332347262678</v>
      </c>
      <c r="R73" s="8">
        <f t="shared" si="21"/>
        <v>6627697.9155155513</v>
      </c>
      <c r="S73" s="8">
        <f t="shared" si="22"/>
        <v>-34880072302.084488</v>
      </c>
      <c r="T73" t="s">
        <v>11</v>
      </c>
      <c r="U73" t="s">
        <v>11</v>
      </c>
      <c r="W73" s="2">
        <f t="shared" si="23"/>
        <v>12.347541592313064</v>
      </c>
      <c r="X73" s="2">
        <f t="shared" si="24"/>
        <v>0.69644990652446237</v>
      </c>
      <c r="Y73" s="2">
        <f t="shared" si="25"/>
        <v>3548044677.4334044</v>
      </c>
      <c r="Z73" s="2">
        <f t="shared" si="26"/>
        <v>-31338655322.566597</v>
      </c>
      <c r="AA73" s="2" t="s">
        <v>11</v>
      </c>
      <c r="AB73" s="2">
        <f t="shared" si="27"/>
        <v>-34884231600</v>
      </c>
      <c r="AC73" s="9" t="s">
        <v>11</v>
      </c>
      <c r="AE73">
        <f t="shared" si="28"/>
        <v>1.6127838567197355</v>
      </c>
      <c r="AF73">
        <f t="shared" si="29"/>
        <v>16.054706920610041</v>
      </c>
      <c r="AG73">
        <f t="shared" si="30"/>
        <v>-2.3279021420642825</v>
      </c>
      <c r="AH73">
        <f t="shared" si="31"/>
        <v>1117139.8561783247</v>
      </c>
      <c r="AI73" s="2">
        <f t="shared" si="32"/>
        <v>-34885582860.143822</v>
      </c>
      <c r="AJ73" t="s">
        <v>11</v>
      </c>
      <c r="AL73" s="2">
        <f t="shared" si="33"/>
        <v>10.772355842811947</v>
      </c>
      <c r="AM73" s="2">
        <f t="shared" si="34"/>
        <v>2.2868255383939382E+18</v>
      </c>
      <c r="AN73">
        <f t="shared" si="35"/>
        <v>18.35923303360417</v>
      </c>
      <c r="AO73" s="2">
        <f t="shared" si="36"/>
        <v>779875081.71311152</v>
      </c>
      <c r="AP73" s="2">
        <f t="shared" si="37"/>
        <v>-34106824918.286888</v>
      </c>
      <c r="AQ73" t="s">
        <v>11</v>
      </c>
      <c r="AR73" t="s">
        <v>11</v>
      </c>
    </row>
    <row r="74" spans="1:44" ht="18">
      <c r="A74" s="1">
        <v>81009</v>
      </c>
      <c r="B74">
        <v>10460</v>
      </c>
      <c r="C74" s="2">
        <v>10653</v>
      </c>
      <c r="D74" s="2">
        <v>12139</v>
      </c>
      <c r="E74">
        <v>909</v>
      </c>
      <c r="F74" s="2">
        <v>677530000</v>
      </c>
      <c r="G74" s="2">
        <v>2517100000</v>
      </c>
      <c r="H74" s="2">
        <v>123.8496</v>
      </c>
      <c r="I74" s="2">
        <v>123.8496</v>
      </c>
      <c r="J74" s="2">
        <v>37.820500000000003</v>
      </c>
      <c r="K74" s="2">
        <v>37.820599999999999</v>
      </c>
      <c r="L74" s="2">
        <v>4.5954999999999998E-4</v>
      </c>
      <c r="M74" s="2">
        <v>4472652330</v>
      </c>
      <c r="N74" s="2"/>
      <c r="O74" s="2">
        <f t="shared" si="19"/>
        <v>4.8190679262167899</v>
      </c>
      <c r="P74" s="2">
        <f>(H74^0.91328)</f>
        <v>81.5452724053103</v>
      </c>
      <c r="Q74" s="2">
        <f t="shared" si="20"/>
        <v>0.4403900822485553</v>
      </c>
      <c r="R74" s="8">
        <f t="shared" si="21"/>
        <v>14193392.740235358</v>
      </c>
      <c r="S74" s="8">
        <f t="shared" si="22"/>
        <v>-4458458937.2597647</v>
      </c>
      <c r="T74" t="s">
        <v>11</v>
      </c>
      <c r="U74" t="s">
        <v>11</v>
      </c>
      <c r="W74" s="2">
        <f t="shared" si="23"/>
        <v>26.09359141441632</v>
      </c>
      <c r="X74" s="2">
        <f t="shared" si="24"/>
        <v>0.59530679354287153</v>
      </c>
      <c r="Y74" s="2">
        <f t="shared" si="25"/>
        <v>6409046080.0365915</v>
      </c>
      <c r="Z74" s="2">
        <f t="shared" si="26"/>
        <v>1936393750.0365915</v>
      </c>
      <c r="AA74" s="2" t="s">
        <v>12</v>
      </c>
      <c r="AB74" s="2">
        <f t="shared" si="27"/>
        <v>-3795122330</v>
      </c>
      <c r="AC74" s="10" t="s">
        <v>11</v>
      </c>
      <c r="AE74">
        <f t="shared" si="28"/>
        <v>2.092894608272899</v>
      </c>
      <c r="AF74">
        <f t="shared" si="29"/>
        <v>72.929067742667129</v>
      </c>
      <c r="AG74">
        <f t="shared" si="30"/>
        <v>-3.3376672295602452</v>
      </c>
      <c r="AH74">
        <f t="shared" si="31"/>
        <v>7275856.7720282851</v>
      </c>
      <c r="AI74" s="2">
        <f t="shared" si="32"/>
        <v>-4465376473.227972</v>
      </c>
      <c r="AJ74" t="s">
        <v>11</v>
      </c>
      <c r="AL74" s="2">
        <f t="shared" si="33"/>
        <v>21.858481120822798</v>
      </c>
      <c r="AM74" s="2">
        <f t="shared" si="34"/>
        <v>2.103034380693118E+26</v>
      </c>
      <c r="AN74">
        <f t="shared" si="35"/>
        <v>26.322846372649828</v>
      </c>
      <c r="AO74" s="2">
        <f t="shared" si="36"/>
        <v>2268885861.0561609</v>
      </c>
      <c r="AP74" s="2">
        <f t="shared" si="37"/>
        <v>-2203766468.9438391</v>
      </c>
      <c r="AQ74" t="s">
        <v>11</v>
      </c>
      <c r="AR74" t="s">
        <v>11</v>
      </c>
    </row>
    <row r="75" spans="1:44" ht="18">
      <c r="A75" s="1">
        <v>77086</v>
      </c>
      <c r="B75">
        <v>10438</v>
      </c>
      <c r="C75" s="2">
        <v>6450.9</v>
      </c>
      <c r="D75" s="2">
        <v>8232.7000000000007</v>
      </c>
      <c r="E75">
        <v>464</v>
      </c>
      <c r="F75" s="2">
        <v>74474000</v>
      </c>
      <c r="G75" s="2">
        <v>306590000</v>
      </c>
      <c r="H75" s="2">
        <v>29.945</v>
      </c>
      <c r="I75" s="2">
        <v>29.945</v>
      </c>
      <c r="J75" s="2">
        <v>4.8390000000000004</v>
      </c>
      <c r="K75" s="2">
        <v>4.8390000000000004</v>
      </c>
      <c r="L75" s="2">
        <v>9.2544999999999997E-4</v>
      </c>
      <c r="M75" s="2">
        <v>572260140</v>
      </c>
      <c r="N75" s="2"/>
      <c r="O75" s="2">
        <f t="shared" si="19"/>
        <v>3.3993623657164256</v>
      </c>
      <c r="P75" s="2">
        <f>(H75^0.91328)</f>
        <v>22.299620521796779</v>
      </c>
      <c r="Q75" s="2">
        <f t="shared" si="20"/>
        <v>0.47454731920097482</v>
      </c>
      <c r="R75" s="8">
        <f t="shared" si="21"/>
        <v>4182412.8412196916</v>
      </c>
      <c r="S75" s="8">
        <f t="shared" si="22"/>
        <v>-568077727.15878034</v>
      </c>
      <c r="T75" t="s">
        <v>11</v>
      </c>
      <c r="U75" t="s">
        <v>11</v>
      </c>
      <c r="W75" s="2">
        <f t="shared" si="23"/>
        <v>9.9820694643850825</v>
      </c>
      <c r="X75" s="2">
        <f t="shared" si="24"/>
        <v>0.6241071546104523</v>
      </c>
      <c r="Y75" s="2">
        <f t="shared" si="25"/>
        <v>2570386589.6356163</v>
      </c>
      <c r="Z75" s="2">
        <f t="shared" si="26"/>
        <v>1998126449.6356163</v>
      </c>
      <c r="AA75" s="2" t="s">
        <v>12</v>
      </c>
      <c r="AB75" s="2">
        <f t="shared" si="27"/>
        <v>-497786140</v>
      </c>
      <c r="AC75" s="10" t="s">
        <v>11</v>
      </c>
      <c r="AE75">
        <f t="shared" si="28"/>
        <v>1.4763243174202276</v>
      </c>
      <c r="AF75">
        <f t="shared" si="29"/>
        <v>9.6074412970744483</v>
      </c>
      <c r="AG75">
        <f t="shared" si="30"/>
        <v>-3.0336470402397469</v>
      </c>
      <c r="AH75">
        <f t="shared" si="31"/>
        <v>871190.70679619943</v>
      </c>
      <c r="AI75" s="2">
        <f t="shared" si="32"/>
        <v>-571388949.29320383</v>
      </c>
      <c r="AJ75" t="s">
        <v>11</v>
      </c>
      <c r="AL75" s="2">
        <f t="shared" si="33"/>
        <v>8.8097922899567838</v>
      </c>
      <c r="AM75" s="2">
        <f t="shared" si="34"/>
        <v>8.4170662901410519E+23</v>
      </c>
      <c r="AN75">
        <f t="shared" si="35"/>
        <v>23.925160747554784</v>
      </c>
      <c r="AO75" s="2">
        <f t="shared" si="36"/>
        <v>831151804.75682843</v>
      </c>
      <c r="AP75" s="2">
        <f t="shared" si="37"/>
        <v>258891664.75682843</v>
      </c>
      <c r="AQ75" t="s">
        <v>12</v>
      </c>
      <c r="AR75" s="10" t="s">
        <v>11</v>
      </c>
    </row>
    <row r="76" spans="1:44" ht="18">
      <c r="A76" s="1">
        <v>98140</v>
      </c>
      <c r="B76">
        <v>10138</v>
      </c>
      <c r="C76" s="2">
        <v>2323.8000000000002</v>
      </c>
      <c r="D76" s="2">
        <v>7190.8</v>
      </c>
      <c r="E76">
        <v>135</v>
      </c>
      <c r="F76" s="2">
        <v>951600</v>
      </c>
      <c r="G76" s="2">
        <v>26361000</v>
      </c>
      <c r="H76" s="2">
        <v>7.6642999999999999</v>
      </c>
      <c r="I76" s="2">
        <v>7.6642999999999999</v>
      </c>
      <c r="J76" s="2">
        <v>1.4289000000000001</v>
      </c>
      <c r="K76" s="2">
        <v>1.4289000000000001</v>
      </c>
      <c r="L76" s="2">
        <v>1.5E-3</v>
      </c>
      <c r="M76" s="2">
        <v>168981714</v>
      </c>
      <c r="N76" s="2"/>
      <c r="O76" s="2">
        <f t="shared" si="19"/>
        <v>2.0365731839525556</v>
      </c>
      <c r="P76" s="2">
        <f>(H76^0.91328)</f>
        <v>6.4234898312906301</v>
      </c>
      <c r="Q76" s="2">
        <f t="shared" si="20"/>
        <v>0.49964402499137545</v>
      </c>
      <c r="R76" s="8">
        <f t="shared" si="21"/>
        <v>1268474.2093620759</v>
      </c>
      <c r="S76" s="8">
        <f t="shared" si="22"/>
        <v>-167713239.79063791</v>
      </c>
      <c r="T76" t="s">
        <v>11</v>
      </c>
      <c r="U76" t="s">
        <v>11</v>
      </c>
      <c r="W76" s="2">
        <f t="shared" si="23"/>
        <v>3.9686017478733957</v>
      </c>
      <c r="X76" s="2">
        <f t="shared" si="24"/>
        <v>0.6447842181698511</v>
      </c>
      <c r="Y76" s="2">
        <f t="shared" si="25"/>
        <v>1055773157.5421672</v>
      </c>
      <c r="Z76" s="2">
        <f t="shared" si="26"/>
        <v>886791443.54216719</v>
      </c>
      <c r="AA76" s="2" t="s">
        <v>12</v>
      </c>
      <c r="AB76" s="2">
        <f t="shared" si="27"/>
        <v>-168030114</v>
      </c>
      <c r="AC76" s="10" t="s">
        <v>11</v>
      </c>
      <c r="AE76">
        <f t="shared" si="28"/>
        <v>0.88447249578273102</v>
      </c>
      <c r="AF76">
        <f t="shared" si="29"/>
        <v>0.49016534381568438</v>
      </c>
      <c r="AG76">
        <f t="shared" si="30"/>
        <v>-2.8239087409443187</v>
      </c>
      <c r="AH76">
        <f t="shared" si="31"/>
        <v>41374.590107591561</v>
      </c>
      <c r="AI76" s="2">
        <f t="shared" si="32"/>
        <v>-168940339.40989241</v>
      </c>
      <c r="AJ76" t="s">
        <v>11</v>
      </c>
      <c r="AL76" s="2">
        <f t="shared" si="33"/>
        <v>3.6824185964006309</v>
      </c>
      <c r="AM76" s="2">
        <f t="shared" si="34"/>
        <v>1.8665459096951103E+22</v>
      </c>
      <c r="AN76">
        <f t="shared" si="35"/>
        <v>22.271038676331461</v>
      </c>
      <c r="AO76" s="2">
        <f t="shared" si="36"/>
        <v>323395107.9595933</v>
      </c>
      <c r="AP76" s="2">
        <f t="shared" si="37"/>
        <v>154413393.9595933</v>
      </c>
      <c r="AQ76" t="s">
        <v>12</v>
      </c>
      <c r="AR76" s="10" t="s">
        <v>11</v>
      </c>
    </row>
    <row r="77" spans="1:44" ht="18">
      <c r="A77" s="1">
        <v>199614</v>
      </c>
      <c r="B77">
        <v>10017</v>
      </c>
      <c r="C77" s="2">
        <v>1225.5</v>
      </c>
      <c r="D77" s="2">
        <v>2609.3000000000002</v>
      </c>
      <c r="E77">
        <v>339</v>
      </c>
      <c r="F77" s="2">
        <v>22655000</v>
      </c>
      <c r="G77" s="2">
        <v>124990000</v>
      </c>
      <c r="H77" s="2">
        <v>54.0837</v>
      </c>
      <c r="I77" s="2">
        <v>54.1006</v>
      </c>
      <c r="J77" s="2">
        <v>6.3667999999999996</v>
      </c>
      <c r="K77" s="2">
        <v>6.3653000000000004</v>
      </c>
      <c r="L77" s="2">
        <v>8.4354000000000004E-4</v>
      </c>
      <c r="M77" s="2">
        <v>752937768</v>
      </c>
      <c r="N77" s="2"/>
      <c r="O77" s="2">
        <f t="shared" si="19"/>
        <v>3.990532846554125</v>
      </c>
      <c r="P77" s="2">
        <f>(H77^0.91328)</f>
        <v>38.262635213387114</v>
      </c>
      <c r="Q77" s="2">
        <f t="shared" si="20"/>
        <v>0.46987759504323812</v>
      </c>
      <c r="R77" s="8">
        <f t="shared" si="21"/>
        <v>7105743.344216045</v>
      </c>
      <c r="S77" s="8">
        <f t="shared" si="22"/>
        <v>-745832024.65578401</v>
      </c>
      <c r="T77" t="s">
        <v>11</v>
      </c>
      <c r="U77" t="s">
        <v>11</v>
      </c>
      <c r="W77" s="2">
        <f t="shared" si="23"/>
        <v>14.893313391178388</v>
      </c>
      <c r="X77" s="2">
        <f t="shared" si="24"/>
        <v>0.62021586674367823</v>
      </c>
      <c r="Y77" s="2">
        <f t="shared" si="25"/>
        <v>3811122411.5925336</v>
      </c>
      <c r="Z77" s="2">
        <f t="shared" si="26"/>
        <v>3058184643.5925336</v>
      </c>
      <c r="AA77" s="2" t="s">
        <v>12</v>
      </c>
      <c r="AB77" s="2">
        <f t="shared" si="27"/>
        <v>-730282768</v>
      </c>
      <c r="AC77" s="10" t="s">
        <v>11</v>
      </c>
      <c r="AE77">
        <f t="shared" si="28"/>
        <v>1.7330663951121323</v>
      </c>
      <c r="AF77">
        <f t="shared" si="29"/>
        <v>24.380279969703974</v>
      </c>
      <c r="AG77">
        <f t="shared" si="30"/>
        <v>-3.0738943186855359</v>
      </c>
      <c r="AH77">
        <f t="shared" si="31"/>
        <v>2240103.4005596093</v>
      </c>
      <c r="AI77" s="2">
        <f t="shared" si="32"/>
        <v>-750697664.59944034</v>
      </c>
      <c r="AJ77" t="s">
        <v>11</v>
      </c>
      <c r="AL77" s="2">
        <f t="shared" si="33"/>
        <v>12.861781820010599</v>
      </c>
      <c r="AM77" s="2">
        <f t="shared" si="34"/>
        <v>1.7481348619036145E+24</v>
      </c>
      <c r="AN77">
        <f t="shared" si="35"/>
        <v>24.242574933745342</v>
      </c>
      <c r="AO77" s="2">
        <f t="shared" si="36"/>
        <v>1229531624.5807018</v>
      </c>
      <c r="AP77" s="2">
        <f t="shared" si="37"/>
        <v>476593856.58070183</v>
      </c>
      <c r="AQ77" t="s">
        <v>12</v>
      </c>
      <c r="AR77" s="10" t="s">
        <v>11</v>
      </c>
    </row>
    <row r="78" spans="1:44" ht="18">
      <c r="A78" s="1">
        <v>416862</v>
      </c>
      <c r="B78">
        <v>263</v>
      </c>
      <c r="E78">
        <v>892</v>
      </c>
      <c r="G78" s="2">
        <v>9460400000</v>
      </c>
      <c r="H78" s="2">
        <v>439.96260000000001</v>
      </c>
      <c r="I78" s="2">
        <v>458.34780000000001</v>
      </c>
      <c r="J78" s="2">
        <v>206.63980000000001</v>
      </c>
      <c r="K78" s="2">
        <v>39.957000000000001</v>
      </c>
      <c r="L78" s="2">
        <v>1.5347000000000001E-4</v>
      </c>
      <c r="M78" s="2">
        <v>24437222748</v>
      </c>
      <c r="O78" s="2">
        <f t="shared" si="19"/>
        <v>6.0866897232996022</v>
      </c>
      <c r="P78" s="2">
        <f>(H78^0.91328)</f>
        <v>259.52472838536511</v>
      </c>
      <c r="Q78" s="2">
        <f t="shared" si="20"/>
        <v>0.39175140881399062</v>
      </c>
      <c r="R78" s="8">
        <f t="shared" si="21"/>
        <v>40182709.20791126</v>
      </c>
      <c r="S78" s="8">
        <f t="shared" si="22"/>
        <v>-24397040038.792088</v>
      </c>
      <c r="T78" t="s">
        <v>11</v>
      </c>
      <c r="U78" t="s">
        <v>11</v>
      </c>
      <c r="W78" s="2">
        <f t="shared" si="23"/>
        <v>61.537959092173011</v>
      </c>
      <c r="X78" s="2">
        <f t="shared" si="24"/>
        <v>0.55283397542622237</v>
      </c>
      <c r="Y78" s="2">
        <f t="shared" si="25"/>
        <v>14036425082.58449</v>
      </c>
      <c r="Z78" s="2">
        <f t="shared" si="26"/>
        <v>-10400797665.41551</v>
      </c>
      <c r="AA78" s="2" t="s">
        <v>11</v>
      </c>
      <c r="AB78" s="2">
        <f t="shared" si="27"/>
        <v>-24437222748</v>
      </c>
      <c r="AC78" s="9" t="s">
        <v>11</v>
      </c>
      <c r="AE78">
        <f t="shared" si="28"/>
        <v>2.6434157598862478</v>
      </c>
      <c r="AF78">
        <f t="shared" si="29"/>
        <v>283.09818059374942</v>
      </c>
      <c r="AG78">
        <f t="shared" si="30"/>
        <v>-3.8139765068825535</v>
      </c>
      <c r="AH78">
        <f t="shared" si="31"/>
        <v>32274203.748490736</v>
      </c>
      <c r="AI78" s="2">
        <f t="shared" si="32"/>
        <v>-24404948544.251511</v>
      </c>
      <c r="AJ78" t="s">
        <v>11</v>
      </c>
      <c r="AL78" s="2">
        <f t="shared" si="33"/>
        <v>49.203677079295069</v>
      </c>
      <c r="AM78" s="2">
        <f t="shared" si="34"/>
        <v>1.2003478507246954E+30</v>
      </c>
      <c r="AN78">
        <f t="shared" si="35"/>
        <v>30.079307119179948</v>
      </c>
      <c r="AO78" s="2">
        <f t="shared" si="36"/>
        <v>5836133347.4856825</v>
      </c>
      <c r="AP78" s="2">
        <f t="shared" si="37"/>
        <v>-18601089400.514317</v>
      </c>
      <c r="AQ78" t="s">
        <v>11</v>
      </c>
      <c r="AR78" t="s">
        <v>11</v>
      </c>
    </row>
    <row r="79" spans="1:44" ht="18">
      <c r="A79" s="1">
        <v>438322</v>
      </c>
      <c r="B79">
        <v>317</v>
      </c>
      <c r="E79">
        <v>162</v>
      </c>
      <c r="G79" s="2">
        <v>149880000</v>
      </c>
      <c r="H79" s="2">
        <v>6.6886000000000001</v>
      </c>
      <c r="I79" s="2">
        <v>6.6779000000000002</v>
      </c>
      <c r="J79" s="2">
        <v>0.1978</v>
      </c>
      <c r="K79" s="2">
        <v>0.2049</v>
      </c>
      <c r="L79" s="2">
        <v>1.8340000000000001E-4</v>
      </c>
      <c r="M79" s="2">
        <v>23391828</v>
      </c>
      <c r="O79" s="2">
        <f t="shared" si="19"/>
        <v>1.9004045846770976</v>
      </c>
      <c r="P79" s="2">
        <f>(H79^0.91328)</f>
        <v>5.6723386844603247</v>
      </c>
      <c r="Q79" s="2">
        <f t="shared" si="20"/>
        <v>0.39927060940779902</v>
      </c>
      <c r="R79" s="8">
        <f t="shared" si="21"/>
        <v>895116.16227656486</v>
      </c>
      <c r="S79" s="8">
        <f t="shared" si="22"/>
        <v>-22496711.837723434</v>
      </c>
      <c r="T79" t="s">
        <v>11</v>
      </c>
      <c r="U79" t="s">
        <v>11</v>
      </c>
      <c r="W79" s="2">
        <f t="shared" si="23"/>
        <v>3.6191921394946061</v>
      </c>
      <c r="X79" s="2">
        <f t="shared" si="24"/>
        <v>0.55952155362272515</v>
      </c>
      <c r="Y79" s="2">
        <f t="shared" si="25"/>
        <v>835501355.04982269</v>
      </c>
      <c r="Z79" s="2">
        <f t="shared" si="26"/>
        <v>812109527.04982269</v>
      </c>
      <c r="AA79" s="2" t="s">
        <v>12</v>
      </c>
      <c r="AB79" s="2">
        <f t="shared" si="27"/>
        <v>-23391828</v>
      </c>
      <c r="AC79" s="10" t="s">
        <v>11</v>
      </c>
      <c r="AE79">
        <f t="shared" si="28"/>
        <v>0.82533522450890451</v>
      </c>
      <c r="AF79">
        <f t="shared" si="29"/>
        <v>0.32793611815385537</v>
      </c>
      <c r="AG79">
        <f t="shared" si="30"/>
        <v>-3.7366006686659978</v>
      </c>
      <c r="AH79">
        <f t="shared" si="31"/>
        <v>36627.424622500126</v>
      </c>
      <c r="AI79" s="2">
        <f t="shared" si="32"/>
        <v>-23355200.575377502</v>
      </c>
      <c r="AJ79" t="s">
        <v>11</v>
      </c>
      <c r="AL79" s="2">
        <f t="shared" si="33"/>
        <v>3.3750527929581282</v>
      </c>
      <c r="AM79" s="2">
        <f t="shared" si="34"/>
        <v>2.9449290322896101E+29</v>
      </c>
      <c r="AN79">
        <f t="shared" si="35"/>
        <v>29.46907483350126</v>
      </c>
      <c r="AO79" s="2">
        <f t="shared" si="36"/>
        <v>392199369.24640495</v>
      </c>
      <c r="AP79" s="2">
        <f t="shared" si="37"/>
        <v>368807541.24640495</v>
      </c>
      <c r="AQ79" t="s">
        <v>12</v>
      </c>
      <c r="AR79" s="10" t="s">
        <v>11</v>
      </c>
    </row>
    <row r="80" spans="1:44" ht="18">
      <c r="A80" s="1">
        <v>282614</v>
      </c>
      <c r="B80">
        <v>489</v>
      </c>
      <c r="E80">
        <v>1687</v>
      </c>
      <c r="G80" s="2">
        <v>45854000000</v>
      </c>
      <c r="H80" s="2">
        <v>1551.5</v>
      </c>
      <c r="I80" s="2">
        <v>1557</v>
      </c>
      <c r="J80" s="2">
        <v>28.507100000000001</v>
      </c>
      <c r="K80" s="2">
        <v>16.3325</v>
      </c>
      <c r="L80" s="2">
        <v>7.1834000000000004E-5</v>
      </c>
      <c r="M80" s="2">
        <v>3371249646</v>
      </c>
      <c r="O80" s="2">
        <f t="shared" si="19"/>
        <v>7.346977483888435</v>
      </c>
      <c r="P80" s="2">
        <f>(H80^0.91328)</f>
        <v>820.44559113053072</v>
      </c>
      <c r="Q80" s="2">
        <f t="shared" si="20"/>
        <v>0.36126757148001537</v>
      </c>
      <c r="R80" s="8">
        <f t="shared" si="21"/>
        <v>117146324.65332395</v>
      </c>
      <c r="S80" s="8">
        <f t="shared" si="22"/>
        <v>-3254103321.3466759</v>
      </c>
      <c r="T80" t="s">
        <v>11</v>
      </c>
      <c r="U80" t="s">
        <v>11</v>
      </c>
      <c r="W80" s="2">
        <f t="shared" si="23"/>
        <v>144.40975367743556</v>
      </c>
      <c r="X80" s="2">
        <f t="shared" si="24"/>
        <v>0.52522297473249147</v>
      </c>
      <c r="Y80" s="2">
        <f t="shared" si="25"/>
        <v>31293845926.66185</v>
      </c>
      <c r="Z80" s="2">
        <f t="shared" si="26"/>
        <v>27922596280.66185</v>
      </c>
      <c r="AA80" s="2" t="s">
        <v>12</v>
      </c>
      <c r="AB80" s="2">
        <f t="shared" si="27"/>
        <v>-3371249646</v>
      </c>
      <c r="AC80" s="10" t="s">
        <v>11</v>
      </c>
      <c r="AE80">
        <f t="shared" si="28"/>
        <v>3.1907517799201845</v>
      </c>
      <c r="AF80">
        <f t="shared" si="29"/>
        <v>844.52140426787048</v>
      </c>
      <c r="AG80">
        <f t="shared" si="30"/>
        <v>-4.1436699496663776</v>
      </c>
      <c r="AH80">
        <f t="shared" si="31"/>
        <v>104601102.38329084</v>
      </c>
      <c r="AI80" s="2">
        <f t="shared" si="32"/>
        <v>-3266648543.6167092</v>
      </c>
      <c r="AJ80" t="s">
        <v>11</v>
      </c>
      <c r="AL80" s="2">
        <f t="shared" si="33"/>
        <v>110.23928792046472</v>
      </c>
      <c r="AM80" s="2">
        <f t="shared" si="34"/>
        <v>4.7804350837659124E+32</v>
      </c>
      <c r="AN80">
        <f t="shared" si="35"/>
        <v>32.679467425038844</v>
      </c>
      <c r="AO80" s="2">
        <f t="shared" si="36"/>
        <v>14205979653.133078</v>
      </c>
      <c r="AP80" s="2">
        <f t="shared" si="37"/>
        <v>10834730007.133078</v>
      </c>
      <c r="AQ80" t="s">
        <v>12</v>
      </c>
      <c r="AR80" s="10" t="s">
        <v>11</v>
      </c>
    </row>
    <row r="81" spans="1:44" ht="18">
      <c r="A81" s="1">
        <v>402031</v>
      </c>
      <c r="B81">
        <v>334</v>
      </c>
      <c r="E81">
        <v>753</v>
      </c>
      <c r="G81" s="2">
        <v>8305600000</v>
      </c>
      <c r="H81" s="2">
        <v>297.40190000000001</v>
      </c>
      <c r="I81" s="2">
        <v>304.90800000000002</v>
      </c>
      <c r="J81" s="2">
        <v>317.61509999999998</v>
      </c>
      <c r="K81" s="2">
        <v>81.023200000000003</v>
      </c>
      <c r="L81" s="2">
        <v>9.1236000000000005E-5</v>
      </c>
      <c r="M81" s="2">
        <v>37561161726</v>
      </c>
      <c r="O81" s="2">
        <f t="shared" si="19"/>
        <v>5.6950844227077315</v>
      </c>
      <c r="P81" s="2">
        <f>(H81^0.91328)</f>
        <v>181.49111540507025</v>
      </c>
      <c r="Q81" s="2">
        <f t="shared" si="20"/>
        <v>0.37060334861402144</v>
      </c>
      <c r="R81" s="8">
        <f t="shared" si="21"/>
        <v>26583650.049037021</v>
      </c>
      <c r="S81" s="8">
        <f t="shared" si="22"/>
        <v>-37534578075.950966</v>
      </c>
      <c r="T81" t="s">
        <v>11</v>
      </c>
      <c r="U81" t="s">
        <v>11</v>
      </c>
      <c r="W81" s="2">
        <f t="shared" si="23"/>
        <v>47.209917631041812</v>
      </c>
      <c r="X81" s="2">
        <f t="shared" si="24"/>
        <v>0.5337668760642047</v>
      </c>
      <c r="Y81" s="2">
        <f t="shared" si="25"/>
        <v>10396892647.555248</v>
      </c>
      <c r="Z81" s="2">
        <f t="shared" si="26"/>
        <v>-27164269078.444752</v>
      </c>
      <c r="AA81" s="2" t="s">
        <v>11</v>
      </c>
      <c r="AB81" s="2">
        <f t="shared" si="27"/>
        <v>-37561161726</v>
      </c>
      <c r="AC81" s="9" t="s">
        <v>11</v>
      </c>
      <c r="AE81">
        <f t="shared" si="28"/>
        <v>2.4733437387551342</v>
      </c>
      <c r="AF81">
        <f t="shared" si="29"/>
        <v>192.39609196098863</v>
      </c>
      <c r="AG81">
        <f t="shared" si="30"/>
        <v>-4.0398337634656221</v>
      </c>
      <c r="AH81">
        <f t="shared" si="31"/>
        <v>23232726.791004509</v>
      </c>
      <c r="AI81" s="2">
        <f t="shared" si="32"/>
        <v>-37537928999.208992</v>
      </c>
      <c r="AJ81" t="s">
        <v>11</v>
      </c>
      <c r="AL81" s="2">
        <f t="shared" si="33"/>
        <v>38.294628460848195</v>
      </c>
      <c r="AM81" s="2">
        <f t="shared" si="34"/>
        <v>7.2535892476760951E+31</v>
      </c>
      <c r="AN81">
        <f t="shared" si="35"/>
        <v>31.86055295894797</v>
      </c>
      <c r="AO81" s="2">
        <f t="shared" si="36"/>
        <v>4811173160.7189512</v>
      </c>
      <c r="AP81" s="2">
        <f t="shared" si="37"/>
        <v>-32749988565.281048</v>
      </c>
      <c r="AQ81" t="s">
        <v>11</v>
      </c>
      <c r="AR81" t="s">
        <v>11</v>
      </c>
    </row>
    <row r="82" spans="1:44" ht="18">
      <c r="A82" s="1">
        <v>405647</v>
      </c>
      <c r="B82">
        <v>184</v>
      </c>
      <c r="E82">
        <v>971</v>
      </c>
      <c r="G82" s="2">
        <v>12828000000</v>
      </c>
      <c r="H82" s="2">
        <v>694</v>
      </c>
      <c r="I82" s="2">
        <v>1</v>
      </c>
      <c r="J82" s="2">
        <v>3803</v>
      </c>
      <c r="K82" s="2">
        <v>4.0772000000000004</v>
      </c>
      <c r="L82" s="2">
        <v>4.0000000000000002E-4</v>
      </c>
      <c r="M82" s="2">
        <v>449742780000</v>
      </c>
      <c r="O82" s="2">
        <f t="shared" si="19"/>
        <v>6.5424719605068047</v>
      </c>
      <c r="P82" s="2">
        <f>(H82^0.91328)</f>
        <v>393.51090963738619</v>
      </c>
      <c r="Q82" s="2">
        <f t="shared" si="20"/>
        <v>0.43391615715714005</v>
      </c>
      <c r="R82" s="8">
        <f t="shared" si="21"/>
        <v>67485815.645752892</v>
      </c>
      <c r="S82" s="8">
        <f t="shared" si="22"/>
        <v>-449675294184.35425</v>
      </c>
      <c r="T82" t="s">
        <v>11</v>
      </c>
      <c r="U82" t="s">
        <v>11</v>
      </c>
      <c r="W82" s="2">
        <f t="shared" si="23"/>
        <v>83.775558228734965</v>
      </c>
      <c r="X82" s="2">
        <f t="shared" si="24"/>
        <v>0.58975689741525894</v>
      </c>
      <c r="Y82" s="2">
        <f t="shared" si="25"/>
        <v>20384922135.533684</v>
      </c>
      <c r="Z82" s="2">
        <f t="shared" si="26"/>
        <v>-429357857864.46631</v>
      </c>
      <c r="AA82" s="2" t="s">
        <v>11</v>
      </c>
      <c r="AB82" s="2">
        <f t="shared" si="27"/>
        <v>-449742780000</v>
      </c>
      <c r="AC82" s="9" t="s">
        <v>11</v>
      </c>
      <c r="AE82">
        <f t="shared" si="28"/>
        <v>2.8413594704548548</v>
      </c>
      <c r="AF82">
        <f t="shared" si="29"/>
        <v>430.60598438924029</v>
      </c>
      <c r="AG82">
        <f t="shared" si="30"/>
        <v>-3.3979400086720375</v>
      </c>
      <c r="AH82">
        <f t="shared" si="31"/>
        <v>43735713.179940239</v>
      </c>
      <c r="AI82" s="2">
        <f t="shared" si="32"/>
        <v>-449699044286.82007</v>
      </c>
      <c r="AJ82" t="s">
        <v>11</v>
      </c>
      <c r="AL82" s="2">
        <f t="shared" si="33"/>
        <v>65.871472199661156</v>
      </c>
      <c r="AM82" s="2">
        <f t="shared" si="34"/>
        <v>6.2833850211766715E+26</v>
      </c>
      <c r="AN82">
        <f t="shared" si="35"/>
        <v>26.798193672392888</v>
      </c>
      <c r="AO82" s="2">
        <f t="shared" si="36"/>
        <v>6960856970.1484489</v>
      </c>
      <c r="AP82" s="2">
        <f t="shared" si="37"/>
        <v>-442781923029.85156</v>
      </c>
      <c r="AQ82" t="s">
        <v>11</v>
      </c>
      <c r="AR82" t="s">
        <v>11</v>
      </c>
    </row>
    <row r="83" spans="1:44" ht="18">
      <c r="A83" s="1">
        <v>131771</v>
      </c>
      <c r="B83">
        <v>1840</v>
      </c>
      <c r="E83">
        <v>1023</v>
      </c>
      <c r="G83" s="2">
        <v>9294500000</v>
      </c>
      <c r="H83" s="2">
        <v>67.861699999999999</v>
      </c>
      <c r="I83" s="2">
        <v>67.9983</v>
      </c>
      <c r="J83" s="2">
        <v>13.0642</v>
      </c>
      <c r="K83" s="2">
        <v>13.113200000000001</v>
      </c>
      <c r="L83" s="2">
        <v>1.9649000000000001E-4</v>
      </c>
      <c r="M83" s="2">
        <v>1544972292</v>
      </c>
      <c r="O83" s="2">
        <f t="shared" si="19"/>
        <v>4.2174718106190738</v>
      </c>
      <c r="P83" s="2">
        <f>(H83^0.91328)</f>
        <v>47.074556586609425</v>
      </c>
      <c r="Q83" s="2">
        <f t="shared" si="20"/>
        <v>0.40221879418960366</v>
      </c>
      <c r="R83" s="8">
        <f t="shared" si="21"/>
        <v>7483392.0803932147</v>
      </c>
      <c r="S83" s="8">
        <f t="shared" si="22"/>
        <v>-1537488899.9196067</v>
      </c>
      <c r="T83" t="s">
        <v>11</v>
      </c>
      <c r="U83" t="s">
        <v>11</v>
      </c>
      <c r="W83" s="2">
        <f t="shared" si="23"/>
        <v>17.365950922760959</v>
      </c>
      <c r="X83" s="2">
        <f t="shared" si="24"/>
        <v>0.56213101428080881</v>
      </c>
      <c r="Y83" s="2">
        <f t="shared" si="25"/>
        <v>4027678662.1065302</v>
      </c>
      <c r="Z83" s="2">
        <f t="shared" si="26"/>
        <v>2482706370.1065302</v>
      </c>
      <c r="AA83" s="2" t="s">
        <v>12</v>
      </c>
      <c r="AB83" s="2">
        <f t="shared" si="27"/>
        <v>-1544972292</v>
      </c>
      <c r="AC83" s="10" t="s">
        <v>11</v>
      </c>
      <c r="AE83">
        <f t="shared" si="28"/>
        <v>1.8316247349343804</v>
      </c>
      <c r="AF83">
        <f t="shared" si="29"/>
        <v>33.616646759744903</v>
      </c>
      <c r="AG83">
        <f t="shared" si="30"/>
        <v>-3.706659547351304</v>
      </c>
      <c r="AH83">
        <f t="shared" si="31"/>
        <v>3724581.9442101899</v>
      </c>
      <c r="AI83" s="2">
        <f t="shared" si="32"/>
        <v>-1541247710.0557897</v>
      </c>
      <c r="AJ83" t="s">
        <v>11</v>
      </c>
      <c r="AL83" s="2">
        <f t="shared" si="33"/>
        <v>14.872581597617041</v>
      </c>
      <c r="AM83" s="2">
        <f t="shared" si="34"/>
        <v>1.7097837538006265E+29</v>
      </c>
      <c r="AN83">
        <f t="shared" si="35"/>
        <v>29.232941186140792</v>
      </c>
      <c r="AO83" s="2">
        <f t="shared" si="36"/>
        <v>1714425793.0294485</v>
      </c>
      <c r="AP83" s="2">
        <f t="shared" si="37"/>
        <v>169453501.02944851</v>
      </c>
      <c r="AQ83" t="s">
        <v>12</v>
      </c>
      <c r="AR83" s="10" t="s">
        <v>11</v>
      </c>
    </row>
    <row r="84" spans="1:44" ht="18">
      <c r="A84" s="1">
        <v>135668</v>
      </c>
      <c r="B84">
        <v>1866</v>
      </c>
      <c r="E84">
        <v>603</v>
      </c>
      <c r="G84" s="2">
        <v>2509600000</v>
      </c>
      <c r="H84" s="2">
        <v>83.086100000000002</v>
      </c>
      <c r="I84" s="2">
        <v>81.946200000000005</v>
      </c>
      <c r="J84" s="2">
        <v>9.7256</v>
      </c>
      <c r="K84" s="2">
        <v>9.5690000000000008</v>
      </c>
      <c r="L84" s="2">
        <v>3.1496999999999997E-4</v>
      </c>
      <c r="M84" s="2">
        <v>1150149456</v>
      </c>
      <c r="O84" s="2">
        <f t="shared" si="19"/>
        <v>4.419877419519108</v>
      </c>
      <c r="P84" s="2">
        <f>(H84^0.91328)</f>
        <v>56.632648622838857</v>
      </c>
      <c r="Q84" s="2">
        <f t="shared" si="20"/>
        <v>0.42299019972951213</v>
      </c>
      <c r="R84" s="8">
        <f t="shared" si="21"/>
        <v>9467756.5268444289</v>
      </c>
      <c r="S84" s="8">
        <f t="shared" si="22"/>
        <v>-1140681699.4731555</v>
      </c>
      <c r="T84" t="s">
        <v>11</v>
      </c>
      <c r="U84" t="s">
        <v>11</v>
      </c>
      <c r="W84" s="2">
        <f t="shared" si="23"/>
        <v>19.915645599390764</v>
      </c>
      <c r="X84" s="2">
        <f t="shared" si="24"/>
        <v>0.58032086778780956</v>
      </c>
      <c r="Y84" s="2">
        <f t="shared" si="25"/>
        <v>4768494375.7533903</v>
      </c>
      <c r="Z84" s="2">
        <f t="shared" si="26"/>
        <v>3618344919.7533903</v>
      </c>
      <c r="AA84" s="2" t="s">
        <v>12</v>
      </c>
      <c r="AB84" s="2">
        <f t="shared" si="27"/>
        <v>-1150149456</v>
      </c>
      <c r="AC84" s="10" t="s">
        <v>11</v>
      </c>
      <c r="AE84">
        <f t="shared" si="28"/>
        <v>1.9195283739859326</v>
      </c>
      <c r="AF84">
        <f t="shared" si="29"/>
        <v>44.136090946943767</v>
      </c>
      <c r="AG84">
        <f t="shared" si="30"/>
        <v>-3.5017308095593429</v>
      </c>
      <c r="AH84">
        <f t="shared" si="31"/>
        <v>4619735.0391392009</v>
      </c>
      <c r="AI84" s="2">
        <f t="shared" si="32"/>
        <v>-1145529720.9608607</v>
      </c>
      <c r="AJ84" t="s">
        <v>11</v>
      </c>
      <c r="AL84" s="2">
        <f t="shared" si="33"/>
        <v>16.929795868445495</v>
      </c>
      <c r="AM84" s="2">
        <f t="shared" si="34"/>
        <v>4.137616191185556E+27</v>
      </c>
      <c r="AN84">
        <f t="shared" si="35"/>
        <v>27.616750202670715</v>
      </c>
      <c r="AO84" s="2">
        <f t="shared" si="36"/>
        <v>1843673918.9288876</v>
      </c>
      <c r="AP84" s="2">
        <f t="shared" si="37"/>
        <v>693524462.92888761</v>
      </c>
      <c r="AQ84" t="s">
        <v>12</v>
      </c>
      <c r="AR84" s="10" t="s">
        <v>11</v>
      </c>
    </row>
    <row r="85" spans="1:44" ht="18">
      <c r="A85" s="1">
        <v>28323</v>
      </c>
      <c r="B85">
        <v>2320</v>
      </c>
      <c r="E85">
        <v>2257</v>
      </c>
      <c r="G85" s="2">
        <v>12814000000</v>
      </c>
      <c r="H85" s="2">
        <v>626.7396</v>
      </c>
      <c r="I85" s="2">
        <v>626.7396</v>
      </c>
      <c r="J85" s="2">
        <v>220.47540000000001</v>
      </c>
      <c r="K85" s="2">
        <v>220.47540000000001</v>
      </c>
      <c r="L85" s="2">
        <v>4.1667000000000001E-4</v>
      </c>
      <c r="M85" s="2">
        <v>26073420804</v>
      </c>
      <c r="O85" s="2">
        <f t="shared" si="19"/>
        <v>6.4405311433626355</v>
      </c>
      <c r="P85" s="2">
        <f>(H85^0.91328)</f>
        <v>358.52854582797409</v>
      </c>
      <c r="Q85" s="2">
        <f t="shared" si="20"/>
        <v>0.43581084081889426</v>
      </c>
      <c r="R85" s="8">
        <f t="shared" si="21"/>
        <v>61754935.315085031</v>
      </c>
      <c r="S85" s="8">
        <f t="shared" si="22"/>
        <v>-26011665868.684914</v>
      </c>
      <c r="T85" t="s">
        <v>11</v>
      </c>
      <c r="U85" t="s">
        <v>11</v>
      </c>
      <c r="W85" s="2">
        <f t="shared" si="23"/>
        <v>78.190229224150272</v>
      </c>
      <c r="X85" s="2">
        <f t="shared" si="24"/>
        <v>0.59138428234579277</v>
      </c>
      <c r="Y85" s="2">
        <f t="shared" si="25"/>
        <v>19078356588.456726</v>
      </c>
      <c r="Z85" s="2">
        <f t="shared" si="26"/>
        <v>-6995064215.5432739</v>
      </c>
      <c r="AA85" s="2" t="s">
        <v>11</v>
      </c>
      <c r="AB85" s="2">
        <f t="shared" si="27"/>
        <v>-26073420804</v>
      </c>
      <c r="AC85" s="9" t="s">
        <v>11</v>
      </c>
      <c r="AE85">
        <f t="shared" si="28"/>
        <v>2.7970871360884337</v>
      </c>
      <c r="AF85">
        <f t="shared" si="29"/>
        <v>393.0686654983129</v>
      </c>
      <c r="AG85">
        <f t="shared" si="30"/>
        <v>-3.3802077673696482</v>
      </c>
      <c r="AH85">
        <f t="shared" si="31"/>
        <v>39714789.427381836</v>
      </c>
      <c r="AI85" s="2">
        <f t="shared" si="32"/>
        <v>-26033706014.572617</v>
      </c>
      <c r="AJ85" t="s">
        <v>11</v>
      </c>
      <c r="AL85" s="2">
        <f t="shared" si="33"/>
        <v>61.71056661830324</v>
      </c>
      <c r="AM85" s="2">
        <f t="shared" si="34"/>
        <v>4.5535129721077644E+26</v>
      </c>
      <c r="AN85">
        <f t="shared" si="35"/>
        <v>26.658346578137468</v>
      </c>
      <c r="AO85" s="2">
        <f t="shared" si="36"/>
        <v>6487129424.9483013</v>
      </c>
      <c r="AP85" s="2">
        <f t="shared" si="37"/>
        <v>-19586291379.051697</v>
      </c>
      <c r="AQ85" t="s">
        <v>11</v>
      </c>
      <c r="AR85" t="s">
        <v>11</v>
      </c>
    </row>
    <row r="86" spans="1:44" ht="18">
      <c r="A86" s="1">
        <v>29299</v>
      </c>
      <c r="B86">
        <v>2375</v>
      </c>
      <c r="E86">
        <v>724</v>
      </c>
      <c r="G86" s="2">
        <v>13623000000</v>
      </c>
      <c r="H86" s="2">
        <v>3844.9</v>
      </c>
      <c r="I86" s="2">
        <v>3847.1</v>
      </c>
      <c r="J86" s="2">
        <v>1392.1</v>
      </c>
      <c r="K86" s="2">
        <v>1393.7</v>
      </c>
      <c r="L86" s="2">
        <v>1.2703000000000001E-4</v>
      </c>
      <c r="M86" s="2">
        <v>164629746000</v>
      </c>
      <c r="O86" s="2">
        <f t="shared" si="19"/>
        <v>8.2545028737991952</v>
      </c>
      <c r="P86" s="2">
        <f>(H86^0.91328)</f>
        <v>1879.3333362977573</v>
      </c>
      <c r="Q86" s="2">
        <f t="shared" si="20"/>
        <v>0.3839262801754284</v>
      </c>
      <c r="R86" s="8">
        <f t="shared" si="21"/>
        <v>285168506.37583113</v>
      </c>
      <c r="S86" s="8">
        <f t="shared" si="22"/>
        <v>-164344577493.62418</v>
      </c>
      <c r="T86" t="s">
        <v>11</v>
      </c>
      <c r="U86" t="s">
        <v>11</v>
      </c>
      <c r="W86" s="2">
        <f t="shared" si="23"/>
        <v>266.90563796521019</v>
      </c>
      <c r="X86" s="2">
        <f t="shared" si="24"/>
        <v>0.54582401040818851</v>
      </c>
      <c r="Y86" s="2">
        <f t="shared" si="25"/>
        <v>60107557622.839249</v>
      </c>
      <c r="Z86" s="2">
        <f t="shared" si="26"/>
        <v>-104522188377.16075</v>
      </c>
      <c r="AA86" s="2" t="s">
        <v>11</v>
      </c>
      <c r="AB86" s="2">
        <f t="shared" si="27"/>
        <v>-164629746000</v>
      </c>
      <c r="AC86" s="9" t="s">
        <v>11</v>
      </c>
      <c r="AE86">
        <f t="shared" si="28"/>
        <v>3.5848850489455248</v>
      </c>
      <c r="AF86">
        <f t="shared" si="29"/>
        <v>1661.086165555083</v>
      </c>
      <c r="AG86">
        <f t="shared" si="30"/>
        <v>-3.896093701911282</v>
      </c>
      <c r="AH86">
        <f t="shared" si="31"/>
        <v>193446999.97760692</v>
      </c>
      <c r="AI86" s="2">
        <f t="shared" si="32"/>
        <v>-164436299000.0224</v>
      </c>
      <c r="AJ86" t="s">
        <v>11</v>
      </c>
      <c r="AL86" s="2">
        <f t="shared" si="33"/>
        <v>197.06669001818247</v>
      </c>
      <c r="AM86" s="2">
        <f t="shared" si="34"/>
        <v>5.3325211850832106E+30</v>
      </c>
      <c r="AN86">
        <f t="shared" si="35"/>
        <v>30.726932589493519</v>
      </c>
      <c r="AO86" s="2">
        <f t="shared" si="36"/>
        <v>23877686646.473251</v>
      </c>
      <c r="AP86" s="2">
        <f t="shared" si="37"/>
        <v>-140752059353.52673</v>
      </c>
      <c r="AQ86" t="s">
        <v>11</v>
      </c>
      <c r="AR86" t="s">
        <v>11</v>
      </c>
    </row>
    <row r="87" spans="1:44" ht="18">
      <c r="A87" s="1">
        <v>42880</v>
      </c>
      <c r="B87">
        <v>2280</v>
      </c>
      <c r="E87">
        <v>407</v>
      </c>
      <c r="G87" s="2">
        <v>220760000</v>
      </c>
      <c r="H87" s="2">
        <v>597.9126</v>
      </c>
      <c r="I87" s="2">
        <v>579.27179999999998</v>
      </c>
      <c r="J87" s="2">
        <v>684.26990000000001</v>
      </c>
      <c r="K87" s="2">
        <v>657.81060000000002</v>
      </c>
      <c r="L87" s="2">
        <v>1.6000000000000001E-3</v>
      </c>
      <c r="M87" s="2">
        <v>80921758374</v>
      </c>
      <c r="O87" s="2">
        <f t="shared" si="19"/>
        <v>6.3934445894229635</v>
      </c>
      <c r="P87" s="2">
        <f>(H87^0.91328)</f>
        <v>343.43747596976954</v>
      </c>
      <c r="Q87" s="2">
        <f t="shared" si="20"/>
        <v>0.5030969023934011</v>
      </c>
      <c r="R87" s="8">
        <f t="shared" si="21"/>
        <v>68288760.414823696</v>
      </c>
      <c r="S87" s="8">
        <f t="shared" si="22"/>
        <v>-80853469613.585175</v>
      </c>
      <c r="T87" t="s">
        <v>11</v>
      </c>
      <c r="U87" t="s">
        <v>11</v>
      </c>
      <c r="W87" s="2">
        <f t="shared" si="23"/>
        <v>75.737627783511741</v>
      </c>
      <c r="X87" s="2">
        <f t="shared" si="24"/>
        <v>0.64759883324470568</v>
      </c>
      <c r="Y87" s="2">
        <f t="shared" si="25"/>
        <v>20236549030.390831</v>
      </c>
      <c r="Z87" s="2">
        <f t="shared" si="26"/>
        <v>-60685209343.609169</v>
      </c>
      <c r="AA87" s="2" t="s">
        <v>11</v>
      </c>
      <c r="AB87" s="2">
        <f t="shared" si="27"/>
        <v>-80921758374</v>
      </c>
      <c r="AC87" s="9" t="s">
        <v>11</v>
      </c>
      <c r="AE87">
        <f t="shared" si="28"/>
        <v>2.7766377055405949</v>
      </c>
      <c r="AF87">
        <f t="shared" si="29"/>
        <v>376.66876812484156</v>
      </c>
      <c r="AG87">
        <f t="shared" si="30"/>
        <v>-2.795880017344075</v>
      </c>
      <c r="AH87">
        <f t="shared" si="31"/>
        <v>31478830.304402195</v>
      </c>
      <c r="AI87" s="2">
        <f t="shared" si="32"/>
        <v>-80890279543.695602</v>
      </c>
      <c r="AJ87" t="s">
        <v>11</v>
      </c>
      <c r="AL87" s="2">
        <f t="shared" si="33"/>
        <v>59.878410401495216</v>
      </c>
      <c r="AM87" s="2">
        <f t="shared" si="34"/>
        <v>1.1219857594886314E+22</v>
      </c>
      <c r="AN87">
        <f t="shared" si="35"/>
        <v>22.04998734478578</v>
      </c>
      <c r="AO87" s="2">
        <f t="shared" si="36"/>
        <v>5206410724.8529129</v>
      </c>
      <c r="AP87" s="2">
        <f t="shared" si="37"/>
        <v>-75715347649.147095</v>
      </c>
      <c r="AQ87" t="s">
        <v>11</v>
      </c>
      <c r="AR87" t="s">
        <v>11</v>
      </c>
    </row>
    <row r="88" spans="1:44" ht="18">
      <c r="A88" s="1">
        <v>39717</v>
      </c>
      <c r="B88">
        <v>2323</v>
      </c>
      <c r="E88">
        <v>1108</v>
      </c>
      <c r="G88" s="2">
        <v>3334700000</v>
      </c>
      <c r="H88" s="2">
        <v>30.279299999999999</v>
      </c>
      <c r="I88" s="2">
        <v>30.464300000000001</v>
      </c>
      <c r="J88" s="2">
        <v>15.5152</v>
      </c>
      <c r="K88" s="2">
        <v>15.586499999999999</v>
      </c>
      <c r="L88" s="2">
        <v>5.0783999999999996E-4</v>
      </c>
      <c r="M88" s="2">
        <v>1834827552</v>
      </c>
      <c r="O88" s="2">
        <f t="shared" si="19"/>
        <v>3.4104643107326802</v>
      </c>
      <c r="P88" s="2">
        <f>(H88^0.91328)</f>
        <v>22.526870603483395</v>
      </c>
      <c r="Q88" s="2">
        <f t="shared" si="20"/>
        <v>0.44511078572635837</v>
      </c>
      <c r="R88" s="8">
        <f t="shared" si="21"/>
        <v>3962952.6635447196</v>
      </c>
      <c r="S88" s="8">
        <f t="shared" si="22"/>
        <v>-1830864599.3364553</v>
      </c>
      <c r="T88" t="s">
        <v>11</v>
      </c>
      <c r="U88" t="s">
        <v>11</v>
      </c>
      <c r="W88" s="2">
        <f t="shared" si="23"/>
        <v>10.057358538147804</v>
      </c>
      <c r="X88" s="2">
        <f t="shared" si="24"/>
        <v>0.59933481843379843</v>
      </c>
      <c r="Y88" s="2">
        <f t="shared" si="25"/>
        <v>2486979121.0348806</v>
      </c>
      <c r="Z88" s="2">
        <f t="shared" si="26"/>
        <v>652151569.03488064</v>
      </c>
      <c r="AA88" s="2" t="s">
        <v>12</v>
      </c>
      <c r="AB88" s="2">
        <f t="shared" si="27"/>
        <v>-1834827552</v>
      </c>
      <c r="AC88" s="10" t="s">
        <v>11</v>
      </c>
      <c r="AE88">
        <f t="shared" si="28"/>
        <v>1.4811458308791803</v>
      </c>
      <c r="AF88">
        <f t="shared" si="29"/>
        <v>9.7911147674333439</v>
      </c>
      <c r="AG88">
        <f t="shared" si="30"/>
        <v>-3.2942730949252459</v>
      </c>
      <c r="AH88">
        <f t="shared" si="31"/>
        <v>964122.42638213048</v>
      </c>
      <c r="AI88" s="2">
        <f t="shared" si="32"/>
        <v>-1833863429.5736179</v>
      </c>
      <c r="AJ88" t="s">
        <v>11</v>
      </c>
      <c r="AL88" s="2">
        <f t="shared" si="33"/>
        <v>8.8726188077871857</v>
      </c>
      <c r="AM88" s="2">
        <f t="shared" si="34"/>
        <v>9.5634411658276126E+25</v>
      </c>
      <c r="AN88">
        <f t="shared" si="35"/>
        <v>25.980614190437443</v>
      </c>
      <c r="AO88" s="2">
        <f t="shared" si="36"/>
        <v>908994082.33365834</v>
      </c>
      <c r="AP88" s="2">
        <f t="shared" si="37"/>
        <v>-925833469.66634166</v>
      </c>
      <c r="AQ88" t="s">
        <v>11</v>
      </c>
      <c r="AR88" t="s">
        <v>11</v>
      </c>
    </row>
    <row r="89" spans="1:44" ht="18">
      <c r="A89" s="1">
        <v>310319</v>
      </c>
      <c r="B89">
        <v>3288</v>
      </c>
      <c r="E89">
        <v>639</v>
      </c>
      <c r="G89" s="2">
        <v>6561100000</v>
      </c>
      <c r="H89" s="2">
        <v>65.757400000000004</v>
      </c>
      <c r="I89" s="2">
        <v>67.616</v>
      </c>
      <c r="J89" s="2">
        <v>471.96269999999998</v>
      </c>
      <c r="K89" s="2">
        <v>113.7159</v>
      </c>
      <c r="L89" s="2">
        <v>8.4851999999999993E-5</v>
      </c>
      <c r="M89" s="2">
        <v>55814308902</v>
      </c>
      <c r="O89" s="2">
        <f t="shared" si="19"/>
        <v>4.1859722122533931</v>
      </c>
      <c r="P89" s="2">
        <f>(H89^0.91328)</f>
        <v>45.739611825118594</v>
      </c>
      <c r="Q89" s="2">
        <f t="shared" si="20"/>
        <v>0.36774563871496424</v>
      </c>
      <c r="R89" s="8">
        <f t="shared" si="21"/>
        <v>6647983.1170910904</v>
      </c>
      <c r="S89" s="8">
        <f t="shared" si="22"/>
        <v>-55807660918.882912</v>
      </c>
      <c r="T89" t="s">
        <v>11</v>
      </c>
      <c r="U89" t="s">
        <v>11</v>
      </c>
      <c r="W89" s="2">
        <f t="shared" si="23"/>
        <v>16.999629886204222</v>
      </c>
      <c r="X89" s="2">
        <f t="shared" si="24"/>
        <v>0.53116005108700282</v>
      </c>
      <c r="Y89" s="2">
        <f t="shared" si="25"/>
        <v>3725491422.1968479</v>
      </c>
      <c r="Z89" s="2">
        <f t="shared" si="26"/>
        <v>-52088817479.803154</v>
      </c>
      <c r="AA89" s="2" t="s">
        <v>11</v>
      </c>
      <c r="AB89" s="2">
        <f t="shared" si="27"/>
        <v>-55814308902</v>
      </c>
      <c r="AC89" s="9" t="s">
        <v>11</v>
      </c>
      <c r="AE89">
        <f t="shared" si="28"/>
        <v>1.8179446331819964</v>
      </c>
      <c r="AF89">
        <f t="shared" si="29"/>
        <v>32.184326751461299</v>
      </c>
      <c r="AG89">
        <f t="shared" si="30"/>
        <v>-4.071337916708389</v>
      </c>
      <c r="AH89">
        <f t="shared" si="31"/>
        <v>3916715.4683975573</v>
      </c>
      <c r="AI89" s="2">
        <f t="shared" si="32"/>
        <v>-55810392186.531601</v>
      </c>
      <c r="AJ89" t="s">
        <v>11</v>
      </c>
      <c r="AL89" s="2">
        <f t="shared" si="33"/>
        <v>14.575719459907956</v>
      </c>
      <c r="AM89" s="2">
        <f t="shared" si="34"/>
        <v>1.2853269507024353E+32</v>
      </c>
      <c r="AN89">
        <f t="shared" si="35"/>
        <v>32.109013613912381</v>
      </c>
      <c r="AO89" s="2">
        <f t="shared" si="36"/>
        <v>1845511619.3248472</v>
      </c>
      <c r="AP89" s="2">
        <f t="shared" si="37"/>
        <v>-53968797282.675156</v>
      </c>
      <c r="AQ89" t="s">
        <v>11</v>
      </c>
      <c r="AR89" t="s">
        <v>11</v>
      </c>
    </row>
    <row r="90" spans="1:44" ht="18">
      <c r="A90" s="1">
        <v>187351</v>
      </c>
      <c r="B90">
        <v>3768</v>
      </c>
      <c r="E90">
        <v>460</v>
      </c>
      <c r="G90" s="2">
        <v>3214300000</v>
      </c>
      <c r="H90" s="2">
        <v>1525</v>
      </c>
      <c r="I90" s="2">
        <v>820.46280000000002</v>
      </c>
      <c r="J90" s="2">
        <v>545</v>
      </c>
      <c r="K90" s="2">
        <v>300.92899999999997</v>
      </c>
      <c r="L90" s="2">
        <v>8.0000000000000007E-5</v>
      </c>
      <c r="M90" s="2">
        <v>64451700000</v>
      </c>
      <c r="O90" s="2">
        <f t="shared" si="19"/>
        <v>7.3297496890415124</v>
      </c>
      <c r="P90" s="2">
        <f>(H90^0.91328)</f>
        <v>807.63788505662399</v>
      </c>
      <c r="Q90" s="2">
        <f t="shared" si="20"/>
        <v>0.36544223010448817</v>
      </c>
      <c r="R90" s="8">
        <f t="shared" si="21"/>
        <v>116650154.3312875</v>
      </c>
      <c r="S90" s="8">
        <f t="shared" si="22"/>
        <v>-64335049845.668709</v>
      </c>
      <c r="T90" t="s">
        <v>11</v>
      </c>
      <c r="U90" t="s">
        <v>11</v>
      </c>
      <c r="W90" s="2">
        <f t="shared" si="23"/>
        <v>142.73567340078506</v>
      </c>
      <c r="X90" s="2">
        <f t="shared" si="24"/>
        <v>0.52905344076674399</v>
      </c>
      <c r="Y90" s="2">
        <f t="shared" si="25"/>
        <v>31156650974.219921</v>
      </c>
      <c r="Z90" s="2">
        <f t="shared" si="26"/>
        <v>-33295049025.780079</v>
      </c>
      <c r="AA90" s="2" t="s">
        <v>11</v>
      </c>
      <c r="AB90" s="2">
        <f t="shared" si="27"/>
        <v>-64451700000</v>
      </c>
      <c r="AC90" s="9" t="s">
        <v>11</v>
      </c>
      <c r="AE90">
        <f t="shared" si="28"/>
        <v>3.1832698436828046</v>
      </c>
      <c r="AF90">
        <f t="shared" si="29"/>
        <v>833.08444745051577</v>
      </c>
      <c r="AG90">
        <f t="shared" si="30"/>
        <v>-4.0969100130080562</v>
      </c>
      <c r="AH90">
        <f t="shared" si="31"/>
        <v>102020135.58366495</v>
      </c>
      <c r="AI90" s="2">
        <f t="shared" si="32"/>
        <v>-64349679864.416336</v>
      </c>
      <c r="AJ90" t="s">
        <v>11</v>
      </c>
      <c r="AL90" s="2">
        <f t="shared" si="33"/>
        <v>109.03033878327435</v>
      </c>
      <c r="AM90" s="2">
        <f t="shared" si="34"/>
        <v>2.0449867977634594E+32</v>
      </c>
      <c r="AN90">
        <f t="shared" si="35"/>
        <v>32.310690508589332</v>
      </c>
      <c r="AO90" s="2">
        <f t="shared" si="36"/>
        <v>13891636788.200867</v>
      </c>
      <c r="AP90" s="2">
        <f t="shared" si="37"/>
        <v>-50560063211.799133</v>
      </c>
      <c r="AQ90" t="s">
        <v>11</v>
      </c>
      <c r="AR90" t="s">
        <v>11</v>
      </c>
    </row>
    <row r="91" spans="1:44" ht="18">
      <c r="A91" s="1">
        <v>216312</v>
      </c>
      <c r="B91">
        <v>3740</v>
      </c>
      <c r="E91">
        <v>64</v>
      </c>
      <c r="G91" s="2">
        <v>7482700</v>
      </c>
      <c r="H91" s="2">
        <v>2.4066999999999998</v>
      </c>
      <c r="I91" s="2">
        <v>2.4152</v>
      </c>
      <c r="J91" s="2">
        <v>2.1299000000000001</v>
      </c>
      <c r="K91" s="2">
        <v>2.1341000000000001</v>
      </c>
      <c r="L91" s="2">
        <v>8.6076000000000002E-4</v>
      </c>
      <c r="M91" s="2">
        <v>251881974.00000003</v>
      </c>
      <c r="O91" s="2">
        <f t="shared" si="19"/>
        <v>0.87825651455622145</v>
      </c>
      <c r="P91" s="2">
        <f>(H91^0.91328)</f>
        <v>2.2302063383818829</v>
      </c>
      <c r="Q91" s="2">
        <f t="shared" si="20"/>
        <v>0.47089195029964404</v>
      </c>
      <c r="R91" s="8">
        <f t="shared" si="21"/>
        <v>415065.09666807047</v>
      </c>
      <c r="S91" s="8">
        <f t="shared" si="22"/>
        <v>-251466908.90333197</v>
      </c>
      <c r="T91" t="s">
        <v>11</v>
      </c>
      <c r="U91" t="s">
        <v>11</v>
      </c>
      <c r="W91" s="2">
        <f t="shared" si="23"/>
        <v>1.8119984582175113</v>
      </c>
      <c r="X91" s="2">
        <f t="shared" si="24"/>
        <v>0.62106233440698166</v>
      </c>
      <c r="Y91" s="2">
        <f t="shared" si="25"/>
        <v>464313929.62531418</v>
      </c>
      <c r="Z91" s="2">
        <f t="shared" si="26"/>
        <v>212431955.62531415</v>
      </c>
      <c r="AA91" s="2" t="s">
        <v>12</v>
      </c>
      <c r="AB91" s="2">
        <f t="shared" si="27"/>
        <v>-251881974.00000003</v>
      </c>
      <c r="AC91" s="10" t="s">
        <v>11</v>
      </c>
      <c r="AE91">
        <f t="shared" si="28"/>
        <v>0.38142195796734996</v>
      </c>
      <c r="AF91">
        <f t="shared" si="29"/>
        <v>3.7051368595460974E-3</v>
      </c>
      <c r="AG91">
        <f t="shared" si="30"/>
        <v>-3.0651179231169379</v>
      </c>
      <c r="AH91">
        <f t="shared" si="31"/>
        <v>339.46256360173669</v>
      </c>
      <c r="AI91" s="2">
        <f t="shared" si="32"/>
        <v>-251881634.53743643</v>
      </c>
      <c r="AJ91" t="s">
        <v>11</v>
      </c>
      <c r="AL91" s="2">
        <f t="shared" si="33"/>
        <v>1.7544482672178112</v>
      </c>
      <c r="AM91" s="2">
        <f t="shared" si="34"/>
        <v>1.4905927770877104E+24</v>
      </c>
      <c r="AN91">
        <f t="shared" si="35"/>
        <v>24.173359012454039</v>
      </c>
      <c r="AO91" s="2">
        <f t="shared" si="36"/>
        <v>167238932.85484853</v>
      </c>
      <c r="AP91" s="2">
        <f t="shared" si="37"/>
        <v>-84643041.145151496</v>
      </c>
      <c r="AQ91" t="s">
        <v>11</v>
      </c>
      <c r="AR91" t="s">
        <v>11</v>
      </c>
    </row>
    <row r="92" spans="1:44" ht="18">
      <c r="A92" s="1">
        <v>229754</v>
      </c>
      <c r="B92">
        <v>4206</v>
      </c>
      <c r="E92">
        <v>211</v>
      </c>
      <c r="G92" s="2">
        <v>102270000</v>
      </c>
      <c r="H92" s="2">
        <v>17.049499999999998</v>
      </c>
      <c r="I92" s="2">
        <v>16.972999999999999</v>
      </c>
      <c r="J92" s="2">
        <v>268.02030000000002</v>
      </c>
      <c r="K92" s="2">
        <v>269.35430000000002</v>
      </c>
      <c r="L92" s="2">
        <v>9.3594999999999995E-4</v>
      </c>
      <c r="M92" s="2">
        <v>31696080678.000004</v>
      </c>
      <c r="O92" s="2">
        <f t="shared" si="19"/>
        <v>2.8361208777863278</v>
      </c>
      <c r="P92" s="2">
        <f>(H92^0.91328)</f>
        <v>13.332070857357925</v>
      </c>
      <c r="Q92" s="2">
        <f t="shared" si="20"/>
        <v>0.47511896930254782</v>
      </c>
      <c r="R92" s="8">
        <f t="shared" si="21"/>
        <v>2503513.2004903066</v>
      </c>
      <c r="S92" s="8">
        <f t="shared" si="22"/>
        <v>-31693577164.799515</v>
      </c>
      <c r="T92" t="s">
        <v>11</v>
      </c>
      <c r="U92" t="s">
        <v>11</v>
      </c>
      <c r="W92" s="2">
        <f t="shared" si="23"/>
        <v>6.8180376354393903</v>
      </c>
      <c r="X92" s="2">
        <f t="shared" si="24"/>
        <v>0.6245825425192475</v>
      </c>
      <c r="Y92" s="2">
        <f t="shared" si="25"/>
        <v>1756984512.0058644</v>
      </c>
      <c r="Z92" s="2">
        <f t="shared" si="26"/>
        <v>-29939096165.994141</v>
      </c>
      <c r="AA92" s="2" t="s">
        <v>11</v>
      </c>
      <c r="AB92" s="2">
        <f t="shared" si="27"/>
        <v>-31696080678.000004</v>
      </c>
      <c r="AC92" s="9" t="s">
        <v>11</v>
      </c>
      <c r="AE92">
        <f t="shared" si="28"/>
        <v>1.231711647233209</v>
      </c>
      <c r="AF92">
        <f t="shared" si="29"/>
        <v>3.3548766110929447</v>
      </c>
      <c r="AG92">
        <f t="shared" si="30"/>
        <v>-3.028747351373116</v>
      </c>
      <c r="AH92">
        <f t="shared" si="31"/>
        <v>303724.65247308771</v>
      </c>
      <c r="AI92" s="2">
        <f t="shared" si="32"/>
        <v>-31695776953.34753</v>
      </c>
      <c r="AJ92" t="s">
        <v>11</v>
      </c>
      <c r="AL92" s="2">
        <f t="shared" si="33"/>
        <v>6.1431906157732632</v>
      </c>
      <c r="AM92" s="2">
        <f t="shared" si="34"/>
        <v>7.7004988677289308E+23</v>
      </c>
      <c r="AN92">
        <f t="shared" si="35"/>
        <v>23.886518861339216</v>
      </c>
      <c r="AO92" s="2">
        <f t="shared" si="36"/>
        <v>578637627.88622344</v>
      </c>
      <c r="AP92" s="2">
        <f t="shared" si="37"/>
        <v>-31117443050.113781</v>
      </c>
      <c r="AQ92" t="s">
        <v>11</v>
      </c>
      <c r="AR92" t="s">
        <v>11</v>
      </c>
    </row>
    <row r="93" spans="1:44" ht="18">
      <c r="A93" s="1">
        <v>221344</v>
      </c>
      <c r="B93">
        <v>4302</v>
      </c>
      <c r="E93">
        <v>86</v>
      </c>
      <c r="G93" s="2">
        <v>11293000</v>
      </c>
      <c r="H93" s="2">
        <v>8.2607999999999997</v>
      </c>
      <c r="I93" s="2">
        <v>8.2607999999999997</v>
      </c>
      <c r="J93" s="2">
        <v>5.6319999999999997</v>
      </c>
      <c r="K93" s="2">
        <v>4.2446999999999999</v>
      </c>
      <c r="L93" s="2">
        <v>1.6000000000000001E-3</v>
      </c>
      <c r="M93" s="2">
        <v>666040320</v>
      </c>
      <c r="O93" s="2">
        <f t="shared" si="19"/>
        <v>2.1115214351432474</v>
      </c>
      <c r="P93" s="2">
        <f>(H93^0.91328)</f>
        <v>6.8785666624027089</v>
      </c>
      <c r="Q93" s="2">
        <f t="shared" si="20"/>
        <v>0.5030969023934011</v>
      </c>
      <c r="R93" s="8">
        <f t="shared" si="21"/>
        <v>1367727.2390842959</v>
      </c>
      <c r="S93" s="8">
        <f t="shared" si="22"/>
        <v>-664672592.76091576</v>
      </c>
      <c r="T93" t="s">
        <v>11</v>
      </c>
      <c r="U93" t="s">
        <v>11</v>
      </c>
      <c r="W93" s="2">
        <f t="shared" si="23"/>
        <v>4.1751114516312233</v>
      </c>
      <c r="X93" s="2">
        <f t="shared" si="24"/>
        <v>0.64759883324470568</v>
      </c>
      <c r="Y93" s="2">
        <f t="shared" si="25"/>
        <v>1115559729.9639101</v>
      </c>
      <c r="Z93" s="2">
        <f t="shared" si="26"/>
        <v>449519409.9639101</v>
      </c>
      <c r="AA93" s="2" t="s">
        <v>12</v>
      </c>
      <c r="AB93" s="2">
        <f t="shared" si="27"/>
        <v>-666040320</v>
      </c>
      <c r="AC93" s="10" t="s">
        <v>11</v>
      </c>
      <c r="AE93">
        <f t="shared" si="28"/>
        <v>0.91702210770314752</v>
      </c>
      <c r="AF93">
        <f t="shared" si="29"/>
        <v>0.60464701369531704</v>
      </c>
      <c r="AG93">
        <f t="shared" si="30"/>
        <v>-2.795880017344075</v>
      </c>
      <c r="AH93">
        <f t="shared" si="31"/>
        <v>50531.348359283198</v>
      </c>
      <c r="AI93" s="2">
        <f t="shared" si="32"/>
        <v>-665989788.65164077</v>
      </c>
      <c r="AJ93" t="s">
        <v>11</v>
      </c>
      <c r="AL93" s="2">
        <f t="shared" si="33"/>
        <v>3.8633807426078466</v>
      </c>
      <c r="AM93" s="2">
        <f t="shared" si="34"/>
        <v>1.1219857594886314E+22</v>
      </c>
      <c r="AN93">
        <f t="shared" si="35"/>
        <v>22.04998734478578</v>
      </c>
      <c r="AO93" s="2">
        <f t="shared" si="36"/>
        <v>335919854.87980545</v>
      </c>
      <c r="AP93" s="2">
        <f t="shared" si="37"/>
        <v>-330120465.12019455</v>
      </c>
      <c r="AQ93" t="s">
        <v>11</v>
      </c>
      <c r="AR93" t="s">
        <v>11</v>
      </c>
    </row>
    <row r="94" spans="1:44" ht="18">
      <c r="A94" s="1">
        <v>298139</v>
      </c>
      <c r="B94">
        <v>4349</v>
      </c>
      <c r="E94">
        <v>279</v>
      </c>
      <c r="G94" s="2">
        <v>439870000</v>
      </c>
      <c r="H94" s="2">
        <v>34.2682</v>
      </c>
      <c r="I94" s="2">
        <v>41.7973</v>
      </c>
      <c r="J94" s="2">
        <v>434.17529999999999</v>
      </c>
      <c r="K94" s="2">
        <v>460.92070000000001</v>
      </c>
      <c r="L94" s="2">
        <v>1.951E-4</v>
      </c>
      <c r="M94" s="2">
        <v>51345570978</v>
      </c>
      <c r="O94" s="2">
        <f t="shared" si="19"/>
        <v>3.5342178104335464</v>
      </c>
      <c r="P94" s="2">
        <f>(H94^0.91328)</f>
        <v>25.222348378230777</v>
      </c>
      <c r="Q94" s="2">
        <f t="shared" si="20"/>
        <v>0.4019142025252655</v>
      </c>
      <c r="R94" s="8">
        <f t="shared" si="21"/>
        <v>4006533.4741370408</v>
      </c>
      <c r="S94" s="8">
        <f t="shared" si="22"/>
        <v>-51341564444.525864</v>
      </c>
      <c r="T94" t="s">
        <v>11</v>
      </c>
      <c r="U94" t="s">
        <v>11</v>
      </c>
      <c r="W94" s="2">
        <f t="shared" si="23"/>
        <v>10.93604966283004</v>
      </c>
      <c r="X94" s="2">
        <f t="shared" si="24"/>
        <v>0.56186174428434421</v>
      </c>
      <c r="Y94" s="2">
        <f t="shared" si="25"/>
        <v>2535179034.2089067</v>
      </c>
      <c r="Z94" s="2">
        <f t="shared" si="26"/>
        <v>-48810391943.791092</v>
      </c>
      <c r="AA94" s="2" t="s">
        <v>11</v>
      </c>
      <c r="AB94" s="2">
        <f t="shared" si="27"/>
        <v>-51345570978</v>
      </c>
      <c r="AC94" s="9" t="s">
        <v>11</v>
      </c>
      <c r="AE94">
        <f t="shared" si="28"/>
        <v>1.5348912929154821</v>
      </c>
      <c r="AF94">
        <f t="shared" si="29"/>
        <v>12.043114936344423</v>
      </c>
      <c r="AG94">
        <f t="shared" si="30"/>
        <v>-3.7097427306054818</v>
      </c>
      <c r="AH94">
        <f t="shared" si="31"/>
        <v>1335435.9651368053</v>
      </c>
      <c r="AI94" s="2">
        <f t="shared" si="32"/>
        <v>-51344235542.034866</v>
      </c>
      <c r="AJ94" t="s">
        <v>11</v>
      </c>
      <c r="AL94" s="2">
        <f t="shared" si="33"/>
        <v>9.6040236041956355</v>
      </c>
      <c r="AM94" s="2">
        <f t="shared" si="34"/>
        <v>1.8082439436656765E+29</v>
      </c>
      <c r="AN94">
        <f t="shared" si="35"/>
        <v>29.257257019193194</v>
      </c>
      <c r="AO94" s="2">
        <f t="shared" si="36"/>
        <v>1108017563.1821394</v>
      </c>
      <c r="AP94" s="2">
        <f t="shared" si="37"/>
        <v>-50237553414.817863</v>
      </c>
      <c r="AQ94" t="s">
        <v>11</v>
      </c>
      <c r="AR94" t="s">
        <v>11</v>
      </c>
    </row>
    <row r="95" spans="1:44" ht="18">
      <c r="A95" s="1">
        <v>322537</v>
      </c>
      <c r="B95">
        <v>4898</v>
      </c>
      <c r="E95">
        <v>1312</v>
      </c>
      <c r="G95" s="2">
        <v>6587600000</v>
      </c>
      <c r="H95" s="2">
        <v>405.2158</v>
      </c>
      <c r="I95" s="2">
        <v>405.44709999999998</v>
      </c>
      <c r="J95" s="2">
        <v>33.766800000000003</v>
      </c>
      <c r="K95" s="2">
        <v>33.785299999999999</v>
      </c>
      <c r="L95" s="2">
        <v>3.8090999999999998E-4</v>
      </c>
      <c r="M95" s="2">
        <v>3993261768.0000005</v>
      </c>
      <c r="O95" s="2">
        <f t="shared" si="19"/>
        <v>6.0044197647041502</v>
      </c>
      <c r="P95" s="2">
        <f>(H95^0.91328)</f>
        <v>240.73975197952848</v>
      </c>
      <c r="Q95" s="2">
        <f t="shared" si="20"/>
        <v>0.43165776282701901</v>
      </c>
      <c r="R95" s="8">
        <f t="shared" si="21"/>
        <v>41071188.143426292</v>
      </c>
      <c r="S95" s="8">
        <f t="shared" si="22"/>
        <v>-3952190579.8565741</v>
      </c>
      <c r="T95" t="s">
        <v>11</v>
      </c>
      <c r="U95" t="s">
        <v>11</v>
      </c>
      <c r="W95" s="2">
        <f t="shared" si="23"/>
        <v>58.205009757749295</v>
      </c>
      <c r="X95" s="2">
        <f t="shared" si="24"/>
        <v>0.5878136975834406</v>
      </c>
      <c r="Y95" s="2">
        <f t="shared" si="25"/>
        <v>14116231309.658249</v>
      </c>
      <c r="Z95" s="2">
        <f t="shared" si="26"/>
        <v>10122969541.658249</v>
      </c>
      <c r="AA95" s="2" t="s">
        <v>12</v>
      </c>
      <c r="AB95" s="2">
        <f t="shared" si="27"/>
        <v>-3993261768.0000005</v>
      </c>
      <c r="AC95" s="10" t="s">
        <v>11</v>
      </c>
      <c r="AE95">
        <f t="shared" si="28"/>
        <v>2.6076863708418339</v>
      </c>
      <c r="AF95">
        <f t="shared" si="29"/>
        <v>261.58396256259806</v>
      </c>
      <c r="AG95">
        <f t="shared" si="30"/>
        <v>-3.4191776256908231</v>
      </c>
      <c r="AH95">
        <f t="shared" si="31"/>
        <v>26734571.139515776</v>
      </c>
      <c r="AI95" s="2">
        <f t="shared" si="32"/>
        <v>-3966527196.8604846</v>
      </c>
      <c r="AJ95" t="s">
        <v>11</v>
      </c>
      <c r="AL95" s="2">
        <f t="shared" si="33"/>
        <v>46.67968237045055</v>
      </c>
      <c r="AM95" s="2">
        <f t="shared" si="34"/>
        <v>9.2403040704620505E+26</v>
      </c>
      <c r="AN95">
        <f t="shared" si="35"/>
        <v>26.965686262773243</v>
      </c>
      <c r="AO95" s="2">
        <f t="shared" si="36"/>
        <v>4963627572.3208952</v>
      </c>
      <c r="AP95" s="2">
        <f t="shared" si="37"/>
        <v>970365804.32089472</v>
      </c>
      <c r="AQ95" t="s">
        <v>12</v>
      </c>
      <c r="AR95" s="10" t="s">
        <v>11</v>
      </c>
    </row>
    <row r="96" spans="1:44" ht="18">
      <c r="A96" s="1">
        <v>491103</v>
      </c>
      <c r="B96">
        <v>4892</v>
      </c>
      <c r="E96">
        <v>110</v>
      </c>
      <c r="G96" s="2">
        <v>9192900</v>
      </c>
      <c r="H96" s="2">
        <v>4.9866999999999999</v>
      </c>
      <c r="I96" s="2">
        <v>4.9866999999999999</v>
      </c>
      <c r="J96" s="2">
        <v>5.875</v>
      </c>
      <c r="K96" s="2">
        <v>5.8659999999999997</v>
      </c>
      <c r="L96" s="2">
        <v>1.6999999999999999E-3</v>
      </c>
      <c r="M96" s="2">
        <v>694777500</v>
      </c>
      <c r="O96" s="2">
        <f t="shared" si="19"/>
        <v>1.606774368347859</v>
      </c>
      <c r="P96" s="2">
        <f>(H96^0.91328)</f>
        <v>4.3380931930405939</v>
      </c>
      <c r="Q96" s="2">
        <f t="shared" si="20"/>
        <v>0.50636211408990628</v>
      </c>
      <c r="R96" s="8">
        <f t="shared" si="21"/>
        <v>868180.41452637129</v>
      </c>
      <c r="S96" s="8">
        <f t="shared" si="22"/>
        <v>-693909319.58547366</v>
      </c>
      <c r="T96" t="s">
        <v>11</v>
      </c>
      <c r="U96" t="s">
        <v>11</v>
      </c>
      <c r="W96" s="2">
        <f t="shared" si="23"/>
        <v>2.9668865275346477</v>
      </c>
      <c r="X96" s="2">
        <f t="shared" si="24"/>
        <v>0.65025394803025749</v>
      </c>
      <c r="Y96" s="2">
        <f t="shared" si="25"/>
        <v>795980872.799474</v>
      </c>
      <c r="Z96" s="2">
        <f t="shared" si="26"/>
        <v>101203372.799474</v>
      </c>
      <c r="AA96" s="2" t="s">
        <v>12</v>
      </c>
      <c r="AB96" s="2">
        <f t="shared" si="27"/>
        <v>-694777500</v>
      </c>
      <c r="AC96" s="10" t="s">
        <v>11</v>
      </c>
      <c r="AE96">
        <f t="shared" si="28"/>
        <v>0.69781324183705817</v>
      </c>
      <c r="AF96">
        <f t="shared" si="29"/>
        <v>0.12371925924023562</v>
      </c>
      <c r="AG96">
        <f t="shared" si="30"/>
        <v>-2.7695510786217259</v>
      </c>
      <c r="AH96">
        <f t="shared" si="31"/>
        <v>10242.055734193882</v>
      </c>
      <c r="AI96" s="2">
        <f t="shared" si="32"/>
        <v>-694767257.94426584</v>
      </c>
      <c r="AJ96" t="s">
        <v>11</v>
      </c>
      <c r="AL96" s="2">
        <f t="shared" si="33"/>
        <v>2.7967670852502531</v>
      </c>
      <c r="AM96" s="2">
        <f t="shared" si="34"/>
        <v>6.9557111165479436E+21</v>
      </c>
      <c r="AN96">
        <f t="shared" si="35"/>
        <v>21.842341536658104</v>
      </c>
      <c r="AO96" s="2">
        <f t="shared" si="36"/>
        <v>240888081.19379401</v>
      </c>
      <c r="AP96" s="2">
        <f t="shared" si="37"/>
        <v>-453889418.80620599</v>
      </c>
      <c r="AQ96" t="s">
        <v>11</v>
      </c>
      <c r="AR96" t="s">
        <v>11</v>
      </c>
    </row>
    <row r="97" spans="1:44" ht="18">
      <c r="A97" s="1">
        <v>491211</v>
      </c>
      <c r="B97">
        <v>4880</v>
      </c>
      <c r="E97">
        <v>544</v>
      </c>
      <c r="G97" s="2">
        <v>2040600000</v>
      </c>
      <c r="H97" s="2">
        <v>530.74040000000002</v>
      </c>
      <c r="I97" s="2">
        <v>525.86940000000004</v>
      </c>
      <c r="J97" s="2">
        <v>285.35700000000003</v>
      </c>
      <c r="K97" s="2">
        <v>282.3177</v>
      </c>
      <c r="L97" s="2">
        <v>4.7056000000000002E-4</v>
      </c>
      <c r="M97" s="2">
        <v>33746318820.000004</v>
      </c>
      <c r="O97" s="2">
        <f t="shared" si="19"/>
        <v>6.2742730128079129</v>
      </c>
      <c r="P97" s="2">
        <f>(H97^0.91328)</f>
        <v>308.02102916026587</v>
      </c>
      <c r="Q97" s="2">
        <f t="shared" si="20"/>
        <v>0.44150410654051792</v>
      </c>
      <c r="R97" s="8">
        <f t="shared" si="21"/>
        <v>53748335.249995403</v>
      </c>
      <c r="S97" s="8">
        <f t="shared" si="22"/>
        <v>-33692570484.750008</v>
      </c>
      <c r="T97" t="s">
        <v>11</v>
      </c>
      <c r="U97" t="s">
        <v>11</v>
      </c>
      <c r="W97" s="2">
        <f t="shared" si="23"/>
        <v>69.868590784830658</v>
      </c>
      <c r="X97" s="2">
        <f t="shared" si="24"/>
        <v>0.59625877956995055</v>
      </c>
      <c r="Y97" s="2">
        <f t="shared" si="25"/>
        <v>17188400655.510059</v>
      </c>
      <c r="Z97" s="2">
        <f t="shared" si="26"/>
        <v>-16557918164.489944</v>
      </c>
      <c r="AA97" s="2" t="s">
        <v>11</v>
      </c>
      <c r="AB97" s="2">
        <f t="shared" si="27"/>
        <v>-33746318820.000004</v>
      </c>
      <c r="AC97" s="9" t="s">
        <v>11</v>
      </c>
      <c r="AE97">
        <f t="shared" si="28"/>
        <v>2.7248821474169675</v>
      </c>
      <c r="AF97">
        <f t="shared" si="29"/>
        <v>337.67552084046923</v>
      </c>
      <c r="AG97">
        <f t="shared" si="30"/>
        <v>-3.3273849928370058</v>
      </c>
      <c r="AH97">
        <f t="shared" si="31"/>
        <v>33584823.98059617</v>
      </c>
      <c r="AI97" s="2">
        <f t="shared" si="32"/>
        <v>-33712733996.019409</v>
      </c>
      <c r="AJ97" t="s">
        <v>11</v>
      </c>
      <c r="AL97" s="2">
        <f t="shared" si="33"/>
        <v>55.480780863829239</v>
      </c>
      <c r="AM97" s="2">
        <f t="shared" si="34"/>
        <v>1.7448354831162011E+26</v>
      </c>
      <c r="AN97">
        <f t="shared" si="35"/>
        <v>26.241754484508331</v>
      </c>
      <c r="AO97" s="2">
        <f t="shared" si="36"/>
        <v>5741101851.3465385</v>
      </c>
      <c r="AP97" s="2">
        <f t="shared" si="37"/>
        <v>-28005216968.653465</v>
      </c>
      <c r="AQ97" t="s">
        <v>11</v>
      </c>
      <c r="AR97" t="s">
        <v>11</v>
      </c>
    </row>
    <row r="98" spans="1:44" ht="18">
      <c r="A98" s="1">
        <v>27906</v>
      </c>
      <c r="B98">
        <v>9686</v>
      </c>
      <c r="E98">
        <v>1458</v>
      </c>
      <c r="G98" s="2">
        <v>19838000000</v>
      </c>
      <c r="H98" s="2">
        <v>435.96510000000001</v>
      </c>
      <c r="I98" s="2">
        <v>437.63319999999999</v>
      </c>
      <c r="J98" s="2">
        <v>61.047699999999999</v>
      </c>
      <c r="K98" s="2">
        <v>61.241799999999998</v>
      </c>
      <c r="L98" s="2">
        <v>1.9589999999999999E-4</v>
      </c>
      <c r="M98" s="2">
        <v>7219501002</v>
      </c>
      <c r="O98" s="2">
        <f t="shared" si="19"/>
        <v>6.0775621942736331</v>
      </c>
      <c r="P98" s="2">
        <f>(H98^0.91328)</f>
        <v>257.37032493838512</v>
      </c>
      <c r="Q98" s="2">
        <f t="shared" si="20"/>
        <v>0.40208974294343119</v>
      </c>
      <c r="R98" s="8">
        <f t="shared" si="21"/>
        <v>40900759.051911362</v>
      </c>
      <c r="S98" s="8">
        <f t="shared" si="22"/>
        <v>-7178600242.9480886</v>
      </c>
      <c r="T98" t="s">
        <v>11</v>
      </c>
      <c r="U98" t="s">
        <v>11</v>
      </c>
      <c r="W98" s="2">
        <f t="shared" si="23"/>
        <v>61.158962667270551</v>
      </c>
      <c r="X98" s="2">
        <f t="shared" si="24"/>
        <v>0.56201693748658332</v>
      </c>
      <c r="Y98" s="2">
        <f t="shared" si="25"/>
        <v>14181697334.033548</v>
      </c>
      <c r="Z98" s="2">
        <f t="shared" si="26"/>
        <v>6962196332.0335484</v>
      </c>
      <c r="AA98" s="2" t="s">
        <v>12</v>
      </c>
      <c r="AB98" s="2">
        <f t="shared" si="27"/>
        <v>-7219501002</v>
      </c>
      <c r="AC98" s="10" t="s">
        <v>11</v>
      </c>
      <c r="AE98">
        <f t="shared" si="28"/>
        <v>2.6394517243968578</v>
      </c>
      <c r="AF98">
        <f t="shared" si="29"/>
        <v>280.64137796664471</v>
      </c>
      <c r="AG98">
        <f t="shared" si="30"/>
        <v>-3.7079655640052636</v>
      </c>
      <c r="AH98">
        <f t="shared" si="31"/>
        <v>31104830.626437575</v>
      </c>
      <c r="AI98" s="2">
        <f t="shared" si="32"/>
        <v>-7188396171.3735628</v>
      </c>
      <c r="AJ98" t="s">
        <v>11</v>
      </c>
      <c r="AL98" s="2">
        <f t="shared" si="33"/>
        <v>48.917050139155158</v>
      </c>
      <c r="AM98" s="2">
        <f t="shared" si="34"/>
        <v>1.7508188634388652E+29</v>
      </c>
      <c r="AN98">
        <f t="shared" si="35"/>
        <v>29.243241217083913</v>
      </c>
      <c r="AO98" s="2">
        <f t="shared" si="36"/>
        <v>5640863428.7987566</v>
      </c>
      <c r="AP98" s="2">
        <f t="shared" si="37"/>
        <v>-1578637573.2012434</v>
      </c>
      <c r="AQ98" t="s">
        <v>11</v>
      </c>
      <c r="AR98" t="s">
        <v>11</v>
      </c>
    </row>
    <row r="99" spans="1:44" ht="18">
      <c r="A99" s="1">
        <v>144389</v>
      </c>
      <c r="B99">
        <v>1455</v>
      </c>
      <c r="E99">
        <v>1254</v>
      </c>
      <c r="G99" s="2">
        <v>2888000000</v>
      </c>
      <c r="H99" s="2">
        <v>278.37650000000002</v>
      </c>
      <c r="I99" s="2">
        <v>278.91840000000002</v>
      </c>
      <c r="J99" s="2">
        <v>211.25460000000001</v>
      </c>
      <c r="K99" s="2">
        <v>223.43729999999999</v>
      </c>
      <c r="L99" s="2">
        <v>8.8993000000000004E-4</v>
      </c>
      <c r="M99" s="2">
        <v>24982968996</v>
      </c>
      <c r="O99" s="2">
        <f t="shared" si="19"/>
        <v>5.6289745139779219</v>
      </c>
      <c r="P99" s="2">
        <f>(H99^0.91328)</f>
        <v>170.8574945960633</v>
      </c>
      <c r="Q99" s="2">
        <f t="shared" si="20"/>
        <v>0.472569580485036</v>
      </c>
      <c r="R99" s="8">
        <f t="shared" si="21"/>
        <v>31911682.217419565</v>
      </c>
      <c r="S99" s="8">
        <f t="shared" si="22"/>
        <v>-24951057313.782581</v>
      </c>
      <c r="T99" t="s">
        <v>11</v>
      </c>
      <c r="U99" t="s">
        <v>11</v>
      </c>
      <c r="W99" s="2">
        <f t="shared" si="23"/>
        <v>45.14406499065106</v>
      </c>
      <c r="X99" s="2">
        <f t="shared" si="24"/>
        <v>0.6224608280512034</v>
      </c>
      <c r="Y99" s="2">
        <f t="shared" si="25"/>
        <v>11593949018.303986</v>
      </c>
      <c r="Z99" s="2">
        <f t="shared" si="26"/>
        <v>-13389019977.696014</v>
      </c>
      <c r="AA99" s="2" t="s">
        <v>11</v>
      </c>
      <c r="AB99" s="2">
        <f t="shared" si="27"/>
        <v>-24982968996</v>
      </c>
      <c r="AC99" s="9" t="s">
        <v>11</v>
      </c>
      <c r="AE99">
        <f t="shared" si="28"/>
        <v>2.4446325701946505</v>
      </c>
      <c r="AF99">
        <f t="shared" si="29"/>
        <v>179.78131462345536</v>
      </c>
      <c r="AG99">
        <f t="shared" si="30"/>
        <v>-3.0506441526914081</v>
      </c>
      <c r="AH99">
        <f t="shared" si="31"/>
        <v>16393683.565608658</v>
      </c>
      <c r="AI99" s="2">
        <f t="shared" si="32"/>
        <v>-24966575312.434391</v>
      </c>
      <c r="AJ99" t="s">
        <v>11</v>
      </c>
      <c r="AL99" s="2">
        <f t="shared" si="33"/>
        <v>36.70797400891793</v>
      </c>
      <c r="AM99" s="2">
        <f t="shared" si="34"/>
        <v>1.1460674407975594E+24</v>
      </c>
      <c r="AN99">
        <f t="shared" si="35"/>
        <v>24.059210174616059</v>
      </c>
      <c r="AO99" s="2">
        <f t="shared" si="36"/>
        <v>3482583999.3975306</v>
      </c>
      <c r="AP99" s="2">
        <f t="shared" si="37"/>
        <v>-21500384996.60247</v>
      </c>
      <c r="AQ99" t="s">
        <v>11</v>
      </c>
      <c r="AR99" t="s">
        <v>11</v>
      </c>
    </row>
    <row r="100" spans="1:44" ht="18">
      <c r="A100" s="1">
        <v>154386</v>
      </c>
      <c r="B100">
        <v>1331</v>
      </c>
      <c r="E100">
        <v>908</v>
      </c>
      <c r="G100" s="2">
        <v>890470000</v>
      </c>
      <c r="H100" s="2">
        <v>4.2512999999999996</v>
      </c>
      <c r="I100" s="2">
        <v>4.2548000000000004</v>
      </c>
      <c r="J100" s="2">
        <v>6.5195999999999996</v>
      </c>
      <c r="K100" s="2">
        <v>6.5244</v>
      </c>
      <c r="L100" s="2">
        <v>2.0999999999999999E-3</v>
      </c>
      <c r="M100" s="2">
        <v>771007896</v>
      </c>
      <c r="O100" s="2">
        <f t="shared" si="19"/>
        <v>1.4472248185167973</v>
      </c>
      <c r="P100" s="2">
        <f>(H100^0.91328)</f>
        <v>3.7498711607359536</v>
      </c>
      <c r="Q100" s="2">
        <f t="shared" si="20"/>
        <v>0.51790967124519716</v>
      </c>
      <c r="R100" s="8">
        <f t="shared" si="21"/>
        <v>767574.02507131419</v>
      </c>
      <c r="S100" s="8">
        <f t="shared" si="22"/>
        <v>-770240321.97492874</v>
      </c>
      <c r="T100" t="s">
        <v>11</v>
      </c>
      <c r="U100" t="s">
        <v>11</v>
      </c>
      <c r="W100" s="2">
        <f t="shared" si="23"/>
        <v>2.663191388924365</v>
      </c>
      <c r="X100" s="2">
        <f t="shared" si="24"/>
        <v>0.6595938234777764</v>
      </c>
      <c r="Y100" s="2">
        <f t="shared" si="25"/>
        <v>724765739.94858468</v>
      </c>
      <c r="Z100" s="2">
        <f t="shared" si="26"/>
        <v>-46242156.051415324</v>
      </c>
      <c r="AA100" s="2" t="s">
        <v>11</v>
      </c>
      <c r="AB100" s="2">
        <f t="shared" si="27"/>
        <v>-771007896</v>
      </c>
      <c r="AC100" s="9" t="s">
        <v>11</v>
      </c>
      <c r="AE100">
        <f t="shared" si="28"/>
        <v>0.62852175275528011</v>
      </c>
      <c r="AF100">
        <f t="shared" si="29"/>
        <v>6.7397591595613551E-2</v>
      </c>
      <c r="AG100">
        <f t="shared" si="30"/>
        <v>-2.6777807052660809</v>
      </c>
      <c r="AH100">
        <f t="shared" si="31"/>
        <v>5394.607229915302</v>
      </c>
      <c r="AI100" s="2">
        <f t="shared" si="32"/>
        <v>-771002501.39277005</v>
      </c>
      <c r="AJ100" t="s">
        <v>11</v>
      </c>
      <c r="AL100" s="2">
        <f t="shared" si="33"/>
        <v>2.5252489750241498</v>
      </c>
      <c r="AM100" s="2">
        <f t="shared" si="34"/>
        <v>1.313969577757516E+21</v>
      </c>
      <c r="AN100">
        <f t="shared" si="35"/>
        <v>21.118585310151474</v>
      </c>
      <c r="AO100" s="2">
        <f t="shared" si="36"/>
        <v>210294950.44267288</v>
      </c>
      <c r="AP100" s="2">
        <f t="shared" si="37"/>
        <v>-560712945.55732715</v>
      </c>
      <c r="AQ100" t="s">
        <v>11</v>
      </c>
      <c r="AR100" t="s">
        <v>11</v>
      </c>
    </row>
    <row r="101" spans="1:44" ht="18">
      <c r="A101" s="1">
        <v>108677</v>
      </c>
      <c r="B101">
        <v>1083</v>
      </c>
      <c r="E101">
        <v>5267</v>
      </c>
      <c r="G101" s="2">
        <v>328700000000</v>
      </c>
      <c r="H101" s="2">
        <v>48143</v>
      </c>
      <c r="I101" s="2">
        <v>48143</v>
      </c>
      <c r="J101" s="2">
        <v>16009</v>
      </c>
      <c r="K101" s="2">
        <v>15952</v>
      </c>
      <c r="L101" s="2">
        <v>1.5294000000000001E-4</v>
      </c>
      <c r="M101" s="2">
        <v>1893224340000</v>
      </c>
      <c r="O101" s="2">
        <f t="shared" si="19"/>
        <v>10.781931027633833</v>
      </c>
      <c r="P101" s="2">
        <f>(H101^0.91328)</f>
        <v>18900.090112952013</v>
      </c>
      <c r="Q101" s="2">
        <f t="shared" si="20"/>
        <v>0.39160681860284119</v>
      </c>
      <c r="R101" s="8">
        <f t="shared" si="21"/>
        <v>2925256966.330761</v>
      </c>
      <c r="S101" s="8">
        <f t="shared" si="22"/>
        <v>-1890299083033.6692</v>
      </c>
      <c r="T101" t="s">
        <v>11</v>
      </c>
      <c r="U101" t="s">
        <v>11</v>
      </c>
      <c r="W101" s="2">
        <f t="shared" si="23"/>
        <v>1476.6545625716581</v>
      </c>
      <c r="X101" s="2">
        <f t="shared" si="24"/>
        <v>0.55270491686490286</v>
      </c>
      <c r="Y101" s="2">
        <f t="shared" si="25"/>
        <v>336737076744.64545</v>
      </c>
      <c r="Z101" s="2">
        <f t="shared" si="26"/>
        <v>-1556487263255.3545</v>
      </c>
      <c r="AA101" s="2" t="s">
        <v>11</v>
      </c>
      <c r="AB101" s="2">
        <f t="shared" si="27"/>
        <v>-1893224340000</v>
      </c>
      <c r="AC101" s="9" t="s">
        <v>11</v>
      </c>
      <c r="AE101">
        <f t="shared" si="28"/>
        <v>4.6825331495628308</v>
      </c>
      <c r="AF101">
        <f t="shared" si="29"/>
        <v>7837.0539852560969</v>
      </c>
      <c r="AG101">
        <f t="shared" si="30"/>
        <v>-3.8154789141470888</v>
      </c>
      <c r="AH101">
        <f t="shared" si="31"/>
        <v>893804096.44226575</v>
      </c>
      <c r="AI101" s="2">
        <f t="shared" si="32"/>
        <v>-1892330535903.5576</v>
      </c>
      <c r="AJ101" t="s">
        <v>11</v>
      </c>
      <c r="AL101" s="2">
        <f t="shared" si="33"/>
        <v>993.56393395690714</v>
      </c>
      <c r="AM101" s="2">
        <f t="shared" si="34"/>
        <v>1.233547860333049E+30</v>
      </c>
      <c r="AN101">
        <f t="shared" si="35"/>
        <v>30.091156004312428</v>
      </c>
      <c r="AO101" s="2">
        <f t="shared" si="36"/>
        <v>117894761815.81726</v>
      </c>
      <c r="AP101" s="2">
        <f t="shared" si="37"/>
        <v>-1775329578184.1826</v>
      </c>
      <c r="AQ101" t="s">
        <v>11</v>
      </c>
      <c r="AR101" t="s">
        <v>11</v>
      </c>
    </row>
    <row r="102" spans="1:44">
      <c r="U102" t="s">
        <v>28</v>
      </c>
      <c r="AC102" s="9" t="s">
        <v>25</v>
      </c>
      <c r="AR102" t="s">
        <v>47</v>
      </c>
    </row>
    <row r="103" spans="1:44">
      <c r="U103" t="s">
        <v>29</v>
      </c>
      <c r="AC103" s="9" t="s">
        <v>26</v>
      </c>
      <c r="AR103" t="s">
        <v>48</v>
      </c>
    </row>
    <row r="104" spans="1:44">
      <c r="U104" s="12">
        <v>0.86</v>
      </c>
      <c r="AC104" s="9" t="s">
        <v>27</v>
      </c>
      <c r="AR104" t="s">
        <v>49</v>
      </c>
    </row>
    <row r="105" spans="1:44">
      <c r="AC105" s="11">
        <v>0.68</v>
      </c>
      <c r="AR105" s="12">
        <v>0.83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Vaughn</dc:creator>
  <cp:lastModifiedBy>Derrick Vaughn</cp:lastModifiedBy>
  <dcterms:created xsi:type="dcterms:W3CDTF">2020-01-13T19:09:49Z</dcterms:created>
  <dcterms:modified xsi:type="dcterms:W3CDTF">2021-01-12T19:34:41Z</dcterms:modified>
</cp:coreProperties>
</file>