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6967b998ce9d53f/Documentos/Maestria/1 GERENCIA DE PROYECTOS 1/Proyecto del curso/"/>
    </mc:Choice>
  </mc:AlternateContent>
  <xr:revisionPtr revIDLastSave="19" documentId="11_379B31DCE01D9E75E3931EAC089316C3D7533B19" xr6:coauthVersionLast="47" xr6:coauthVersionMax="47" xr10:uidLastSave="{8376A64E-CE7B-43B5-9343-CDB0E8555184}"/>
  <bookViews>
    <workbookView xWindow="30360" yWindow="2490" windowWidth="20445" windowHeight="9975" activeTab="2" xr2:uid="{00000000-000D-0000-FFFF-FFFF00000000}"/>
  </bookViews>
  <sheets>
    <sheet name="Linea_Base_Costos" sheetId="1" r:id="rId1"/>
    <sheet name="Curva_S" sheetId="2" r:id="rId2"/>
    <sheet name="Dashboard_Contro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D8" i="2"/>
  <c r="D7" i="2"/>
  <c r="B5" i="3" s="1"/>
  <c r="D6" i="2"/>
  <c r="D5" i="2"/>
  <c r="D4" i="2"/>
  <c r="D3" i="2"/>
  <c r="B4" i="3"/>
  <c r="B3" i="3"/>
  <c r="B6" i="3" l="1"/>
  <c r="B9" i="3" s="1"/>
  <c r="B8" i="3" l="1"/>
  <c r="B10" i="3" s="1"/>
  <c r="B11" i="3" s="1"/>
</calcChain>
</file>

<file path=xl/sharedStrings.xml><?xml version="1.0" encoding="utf-8"?>
<sst xmlns="http://schemas.openxmlformats.org/spreadsheetml/2006/main" count="23" uniqueCount="23">
  <si>
    <t>Fase</t>
  </si>
  <si>
    <t>Costo (USD)</t>
  </si>
  <si>
    <t>Iniciación</t>
  </si>
  <si>
    <t>Diseño</t>
  </si>
  <si>
    <t>Desarrollo</t>
  </si>
  <si>
    <t>Documentación</t>
  </si>
  <si>
    <t>Cierre</t>
  </si>
  <si>
    <t>Total</t>
  </si>
  <si>
    <t>Semana</t>
  </si>
  <si>
    <t>PV (semanal)</t>
  </si>
  <si>
    <t>PV acumulado</t>
  </si>
  <si>
    <t>EV (input)</t>
  </si>
  <si>
    <t>AC (input)</t>
  </si>
  <si>
    <t>Indicadores de Control de Costos</t>
  </si>
  <si>
    <t>BAC (Budget at Completion)</t>
  </si>
  <si>
    <t>PV acumulado a la fecha</t>
  </si>
  <si>
    <t>EV acumulado a la fecha</t>
  </si>
  <si>
    <t>AC acumulado a la fecha</t>
  </si>
  <si>
    <t>CPI (EV/AC)</t>
  </si>
  <si>
    <t>CV (EV - AC)</t>
  </si>
  <si>
    <t>EAC (BAC / CPI)</t>
  </si>
  <si>
    <t>VAC (BAC - EAC)</t>
  </si>
  <si>
    <t>1UD≡211728​≈82,29USD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</si>
</sst>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Curva S de Costos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Curva_S!$C$1</c:f>
              <c:strCache>
                <c:ptCount val="1"/>
                <c:pt idx="0">
                  <c:v>PV acumulado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Curva_S!$A$2:$A$8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Curva_S!$C$2:$C$8</c:f>
              <c:numCache>
                <c:formatCode>General</c:formatCode>
                <c:ptCount val="7"/>
                <c:pt idx="0">
                  <c:v>120</c:v>
                </c:pt>
                <c:pt idx="1">
                  <c:v>240</c:v>
                </c:pt>
                <c:pt idx="2">
                  <c:v>374</c:v>
                </c:pt>
                <c:pt idx="3">
                  <c:v>780</c:v>
                </c:pt>
                <c:pt idx="4">
                  <c:v>1052</c:v>
                </c:pt>
                <c:pt idx="5">
                  <c:v>1438</c:v>
                </c:pt>
                <c:pt idx="6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0-4551-A889-09E7E51917E1}"/>
            </c:ext>
          </c:extLst>
        </c:ser>
        <c:ser>
          <c:idx val="1"/>
          <c:order val="1"/>
          <c:tx>
            <c:strRef>
              <c:f>Curva_S!$D$1</c:f>
              <c:strCache>
                <c:ptCount val="1"/>
                <c:pt idx="0">
                  <c:v>EV (input)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Curva_S!$A$2:$A$8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Curva_S!$D$2:$D$8</c:f>
              <c:numCache>
                <c:formatCode>General</c:formatCode>
                <c:ptCount val="7"/>
                <c:pt idx="0">
                  <c:v>0</c:v>
                </c:pt>
                <c:pt idx="1">
                  <c:v>164.58</c:v>
                </c:pt>
                <c:pt idx="2">
                  <c:v>164.58</c:v>
                </c:pt>
                <c:pt idx="3">
                  <c:v>576.03000000000009</c:v>
                </c:pt>
                <c:pt idx="4">
                  <c:v>1234.3500000000001</c:v>
                </c:pt>
                <c:pt idx="5">
                  <c:v>1728.0900000000001</c:v>
                </c:pt>
                <c:pt idx="6">
                  <c:v>1728.0900000000001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0-4551-A889-09E7E51917E1}"/>
            </c:ext>
          </c:extLst>
        </c:ser>
        <c:ser>
          <c:idx val="2"/>
          <c:order val="2"/>
          <c:tx>
            <c:strRef>
              <c:f>Curva_S!$E$1</c:f>
              <c:strCache>
                <c:ptCount val="1"/>
                <c:pt idx="0">
                  <c:v>AC (input)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Curva_S!$A$2:$A$8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Curva_S!$E$2:$E$8</c:f>
              <c:numCache>
                <c:formatCode>General</c:formatCode>
                <c:ptCount val="7"/>
                <c:pt idx="0">
                  <c:v>0</c:v>
                </c:pt>
                <c:pt idx="1">
                  <c:v>164.58</c:v>
                </c:pt>
                <c:pt idx="2">
                  <c:v>164.58</c:v>
                </c:pt>
                <c:pt idx="3">
                  <c:v>658.32</c:v>
                </c:pt>
                <c:pt idx="4">
                  <c:v>1316.64</c:v>
                </c:pt>
                <c:pt idx="5">
                  <c:v>1810.38</c:v>
                </c:pt>
                <c:pt idx="6">
                  <c:v>1810.38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0-4551-A889-09E7E519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sqref="A1:B7"/>
    </sheetView>
  </sheetViews>
  <sheetFormatPr baseColWidth="10" defaultColWidth="8.7265625" defaultRowHeight="14.5" x14ac:dyDescent="0.35"/>
  <cols>
    <col min="1" max="5" width="22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240</v>
      </c>
    </row>
    <row r="3" spans="1:2" x14ac:dyDescent="0.35">
      <c r="A3" t="s">
        <v>3</v>
      </c>
      <c r="B3">
        <v>268</v>
      </c>
    </row>
    <row r="4" spans="1:2" x14ac:dyDescent="0.35">
      <c r="A4" t="s">
        <v>4</v>
      </c>
      <c r="B4">
        <v>816</v>
      </c>
    </row>
    <row r="5" spans="1:2" x14ac:dyDescent="0.35">
      <c r="A5" t="s">
        <v>5</v>
      </c>
      <c r="B5">
        <v>228</v>
      </c>
    </row>
    <row r="6" spans="1:2" x14ac:dyDescent="0.35">
      <c r="A6" t="s">
        <v>6</v>
      </c>
      <c r="B6">
        <v>176</v>
      </c>
    </row>
    <row r="7" spans="1:2" x14ac:dyDescent="0.35">
      <c r="A7" t="s">
        <v>7</v>
      </c>
      <c r="B7">
        <v>1728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15" sqref="D15"/>
    </sheetView>
  </sheetViews>
  <sheetFormatPr baseColWidth="10" defaultColWidth="8.7265625" defaultRowHeight="14.5" x14ac:dyDescent="0.35"/>
  <cols>
    <col min="1" max="1" width="22" customWidth="1"/>
    <col min="2" max="2" width="13.26953125" customWidth="1"/>
    <col min="3" max="3" width="13.90625" customWidth="1"/>
    <col min="4" max="4" width="11.453125" customWidth="1"/>
    <col min="5" max="5" width="11.6328125" customWidth="1"/>
  </cols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>
        <v>1</v>
      </c>
      <c r="B2">
        <v>120</v>
      </c>
      <c r="C2">
        <v>120</v>
      </c>
      <c r="D2">
        <v>0</v>
      </c>
      <c r="E2">
        <v>0</v>
      </c>
    </row>
    <row r="3" spans="1:5" x14ac:dyDescent="0.35">
      <c r="A3">
        <v>2</v>
      </c>
      <c r="B3">
        <v>120</v>
      </c>
      <c r="C3">
        <v>240</v>
      </c>
      <c r="D3">
        <f>2*82.29</f>
        <v>164.58</v>
      </c>
      <c r="E3">
        <f>2*82.29</f>
        <v>164.58</v>
      </c>
    </row>
    <row r="4" spans="1:5" x14ac:dyDescent="0.35">
      <c r="A4">
        <v>3</v>
      </c>
      <c r="B4">
        <v>134</v>
      </c>
      <c r="C4">
        <v>374</v>
      </c>
      <c r="D4">
        <f>2*82.29</f>
        <v>164.58</v>
      </c>
      <c r="E4">
        <f>2*82.29</f>
        <v>164.58</v>
      </c>
    </row>
    <row r="5" spans="1:5" x14ac:dyDescent="0.35">
      <c r="A5">
        <v>4</v>
      </c>
      <c r="B5">
        <v>406</v>
      </c>
      <c r="C5">
        <v>780</v>
      </c>
      <c r="D5">
        <f>7*82.29</f>
        <v>576.03000000000009</v>
      </c>
      <c r="E5">
        <f>8*82.29</f>
        <v>658.32</v>
      </c>
    </row>
    <row r="6" spans="1:5" x14ac:dyDescent="0.35">
      <c r="A6">
        <v>5</v>
      </c>
      <c r="B6">
        <v>272</v>
      </c>
      <c r="C6">
        <v>1052</v>
      </c>
      <c r="D6">
        <f>15*82.29</f>
        <v>1234.3500000000001</v>
      </c>
      <c r="E6">
        <f>16*82.29</f>
        <v>1316.64</v>
      </c>
    </row>
    <row r="7" spans="1:5" x14ac:dyDescent="0.35">
      <c r="A7">
        <v>6</v>
      </c>
      <c r="B7">
        <v>386</v>
      </c>
      <c r="C7">
        <v>1438</v>
      </c>
      <c r="D7">
        <f>21*82.29</f>
        <v>1728.0900000000001</v>
      </c>
      <c r="E7">
        <f>22*82.29</f>
        <v>1810.38</v>
      </c>
    </row>
    <row r="8" spans="1:5" x14ac:dyDescent="0.35">
      <c r="A8">
        <v>7</v>
      </c>
      <c r="B8">
        <v>290</v>
      </c>
      <c r="C8">
        <v>1728</v>
      </c>
      <c r="D8">
        <f>21*82.29</f>
        <v>1728.0900000000001</v>
      </c>
      <c r="E8">
        <f>22*82.29</f>
        <v>1810.38</v>
      </c>
    </row>
    <row r="10" spans="1:5" x14ac:dyDescent="0.35">
      <c r="A10" t="s">
        <v>22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workbookViewId="0">
      <selection activeCell="C16" sqref="C16"/>
    </sheetView>
  </sheetViews>
  <sheetFormatPr baseColWidth="10" defaultColWidth="8.7265625" defaultRowHeight="14.5" x14ac:dyDescent="0.35"/>
  <cols>
    <col min="1" max="5" width="22" customWidth="1"/>
  </cols>
  <sheetData>
    <row r="1" spans="1:2" x14ac:dyDescent="0.35">
      <c r="A1" s="1" t="s">
        <v>13</v>
      </c>
    </row>
    <row r="3" spans="1:2" ht="29" x14ac:dyDescent="0.35">
      <c r="A3" s="2" t="s">
        <v>14</v>
      </c>
      <c r="B3">
        <f>SUM(Linea_Base_Costos!B2:B6)</f>
        <v>1728</v>
      </c>
    </row>
    <row r="4" spans="1:2" x14ac:dyDescent="0.35">
      <c r="A4" s="2" t="s">
        <v>15</v>
      </c>
      <c r="B4">
        <f>SUM(Curva_S!B2:B8)</f>
        <v>1728</v>
      </c>
    </row>
    <row r="5" spans="1:2" x14ac:dyDescent="0.35">
      <c r="A5" s="2" t="s">
        <v>16</v>
      </c>
      <c r="B5">
        <f>SUM(Curva_S!D2:D8)</f>
        <v>5595.72</v>
      </c>
    </row>
    <row r="6" spans="1:2" x14ac:dyDescent="0.35">
      <c r="A6" s="2" t="s">
        <v>17</v>
      </c>
      <c r="B6">
        <f>SUM(Curva_S!E2:E8)</f>
        <v>5924.88</v>
      </c>
    </row>
    <row r="8" spans="1:2" x14ac:dyDescent="0.35">
      <c r="A8" t="s">
        <v>18</v>
      </c>
      <c r="B8">
        <f>IF(B6=0,1,B5/B6)</f>
        <v>0.94444444444444442</v>
      </c>
    </row>
    <row r="9" spans="1:2" x14ac:dyDescent="0.35">
      <c r="A9" t="s">
        <v>19</v>
      </c>
      <c r="B9">
        <f>B5-B6</f>
        <v>-329.15999999999985</v>
      </c>
    </row>
    <row r="10" spans="1:2" x14ac:dyDescent="0.35">
      <c r="A10" t="s">
        <v>20</v>
      </c>
      <c r="B10">
        <f>IF(B8=0,B3,B3/B8)</f>
        <v>1829.6470588235295</v>
      </c>
    </row>
    <row r="11" spans="1:2" x14ac:dyDescent="0.35">
      <c r="A11" t="s">
        <v>21</v>
      </c>
      <c r="B11">
        <f>B3-B10</f>
        <v>-101.64705882352951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Linea_Base_Costos</vt:lpstr>
      <vt:lpstr>Curva_S</vt:lpstr>
      <vt:lpstr>Dashboard_Control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CAICEDO</cp:lastModifiedBy>
  <dcterms:created xsi:type="dcterms:W3CDTF">2025-08-18T05:44:13Z</dcterms:created>
  <dcterms:modified xsi:type="dcterms:W3CDTF">2025-08-18T06:23:04Z</dcterms:modified>
</cp:coreProperties>
</file>